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60" windowWidth="15312" windowHeight="6216" tabRatio="854" activeTab="4"/>
  </bookViews>
  <sheets>
    <sheet name="analysis-100 eng" sheetId="1" r:id="rId1"/>
    <sheet name="coeff" sheetId="3" r:id="rId2"/>
    <sheet name="vista perf" sheetId="10" r:id="rId3"/>
    <sheet name="86 engines" sheetId="2" r:id="rId4"/>
    <sheet name="all engines" sheetId="18" r:id="rId5"/>
    <sheet name="204 engines, raw input data" sheetId="25" r:id="rId6"/>
    <sheet name="Flow analysis" sheetId="27" r:id="rId7"/>
  </sheets>
  <calcPr calcId="145621"/>
</workbook>
</file>

<file path=xl/calcChain.xml><?xml version="1.0" encoding="utf-8"?>
<calcChain xmlns="http://schemas.openxmlformats.org/spreadsheetml/2006/main">
  <c r="M192" i="27" l="1"/>
  <c r="M191" i="27"/>
  <c r="M189" i="27"/>
  <c r="M190" i="27" s="1"/>
  <c r="M188" i="27"/>
  <c r="V191" i="18" l="1"/>
  <c r="V190" i="18"/>
  <c r="V189" i="18"/>
  <c r="V188" i="18"/>
  <c r="U191" i="18"/>
  <c r="U190" i="18"/>
  <c r="U189" i="18"/>
  <c r="U188" i="18"/>
  <c r="T16" i="3" l="1"/>
  <c r="R16" i="3"/>
  <c r="T14" i="3"/>
  <c r="G40" i="25"/>
  <c r="G41" i="25"/>
  <c r="T13" i="3"/>
  <c r="S13" i="3"/>
  <c r="R13" i="3"/>
  <c r="Q13" i="3"/>
  <c r="M4" i="3"/>
  <c r="N4" i="3" l="1"/>
  <c r="N2" i="3"/>
  <c r="N3" i="3"/>
  <c r="N5" i="3"/>
  <c r="N6" i="3"/>
  <c r="N7" i="3"/>
  <c r="T9" i="3"/>
  <c r="S9" i="3"/>
  <c r="R9" i="3"/>
  <c r="Q9" i="3"/>
  <c r="P9" i="3"/>
  <c r="O9" i="3"/>
  <c r="T8" i="3"/>
  <c r="S8" i="3"/>
  <c r="R8" i="3"/>
  <c r="Q8" i="3"/>
  <c r="P8" i="3"/>
  <c r="O8" i="3"/>
  <c r="T7" i="3"/>
  <c r="S7" i="3"/>
  <c r="R7" i="3"/>
  <c r="Q7" i="3"/>
  <c r="P7" i="3"/>
  <c r="O7" i="3"/>
  <c r="T6" i="3"/>
  <c r="S6" i="3"/>
  <c r="R6" i="3"/>
  <c r="Q6" i="3"/>
  <c r="P6" i="3"/>
  <c r="O6" i="3"/>
  <c r="T5" i="3"/>
  <c r="S5" i="3"/>
  <c r="R5" i="3"/>
  <c r="Q5" i="3"/>
  <c r="P5" i="3"/>
  <c r="O5" i="3"/>
  <c r="T3" i="3"/>
  <c r="S3" i="3"/>
  <c r="R3" i="3"/>
  <c r="Q3" i="3"/>
  <c r="P3" i="3"/>
  <c r="O3" i="3"/>
  <c r="T2" i="3"/>
  <c r="S2" i="3"/>
  <c r="R2" i="3"/>
  <c r="Q2" i="3"/>
  <c r="P2" i="3"/>
  <c r="O2" i="3"/>
  <c r="N9" i="3"/>
  <c r="N8" i="3"/>
  <c r="AA189" i="27"/>
  <c r="AA188" i="27"/>
  <c r="D192" i="27"/>
  <c r="D191" i="27"/>
  <c r="D189" i="27"/>
  <c r="D190" i="27" s="1"/>
  <c r="D188" i="27"/>
  <c r="G192" i="27"/>
  <c r="G191" i="27"/>
  <c r="G189" i="27"/>
  <c r="G190" i="27" s="1"/>
  <c r="G188" i="27"/>
  <c r="F192" i="27"/>
  <c r="F191" i="27"/>
  <c r="F189" i="27"/>
  <c r="F190" i="27" s="1"/>
  <c r="F188" i="27"/>
  <c r="I192" i="27"/>
  <c r="I191" i="27"/>
  <c r="I189" i="27"/>
  <c r="I188" i="27"/>
  <c r="H192" i="27"/>
  <c r="H191" i="27"/>
  <c r="H189" i="27"/>
  <c r="H190" i="27" s="1"/>
  <c r="H188" i="27"/>
  <c r="O187" i="27"/>
  <c r="N187" i="27"/>
  <c r="O186" i="27"/>
  <c r="N186" i="27"/>
  <c r="O185" i="27"/>
  <c r="N185" i="27"/>
  <c r="O184" i="27"/>
  <c r="N184" i="27"/>
  <c r="O183" i="27"/>
  <c r="N183" i="27"/>
  <c r="O182" i="27"/>
  <c r="N182" i="27"/>
  <c r="O181" i="27"/>
  <c r="N181" i="27"/>
  <c r="O180" i="27"/>
  <c r="N180" i="27"/>
  <c r="O179" i="27"/>
  <c r="N179" i="27"/>
  <c r="O178" i="27"/>
  <c r="N178" i="27"/>
  <c r="O177" i="27"/>
  <c r="N177" i="27"/>
  <c r="O176" i="27"/>
  <c r="N176" i="27"/>
  <c r="O175" i="27"/>
  <c r="N175" i="27"/>
  <c r="O174" i="27"/>
  <c r="N174" i="27"/>
  <c r="O173" i="27"/>
  <c r="N173" i="27"/>
  <c r="O172" i="27"/>
  <c r="N172" i="27"/>
  <c r="O171" i="27"/>
  <c r="N171" i="27"/>
  <c r="O170" i="27"/>
  <c r="N170" i="27"/>
  <c r="O169" i="27"/>
  <c r="N169" i="27"/>
  <c r="O168" i="27"/>
  <c r="N168" i="27"/>
  <c r="O167" i="27"/>
  <c r="N167" i="27"/>
  <c r="O166" i="27"/>
  <c r="N166" i="27"/>
  <c r="O165" i="27"/>
  <c r="N165" i="27"/>
  <c r="O164" i="27"/>
  <c r="N164" i="27"/>
  <c r="O163" i="27"/>
  <c r="N163" i="27"/>
  <c r="O162" i="27"/>
  <c r="N162" i="27"/>
  <c r="O161" i="27"/>
  <c r="N161" i="27"/>
  <c r="O160" i="27"/>
  <c r="N160" i="27"/>
  <c r="O159" i="27"/>
  <c r="N159" i="27"/>
  <c r="O158" i="27"/>
  <c r="N158" i="27"/>
  <c r="O157" i="27"/>
  <c r="N157" i="27"/>
  <c r="O156" i="27"/>
  <c r="N156" i="27"/>
  <c r="O155" i="27"/>
  <c r="N155" i="27"/>
  <c r="O154" i="27"/>
  <c r="N154" i="27"/>
  <c r="O153" i="27"/>
  <c r="N153" i="27"/>
  <c r="O152" i="27"/>
  <c r="N152" i="27"/>
  <c r="O151" i="27"/>
  <c r="N151" i="27"/>
  <c r="O150" i="27"/>
  <c r="N150" i="27"/>
  <c r="O149" i="27"/>
  <c r="N149" i="27"/>
  <c r="O148" i="27"/>
  <c r="N148" i="27"/>
  <c r="O147" i="27"/>
  <c r="N147" i="27"/>
  <c r="O146" i="27"/>
  <c r="N146" i="27"/>
  <c r="O145" i="27"/>
  <c r="N145" i="27"/>
  <c r="O144" i="27"/>
  <c r="N144" i="27"/>
  <c r="O143" i="27"/>
  <c r="N143" i="27"/>
  <c r="O142" i="27"/>
  <c r="N142" i="27"/>
  <c r="O141" i="27"/>
  <c r="N141" i="27"/>
  <c r="O140" i="27"/>
  <c r="N140" i="27"/>
  <c r="O139" i="27"/>
  <c r="N139" i="27"/>
  <c r="O138" i="27"/>
  <c r="N138" i="27"/>
  <c r="O137" i="27"/>
  <c r="N137" i="27"/>
  <c r="O136" i="27"/>
  <c r="N136" i="27"/>
  <c r="O135" i="27"/>
  <c r="N135" i="27"/>
  <c r="O134" i="27"/>
  <c r="N134" i="27"/>
  <c r="O133" i="27"/>
  <c r="N133" i="27"/>
  <c r="O132" i="27"/>
  <c r="N132" i="27"/>
  <c r="O131" i="27"/>
  <c r="N131" i="27"/>
  <c r="O130" i="27"/>
  <c r="N130" i="27"/>
  <c r="O129" i="27"/>
  <c r="N129" i="27"/>
  <c r="O128" i="27"/>
  <c r="N128" i="27"/>
  <c r="O127" i="27"/>
  <c r="N127" i="27"/>
  <c r="O126" i="27"/>
  <c r="N126" i="27"/>
  <c r="O125" i="27"/>
  <c r="N125" i="27"/>
  <c r="O124" i="27"/>
  <c r="N124" i="27"/>
  <c r="O123" i="27"/>
  <c r="N123" i="27"/>
  <c r="O122" i="27"/>
  <c r="N122" i="27"/>
  <c r="O121" i="27"/>
  <c r="N121" i="27"/>
  <c r="O120" i="27"/>
  <c r="N120" i="27"/>
  <c r="O119" i="27"/>
  <c r="N119" i="27"/>
  <c r="O118" i="27"/>
  <c r="N118" i="27"/>
  <c r="O117" i="27"/>
  <c r="N117" i="27"/>
  <c r="O116" i="27"/>
  <c r="N116" i="27"/>
  <c r="O115" i="27"/>
  <c r="N115" i="27"/>
  <c r="O114" i="27"/>
  <c r="N114" i="27"/>
  <c r="O113" i="27"/>
  <c r="N113" i="27"/>
  <c r="O112" i="27"/>
  <c r="N112" i="27"/>
  <c r="O111" i="27"/>
  <c r="N111" i="27"/>
  <c r="O110" i="27"/>
  <c r="N110" i="27"/>
  <c r="O109" i="27"/>
  <c r="N109" i="27"/>
  <c r="O108" i="27"/>
  <c r="N108" i="27"/>
  <c r="O107" i="27"/>
  <c r="N107" i="27"/>
  <c r="O106" i="27"/>
  <c r="N106" i="27"/>
  <c r="O105" i="27"/>
  <c r="N105" i="27"/>
  <c r="O104" i="27"/>
  <c r="N104" i="27"/>
  <c r="O103" i="27"/>
  <c r="N103" i="27"/>
  <c r="O102" i="27"/>
  <c r="N102" i="27"/>
  <c r="O101" i="27"/>
  <c r="N101" i="27"/>
  <c r="O100" i="27"/>
  <c r="N100" i="27"/>
  <c r="O99" i="27"/>
  <c r="N99" i="27"/>
  <c r="O98" i="27"/>
  <c r="N98" i="27"/>
  <c r="O97" i="27"/>
  <c r="N97" i="27"/>
  <c r="O96" i="27"/>
  <c r="N96" i="27"/>
  <c r="O95" i="27"/>
  <c r="N95" i="27"/>
  <c r="O94" i="27"/>
  <c r="N94" i="27"/>
  <c r="O93" i="27"/>
  <c r="N93" i="27"/>
  <c r="O92" i="27"/>
  <c r="N92" i="27"/>
  <c r="O91" i="27"/>
  <c r="N91" i="27"/>
  <c r="O90" i="27"/>
  <c r="N90" i="27"/>
  <c r="O89" i="27"/>
  <c r="N89" i="27"/>
  <c r="O88" i="27"/>
  <c r="N88" i="27"/>
  <c r="O87" i="27"/>
  <c r="N87" i="27"/>
  <c r="O86" i="27"/>
  <c r="N86" i="27"/>
  <c r="O85" i="27"/>
  <c r="N85" i="27"/>
  <c r="O84" i="27"/>
  <c r="N84" i="27"/>
  <c r="O83" i="27"/>
  <c r="N83" i="27"/>
  <c r="O82" i="27"/>
  <c r="N82" i="27"/>
  <c r="O81" i="27"/>
  <c r="N81" i="27"/>
  <c r="O80" i="27"/>
  <c r="N80" i="27"/>
  <c r="O79" i="27"/>
  <c r="N79" i="27"/>
  <c r="O78" i="27"/>
  <c r="N78" i="27"/>
  <c r="O77" i="27"/>
  <c r="N77" i="27"/>
  <c r="O76" i="27"/>
  <c r="N76" i="27"/>
  <c r="O75" i="27"/>
  <c r="N75" i="27"/>
  <c r="O74" i="27"/>
  <c r="N74" i="27"/>
  <c r="O73" i="27"/>
  <c r="N73" i="27"/>
  <c r="O72" i="27"/>
  <c r="N72" i="27"/>
  <c r="O71" i="27"/>
  <c r="N71" i="27"/>
  <c r="O70" i="27"/>
  <c r="N70" i="27"/>
  <c r="O69" i="27"/>
  <c r="N69" i="27"/>
  <c r="O68" i="27"/>
  <c r="N68" i="27"/>
  <c r="O67" i="27"/>
  <c r="N67" i="27"/>
  <c r="O66" i="27"/>
  <c r="N66" i="27"/>
  <c r="O65" i="27"/>
  <c r="N65" i="27"/>
  <c r="O64" i="27"/>
  <c r="N64" i="27"/>
  <c r="O63" i="27"/>
  <c r="N63" i="27"/>
  <c r="O62" i="27"/>
  <c r="N62" i="27"/>
  <c r="O61" i="27"/>
  <c r="N61" i="27"/>
  <c r="O60" i="27"/>
  <c r="N60" i="27"/>
  <c r="O59" i="27"/>
  <c r="N59" i="27"/>
  <c r="O58" i="27"/>
  <c r="N58" i="27"/>
  <c r="O57" i="27"/>
  <c r="N57" i="27"/>
  <c r="O56" i="27"/>
  <c r="N56" i="27"/>
  <c r="O55" i="27"/>
  <c r="N55" i="27"/>
  <c r="O54" i="27"/>
  <c r="N54" i="27"/>
  <c r="O53" i="27"/>
  <c r="N53" i="27"/>
  <c r="O52" i="27"/>
  <c r="N52" i="27"/>
  <c r="O51" i="27"/>
  <c r="N51" i="27"/>
  <c r="O50" i="27"/>
  <c r="N50" i="27"/>
  <c r="O49" i="27"/>
  <c r="N49" i="27"/>
  <c r="O48" i="27"/>
  <c r="N48" i="27"/>
  <c r="O47" i="27"/>
  <c r="N47" i="27"/>
  <c r="O46" i="27"/>
  <c r="N46" i="27"/>
  <c r="O45" i="27"/>
  <c r="N45" i="27"/>
  <c r="O44" i="27"/>
  <c r="N44" i="27"/>
  <c r="O43" i="27"/>
  <c r="N43" i="27"/>
  <c r="O42" i="27"/>
  <c r="N42" i="27"/>
  <c r="O41" i="27"/>
  <c r="N41" i="27"/>
  <c r="O40" i="27"/>
  <c r="N40" i="27"/>
  <c r="O39" i="27"/>
  <c r="N39" i="27"/>
  <c r="O38" i="27"/>
  <c r="N38" i="27"/>
  <c r="O37" i="27"/>
  <c r="N37" i="27"/>
  <c r="O36" i="27"/>
  <c r="N36" i="27"/>
  <c r="O35" i="27"/>
  <c r="N35" i="27"/>
  <c r="O34" i="27"/>
  <c r="N34" i="27"/>
  <c r="O33" i="27"/>
  <c r="N33" i="27"/>
  <c r="O32" i="27"/>
  <c r="N32" i="27"/>
  <c r="O31" i="27"/>
  <c r="N31" i="27"/>
  <c r="O30" i="27"/>
  <c r="N30" i="27"/>
  <c r="O29" i="27"/>
  <c r="N29" i="27"/>
  <c r="O28" i="27"/>
  <c r="N28" i="27"/>
  <c r="O27" i="27"/>
  <c r="N27" i="27"/>
  <c r="O26" i="27"/>
  <c r="N26" i="27"/>
  <c r="O25" i="27"/>
  <c r="N25" i="27"/>
  <c r="O24" i="27"/>
  <c r="N24" i="27"/>
  <c r="O23" i="27"/>
  <c r="N23" i="27"/>
  <c r="O22" i="27"/>
  <c r="N22" i="27"/>
  <c r="O21" i="27"/>
  <c r="N21" i="27"/>
  <c r="O20" i="27"/>
  <c r="N20" i="27"/>
  <c r="O19" i="27"/>
  <c r="N19" i="27"/>
  <c r="O18" i="27"/>
  <c r="N18" i="27"/>
  <c r="O17" i="27"/>
  <c r="N17" i="27"/>
  <c r="O16" i="27"/>
  <c r="N16" i="27"/>
  <c r="O15" i="27"/>
  <c r="N15" i="27"/>
  <c r="O14" i="27"/>
  <c r="N14" i="27"/>
  <c r="O13" i="27"/>
  <c r="N13" i="27"/>
  <c r="O12" i="27"/>
  <c r="N12" i="27"/>
  <c r="O11" i="27"/>
  <c r="N11" i="27"/>
  <c r="O10" i="27"/>
  <c r="N10" i="27"/>
  <c r="O9" i="27"/>
  <c r="N9" i="27"/>
  <c r="O8" i="27"/>
  <c r="N8" i="27"/>
  <c r="O7" i="27"/>
  <c r="N7" i="27"/>
  <c r="O6" i="27"/>
  <c r="N6" i="27"/>
  <c r="O5" i="27"/>
  <c r="N5" i="27"/>
  <c r="O4" i="27"/>
  <c r="N4" i="27"/>
  <c r="O3" i="27"/>
  <c r="N3" i="27"/>
  <c r="O2" i="27"/>
  <c r="O192" i="27" s="1"/>
  <c r="N2" i="27"/>
  <c r="N192" i="27" s="1"/>
  <c r="E192" i="27"/>
  <c r="E191" i="27"/>
  <c r="E189" i="27"/>
  <c r="E190" i="27" s="1"/>
  <c r="E188" i="27"/>
  <c r="J192" i="27"/>
  <c r="J191" i="27"/>
  <c r="J189" i="27"/>
  <c r="J190" i="27" s="1"/>
  <c r="J188" i="27"/>
  <c r="AA191" i="27"/>
  <c r="AA190" i="27"/>
  <c r="I190" i="27" l="1"/>
  <c r="N188" i="27"/>
  <c r="N191" i="27"/>
  <c r="O188" i="27"/>
  <c r="O191" i="27"/>
  <c r="N189" i="27"/>
  <c r="N190" i="27" s="1"/>
  <c r="O189" i="27"/>
  <c r="O4" i="3"/>
  <c r="S4" i="3"/>
  <c r="S11" i="3" s="1"/>
  <c r="Q4" i="3"/>
  <c r="Q11" i="3" s="1"/>
  <c r="P4" i="3"/>
  <c r="R4" i="3"/>
  <c r="R11" i="3" s="1"/>
  <c r="T4" i="3"/>
  <c r="T11" i="3" s="1"/>
  <c r="M187" i="27"/>
  <c r="M186" i="27"/>
  <c r="M185" i="27"/>
  <c r="M184" i="27"/>
  <c r="M183" i="27"/>
  <c r="M182" i="27"/>
  <c r="M181" i="27"/>
  <c r="M180" i="27"/>
  <c r="M179" i="27"/>
  <c r="M178" i="27"/>
  <c r="M177" i="27"/>
  <c r="M176" i="27"/>
  <c r="M175" i="27"/>
  <c r="M174" i="27"/>
  <c r="M173" i="27"/>
  <c r="M172" i="27"/>
  <c r="M171" i="27"/>
  <c r="M170" i="27"/>
  <c r="M169" i="27"/>
  <c r="M168" i="27"/>
  <c r="M167" i="27"/>
  <c r="M166" i="27"/>
  <c r="M165" i="27"/>
  <c r="M164" i="27"/>
  <c r="M163" i="27"/>
  <c r="M162" i="27"/>
  <c r="M161" i="27"/>
  <c r="M160" i="27"/>
  <c r="M159" i="27"/>
  <c r="M158" i="27"/>
  <c r="M157" i="27"/>
  <c r="M156" i="27"/>
  <c r="M155" i="27"/>
  <c r="M154" i="27"/>
  <c r="M153" i="27"/>
  <c r="M152" i="27"/>
  <c r="M151" i="27"/>
  <c r="M150" i="27"/>
  <c r="M149" i="27"/>
  <c r="M148" i="27"/>
  <c r="M147" i="27"/>
  <c r="M146" i="27"/>
  <c r="M145" i="27"/>
  <c r="M144" i="27"/>
  <c r="M143" i="27"/>
  <c r="M142" i="27"/>
  <c r="M141" i="27"/>
  <c r="M140" i="27"/>
  <c r="M139" i="27"/>
  <c r="M138" i="27"/>
  <c r="M137" i="27"/>
  <c r="M136" i="27"/>
  <c r="M135" i="27"/>
  <c r="M134" i="27"/>
  <c r="M133" i="27"/>
  <c r="M132" i="27"/>
  <c r="M131" i="27"/>
  <c r="M130" i="27"/>
  <c r="M129" i="27"/>
  <c r="M128" i="27"/>
  <c r="M127" i="27"/>
  <c r="M126" i="27"/>
  <c r="M125" i="27"/>
  <c r="M124" i="27"/>
  <c r="M123" i="27"/>
  <c r="M122" i="27"/>
  <c r="M121" i="27"/>
  <c r="M120" i="27"/>
  <c r="M119" i="27"/>
  <c r="M118" i="27"/>
  <c r="M117" i="27"/>
  <c r="M116" i="27"/>
  <c r="M115" i="27"/>
  <c r="M114" i="27"/>
  <c r="M113" i="27"/>
  <c r="M112" i="27"/>
  <c r="M111" i="27"/>
  <c r="M110" i="27"/>
  <c r="M109" i="27"/>
  <c r="M108" i="27"/>
  <c r="M107" i="27"/>
  <c r="M106" i="27"/>
  <c r="M105" i="27"/>
  <c r="M104" i="27"/>
  <c r="M103" i="27"/>
  <c r="M102" i="27"/>
  <c r="M101" i="27"/>
  <c r="M100" i="27"/>
  <c r="M99" i="27"/>
  <c r="M98" i="27"/>
  <c r="M97" i="27"/>
  <c r="M96" i="27"/>
  <c r="M95" i="27"/>
  <c r="M94" i="27"/>
  <c r="M93" i="27"/>
  <c r="M92" i="27"/>
  <c r="M91" i="27"/>
  <c r="M90" i="27"/>
  <c r="M89" i="27"/>
  <c r="M88" i="27"/>
  <c r="M87" i="27"/>
  <c r="M86" i="27"/>
  <c r="M85" i="27"/>
  <c r="M84" i="27"/>
  <c r="M83" i="27"/>
  <c r="M82" i="27"/>
  <c r="M81" i="27"/>
  <c r="M80" i="27"/>
  <c r="M79" i="27"/>
  <c r="M78" i="27"/>
  <c r="M77" i="27"/>
  <c r="M76" i="27"/>
  <c r="M75" i="27"/>
  <c r="M74" i="27"/>
  <c r="M73" i="27"/>
  <c r="M72" i="27"/>
  <c r="M71" i="27"/>
  <c r="M70" i="27"/>
  <c r="M69" i="27"/>
  <c r="M68" i="27"/>
  <c r="M67" i="27"/>
  <c r="M66" i="27"/>
  <c r="M65" i="27"/>
  <c r="M64" i="27"/>
  <c r="M63" i="27"/>
  <c r="M62" i="27"/>
  <c r="M61" i="27"/>
  <c r="M60" i="27"/>
  <c r="M59" i="27"/>
  <c r="M58" i="27"/>
  <c r="M57" i="27"/>
  <c r="M56" i="27"/>
  <c r="M55" i="27"/>
  <c r="M54" i="27"/>
  <c r="M53" i="27"/>
  <c r="M52" i="27"/>
  <c r="M51" i="27"/>
  <c r="M50" i="27"/>
  <c r="M49" i="27"/>
  <c r="M48" i="27"/>
  <c r="M47" i="27"/>
  <c r="M46" i="27"/>
  <c r="M45" i="27"/>
  <c r="M44" i="27"/>
  <c r="M43" i="27"/>
  <c r="M42" i="27"/>
  <c r="M41" i="27"/>
  <c r="M40" i="27"/>
  <c r="M39" i="27"/>
  <c r="M38" i="27"/>
  <c r="M37" i="27"/>
  <c r="M36" i="27"/>
  <c r="M35" i="27"/>
  <c r="M34" i="27"/>
  <c r="M33" i="27"/>
  <c r="M32" i="27"/>
  <c r="M31" i="27"/>
  <c r="M30" i="27"/>
  <c r="M29" i="27"/>
  <c r="M28" i="27"/>
  <c r="M27" i="27"/>
  <c r="M26" i="27"/>
  <c r="M25" i="27"/>
  <c r="M24" i="27"/>
  <c r="M23" i="27"/>
  <c r="M22" i="27"/>
  <c r="M21" i="27"/>
  <c r="M20" i="27"/>
  <c r="M19" i="27"/>
  <c r="M18" i="27"/>
  <c r="M17" i="27"/>
  <c r="M16" i="27"/>
  <c r="M15" i="27"/>
  <c r="M14" i="27"/>
  <c r="M13" i="27"/>
  <c r="M12" i="27"/>
  <c r="M11" i="27"/>
  <c r="M10" i="27"/>
  <c r="M9" i="27"/>
  <c r="M8" i="27"/>
  <c r="M7" i="27"/>
  <c r="M6" i="27"/>
  <c r="M5" i="27"/>
  <c r="M4" i="27"/>
  <c r="M3" i="27"/>
  <c r="M2" i="27"/>
  <c r="L187" i="27"/>
  <c r="K187" i="27"/>
  <c r="L186" i="27"/>
  <c r="K186" i="27"/>
  <c r="L185" i="27"/>
  <c r="K185" i="27"/>
  <c r="L184" i="27"/>
  <c r="K184" i="27"/>
  <c r="L183" i="27"/>
  <c r="K183" i="27"/>
  <c r="L182" i="27"/>
  <c r="K182" i="27"/>
  <c r="L181" i="27"/>
  <c r="K181" i="27"/>
  <c r="L180" i="27"/>
  <c r="K180" i="27"/>
  <c r="L179" i="27"/>
  <c r="K179" i="27"/>
  <c r="L178" i="27"/>
  <c r="K178" i="27"/>
  <c r="L177" i="27"/>
  <c r="K177" i="27"/>
  <c r="L176" i="27"/>
  <c r="K176" i="27"/>
  <c r="L175" i="27"/>
  <c r="K175" i="27"/>
  <c r="L174" i="27"/>
  <c r="K174" i="27"/>
  <c r="L173" i="27"/>
  <c r="K173" i="27"/>
  <c r="L172" i="27"/>
  <c r="K172" i="27"/>
  <c r="L171" i="27"/>
  <c r="K171" i="27"/>
  <c r="L170" i="27"/>
  <c r="K170" i="27"/>
  <c r="L169" i="27"/>
  <c r="K169" i="27"/>
  <c r="L168" i="27"/>
  <c r="K168" i="27"/>
  <c r="L167" i="27"/>
  <c r="K167" i="27"/>
  <c r="L166" i="27"/>
  <c r="K166" i="27"/>
  <c r="L165" i="27"/>
  <c r="K165" i="27"/>
  <c r="L164" i="27"/>
  <c r="K164" i="27"/>
  <c r="L163" i="27"/>
  <c r="K163" i="27"/>
  <c r="L162" i="27"/>
  <c r="K162" i="27"/>
  <c r="L161" i="27"/>
  <c r="K161" i="27"/>
  <c r="L160" i="27"/>
  <c r="K160" i="27"/>
  <c r="L159" i="27"/>
  <c r="K159" i="27"/>
  <c r="L158" i="27"/>
  <c r="K158" i="27"/>
  <c r="L157" i="27"/>
  <c r="K157" i="27"/>
  <c r="L156" i="27"/>
  <c r="K156" i="27"/>
  <c r="L155" i="27"/>
  <c r="K155" i="27"/>
  <c r="L154" i="27"/>
  <c r="K154" i="27"/>
  <c r="L153" i="27"/>
  <c r="K153" i="27"/>
  <c r="L152" i="27"/>
  <c r="K152" i="27"/>
  <c r="L151" i="27"/>
  <c r="K151" i="27"/>
  <c r="L150" i="27"/>
  <c r="K150" i="27"/>
  <c r="L149" i="27"/>
  <c r="K149" i="27"/>
  <c r="L148" i="27"/>
  <c r="K148" i="27"/>
  <c r="L147" i="27"/>
  <c r="K147" i="27"/>
  <c r="L146" i="27"/>
  <c r="K146" i="27"/>
  <c r="L145" i="27"/>
  <c r="K145" i="27"/>
  <c r="L144" i="27"/>
  <c r="K144" i="27"/>
  <c r="L143" i="27"/>
  <c r="K143" i="27"/>
  <c r="L142" i="27"/>
  <c r="K142" i="27"/>
  <c r="L141" i="27"/>
  <c r="K141" i="27"/>
  <c r="L140" i="27"/>
  <c r="K140" i="27"/>
  <c r="L139" i="27"/>
  <c r="K139" i="27"/>
  <c r="L138" i="27"/>
  <c r="K138" i="27"/>
  <c r="L137" i="27"/>
  <c r="K137" i="27"/>
  <c r="L136" i="27"/>
  <c r="K136" i="27"/>
  <c r="L135" i="27"/>
  <c r="K135" i="27"/>
  <c r="L134" i="27"/>
  <c r="K134" i="27"/>
  <c r="L133" i="27"/>
  <c r="K133" i="27"/>
  <c r="L132" i="27"/>
  <c r="K132" i="27"/>
  <c r="L131" i="27"/>
  <c r="K131" i="27"/>
  <c r="L130" i="27"/>
  <c r="K130" i="27"/>
  <c r="L129" i="27"/>
  <c r="K129" i="27"/>
  <c r="L128" i="27"/>
  <c r="K128" i="27"/>
  <c r="L127" i="27"/>
  <c r="K127" i="27"/>
  <c r="L126" i="27"/>
  <c r="K126" i="27"/>
  <c r="L125" i="27"/>
  <c r="K125" i="27"/>
  <c r="L124" i="27"/>
  <c r="K124" i="27"/>
  <c r="L123" i="27"/>
  <c r="K123" i="27"/>
  <c r="L122" i="27"/>
  <c r="K122" i="27"/>
  <c r="L121" i="27"/>
  <c r="K121" i="27"/>
  <c r="L120" i="27"/>
  <c r="K120" i="27"/>
  <c r="L119" i="27"/>
  <c r="K119" i="27"/>
  <c r="L118" i="27"/>
  <c r="K118" i="27"/>
  <c r="L117" i="27"/>
  <c r="K117" i="27"/>
  <c r="L116" i="27"/>
  <c r="K116" i="27"/>
  <c r="L115" i="27"/>
  <c r="K115" i="27"/>
  <c r="L114" i="27"/>
  <c r="K114" i="27"/>
  <c r="L113" i="27"/>
  <c r="K113" i="27"/>
  <c r="L112" i="27"/>
  <c r="K112" i="27"/>
  <c r="L111" i="27"/>
  <c r="K111" i="27"/>
  <c r="L110" i="27"/>
  <c r="K110" i="27"/>
  <c r="L109" i="27"/>
  <c r="K109" i="27"/>
  <c r="L108" i="27"/>
  <c r="K108" i="27"/>
  <c r="L107" i="27"/>
  <c r="K107" i="27"/>
  <c r="L106" i="27"/>
  <c r="K106" i="27"/>
  <c r="L105" i="27"/>
  <c r="K105" i="27"/>
  <c r="L104" i="27"/>
  <c r="K104" i="27"/>
  <c r="L103" i="27"/>
  <c r="K103" i="27"/>
  <c r="L102" i="27"/>
  <c r="K102" i="27"/>
  <c r="L101" i="27"/>
  <c r="K101" i="27"/>
  <c r="L100" i="27"/>
  <c r="K100" i="27"/>
  <c r="L99" i="27"/>
  <c r="K99" i="27"/>
  <c r="L98" i="27"/>
  <c r="K98" i="27"/>
  <c r="L97" i="27"/>
  <c r="K97" i="27"/>
  <c r="L96" i="27"/>
  <c r="K96" i="27"/>
  <c r="L95" i="27"/>
  <c r="K95" i="27"/>
  <c r="L94" i="27"/>
  <c r="K94" i="27"/>
  <c r="L93" i="27"/>
  <c r="K93" i="27"/>
  <c r="L92" i="27"/>
  <c r="K92" i="27"/>
  <c r="L91" i="27"/>
  <c r="K91" i="27"/>
  <c r="L90" i="27"/>
  <c r="K90" i="27"/>
  <c r="L89" i="27"/>
  <c r="K89" i="27"/>
  <c r="L88" i="27"/>
  <c r="K88" i="27"/>
  <c r="L87" i="27"/>
  <c r="K87" i="27"/>
  <c r="L86" i="27"/>
  <c r="K86" i="27"/>
  <c r="L85" i="27"/>
  <c r="K85" i="27"/>
  <c r="L84" i="27"/>
  <c r="K84" i="27"/>
  <c r="L83" i="27"/>
  <c r="K83" i="27"/>
  <c r="L82" i="27"/>
  <c r="K82" i="27"/>
  <c r="L81" i="27"/>
  <c r="K81" i="27"/>
  <c r="L80" i="27"/>
  <c r="K80" i="27"/>
  <c r="L79" i="27"/>
  <c r="K79" i="27"/>
  <c r="L78" i="27"/>
  <c r="K78" i="27"/>
  <c r="L77" i="27"/>
  <c r="K77" i="27"/>
  <c r="L76" i="27"/>
  <c r="K76" i="27"/>
  <c r="L75" i="27"/>
  <c r="K75" i="27"/>
  <c r="L74" i="27"/>
  <c r="K74" i="27"/>
  <c r="L73" i="27"/>
  <c r="K73" i="27"/>
  <c r="L72" i="27"/>
  <c r="K72" i="27"/>
  <c r="L71" i="27"/>
  <c r="K71" i="27"/>
  <c r="L70" i="27"/>
  <c r="K70" i="27"/>
  <c r="L69" i="27"/>
  <c r="K69" i="27"/>
  <c r="L68" i="27"/>
  <c r="K68" i="27"/>
  <c r="L67" i="27"/>
  <c r="K67" i="27"/>
  <c r="L66" i="27"/>
  <c r="K66" i="27"/>
  <c r="L65" i="27"/>
  <c r="K65" i="27"/>
  <c r="L64" i="27"/>
  <c r="K64" i="27"/>
  <c r="L63" i="27"/>
  <c r="K63" i="27"/>
  <c r="L62" i="27"/>
  <c r="K62" i="27"/>
  <c r="L61" i="27"/>
  <c r="K61" i="27"/>
  <c r="L60" i="27"/>
  <c r="K60" i="27"/>
  <c r="L59" i="27"/>
  <c r="K59" i="27"/>
  <c r="L58" i="27"/>
  <c r="K58" i="27"/>
  <c r="L57" i="27"/>
  <c r="K57" i="27"/>
  <c r="L56" i="27"/>
  <c r="K56" i="27"/>
  <c r="L55" i="27"/>
  <c r="K55" i="27"/>
  <c r="L54" i="27"/>
  <c r="K54" i="27"/>
  <c r="L53" i="27"/>
  <c r="K53" i="27"/>
  <c r="L52" i="27"/>
  <c r="K52" i="27"/>
  <c r="L51" i="27"/>
  <c r="K51" i="27"/>
  <c r="L50" i="27"/>
  <c r="K50" i="27"/>
  <c r="L49" i="27"/>
  <c r="K49" i="27"/>
  <c r="L48" i="27"/>
  <c r="K48" i="27"/>
  <c r="L47" i="27"/>
  <c r="K47" i="27"/>
  <c r="L46" i="27"/>
  <c r="K46" i="27"/>
  <c r="L45" i="27"/>
  <c r="K45" i="27"/>
  <c r="L44" i="27"/>
  <c r="K44" i="27"/>
  <c r="L43" i="27"/>
  <c r="K43" i="27"/>
  <c r="L42" i="27"/>
  <c r="K42" i="27"/>
  <c r="L41" i="27"/>
  <c r="K41" i="27"/>
  <c r="L40" i="27"/>
  <c r="K40" i="27"/>
  <c r="L39" i="27"/>
  <c r="K39" i="27"/>
  <c r="L38" i="27"/>
  <c r="K38" i="27"/>
  <c r="L37" i="27"/>
  <c r="K37" i="27"/>
  <c r="L36" i="27"/>
  <c r="K36" i="27"/>
  <c r="L35" i="27"/>
  <c r="K35" i="27"/>
  <c r="L34" i="27"/>
  <c r="K34" i="27"/>
  <c r="L33" i="27"/>
  <c r="K33" i="27"/>
  <c r="L32" i="27"/>
  <c r="K32" i="27"/>
  <c r="L31" i="27"/>
  <c r="K31" i="27"/>
  <c r="L30" i="27"/>
  <c r="K30" i="27"/>
  <c r="L29" i="27"/>
  <c r="K29" i="27"/>
  <c r="L28" i="27"/>
  <c r="K28" i="27"/>
  <c r="L27" i="27"/>
  <c r="K27" i="27"/>
  <c r="L26" i="27"/>
  <c r="K26" i="27"/>
  <c r="L25" i="27"/>
  <c r="K25" i="27"/>
  <c r="L24" i="27"/>
  <c r="K24" i="27"/>
  <c r="L23" i="27"/>
  <c r="K23" i="27"/>
  <c r="L22" i="27"/>
  <c r="K22" i="27"/>
  <c r="L21" i="27"/>
  <c r="K21" i="27"/>
  <c r="L20" i="27"/>
  <c r="K20" i="27"/>
  <c r="L19" i="27"/>
  <c r="K19" i="27"/>
  <c r="L18" i="27"/>
  <c r="K18" i="27"/>
  <c r="L17" i="27"/>
  <c r="K17" i="27"/>
  <c r="L16" i="27"/>
  <c r="K16" i="27"/>
  <c r="L15" i="27"/>
  <c r="K15" i="27"/>
  <c r="L14" i="27"/>
  <c r="K14" i="27"/>
  <c r="L13" i="27"/>
  <c r="K13" i="27"/>
  <c r="L12" i="27"/>
  <c r="K12" i="27"/>
  <c r="L11" i="27"/>
  <c r="K11" i="27"/>
  <c r="L10" i="27"/>
  <c r="K10" i="27"/>
  <c r="L9" i="27"/>
  <c r="K9" i="27"/>
  <c r="L8" i="27"/>
  <c r="K8" i="27"/>
  <c r="L7" i="27"/>
  <c r="K7" i="27"/>
  <c r="L6" i="27"/>
  <c r="K6" i="27"/>
  <c r="L5" i="27"/>
  <c r="K5" i="27"/>
  <c r="L4" i="27"/>
  <c r="K4" i="27"/>
  <c r="L3" i="27"/>
  <c r="K3" i="27"/>
  <c r="K2" i="27"/>
  <c r="L2" i="27"/>
  <c r="K9" i="3"/>
  <c r="K8" i="3"/>
  <c r="K7" i="3"/>
  <c r="K6" i="3"/>
  <c r="K5" i="3"/>
  <c r="K4" i="3"/>
  <c r="K3" i="3"/>
  <c r="K2" i="3"/>
  <c r="K1" i="3"/>
  <c r="L188" i="27" l="1"/>
  <c r="L191" i="27"/>
  <c r="L192" i="27"/>
  <c r="K188" i="27"/>
  <c r="K191" i="27"/>
  <c r="K192" i="27"/>
  <c r="O190" i="27"/>
  <c r="K189" i="27"/>
  <c r="K190" i="27" s="1"/>
  <c r="L189" i="27"/>
  <c r="AN191" i="18"/>
  <c r="AM191" i="18"/>
  <c r="AN190" i="18"/>
  <c r="AM190" i="18"/>
  <c r="AN189" i="18"/>
  <c r="AM189" i="18"/>
  <c r="AN188" i="18"/>
  <c r="AM188" i="18"/>
  <c r="BP191" i="18"/>
  <c r="BP190" i="18"/>
  <c r="BP189" i="18"/>
  <c r="BP188" i="18"/>
  <c r="BO191" i="18"/>
  <c r="BO190" i="18"/>
  <c r="BO189" i="18"/>
  <c r="BO188" i="18"/>
  <c r="K196" i="27" l="1"/>
  <c r="K194" i="27"/>
  <c r="K195" i="27"/>
  <c r="K193" i="27"/>
  <c r="I190" i="10"/>
  <c r="I189" i="10"/>
  <c r="G189" i="10"/>
  <c r="D189" i="10"/>
  <c r="C189" i="10"/>
  <c r="B189" i="10"/>
  <c r="BR189" i="18" l="1"/>
  <c r="BR188" i="18"/>
  <c r="BR187" i="18"/>
  <c r="BR186" i="18"/>
  <c r="BR185" i="18"/>
  <c r="BR184" i="18"/>
  <c r="BR183" i="18"/>
  <c r="BR182" i="18"/>
  <c r="BR181" i="18"/>
  <c r="BR180" i="18"/>
  <c r="BR179" i="18"/>
  <c r="BR178" i="18"/>
  <c r="BR177" i="18"/>
  <c r="BR176" i="18"/>
  <c r="BR175" i="18"/>
  <c r="BR174" i="18"/>
  <c r="BR173" i="18"/>
  <c r="BR172" i="18"/>
  <c r="BR171" i="18"/>
  <c r="BR170" i="18"/>
  <c r="BR169" i="18"/>
  <c r="BR168" i="18"/>
  <c r="BR167" i="18"/>
  <c r="BR166" i="18"/>
  <c r="BR165" i="18"/>
  <c r="BR164" i="18"/>
  <c r="BR163" i="18"/>
  <c r="BR162" i="18"/>
  <c r="BR161" i="18"/>
  <c r="BR160" i="18"/>
  <c r="BR159" i="18"/>
  <c r="BR158" i="18"/>
  <c r="BR157" i="18"/>
  <c r="BR156" i="18"/>
  <c r="BR155" i="18"/>
  <c r="BR154" i="18"/>
  <c r="BR153" i="18"/>
  <c r="BR152" i="18"/>
  <c r="BR151" i="18"/>
  <c r="BR150" i="18"/>
  <c r="BR149" i="18"/>
  <c r="BR148" i="18"/>
  <c r="BR147" i="18"/>
  <c r="BR146" i="18"/>
  <c r="BR145" i="18"/>
  <c r="BR144" i="18"/>
  <c r="BR143" i="18"/>
  <c r="BR142" i="18"/>
  <c r="BR141" i="18"/>
  <c r="BR140" i="18"/>
  <c r="BR139" i="18"/>
  <c r="BR138" i="18"/>
  <c r="BR137" i="18"/>
  <c r="BR136" i="18"/>
  <c r="BR135" i="18"/>
  <c r="BR134" i="18"/>
  <c r="BR133" i="18"/>
  <c r="BR132" i="18"/>
  <c r="BR131" i="18"/>
  <c r="BR130" i="18"/>
  <c r="BR129" i="18"/>
  <c r="BR128" i="18"/>
  <c r="BR127" i="18"/>
  <c r="BR126" i="18"/>
  <c r="BR125" i="18"/>
  <c r="BR124" i="18"/>
  <c r="BR123" i="18"/>
  <c r="BR122" i="18"/>
  <c r="BR121" i="18"/>
  <c r="BR120" i="18"/>
  <c r="BR119" i="18"/>
  <c r="BR118" i="18"/>
  <c r="BR117" i="18"/>
  <c r="BR116" i="18"/>
  <c r="BR115" i="18"/>
  <c r="BR114" i="18"/>
  <c r="BR113" i="18"/>
  <c r="BR112" i="18"/>
  <c r="BR111" i="18"/>
  <c r="BR110" i="18"/>
  <c r="BR109" i="18"/>
  <c r="BR108" i="18"/>
  <c r="BR107" i="18"/>
  <c r="BR106" i="18"/>
  <c r="BR105" i="18"/>
  <c r="BR104" i="18"/>
  <c r="BR103" i="18"/>
  <c r="BR102" i="18"/>
  <c r="BR101" i="18"/>
  <c r="BR100" i="18"/>
  <c r="BR99" i="18"/>
  <c r="BR98" i="18"/>
  <c r="BR97" i="18"/>
  <c r="BR96" i="18"/>
  <c r="BR95" i="18"/>
  <c r="BR94" i="18"/>
  <c r="BR93" i="18"/>
  <c r="BR92" i="18"/>
  <c r="BR91" i="18"/>
  <c r="BR90" i="18"/>
  <c r="BR89" i="18"/>
  <c r="BR88" i="18"/>
  <c r="BR87" i="18"/>
  <c r="BR86" i="18"/>
  <c r="BR85" i="18"/>
  <c r="BR84" i="18"/>
  <c r="BR83" i="18"/>
  <c r="BR82" i="18"/>
  <c r="BR81" i="18"/>
  <c r="BR80" i="18"/>
  <c r="BR79" i="18"/>
  <c r="BR78" i="18"/>
  <c r="BR77" i="18"/>
  <c r="BR76" i="18"/>
  <c r="BR75" i="18"/>
  <c r="BR74" i="18"/>
  <c r="BR73" i="18"/>
  <c r="BR72" i="18"/>
  <c r="BR71" i="18"/>
  <c r="BR70" i="18"/>
  <c r="BR69" i="18"/>
  <c r="BR68" i="18"/>
  <c r="BR67" i="18"/>
  <c r="BR66" i="18"/>
  <c r="BR65" i="18"/>
  <c r="BR64" i="18"/>
  <c r="BR63" i="18"/>
  <c r="BR62" i="18"/>
  <c r="BR61" i="18"/>
  <c r="BR60" i="18"/>
  <c r="BR59" i="18"/>
  <c r="BR58" i="18"/>
  <c r="BR57" i="18"/>
  <c r="BR56" i="18"/>
  <c r="BR55" i="18"/>
  <c r="BR54" i="18"/>
  <c r="BR53" i="18"/>
  <c r="BR52" i="18"/>
  <c r="BR51" i="18"/>
  <c r="BR50" i="18"/>
  <c r="BR49" i="18"/>
  <c r="BR48" i="18"/>
  <c r="BR47" i="18"/>
  <c r="BR46" i="18"/>
  <c r="BR45" i="18"/>
  <c r="BR44" i="18"/>
  <c r="BR43" i="18"/>
  <c r="BR42" i="18"/>
  <c r="BR41" i="18"/>
  <c r="BR40" i="18"/>
  <c r="BR39" i="18"/>
  <c r="BR38" i="18"/>
  <c r="BR37" i="18"/>
  <c r="BR36" i="18"/>
  <c r="BR35" i="18"/>
  <c r="BR34" i="18"/>
  <c r="BR33" i="18"/>
  <c r="BR32" i="18"/>
  <c r="BR31" i="18"/>
  <c r="BR30" i="18"/>
  <c r="BR29" i="18"/>
  <c r="BR28" i="18"/>
  <c r="BR27" i="18"/>
  <c r="BR26" i="18"/>
  <c r="BR25" i="18"/>
  <c r="BR24" i="18"/>
  <c r="BR23" i="18"/>
  <c r="BR22" i="18"/>
  <c r="BR21" i="18"/>
  <c r="BR20" i="18"/>
  <c r="BR19" i="18"/>
  <c r="BR18" i="18"/>
  <c r="BR17" i="18"/>
  <c r="BR16" i="18"/>
  <c r="BR15" i="18"/>
  <c r="BR14" i="18"/>
  <c r="BR13" i="18"/>
  <c r="BR12" i="18"/>
  <c r="BR11" i="18"/>
  <c r="BR10" i="18"/>
  <c r="BR9" i="18"/>
  <c r="BR8" i="18"/>
  <c r="BR7" i="18"/>
  <c r="BR6" i="18"/>
  <c r="BR5" i="18"/>
  <c r="BR4" i="18"/>
  <c r="BR3" i="18"/>
  <c r="BR2" i="18"/>
  <c r="A10609" i="25"/>
  <c r="F50" i="25" l="1"/>
  <c r="G53" i="25" l="1"/>
  <c r="G52" i="25"/>
  <c r="G51" i="25"/>
  <c r="G50" i="25"/>
  <c r="G39" i="25"/>
  <c r="G37" i="25"/>
  <c r="G35" i="25"/>
  <c r="G33" i="25"/>
  <c r="G31" i="25"/>
  <c r="G29" i="25"/>
  <c r="G27" i="25"/>
  <c r="G25" i="25"/>
  <c r="G23" i="25"/>
  <c r="G21" i="25"/>
  <c r="G19" i="25"/>
  <c r="G17" i="25"/>
  <c r="G15" i="25"/>
  <c r="G13"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F10609" i="25" l="1"/>
  <c r="F10608" i="25"/>
  <c r="F10607" i="25"/>
  <c r="F10606" i="25"/>
  <c r="F10605" i="25"/>
  <c r="F10604" i="25"/>
  <c r="F10603" i="25"/>
  <c r="F10602" i="25"/>
  <c r="F10601" i="25"/>
  <c r="F10600" i="25"/>
  <c r="F10599" i="25"/>
  <c r="F10598" i="25"/>
  <c r="F10597" i="25"/>
  <c r="F10596" i="25"/>
  <c r="F10595" i="25"/>
  <c r="F10594" i="25"/>
  <c r="F10593" i="25"/>
  <c r="F10592" i="25"/>
  <c r="F10591" i="25"/>
  <c r="F10590" i="25"/>
  <c r="F10589" i="25"/>
  <c r="F10588" i="25"/>
  <c r="F10587" i="25"/>
  <c r="F10586" i="25"/>
  <c r="F10585" i="25"/>
  <c r="F10584" i="25"/>
  <c r="F10583" i="25"/>
  <c r="F10582" i="25"/>
  <c r="F10581" i="25"/>
  <c r="F10580" i="25"/>
  <c r="F10579" i="25"/>
  <c r="F10578" i="25"/>
  <c r="F10577" i="25"/>
  <c r="F10576" i="25"/>
  <c r="F10575" i="25"/>
  <c r="F10574" i="25"/>
  <c r="F10573" i="25"/>
  <c r="F10572" i="25"/>
  <c r="F10571" i="25"/>
  <c r="F10570" i="25"/>
  <c r="F10569" i="25"/>
  <c r="F10568" i="25"/>
  <c r="F10567" i="25"/>
  <c r="F10566" i="25"/>
  <c r="F10565" i="25"/>
  <c r="F10564" i="25"/>
  <c r="F10557" i="25"/>
  <c r="F10556" i="25"/>
  <c r="F10555" i="25"/>
  <c r="F10554" i="25"/>
  <c r="F10553" i="25"/>
  <c r="F10552" i="25"/>
  <c r="F10551" i="25"/>
  <c r="F10550" i="25"/>
  <c r="F10549" i="25"/>
  <c r="F10548" i="25"/>
  <c r="F10547" i="25"/>
  <c r="F10546" i="25"/>
  <c r="F10545" i="25"/>
  <c r="F10544" i="25"/>
  <c r="F10543" i="25"/>
  <c r="F10542" i="25"/>
  <c r="F10541" i="25"/>
  <c r="F10540" i="25"/>
  <c r="F10539" i="25"/>
  <c r="F10538" i="25"/>
  <c r="F10537" i="25"/>
  <c r="F10536" i="25"/>
  <c r="F10535" i="25"/>
  <c r="F10534" i="25"/>
  <c r="F10533" i="25"/>
  <c r="F10532" i="25"/>
  <c r="F10531" i="25"/>
  <c r="F10530" i="25"/>
  <c r="F10529" i="25"/>
  <c r="F10528" i="25"/>
  <c r="F10527" i="25"/>
  <c r="F10526" i="25"/>
  <c r="F10525" i="25"/>
  <c r="F10524" i="25"/>
  <c r="F10523" i="25"/>
  <c r="F10522" i="25"/>
  <c r="F10521" i="25"/>
  <c r="F10520" i="25"/>
  <c r="F10519" i="25"/>
  <c r="F10518" i="25"/>
  <c r="F10517" i="25"/>
  <c r="F10516" i="25"/>
  <c r="F10515" i="25"/>
  <c r="F10514" i="25"/>
  <c r="F10513" i="25"/>
  <c r="F10512" i="25"/>
  <c r="F10505" i="25"/>
  <c r="F10504" i="25"/>
  <c r="F10503" i="25"/>
  <c r="F10502" i="25"/>
  <c r="F10501" i="25"/>
  <c r="F10500" i="25"/>
  <c r="F10499" i="25"/>
  <c r="F10498" i="25"/>
  <c r="F10497" i="25"/>
  <c r="F10496" i="25"/>
  <c r="F10495" i="25"/>
  <c r="F10494" i="25"/>
  <c r="F10493" i="25"/>
  <c r="F10492" i="25"/>
  <c r="F10491" i="25"/>
  <c r="F10490" i="25"/>
  <c r="F10489" i="25"/>
  <c r="F10488" i="25"/>
  <c r="F10487" i="25"/>
  <c r="F10486" i="25"/>
  <c r="F10485" i="25"/>
  <c r="F10484" i="25"/>
  <c r="F10483" i="25"/>
  <c r="F10482" i="25"/>
  <c r="F10481" i="25"/>
  <c r="F10480" i="25"/>
  <c r="F10479" i="25"/>
  <c r="F10478" i="25"/>
  <c r="F10477" i="25"/>
  <c r="F10476" i="25"/>
  <c r="F10475" i="25"/>
  <c r="F10474" i="25"/>
  <c r="F10473" i="25"/>
  <c r="F10472" i="25"/>
  <c r="F10471" i="25"/>
  <c r="F10470" i="25"/>
  <c r="F10469" i="25"/>
  <c r="F10468" i="25"/>
  <c r="F10467" i="25"/>
  <c r="F10466" i="25"/>
  <c r="F10465" i="25"/>
  <c r="F10464" i="25"/>
  <c r="F10463" i="25"/>
  <c r="F10462" i="25"/>
  <c r="F10461" i="25"/>
  <c r="F10460" i="25"/>
  <c r="F10453" i="25"/>
  <c r="F10452" i="25"/>
  <c r="F10451" i="25"/>
  <c r="F10450" i="25"/>
  <c r="F10449" i="25"/>
  <c r="F10448" i="25"/>
  <c r="F10447" i="25"/>
  <c r="F10446" i="25"/>
  <c r="F10445" i="25"/>
  <c r="F10444" i="25"/>
  <c r="F10443" i="25"/>
  <c r="F10442" i="25"/>
  <c r="F10441" i="25"/>
  <c r="F10440" i="25"/>
  <c r="F10439" i="25"/>
  <c r="F10438" i="25"/>
  <c r="F10437" i="25"/>
  <c r="F10436" i="25"/>
  <c r="F10435" i="25"/>
  <c r="F10434" i="25"/>
  <c r="F10433" i="25"/>
  <c r="F10432" i="25"/>
  <c r="F10431" i="25"/>
  <c r="F10430" i="25"/>
  <c r="F10429" i="25"/>
  <c r="F10428" i="25"/>
  <c r="F10427" i="25"/>
  <c r="F10426" i="25"/>
  <c r="F10425" i="25"/>
  <c r="F10424" i="25"/>
  <c r="F10423" i="25"/>
  <c r="F10422" i="25"/>
  <c r="F10421" i="25"/>
  <c r="F10420" i="25"/>
  <c r="F10419" i="25"/>
  <c r="F10418" i="25"/>
  <c r="F10417" i="25"/>
  <c r="F10416" i="25"/>
  <c r="F10415" i="25"/>
  <c r="F10414" i="25"/>
  <c r="F10413" i="25"/>
  <c r="F10412" i="25"/>
  <c r="F10411" i="25"/>
  <c r="F10410" i="25"/>
  <c r="F10409" i="25"/>
  <c r="F10408" i="25"/>
  <c r="F10401" i="25"/>
  <c r="F10400" i="25"/>
  <c r="F10399" i="25"/>
  <c r="F10398" i="25"/>
  <c r="F10397" i="25"/>
  <c r="F10396" i="25"/>
  <c r="F10395" i="25"/>
  <c r="F10394" i="25"/>
  <c r="F10393" i="25"/>
  <c r="F10392" i="25"/>
  <c r="F10391" i="25"/>
  <c r="F10390" i="25"/>
  <c r="F10389" i="25"/>
  <c r="F10388" i="25"/>
  <c r="F10387" i="25"/>
  <c r="F10386" i="25"/>
  <c r="F10385" i="25"/>
  <c r="F10384" i="25"/>
  <c r="F10383" i="25"/>
  <c r="F10382" i="25"/>
  <c r="F10381" i="25"/>
  <c r="F10380" i="25"/>
  <c r="F10379" i="25"/>
  <c r="F10378" i="25"/>
  <c r="F10377" i="25"/>
  <c r="F10376" i="25"/>
  <c r="F10375" i="25"/>
  <c r="F10374" i="25"/>
  <c r="F10373" i="25"/>
  <c r="F10372" i="25"/>
  <c r="F10371" i="25"/>
  <c r="F10370" i="25"/>
  <c r="F10369" i="25"/>
  <c r="F10368" i="25"/>
  <c r="F10367" i="25"/>
  <c r="F10366" i="25"/>
  <c r="F10365" i="25"/>
  <c r="F10364" i="25"/>
  <c r="F10363" i="25"/>
  <c r="F10362" i="25"/>
  <c r="F10361" i="25"/>
  <c r="F10360" i="25"/>
  <c r="F10359" i="25"/>
  <c r="F10358" i="25"/>
  <c r="F10357" i="25"/>
  <c r="F10356" i="25"/>
  <c r="F10349" i="25"/>
  <c r="F10348" i="25"/>
  <c r="F10347" i="25"/>
  <c r="F10346" i="25"/>
  <c r="F10345" i="25"/>
  <c r="F10344" i="25"/>
  <c r="F10343" i="25"/>
  <c r="F10342" i="25"/>
  <c r="F10341" i="25"/>
  <c r="F10340" i="25"/>
  <c r="F10339" i="25"/>
  <c r="F10338" i="25"/>
  <c r="F10337" i="25"/>
  <c r="F10336" i="25"/>
  <c r="F10335" i="25"/>
  <c r="F10334" i="25"/>
  <c r="F10333" i="25"/>
  <c r="F10332" i="25"/>
  <c r="F10331" i="25"/>
  <c r="F10330" i="25"/>
  <c r="F10329" i="25"/>
  <c r="F10328" i="25"/>
  <c r="F10327" i="25"/>
  <c r="F10326" i="25"/>
  <c r="F10325" i="25"/>
  <c r="F10324" i="25"/>
  <c r="F10323" i="25"/>
  <c r="F10322" i="25"/>
  <c r="F10321" i="25"/>
  <c r="F10320" i="25"/>
  <c r="F10319" i="25"/>
  <c r="F10318" i="25"/>
  <c r="F10317" i="25"/>
  <c r="F10316" i="25"/>
  <c r="F10315" i="25"/>
  <c r="F10314" i="25"/>
  <c r="F10313" i="25"/>
  <c r="F10312" i="25"/>
  <c r="F10311" i="25"/>
  <c r="F10310" i="25"/>
  <c r="F10309" i="25"/>
  <c r="F10308" i="25"/>
  <c r="F10307" i="25"/>
  <c r="F10306" i="25"/>
  <c r="F10305" i="25"/>
  <c r="F10304" i="25"/>
  <c r="F10297" i="25"/>
  <c r="F10296" i="25"/>
  <c r="F10295" i="25"/>
  <c r="F10294" i="25"/>
  <c r="F10293" i="25"/>
  <c r="F10292" i="25"/>
  <c r="F10291" i="25"/>
  <c r="F10290" i="25"/>
  <c r="F10289" i="25"/>
  <c r="F10288" i="25"/>
  <c r="F10287" i="25"/>
  <c r="F10286" i="25"/>
  <c r="F10285" i="25"/>
  <c r="F10284" i="25"/>
  <c r="F10283" i="25"/>
  <c r="F10282" i="25"/>
  <c r="F10281" i="25"/>
  <c r="F10280" i="25"/>
  <c r="F10279" i="25"/>
  <c r="F10278" i="25"/>
  <c r="F10277" i="25"/>
  <c r="F10276" i="25"/>
  <c r="F10275" i="25"/>
  <c r="F10274" i="25"/>
  <c r="F10273" i="25"/>
  <c r="F10272" i="25"/>
  <c r="F10271" i="25"/>
  <c r="F10270" i="25"/>
  <c r="F10269" i="25"/>
  <c r="F10268" i="25"/>
  <c r="F10267" i="25"/>
  <c r="F10266" i="25"/>
  <c r="F10265" i="25"/>
  <c r="F10264" i="25"/>
  <c r="F10263" i="25"/>
  <c r="F10262" i="25"/>
  <c r="F10261" i="25"/>
  <c r="F10260" i="25"/>
  <c r="F10259" i="25"/>
  <c r="F10258" i="25"/>
  <c r="F10257" i="25"/>
  <c r="F10256" i="25"/>
  <c r="F10255" i="25"/>
  <c r="F10254" i="25"/>
  <c r="F10253" i="25"/>
  <c r="F10252" i="25"/>
  <c r="F10245" i="25"/>
  <c r="F10244" i="25"/>
  <c r="F10243" i="25"/>
  <c r="F10242" i="25"/>
  <c r="F10241" i="25"/>
  <c r="F10240" i="25"/>
  <c r="F10239" i="25"/>
  <c r="F10238" i="25"/>
  <c r="F10237" i="25"/>
  <c r="F10236" i="25"/>
  <c r="F10235" i="25"/>
  <c r="F10234" i="25"/>
  <c r="F10233" i="25"/>
  <c r="F10232" i="25"/>
  <c r="F10231" i="25"/>
  <c r="F10230" i="25"/>
  <c r="F10229" i="25"/>
  <c r="F10228" i="25"/>
  <c r="F10227" i="25"/>
  <c r="F10226" i="25"/>
  <c r="F10225" i="25"/>
  <c r="F10224" i="25"/>
  <c r="F10223" i="25"/>
  <c r="F10222" i="25"/>
  <c r="F10221" i="25"/>
  <c r="F10220" i="25"/>
  <c r="F10219" i="25"/>
  <c r="F10218" i="25"/>
  <c r="F10217" i="25"/>
  <c r="F10216" i="25"/>
  <c r="F10215" i="25"/>
  <c r="F10214" i="25"/>
  <c r="F10213" i="25"/>
  <c r="F10212" i="25"/>
  <c r="F10211" i="25"/>
  <c r="F10210" i="25"/>
  <c r="F10209" i="25"/>
  <c r="F10208" i="25"/>
  <c r="F10207" i="25"/>
  <c r="F10206" i="25"/>
  <c r="F10205" i="25"/>
  <c r="F10204" i="25"/>
  <c r="F10203" i="25"/>
  <c r="F10202" i="25"/>
  <c r="F10201" i="25"/>
  <c r="F10200" i="25"/>
  <c r="F10193" i="25"/>
  <c r="F10192" i="25"/>
  <c r="F10191" i="25"/>
  <c r="F10190" i="25"/>
  <c r="F10189" i="25"/>
  <c r="F10188" i="25"/>
  <c r="F10187" i="25"/>
  <c r="F10186" i="25"/>
  <c r="F10185" i="25"/>
  <c r="F10184" i="25"/>
  <c r="F10183" i="25"/>
  <c r="F10182" i="25"/>
  <c r="F10181" i="25"/>
  <c r="F10180" i="25"/>
  <c r="F10179" i="25"/>
  <c r="F10178" i="25"/>
  <c r="F10177" i="25"/>
  <c r="F10176" i="25"/>
  <c r="F10175" i="25"/>
  <c r="F10174" i="25"/>
  <c r="F10173" i="25"/>
  <c r="F10172" i="25"/>
  <c r="F10171" i="25"/>
  <c r="F10170" i="25"/>
  <c r="F10169" i="25"/>
  <c r="F10168" i="25"/>
  <c r="F10167" i="25"/>
  <c r="F10166" i="25"/>
  <c r="F10165" i="25"/>
  <c r="F10164" i="25"/>
  <c r="F10163" i="25"/>
  <c r="F10162" i="25"/>
  <c r="F10161" i="25"/>
  <c r="F10160" i="25"/>
  <c r="F10159" i="25"/>
  <c r="F10158" i="25"/>
  <c r="F10157" i="25"/>
  <c r="F10156" i="25"/>
  <c r="F10155" i="25"/>
  <c r="F10154" i="25"/>
  <c r="F10153" i="25"/>
  <c r="F10152" i="25"/>
  <c r="F10151" i="25"/>
  <c r="F10150" i="25"/>
  <c r="F10149" i="25"/>
  <c r="F10148" i="25"/>
  <c r="F10141" i="25"/>
  <c r="F10140" i="25"/>
  <c r="F10139" i="25"/>
  <c r="F10138" i="25"/>
  <c r="F10137" i="25"/>
  <c r="F10136" i="25"/>
  <c r="F10135" i="25"/>
  <c r="F10134" i="25"/>
  <c r="F10133" i="25"/>
  <c r="F10132" i="25"/>
  <c r="F10131" i="25"/>
  <c r="F10130" i="25"/>
  <c r="F10129" i="25"/>
  <c r="F10128" i="25"/>
  <c r="F10127" i="25"/>
  <c r="F10126" i="25"/>
  <c r="F10125" i="25"/>
  <c r="F10124" i="25"/>
  <c r="F10123" i="25"/>
  <c r="F10122" i="25"/>
  <c r="F10121" i="25"/>
  <c r="F10120" i="25"/>
  <c r="F10119" i="25"/>
  <c r="F10118" i="25"/>
  <c r="F10117" i="25"/>
  <c r="F10116" i="25"/>
  <c r="F10115" i="25"/>
  <c r="F10114" i="25"/>
  <c r="F10113" i="25"/>
  <c r="F10112" i="25"/>
  <c r="F10111" i="25"/>
  <c r="F10110" i="25"/>
  <c r="F10109" i="25"/>
  <c r="F10108" i="25"/>
  <c r="F10107" i="25"/>
  <c r="F10106" i="25"/>
  <c r="F10105" i="25"/>
  <c r="F10104" i="25"/>
  <c r="F10103" i="25"/>
  <c r="F10102" i="25"/>
  <c r="F10101" i="25"/>
  <c r="F10100" i="25"/>
  <c r="F10099" i="25"/>
  <c r="F10098" i="25"/>
  <c r="F10097" i="25"/>
  <c r="F10096" i="25"/>
  <c r="F10089" i="25"/>
  <c r="F10088" i="25"/>
  <c r="F10087" i="25"/>
  <c r="F10086" i="25"/>
  <c r="F10085" i="25"/>
  <c r="F10084" i="25"/>
  <c r="F10083" i="25"/>
  <c r="F10082" i="25"/>
  <c r="F10081" i="25"/>
  <c r="F10080" i="25"/>
  <c r="F10079" i="25"/>
  <c r="F10078" i="25"/>
  <c r="F10077" i="25"/>
  <c r="F10076" i="25"/>
  <c r="F10075" i="25"/>
  <c r="F10074" i="25"/>
  <c r="F10073" i="25"/>
  <c r="F10072" i="25"/>
  <c r="F10071" i="25"/>
  <c r="F10070" i="25"/>
  <c r="F10069" i="25"/>
  <c r="F10068" i="25"/>
  <c r="F10067" i="25"/>
  <c r="F10066" i="25"/>
  <c r="F10065" i="25"/>
  <c r="F10064" i="25"/>
  <c r="F10063" i="25"/>
  <c r="F10062" i="25"/>
  <c r="F10061" i="25"/>
  <c r="F10060" i="25"/>
  <c r="F10059" i="25"/>
  <c r="F10058" i="25"/>
  <c r="F10057" i="25"/>
  <c r="F10056" i="25"/>
  <c r="F10055" i="25"/>
  <c r="F10054" i="25"/>
  <c r="F10053" i="25"/>
  <c r="F10052" i="25"/>
  <c r="F10051" i="25"/>
  <c r="F10050" i="25"/>
  <c r="F10049" i="25"/>
  <c r="F10048" i="25"/>
  <c r="F10047" i="25"/>
  <c r="F10046" i="25"/>
  <c r="F10045" i="25"/>
  <c r="F10044" i="25"/>
  <c r="F10037" i="25"/>
  <c r="F10036" i="25"/>
  <c r="F10035" i="25"/>
  <c r="F10034" i="25"/>
  <c r="F10033" i="25"/>
  <c r="F10032" i="25"/>
  <c r="F10031" i="25"/>
  <c r="F10030" i="25"/>
  <c r="F10029" i="25"/>
  <c r="F10028" i="25"/>
  <c r="F10027" i="25"/>
  <c r="F10026" i="25"/>
  <c r="F10025" i="25"/>
  <c r="F10024" i="25"/>
  <c r="F10023" i="25"/>
  <c r="F10022" i="25"/>
  <c r="F10021" i="25"/>
  <c r="F10020" i="25"/>
  <c r="F10019" i="25"/>
  <c r="F10018" i="25"/>
  <c r="F10017" i="25"/>
  <c r="F10016" i="25"/>
  <c r="F10015" i="25"/>
  <c r="F10014" i="25"/>
  <c r="F10013" i="25"/>
  <c r="F10012" i="25"/>
  <c r="F10011" i="25"/>
  <c r="F10010" i="25"/>
  <c r="F10009" i="25"/>
  <c r="F10008" i="25"/>
  <c r="F10007" i="25"/>
  <c r="F10006" i="25"/>
  <c r="F10005" i="25"/>
  <c r="F10004" i="25"/>
  <c r="F10003" i="25"/>
  <c r="F10002" i="25"/>
  <c r="F10001" i="25"/>
  <c r="F10000" i="25"/>
  <c r="F9999" i="25"/>
  <c r="F9998" i="25"/>
  <c r="F9997" i="25"/>
  <c r="F9996" i="25"/>
  <c r="F9995" i="25"/>
  <c r="F9994" i="25"/>
  <c r="F9993" i="25"/>
  <c r="F9992" i="25"/>
  <c r="F9985" i="25"/>
  <c r="F9984" i="25"/>
  <c r="F9983" i="25"/>
  <c r="F9982" i="25"/>
  <c r="F9981" i="25"/>
  <c r="F9980" i="25"/>
  <c r="F9979" i="25"/>
  <c r="F9978" i="25"/>
  <c r="F9977" i="25"/>
  <c r="F9976" i="25"/>
  <c r="F9975" i="25"/>
  <c r="F9974" i="25"/>
  <c r="F9973" i="25"/>
  <c r="F9972" i="25"/>
  <c r="F9971" i="25"/>
  <c r="F9970" i="25"/>
  <c r="F9969" i="25"/>
  <c r="F9968" i="25"/>
  <c r="F9967" i="25"/>
  <c r="F9966" i="25"/>
  <c r="F9965" i="25"/>
  <c r="F9964" i="25"/>
  <c r="F9963" i="25"/>
  <c r="F9962" i="25"/>
  <c r="F9961" i="25"/>
  <c r="F9960" i="25"/>
  <c r="F9959" i="25"/>
  <c r="F9958" i="25"/>
  <c r="F9957" i="25"/>
  <c r="F9956" i="25"/>
  <c r="F9955" i="25"/>
  <c r="F9954" i="25"/>
  <c r="F9953" i="25"/>
  <c r="F9952" i="25"/>
  <c r="F9951" i="25"/>
  <c r="F9950" i="25"/>
  <c r="F9949" i="25"/>
  <c r="F9948" i="25"/>
  <c r="F9947" i="25"/>
  <c r="F9946" i="25"/>
  <c r="F9945" i="25"/>
  <c r="F9944" i="25"/>
  <c r="F9943" i="25"/>
  <c r="F9942" i="25"/>
  <c r="F9941" i="25"/>
  <c r="F9940" i="25"/>
  <c r="F9933" i="25"/>
  <c r="F9932" i="25"/>
  <c r="F9931" i="25"/>
  <c r="F9930" i="25"/>
  <c r="F9929" i="25"/>
  <c r="F9928" i="25"/>
  <c r="F9927" i="25"/>
  <c r="F9926" i="25"/>
  <c r="F9925" i="25"/>
  <c r="F9924" i="25"/>
  <c r="F9923" i="25"/>
  <c r="F9922" i="25"/>
  <c r="F9921" i="25"/>
  <c r="F9920" i="25"/>
  <c r="F9919" i="25"/>
  <c r="F9918" i="25"/>
  <c r="F9917" i="25"/>
  <c r="F9916" i="25"/>
  <c r="F9915" i="25"/>
  <c r="F9914" i="25"/>
  <c r="F9913" i="25"/>
  <c r="F9912" i="25"/>
  <c r="F9911" i="25"/>
  <c r="F9910" i="25"/>
  <c r="F9909" i="25"/>
  <c r="F9908" i="25"/>
  <c r="F9907" i="25"/>
  <c r="F9906" i="25"/>
  <c r="F9905" i="25"/>
  <c r="F9904" i="25"/>
  <c r="F9903" i="25"/>
  <c r="F9902" i="25"/>
  <c r="F9901" i="25"/>
  <c r="F9900" i="25"/>
  <c r="F9899" i="25"/>
  <c r="F9898" i="25"/>
  <c r="F9897" i="25"/>
  <c r="F9896" i="25"/>
  <c r="F9895" i="25"/>
  <c r="F9894" i="25"/>
  <c r="F9893" i="25"/>
  <c r="F9892" i="25"/>
  <c r="F9891" i="25"/>
  <c r="F9890" i="25"/>
  <c r="F9889" i="25"/>
  <c r="F9888" i="25"/>
  <c r="F9881" i="25"/>
  <c r="F9880" i="25"/>
  <c r="F9879" i="25"/>
  <c r="F9878" i="25"/>
  <c r="F9877" i="25"/>
  <c r="F9876" i="25"/>
  <c r="F9875" i="25"/>
  <c r="F9874" i="25"/>
  <c r="F9873" i="25"/>
  <c r="F9872" i="25"/>
  <c r="F9871" i="25"/>
  <c r="F9870" i="25"/>
  <c r="F9869" i="25"/>
  <c r="F9868" i="25"/>
  <c r="F9867" i="25"/>
  <c r="F9866" i="25"/>
  <c r="F9865" i="25"/>
  <c r="F9864" i="25"/>
  <c r="F9863" i="25"/>
  <c r="F9862" i="25"/>
  <c r="F9861" i="25"/>
  <c r="F9860" i="25"/>
  <c r="F9859" i="25"/>
  <c r="F9858" i="25"/>
  <c r="F9857" i="25"/>
  <c r="F9856" i="25"/>
  <c r="F9855" i="25"/>
  <c r="F9854" i="25"/>
  <c r="F9853" i="25"/>
  <c r="F9852" i="25"/>
  <c r="F9851" i="25"/>
  <c r="F9850" i="25"/>
  <c r="F9849" i="25"/>
  <c r="F9848" i="25"/>
  <c r="F9847" i="25"/>
  <c r="F9846" i="25"/>
  <c r="F9845" i="25"/>
  <c r="F9844" i="25"/>
  <c r="F9843" i="25"/>
  <c r="F9842" i="25"/>
  <c r="F9841" i="25"/>
  <c r="F9840" i="25"/>
  <c r="F9839" i="25"/>
  <c r="F9838" i="25"/>
  <c r="F9837" i="25"/>
  <c r="F9836" i="25"/>
  <c r="F9829" i="25"/>
  <c r="F9828" i="25"/>
  <c r="F9827" i="25"/>
  <c r="F9826" i="25"/>
  <c r="F9825" i="25"/>
  <c r="F9824" i="25"/>
  <c r="F9823" i="25"/>
  <c r="F9822" i="25"/>
  <c r="F9821" i="25"/>
  <c r="F9820" i="25"/>
  <c r="F9819" i="25"/>
  <c r="F9818" i="25"/>
  <c r="F9817" i="25"/>
  <c r="F9816" i="25"/>
  <c r="F9815" i="25"/>
  <c r="F9814" i="25"/>
  <c r="F9813" i="25"/>
  <c r="F9812" i="25"/>
  <c r="F9811" i="25"/>
  <c r="F9810" i="25"/>
  <c r="F9809" i="25"/>
  <c r="F9808" i="25"/>
  <c r="F9807" i="25"/>
  <c r="F9806" i="25"/>
  <c r="F9805" i="25"/>
  <c r="F9804" i="25"/>
  <c r="F9803" i="25"/>
  <c r="F9802" i="25"/>
  <c r="F9801" i="25"/>
  <c r="F9800" i="25"/>
  <c r="F9799" i="25"/>
  <c r="F9798" i="25"/>
  <c r="F9797" i="25"/>
  <c r="F9796" i="25"/>
  <c r="F9795" i="25"/>
  <c r="F9794" i="25"/>
  <c r="F9793" i="25"/>
  <c r="F9792" i="25"/>
  <c r="F9791" i="25"/>
  <c r="F9790" i="25"/>
  <c r="F9789" i="25"/>
  <c r="F9788" i="25"/>
  <c r="F9787" i="25"/>
  <c r="F9786" i="25"/>
  <c r="F9785" i="25"/>
  <c r="F9784" i="25"/>
  <c r="F9777" i="25"/>
  <c r="F9776" i="25"/>
  <c r="F9775" i="25"/>
  <c r="F9774" i="25"/>
  <c r="F9773" i="25"/>
  <c r="F9772" i="25"/>
  <c r="F9771" i="25"/>
  <c r="F9770" i="25"/>
  <c r="F9769" i="25"/>
  <c r="F9768" i="25"/>
  <c r="F9767" i="25"/>
  <c r="F9766" i="25"/>
  <c r="F9765" i="25"/>
  <c r="F9764" i="25"/>
  <c r="F9763" i="25"/>
  <c r="F9762" i="25"/>
  <c r="F9761" i="25"/>
  <c r="F9760" i="25"/>
  <c r="F9759" i="25"/>
  <c r="F9758" i="25"/>
  <c r="F9757" i="25"/>
  <c r="F9756" i="25"/>
  <c r="F9755" i="25"/>
  <c r="F9754" i="25"/>
  <c r="F9753" i="25"/>
  <c r="F9752" i="25"/>
  <c r="F9751" i="25"/>
  <c r="F9750" i="25"/>
  <c r="F9749" i="25"/>
  <c r="F9748" i="25"/>
  <c r="F9747" i="25"/>
  <c r="F9746" i="25"/>
  <c r="F9745" i="25"/>
  <c r="F9744" i="25"/>
  <c r="F9743" i="25"/>
  <c r="F9742" i="25"/>
  <c r="F9741" i="25"/>
  <c r="F9740" i="25"/>
  <c r="F9739" i="25"/>
  <c r="F9738" i="25"/>
  <c r="F9737" i="25"/>
  <c r="F9736" i="25"/>
  <c r="F9735" i="25"/>
  <c r="F9734" i="25"/>
  <c r="F9733" i="25"/>
  <c r="F9732" i="25"/>
  <c r="F9725" i="25"/>
  <c r="F9724" i="25"/>
  <c r="F9723" i="25"/>
  <c r="F9722" i="25"/>
  <c r="F9721" i="25"/>
  <c r="F9720" i="25"/>
  <c r="F9719" i="25"/>
  <c r="F9718" i="25"/>
  <c r="F9717" i="25"/>
  <c r="F9716" i="25"/>
  <c r="F9715" i="25"/>
  <c r="F9714" i="25"/>
  <c r="F9713" i="25"/>
  <c r="F9712" i="25"/>
  <c r="F9711" i="25"/>
  <c r="F9710" i="25"/>
  <c r="F9709" i="25"/>
  <c r="F9708" i="25"/>
  <c r="F9707" i="25"/>
  <c r="F9706" i="25"/>
  <c r="F9705" i="25"/>
  <c r="F9704" i="25"/>
  <c r="F9703" i="25"/>
  <c r="F9702" i="25"/>
  <c r="F9701" i="25"/>
  <c r="F9700" i="25"/>
  <c r="F9699" i="25"/>
  <c r="F9698" i="25"/>
  <c r="F9697" i="25"/>
  <c r="F9696" i="25"/>
  <c r="F9695" i="25"/>
  <c r="F9694" i="25"/>
  <c r="F9693" i="25"/>
  <c r="F9692" i="25"/>
  <c r="F9691" i="25"/>
  <c r="F9690" i="25"/>
  <c r="F9689" i="25"/>
  <c r="F9688" i="25"/>
  <c r="F9687" i="25"/>
  <c r="F9686" i="25"/>
  <c r="F9685" i="25"/>
  <c r="F9684" i="25"/>
  <c r="F9683" i="25"/>
  <c r="F9682" i="25"/>
  <c r="F9681" i="25"/>
  <c r="F9680" i="25"/>
  <c r="F9673" i="25"/>
  <c r="F9672" i="25"/>
  <c r="F9671" i="25"/>
  <c r="F9670" i="25"/>
  <c r="F9669" i="25"/>
  <c r="F9668" i="25"/>
  <c r="F9667" i="25"/>
  <c r="F9666" i="25"/>
  <c r="F9665" i="25"/>
  <c r="F9664" i="25"/>
  <c r="F9663" i="25"/>
  <c r="F9662" i="25"/>
  <c r="F9661" i="25"/>
  <c r="F9660" i="25"/>
  <c r="F9659" i="25"/>
  <c r="F9658" i="25"/>
  <c r="F9657" i="25"/>
  <c r="F9656" i="25"/>
  <c r="F9655" i="25"/>
  <c r="F9654" i="25"/>
  <c r="F9653" i="25"/>
  <c r="F9652" i="25"/>
  <c r="F9651" i="25"/>
  <c r="F9650" i="25"/>
  <c r="F9649" i="25"/>
  <c r="F9648" i="25"/>
  <c r="F9647" i="25"/>
  <c r="F9646" i="25"/>
  <c r="F9645" i="25"/>
  <c r="F9644" i="25"/>
  <c r="F9643" i="25"/>
  <c r="F9642" i="25"/>
  <c r="F9641" i="25"/>
  <c r="F9640" i="25"/>
  <c r="F9639" i="25"/>
  <c r="F9638" i="25"/>
  <c r="F9637" i="25"/>
  <c r="F9636" i="25"/>
  <c r="F9635" i="25"/>
  <c r="F9634" i="25"/>
  <c r="F9633" i="25"/>
  <c r="F9632" i="25"/>
  <c r="F9631" i="25"/>
  <c r="F9630" i="25"/>
  <c r="F9629" i="25"/>
  <c r="F9628" i="25"/>
  <c r="F9621" i="25"/>
  <c r="F9620" i="25"/>
  <c r="F9619" i="25"/>
  <c r="F9618" i="25"/>
  <c r="F9617" i="25"/>
  <c r="F9616" i="25"/>
  <c r="F9615" i="25"/>
  <c r="F9614" i="25"/>
  <c r="F9613" i="25"/>
  <c r="F9612" i="25"/>
  <c r="F9611" i="25"/>
  <c r="F9610" i="25"/>
  <c r="F9609" i="25"/>
  <c r="F9608" i="25"/>
  <c r="F9607" i="25"/>
  <c r="F9606" i="25"/>
  <c r="F9605" i="25"/>
  <c r="F9604" i="25"/>
  <c r="F9603" i="25"/>
  <c r="F9602" i="25"/>
  <c r="F9601" i="25"/>
  <c r="F9600" i="25"/>
  <c r="F9599" i="25"/>
  <c r="F9598" i="25"/>
  <c r="F9597" i="25"/>
  <c r="F9596" i="25"/>
  <c r="F9595" i="25"/>
  <c r="F9594" i="25"/>
  <c r="F9593" i="25"/>
  <c r="F9592" i="25"/>
  <c r="F9591" i="25"/>
  <c r="F9590" i="25"/>
  <c r="F9589" i="25"/>
  <c r="F9588" i="25"/>
  <c r="F9587" i="25"/>
  <c r="F9586" i="25"/>
  <c r="F9585" i="25"/>
  <c r="F9584" i="25"/>
  <c r="F9583" i="25"/>
  <c r="F9582" i="25"/>
  <c r="F9581" i="25"/>
  <c r="F9580" i="25"/>
  <c r="F9579" i="25"/>
  <c r="F9578" i="25"/>
  <c r="F9577" i="25"/>
  <c r="F9576" i="25"/>
  <c r="F9569" i="25"/>
  <c r="F9568" i="25"/>
  <c r="F9567" i="25"/>
  <c r="F9566" i="25"/>
  <c r="F9565" i="25"/>
  <c r="F9564" i="25"/>
  <c r="F9563" i="25"/>
  <c r="F9562" i="25"/>
  <c r="F9561" i="25"/>
  <c r="F9560" i="25"/>
  <c r="F9559" i="25"/>
  <c r="F9558" i="25"/>
  <c r="F9557" i="25"/>
  <c r="F9556" i="25"/>
  <c r="F9555" i="25"/>
  <c r="F9554" i="25"/>
  <c r="F9553" i="25"/>
  <c r="F9552" i="25"/>
  <c r="F9551" i="25"/>
  <c r="F9550" i="25"/>
  <c r="F9549" i="25"/>
  <c r="F9548" i="25"/>
  <c r="F9547" i="25"/>
  <c r="F9546" i="25"/>
  <c r="F9545" i="25"/>
  <c r="F9544" i="25"/>
  <c r="F9543" i="25"/>
  <c r="F9542" i="25"/>
  <c r="F9541" i="25"/>
  <c r="F9540" i="25"/>
  <c r="F9539" i="25"/>
  <c r="F9538" i="25"/>
  <c r="F9537" i="25"/>
  <c r="F9536" i="25"/>
  <c r="F9535" i="25"/>
  <c r="F9534" i="25"/>
  <c r="F9533" i="25"/>
  <c r="F9532" i="25"/>
  <c r="F9531" i="25"/>
  <c r="F9530" i="25"/>
  <c r="F9529" i="25"/>
  <c r="F9528" i="25"/>
  <c r="F9527" i="25"/>
  <c r="F9526" i="25"/>
  <c r="F9525" i="25"/>
  <c r="F9524" i="25"/>
  <c r="F9517" i="25"/>
  <c r="F9516" i="25"/>
  <c r="F9515" i="25"/>
  <c r="F9514" i="25"/>
  <c r="F9513" i="25"/>
  <c r="F9512" i="25"/>
  <c r="F9511" i="25"/>
  <c r="F9510" i="25"/>
  <c r="F9509" i="25"/>
  <c r="F9508" i="25"/>
  <c r="F9507" i="25"/>
  <c r="F9506" i="25"/>
  <c r="F9505" i="25"/>
  <c r="F9504" i="25"/>
  <c r="F9503" i="25"/>
  <c r="F9502" i="25"/>
  <c r="F9501" i="25"/>
  <c r="F9500" i="25"/>
  <c r="F9499" i="25"/>
  <c r="F9498" i="25"/>
  <c r="F9497" i="25"/>
  <c r="F9496" i="25"/>
  <c r="F9495" i="25"/>
  <c r="F9494" i="25"/>
  <c r="F9493" i="25"/>
  <c r="F9492" i="25"/>
  <c r="F9491" i="25"/>
  <c r="F9490" i="25"/>
  <c r="F9489" i="25"/>
  <c r="F9488" i="25"/>
  <c r="F9487" i="25"/>
  <c r="F9486" i="25"/>
  <c r="F9485" i="25"/>
  <c r="F9484" i="25"/>
  <c r="F9483" i="25"/>
  <c r="F9482" i="25"/>
  <c r="F9481" i="25"/>
  <c r="F9480" i="25"/>
  <c r="F9479" i="25"/>
  <c r="F9478" i="25"/>
  <c r="F9477" i="25"/>
  <c r="F9476" i="25"/>
  <c r="F9475" i="25"/>
  <c r="F9474" i="25"/>
  <c r="F9473" i="25"/>
  <c r="F9472" i="25"/>
  <c r="F9465" i="25"/>
  <c r="F9464" i="25"/>
  <c r="F9463" i="25"/>
  <c r="F9462" i="25"/>
  <c r="F9461" i="25"/>
  <c r="F9460" i="25"/>
  <c r="F9459" i="25"/>
  <c r="F9458" i="25"/>
  <c r="F9457" i="25"/>
  <c r="F9456" i="25"/>
  <c r="F9455" i="25"/>
  <c r="F9454" i="25"/>
  <c r="F9453" i="25"/>
  <c r="F9452" i="25"/>
  <c r="F9451" i="25"/>
  <c r="F9450" i="25"/>
  <c r="F9449" i="25"/>
  <c r="F9448" i="25"/>
  <c r="F9447" i="25"/>
  <c r="F9446" i="25"/>
  <c r="F9445" i="25"/>
  <c r="F9444" i="25"/>
  <c r="F9443" i="25"/>
  <c r="F9442" i="25"/>
  <c r="F9441" i="25"/>
  <c r="F9440" i="25"/>
  <c r="F9439" i="25"/>
  <c r="F9438" i="25"/>
  <c r="F9437" i="25"/>
  <c r="F9436" i="25"/>
  <c r="F9435" i="25"/>
  <c r="F9434" i="25"/>
  <c r="F9433" i="25"/>
  <c r="F9432" i="25"/>
  <c r="F9431" i="25"/>
  <c r="F9430" i="25"/>
  <c r="F9429" i="25"/>
  <c r="F9428" i="25"/>
  <c r="F9427" i="25"/>
  <c r="F9426" i="25"/>
  <c r="F9425" i="25"/>
  <c r="F9424" i="25"/>
  <c r="F9423" i="25"/>
  <c r="F9422" i="25"/>
  <c r="F9421" i="25"/>
  <c r="F9420" i="25"/>
  <c r="F9413" i="25"/>
  <c r="F9412" i="25"/>
  <c r="F9411" i="25"/>
  <c r="F9410" i="25"/>
  <c r="F9409" i="25"/>
  <c r="F9408" i="25"/>
  <c r="F9407" i="25"/>
  <c r="F9406" i="25"/>
  <c r="F9405" i="25"/>
  <c r="F9404" i="25"/>
  <c r="F9403" i="25"/>
  <c r="F9402" i="25"/>
  <c r="F9401" i="25"/>
  <c r="F9400" i="25"/>
  <c r="F9399" i="25"/>
  <c r="F9398" i="25"/>
  <c r="F9397" i="25"/>
  <c r="F9396" i="25"/>
  <c r="F9395" i="25"/>
  <c r="F9394" i="25"/>
  <c r="F9393" i="25"/>
  <c r="F9392" i="25"/>
  <c r="F9391" i="25"/>
  <c r="F9390" i="25"/>
  <c r="F9389" i="25"/>
  <c r="F9388" i="25"/>
  <c r="F9387" i="25"/>
  <c r="F9386" i="25"/>
  <c r="F9385" i="25"/>
  <c r="F9384" i="25"/>
  <c r="F9383" i="25"/>
  <c r="F9382" i="25"/>
  <c r="F9381" i="25"/>
  <c r="F9380" i="25"/>
  <c r="F9379" i="25"/>
  <c r="F9378" i="25"/>
  <c r="F9377" i="25"/>
  <c r="F9376" i="25"/>
  <c r="F9375" i="25"/>
  <c r="F9374" i="25"/>
  <c r="F9373" i="25"/>
  <c r="F9372" i="25"/>
  <c r="F9371" i="25"/>
  <c r="F9370" i="25"/>
  <c r="F9369" i="25"/>
  <c r="F9368" i="25"/>
  <c r="F9361" i="25"/>
  <c r="F9360" i="25"/>
  <c r="F9359" i="25"/>
  <c r="F9358" i="25"/>
  <c r="F9357" i="25"/>
  <c r="F9356" i="25"/>
  <c r="F9355" i="25"/>
  <c r="F9354" i="25"/>
  <c r="F9353" i="25"/>
  <c r="F9352" i="25"/>
  <c r="F9351" i="25"/>
  <c r="F9350" i="25"/>
  <c r="F9349" i="25"/>
  <c r="F9348" i="25"/>
  <c r="F9347" i="25"/>
  <c r="F9346" i="25"/>
  <c r="F9345" i="25"/>
  <c r="F9344" i="25"/>
  <c r="F9343" i="25"/>
  <c r="F9342" i="25"/>
  <c r="F9341" i="25"/>
  <c r="F9340" i="25"/>
  <c r="F9339" i="25"/>
  <c r="F9338" i="25"/>
  <c r="F9337" i="25"/>
  <c r="F9336" i="25"/>
  <c r="F9335" i="25"/>
  <c r="F9334" i="25"/>
  <c r="F9333" i="25"/>
  <c r="F9332" i="25"/>
  <c r="F9331" i="25"/>
  <c r="F9330" i="25"/>
  <c r="F9329" i="25"/>
  <c r="F9328" i="25"/>
  <c r="F9327" i="25"/>
  <c r="F9326" i="25"/>
  <c r="F9325" i="25"/>
  <c r="F9324" i="25"/>
  <c r="F9323" i="25"/>
  <c r="F9322" i="25"/>
  <c r="F9321" i="25"/>
  <c r="F9320" i="25"/>
  <c r="F9319" i="25"/>
  <c r="F9318" i="25"/>
  <c r="F9317" i="25"/>
  <c r="F9316" i="25"/>
  <c r="F9309" i="25"/>
  <c r="F9308" i="25"/>
  <c r="F9307" i="25"/>
  <c r="F9306" i="25"/>
  <c r="F9305" i="25"/>
  <c r="F9304" i="25"/>
  <c r="F9303" i="25"/>
  <c r="F9302" i="25"/>
  <c r="F9301" i="25"/>
  <c r="F9300" i="25"/>
  <c r="F9299" i="25"/>
  <c r="F9298" i="25"/>
  <c r="F9297" i="25"/>
  <c r="F9296" i="25"/>
  <c r="F9295" i="25"/>
  <c r="F9294" i="25"/>
  <c r="F9293" i="25"/>
  <c r="F9292" i="25"/>
  <c r="F9291" i="25"/>
  <c r="F9290" i="25"/>
  <c r="F9289" i="25"/>
  <c r="F9288" i="25"/>
  <c r="F9287" i="25"/>
  <c r="F9286" i="25"/>
  <c r="F9285" i="25"/>
  <c r="F9284" i="25"/>
  <c r="F9283" i="25"/>
  <c r="F9282" i="25"/>
  <c r="F9281" i="25"/>
  <c r="F9280" i="25"/>
  <c r="F9279" i="25"/>
  <c r="F9278" i="25"/>
  <c r="F9277" i="25"/>
  <c r="F9276" i="25"/>
  <c r="F9275" i="25"/>
  <c r="F9274" i="25"/>
  <c r="F9273" i="25"/>
  <c r="F9272" i="25"/>
  <c r="F9271" i="25"/>
  <c r="F9270" i="25"/>
  <c r="F9269" i="25"/>
  <c r="F9268" i="25"/>
  <c r="F9267" i="25"/>
  <c r="F9266" i="25"/>
  <c r="F9265" i="25"/>
  <c r="F9264" i="25"/>
  <c r="F9257" i="25"/>
  <c r="F9256" i="25"/>
  <c r="F9255" i="25"/>
  <c r="F9254" i="25"/>
  <c r="F9253" i="25"/>
  <c r="F9252" i="25"/>
  <c r="F9251" i="25"/>
  <c r="F9250" i="25"/>
  <c r="F9249" i="25"/>
  <c r="F9248" i="25"/>
  <c r="F9247" i="25"/>
  <c r="F9246" i="25"/>
  <c r="F9245" i="25"/>
  <c r="F9244" i="25"/>
  <c r="F9243" i="25"/>
  <c r="F9242" i="25"/>
  <c r="F9241" i="25"/>
  <c r="F9240" i="25"/>
  <c r="F9239" i="25"/>
  <c r="F9238" i="25"/>
  <c r="F9237" i="25"/>
  <c r="F9236" i="25"/>
  <c r="F9235" i="25"/>
  <c r="F9234" i="25"/>
  <c r="F9233" i="25"/>
  <c r="F9232" i="25"/>
  <c r="F9231" i="25"/>
  <c r="F9230" i="25"/>
  <c r="F9229" i="25"/>
  <c r="F9228" i="25"/>
  <c r="F9227" i="25"/>
  <c r="F9226" i="25"/>
  <c r="F9225" i="25"/>
  <c r="F9224" i="25"/>
  <c r="F9223" i="25"/>
  <c r="F9222" i="25"/>
  <c r="F9221" i="25"/>
  <c r="F9220" i="25"/>
  <c r="F9219" i="25"/>
  <c r="F9218" i="25"/>
  <c r="F9217" i="25"/>
  <c r="F9216" i="25"/>
  <c r="F9215" i="25"/>
  <c r="F9214" i="25"/>
  <c r="F9213" i="25"/>
  <c r="F9212" i="25"/>
  <c r="F9205" i="25"/>
  <c r="F9204" i="25"/>
  <c r="F9203" i="25"/>
  <c r="F9202" i="25"/>
  <c r="F9201" i="25"/>
  <c r="F9200" i="25"/>
  <c r="F9199" i="25"/>
  <c r="F9198" i="25"/>
  <c r="F9197" i="25"/>
  <c r="F9196" i="25"/>
  <c r="F9195" i="25"/>
  <c r="F9194" i="25"/>
  <c r="F9193" i="25"/>
  <c r="F9192" i="25"/>
  <c r="F9191" i="25"/>
  <c r="F9190" i="25"/>
  <c r="F9189" i="25"/>
  <c r="F9188" i="25"/>
  <c r="F9187" i="25"/>
  <c r="F9186" i="25"/>
  <c r="F9185" i="25"/>
  <c r="F9184" i="25"/>
  <c r="F9183" i="25"/>
  <c r="F9182" i="25"/>
  <c r="F9181" i="25"/>
  <c r="F9180" i="25"/>
  <c r="F9179" i="25"/>
  <c r="F9178" i="25"/>
  <c r="F9177" i="25"/>
  <c r="F9176" i="25"/>
  <c r="F9175" i="25"/>
  <c r="F9174" i="25"/>
  <c r="F9173" i="25"/>
  <c r="F9172" i="25"/>
  <c r="F9171" i="25"/>
  <c r="F9170" i="25"/>
  <c r="F9169" i="25"/>
  <c r="F9168" i="25"/>
  <c r="F9167" i="25"/>
  <c r="F9166" i="25"/>
  <c r="F9165" i="25"/>
  <c r="F9164" i="25"/>
  <c r="F9163" i="25"/>
  <c r="F9162" i="25"/>
  <c r="F9161" i="25"/>
  <c r="F9160" i="25"/>
  <c r="F9153" i="25"/>
  <c r="F9152" i="25"/>
  <c r="F9151" i="25"/>
  <c r="F9150" i="25"/>
  <c r="F9149" i="25"/>
  <c r="F9148" i="25"/>
  <c r="F9147" i="25"/>
  <c r="F9146" i="25"/>
  <c r="F9145" i="25"/>
  <c r="F9144" i="25"/>
  <c r="F9143" i="25"/>
  <c r="F9142" i="25"/>
  <c r="F9141" i="25"/>
  <c r="F9140" i="25"/>
  <c r="F9139" i="25"/>
  <c r="F9138" i="25"/>
  <c r="F9137" i="25"/>
  <c r="F9136" i="25"/>
  <c r="F9135" i="25"/>
  <c r="F9134" i="25"/>
  <c r="F9133" i="25"/>
  <c r="F9132" i="25"/>
  <c r="F9131" i="25"/>
  <c r="F9130" i="25"/>
  <c r="F9129" i="25"/>
  <c r="F9128" i="25"/>
  <c r="F9127" i="25"/>
  <c r="F9126" i="25"/>
  <c r="F9125" i="25"/>
  <c r="F9124" i="25"/>
  <c r="F9123" i="25"/>
  <c r="F9122" i="25"/>
  <c r="F9121" i="25"/>
  <c r="F9120" i="25"/>
  <c r="F9119" i="25"/>
  <c r="F9118" i="25"/>
  <c r="F9117" i="25"/>
  <c r="F9116" i="25"/>
  <c r="F9115" i="25"/>
  <c r="F9114" i="25"/>
  <c r="F9113" i="25"/>
  <c r="F9112" i="25"/>
  <c r="F9111" i="25"/>
  <c r="F9110" i="25"/>
  <c r="F9109" i="25"/>
  <c r="F9108" i="25"/>
  <c r="F9101" i="25"/>
  <c r="F9100" i="25"/>
  <c r="F9099" i="25"/>
  <c r="F9098" i="25"/>
  <c r="F9097" i="25"/>
  <c r="F9096" i="25"/>
  <c r="F9095" i="25"/>
  <c r="F9094" i="25"/>
  <c r="F9093" i="25"/>
  <c r="F9092" i="25"/>
  <c r="F9091" i="25"/>
  <c r="F9090" i="25"/>
  <c r="F9089" i="25"/>
  <c r="F9088" i="25"/>
  <c r="F9087" i="25"/>
  <c r="F9086" i="25"/>
  <c r="F9085" i="25"/>
  <c r="F9084" i="25"/>
  <c r="F9083" i="25"/>
  <c r="F9082" i="25"/>
  <c r="F9081" i="25"/>
  <c r="F9080" i="25"/>
  <c r="F9079" i="25"/>
  <c r="F9078" i="25"/>
  <c r="F9077" i="25"/>
  <c r="F9076" i="25"/>
  <c r="F9075" i="25"/>
  <c r="F9074" i="25"/>
  <c r="F9073" i="25"/>
  <c r="F9072" i="25"/>
  <c r="F9071" i="25"/>
  <c r="F9070" i="25"/>
  <c r="F9069" i="25"/>
  <c r="F9068" i="25"/>
  <c r="F9067" i="25"/>
  <c r="F9066" i="25"/>
  <c r="F9065" i="25"/>
  <c r="F9064" i="25"/>
  <c r="F9063" i="25"/>
  <c r="F9062" i="25"/>
  <c r="F9061" i="25"/>
  <c r="F9060" i="25"/>
  <c r="F9059" i="25"/>
  <c r="F9058" i="25"/>
  <c r="F9057" i="25"/>
  <c r="F9056" i="25"/>
  <c r="F9049" i="25"/>
  <c r="F9048" i="25"/>
  <c r="F9047" i="25"/>
  <c r="F9046" i="25"/>
  <c r="F9045" i="25"/>
  <c r="F9044" i="25"/>
  <c r="F9043" i="25"/>
  <c r="F9042" i="25"/>
  <c r="F9041" i="25"/>
  <c r="F9040" i="25"/>
  <c r="F9039" i="25"/>
  <c r="F9038" i="25"/>
  <c r="F9037" i="25"/>
  <c r="F9036" i="25"/>
  <c r="F9035" i="25"/>
  <c r="F9034" i="25"/>
  <c r="F9033" i="25"/>
  <c r="F9032" i="25"/>
  <c r="F9031" i="25"/>
  <c r="F9030" i="25"/>
  <c r="F9029" i="25"/>
  <c r="F9028" i="25"/>
  <c r="F9027" i="25"/>
  <c r="F9026" i="25"/>
  <c r="F9025" i="25"/>
  <c r="F9024" i="25"/>
  <c r="F9023" i="25"/>
  <c r="F9022" i="25"/>
  <c r="F9021" i="25"/>
  <c r="F9020" i="25"/>
  <c r="F9019" i="25"/>
  <c r="F9018" i="25"/>
  <c r="F9017" i="25"/>
  <c r="F9016" i="25"/>
  <c r="F9015" i="25"/>
  <c r="F9014" i="25"/>
  <c r="F9013" i="25"/>
  <c r="F9012" i="25"/>
  <c r="F9011" i="25"/>
  <c r="F9010" i="25"/>
  <c r="F9009" i="25"/>
  <c r="F9008" i="25"/>
  <c r="F9007" i="25"/>
  <c r="F9006" i="25"/>
  <c r="F9005" i="25"/>
  <c r="F9004" i="25"/>
  <c r="F8997" i="25"/>
  <c r="F8996" i="25"/>
  <c r="F8995" i="25"/>
  <c r="F8994" i="25"/>
  <c r="F8993" i="25"/>
  <c r="F8992" i="25"/>
  <c r="F8991" i="25"/>
  <c r="F8990" i="25"/>
  <c r="F8989" i="25"/>
  <c r="F8988" i="25"/>
  <c r="F8987" i="25"/>
  <c r="F8986" i="25"/>
  <c r="F8985" i="25"/>
  <c r="F8984" i="25"/>
  <c r="F8983" i="25"/>
  <c r="F8982" i="25"/>
  <c r="F8981" i="25"/>
  <c r="F8980" i="25"/>
  <c r="F8979" i="25"/>
  <c r="F8978" i="25"/>
  <c r="F8977" i="25"/>
  <c r="F8976" i="25"/>
  <c r="F8975" i="25"/>
  <c r="F8974" i="25"/>
  <c r="F8973" i="25"/>
  <c r="F8972" i="25"/>
  <c r="F8971" i="25"/>
  <c r="F8970" i="25"/>
  <c r="F8969" i="25"/>
  <c r="F8968" i="25"/>
  <c r="F8967" i="25"/>
  <c r="F8966" i="25"/>
  <c r="F8965" i="25"/>
  <c r="F8964" i="25"/>
  <c r="F8963" i="25"/>
  <c r="F8962" i="25"/>
  <c r="F8961" i="25"/>
  <c r="F8960" i="25"/>
  <c r="F8959" i="25"/>
  <c r="F8958" i="25"/>
  <c r="F8957" i="25"/>
  <c r="F8956" i="25"/>
  <c r="F8955" i="25"/>
  <c r="F8954" i="25"/>
  <c r="F8953" i="25"/>
  <c r="F8952" i="25"/>
  <c r="F8945" i="25"/>
  <c r="F8944" i="25"/>
  <c r="F8943" i="25"/>
  <c r="F8942" i="25"/>
  <c r="F8941" i="25"/>
  <c r="F8940" i="25"/>
  <c r="F8939" i="25"/>
  <c r="F8938" i="25"/>
  <c r="F8937" i="25"/>
  <c r="F8936" i="25"/>
  <c r="F8935" i="25"/>
  <c r="F8934" i="25"/>
  <c r="F8933" i="25"/>
  <c r="F8932" i="25"/>
  <c r="F8931" i="25"/>
  <c r="F8930" i="25"/>
  <c r="F8929" i="25"/>
  <c r="F8928" i="25"/>
  <c r="F8927" i="25"/>
  <c r="F8926" i="25"/>
  <c r="F8925" i="25"/>
  <c r="F8924" i="25"/>
  <c r="F8923" i="25"/>
  <c r="F8922" i="25"/>
  <c r="F8921" i="25"/>
  <c r="F8920" i="25"/>
  <c r="F8919" i="25"/>
  <c r="F8918" i="25"/>
  <c r="F8917" i="25"/>
  <c r="F8916" i="25"/>
  <c r="F8915" i="25"/>
  <c r="F8914" i="25"/>
  <c r="F8913" i="25"/>
  <c r="F8912" i="25"/>
  <c r="F8911" i="25"/>
  <c r="F8910" i="25"/>
  <c r="F8909" i="25"/>
  <c r="F8908" i="25"/>
  <c r="F8907" i="25"/>
  <c r="F8906" i="25"/>
  <c r="F8905" i="25"/>
  <c r="F8904" i="25"/>
  <c r="F8903" i="25"/>
  <c r="F8902" i="25"/>
  <c r="F8901" i="25"/>
  <c r="F8900" i="25"/>
  <c r="F8893" i="25"/>
  <c r="F8892" i="25"/>
  <c r="F8891" i="25"/>
  <c r="F8890" i="25"/>
  <c r="F8889" i="25"/>
  <c r="F8888" i="25"/>
  <c r="F8887" i="25"/>
  <c r="F8886" i="25"/>
  <c r="F8885" i="25"/>
  <c r="F8884" i="25"/>
  <c r="F8883" i="25"/>
  <c r="F8882" i="25"/>
  <c r="F8881" i="25"/>
  <c r="F8880" i="25"/>
  <c r="F8879" i="25"/>
  <c r="F8878" i="25"/>
  <c r="F8877" i="25"/>
  <c r="F8876" i="25"/>
  <c r="F8875" i="25"/>
  <c r="F8874" i="25"/>
  <c r="F8873" i="25"/>
  <c r="F8872" i="25"/>
  <c r="F8871" i="25"/>
  <c r="F8870" i="25"/>
  <c r="F8869" i="25"/>
  <c r="F8868" i="25"/>
  <c r="F8867" i="25"/>
  <c r="F8866" i="25"/>
  <c r="F8865" i="25"/>
  <c r="F8864" i="25"/>
  <c r="F8863" i="25"/>
  <c r="F8862" i="25"/>
  <c r="F8861" i="25"/>
  <c r="F8860" i="25"/>
  <c r="F8859" i="25"/>
  <c r="F8858" i="25"/>
  <c r="F8857" i="25"/>
  <c r="F8856" i="25"/>
  <c r="F8855" i="25"/>
  <c r="F8854" i="25"/>
  <c r="F8853" i="25"/>
  <c r="F8852" i="25"/>
  <c r="F8851" i="25"/>
  <c r="F8850" i="25"/>
  <c r="F8849" i="25"/>
  <c r="F8848" i="25"/>
  <c r="F8841" i="25"/>
  <c r="F8840" i="25"/>
  <c r="F8839" i="25"/>
  <c r="F8838" i="25"/>
  <c r="F8837" i="25"/>
  <c r="F8836" i="25"/>
  <c r="F8835" i="25"/>
  <c r="F8834" i="25"/>
  <c r="F8833" i="25"/>
  <c r="F8832" i="25"/>
  <c r="F8831" i="25"/>
  <c r="F8830" i="25"/>
  <c r="F8829" i="25"/>
  <c r="F8828" i="25"/>
  <c r="F8827" i="25"/>
  <c r="F8826" i="25"/>
  <c r="F8825" i="25"/>
  <c r="F8824" i="25"/>
  <c r="F8823" i="25"/>
  <c r="F8822" i="25"/>
  <c r="F8821" i="25"/>
  <c r="F8820" i="25"/>
  <c r="F8819" i="25"/>
  <c r="F8818" i="25"/>
  <c r="F8817" i="25"/>
  <c r="F8816" i="25"/>
  <c r="F8815" i="25"/>
  <c r="F8814" i="25"/>
  <c r="F8813" i="25"/>
  <c r="F8812" i="25"/>
  <c r="F8811" i="25"/>
  <c r="F8810" i="25"/>
  <c r="F8809" i="25"/>
  <c r="F8808" i="25"/>
  <c r="F8807" i="25"/>
  <c r="F8806" i="25"/>
  <c r="F8805" i="25"/>
  <c r="F8804" i="25"/>
  <c r="F8803" i="25"/>
  <c r="F8802" i="25"/>
  <c r="F8801" i="25"/>
  <c r="F8800" i="25"/>
  <c r="F8799" i="25"/>
  <c r="F8798" i="25"/>
  <c r="F8797" i="25"/>
  <c r="F8796" i="25"/>
  <c r="F8789" i="25"/>
  <c r="F8788" i="25"/>
  <c r="F8787" i="25"/>
  <c r="F8786" i="25"/>
  <c r="F8785" i="25"/>
  <c r="F8784" i="25"/>
  <c r="F8783" i="25"/>
  <c r="F8782" i="25"/>
  <c r="F8781" i="25"/>
  <c r="F8780" i="25"/>
  <c r="F8779" i="25"/>
  <c r="F8778" i="25"/>
  <c r="F8777" i="25"/>
  <c r="F8776" i="25"/>
  <c r="F8775" i="25"/>
  <c r="F8774" i="25"/>
  <c r="F8773" i="25"/>
  <c r="F8772" i="25"/>
  <c r="F8771" i="25"/>
  <c r="F8770" i="25"/>
  <c r="F8769" i="25"/>
  <c r="F8768" i="25"/>
  <c r="F8767" i="25"/>
  <c r="F8766" i="25"/>
  <c r="F8765" i="25"/>
  <c r="F8764" i="25"/>
  <c r="F8763" i="25"/>
  <c r="F8762" i="25"/>
  <c r="F8761" i="25"/>
  <c r="F8760" i="25"/>
  <c r="F8759" i="25"/>
  <c r="F8758" i="25"/>
  <c r="F8757" i="25"/>
  <c r="F8756" i="25"/>
  <c r="F8755" i="25"/>
  <c r="F8754" i="25"/>
  <c r="F8753" i="25"/>
  <c r="F8752" i="25"/>
  <c r="F8751" i="25"/>
  <c r="F8750" i="25"/>
  <c r="F8749" i="25"/>
  <c r="F8748" i="25"/>
  <c r="F8747" i="25"/>
  <c r="F8746" i="25"/>
  <c r="F8745" i="25"/>
  <c r="F8744" i="25"/>
  <c r="F8737" i="25"/>
  <c r="F8736" i="25"/>
  <c r="F8735" i="25"/>
  <c r="F8734" i="25"/>
  <c r="F8733" i="25"/>
  <c r="F8732" i="25"/>
  <c r="F8731" i="25"/>
  <c r="F8730" i="25"/>
  <c r="F8729" i="25"/>
  <c r="F8728" i="25"/>
  <c r="F8727" i="25"/>
  <c r="F8726" i="25"/>
  <c r="F8725" i="25"/>
  <c r="F8724" i="25"/>
  <c r="F8723" i="25"/>
  <c r="F8722" i="25"/>
  <c r="F8721" i="25"/>
  <c r="F8720" i="25"/>
  <c r="F8719" i="25"/>
  <c r="F8718" i="25"/>
  <c r="F8717" i="25"/>
  <c r="F8716" i="25"/>
  <c r="F8715" i="25"/>
  <c r="F8714" i="25"/>
  <c r="F8713" i="25"/>
  <c r="F8712" i="25"/>
  <c r="F8711" i="25"/>
  <c r="F8710" i="25"/>
  <c r="F8709" i="25"/>
  <c r="F8708" i="25"/>
  <c r="F8707" i="25"/>
  <c r="F8706" i="25"/>
  <c r="F8705" i="25"/>
  <c r="F8704" i="25"/>
  <c r="F8703" i="25"/>
  <c r="F8702" i="25"/>
  <c r="F8701" i="25"/>
  <c r="F8700" i="25"/>
  <c r="F8699" i="25"/>
  <c r="F8698" i="25"/>
  <c r="F8697" i="25"/>
  <c r="F8696" i="25"/>
  <c r="F8695" i="25"/>
  <c r="F8694" i="25"/>
  <c r="F8693" i="25"/>
  <c r="F8692" i="25"/>
  <c r="F8685" i="25"/>
  <c r="F8684" i="25"/>
  <c r="F8683" i="25"/>
  <c r="F8682" i="25"/>
  <c r="F8681" i="25"/>
  <c r="F8680" i="25"/>
  <c r="F8679" i="25"/>
  <c r="F8678" i="25"/>
  <c r="F8677" i="25"/>
  <c r="F8676" i="25"/>
  <c r="F8675" i="25"/>
  <c r="F8674" i="25"/>
  <c r="F8673" i="25"/>
  <c r="F8672" i="25"/>
  <c r="F8671" i="25"/>
  <c r="F8670" i="25"/>
  <c r="F8669" i="25"/>
  <c r="F8668" i="25"/>
  <c r="F8667" i="25"/>
  <c r="F8666" i="25"/>
  <c r="F8665" i="25"/>
  <c r="F8664" i="25"/>
  <c r="F8663" i="25"/>
  <c r="F8662" i="25"/>
  <c r="F8661" i="25"/>
  <c r="F8660" i="25"/>
  <c r="F8659" i="25"/>
  <c r="F8658" i="25"/>
  <c r="F8657" i="25"/>
  <c r="F8656" i="25"/>
  <c r="F8655" i="25"/>
  <c r="F8654" i="25"/>
  <c r="F8653" i="25"/>
  <c r="F8652" i="25"/>
  <c r="F8651" i="25"/>
  <c r="F8650" i="25"/>
  <c r="F8649" i="25"/>
  <c r="F8648" i="25"/>
  <c r="F8647" i="25"/>
  <c r="F8646" i="25"/>
  <c r="F8645" i="25"/>
  <c r="F8644" i="25"/>
  <c r="F8643" i="25"/>
  <c r="F8642" i="25"/>
  <c r="F8641" i="25"/>
  <c r="F8640" i="25"/>
  <c r="F8633" i="25"/>
  <c r="F8632" i="25"/>
  <c r="F8631" i="25"/>
  <c r="F8630" i="25"/>
  <c r="F8629" i="25"/>
  <c r="F8628" i="25"/>
  <c r="F8627" i="25"/>
  <c r="F8626" i="25"/>
  <c r="F8625" i="25"/>
  <c r="F8624" i="25"/>
  <c r="F8623" i="25"/>
  <c r="F8622" i="25"/>
  <c r="F8621" i="25"/>
  <c r="F8620" i="25"/>
  <c r="F8619" i="25"/>
  <c r="F8618" i="25"/>
  <c r="F8617" i="25"/>
  <c r="F8616" i="25"/>
  <c r="F8615" i="25"/>
  <c r="F8614" i="25"/>
  <c r="F8613" i="25"/>
  <c r="F8612" i="25"/>
  <c r="F8611" i="25"/>
  <c r="F8610" i="25"/>
  <c r="F8609" i="25"/>
  <c r="F8608" i="25"/>
  <c r="F8607" i="25"/>
  <c r="F8606" i="25"/>
  <c r="F8605" i="25"/>
  <c r="F8604" i="25"/>
  <c r="F8603" i="25"/>
  <c r="F8602" i="25"/>
  <c r="F8601" i="25"/>
  <c r="F8600" i="25"/>
  <c r="F8599" i="25"/>
  <c r="F8598" i="25"/>
  <c r="F8597" i="25"/>
  <c r="F8596" i="25"/>
  <c r="F8595" i="25"/>
  <c r="F8594" i="25"/>
  <c r="F8593" i="25"/>
  <c r="F8592" i="25"/>
  <c r="F8591" i="25"/>
  <c r="F8590" i="25"/>
  <c r="F8589" i="25"/>
  <c r="F8588" i="25"/>
  <c r="F8581" i="25"/>
  <c r="F8580" i="25"/>
  <c r="F8579" i="25"/>
  <c r="F8578" i="25"/>
  <c r="F8577" i="25"/>
  <c r="F8576" i="25"/>
  <c r="F8575" i="25"/>
  <c r="F8574" i="25"/>
  <c r="F8573" i="25"/>
  <c r="F8572" i="25"/>
  <c r="F8571" i="25"/>
  <c r="F8570" i="25"/>
  <c r="F8569" i="25"/>
  <c r="F8568" i="25"/>
  <c r="F8567" i="25"/>
  <c r="F8566" i="25"/>
  <c r="F8565" i="25"/>
  <c r="F8564" i="25"/>
  <c r="F8563" i="25"/>
  <c r="F8562" i="25"/>
  <c r="F8561" i="25"/>
  <c r="F8560" i="25"/>
  <c r="F8559" i="25"/>
  <c r="F8558" i="25"/>
  <c r="F8557" i="25"/>
  <c r="F8556" i="25"/>
  <c r="F8555" i="25"/>
  <c r="F8554" i="25"/>
  <c r="F8553" i="25"/>
  <c r="F8552" i="25"/>
  <c r="F8551" i="25"/>
  <c r="F8550" i="25"/>
  <c r="F8549" i="25"/>
  <c r="F8548" i="25"/>
  <c r="F8547" i="25"/>
  <c r="F8546" i="25"/>
  <c r="F8545" i="25"/>
  <c r="F8544" i="25"/>
  <c r="F8543" i="25"/>
  <c r="F8542" i="25"/>
  <c r="F8541" i="25"/>
  <c r="F8540" i="25"/>
  <c r="F8539" i="25"/>
  <c r="F8538" i="25"/>
  <c r="F8537" i="25"/>
  <c r="F8536" i="25"/>
  <c r="F8529" i="25"/>
  <c r="F8528" i="25"/>
  <c r="F8527" i="25"/>
  <c r="F8526" i="25"/>
  <c r="F8525" i="25"/>
  <c r="F8524" i="25"/>
  <c r="F8523" i="25"/>
  <c r="F8522" i="25"/>
  <c r="F8521" i="25"/>
  <c r="F8520" i="25"/>
  <c r="F8519" i="25"/>
  <c r="F8518" i="25"/>
  <c r="F8517" i="25"/>
  <c r="F8516" i="25"/>
  <c r="F8515" i="25"/>
  <c r="F8514" i="25"/>
  <c r="F8513" i="25"/>
  <c r="F8512" i="25"/>
  <c r="F8511" i="25"/>
  <c r="F8510" i="25"/>
  <c r="F8509" i="25"/>
  <c r="F8508" i="25"/>
  <c r="F8507" i="25"/>
  <c r="F8506" i="25"/>
  <c r="F8505" i="25"/>
  <c r="F8504" i="25"/>
  <c r="F8503" i="25"/>
  <c r="F8502" i="25"/>
  <c r="F8501" i="25"/>
  <c r="F8500" i="25"/>
  <c r="F8499" i="25"/>
  <c r="F8498" i="25"/>
  <c r="F8497" i="25"/>
  <c r="F8496" i="25"/>
  <c r="F8495" i="25"/>
  <c r="F8494" i="25"/>
  <c r="F8493" i="25"/>
  <c r="F8492" i="25"/>
  <c r="F8491" i="25"/>
  <c r="F8490" i="25"/>
  <c r="F8489" i="25"/>
  <c r="F8488" i="25"/>
  <c r="F8487" i="25"/>
  <c r="F8486" i="25"/>
  <c r="F8485" i="25"/>
  <c r="F8484" i="25"/>
  <c r="F8477" i="25"/>
  <c r="F8476" i="25"/>
  <c r="F8475" i="25"/>
  <c r="F8474" i="25"/>
  <c r="F8473" i="25"/>
  <c r="F8472" i="25"/>
  <c r="F8471" i="25"/>
  <c r="F8470" i="25"/>
  <c r="F8469" i="25"/>
  <c r="F8468" i="25"/>
  <c r="F8467" i="25"/>
  <c r="F8466" i="25"/>
  <c r="F8465" i="25"/>
  <c r="F8464" i="25"/>
  <c r="F8463" i="25"/>
  <c r="F8462" i="25"/>
  <c r="F8461" i="25"/>
  <c r="F8460" i="25"/>
  <c r="F8459" i="25"/>
  <c r="F8458" i="25"/>
  <c r="F8457" i="25"/>
  <c r="F8456" i="25"/>
  <c r="F8455" i="25"/>
  <c r="F8454" i="25"/>
  <c r="F8453" i="25"/>
  <c r="F8452" i="25"/>
  <c r="F8451" i="25"/>
  <c r="F8450" i="25"/>
  <c r="F8449" i="25"/>
  <c r="F8448" i="25"/>
  <c r="F8447" i="25"/>
  <c r="F8446" i="25"/>
  <c r="F8445" i="25"/>
  <c r="F8444" i="25"/>
  <c r="F8443" i="25"/>
  <c r="F8442" i="25"/>
  <c r="F8441" i="25"/>
  <c r="F8440" i="25"/>
  <c r="F8439" i="25"/>
  <c r="F8438" i="25"/>
  <c r="F8437" i="25"/>
  <c r="F8436" i="25"/>
  <c r="F8435" i="25"/>
  <c r="F8434" i="25"/>
  <c r="F8433" i="25"/>
  <c r="F8432" i="25"/>
  <c r="F8425" i="25"/>
  <c r="F8424" i="25"/>
  <c r="F8423" i="25"/>
  <c r="F8422" i="25"/>
  <c r="F8421" i="25"/>
  <c r="F8420" i="25"/>
  <c r="F8419" i="25"/>
  <c r="F8418" i="25"/>
  <c r="F8417" i="25"/>
  <c r="F8416" i="25"/>
  <c r="F8415" i="25"/>
  <c r="F8414" i="25"/>
  <c r="F8413" i="25"/>
  <c r="F8412" i="25"/>
  <c r="F8411" i="25"/>
  <c r="F8410" i="25"/>
  <c r="F8409" i="25"/>
  <c r="F8408" i="25"/>
  <c r="F8407" i="25"/>
  <c r="F8406" i="25"/>
  <c r="F8405" i="25"/>
  <c r="F8404" i="25"/>
  <c r="F8403" i="25"/>
  <c r="F8402" i="25"/>
  <c r="F8401" i="25"/>
  <c r="F8400" i="25"/>
  <c r="F8399" i="25"/>
  <c r="F8398" i="25"/>
  <c r="F8397" i="25"/>
  <c r="F8396" i="25"/>
  <c r="F8395" i="25"/>
  <c r="F8394" i="25"/>
  <c r="F8393" i="25"/>
  <c r="F8392" i="25"/>
  <c r="F8391" i="25"/>
  <c r="F8390" i="25"/>
  <c r="F8389" i="25"/>
  <c r="F8388" i="25"/>
  <c r="F8387" i="25"/>
  <c r="F8386" i="25"/>
  <c r="F8385" i="25"/>
  <c r="F8384" i="25"/>
  <c r="F8383" i="25"/>
  <c r="F8382" i="25"/>
  <c r="F8381" i="25"/>
  <c r="F8380" i="25"/>
  <c r="F8373" i="25"/>
  <c r="F8372" i="25"/>
  <c r="F8371" i="25"/>
  <c r="F8370" i="25"/>
  <c r="F8369" i="25"/>
  <c r="F8368" i="25"/>
  <c r="F8367" i="25"/>
  <c r="F8366" i="25"/>
  <c r="F8365" i="25"/>
  <c r="F8364" i="25"/>
  <c r="F8363" i="25"/>
  <c r="F8362" i="25"/>
  <c r="F8361" i="25"/>
  <c r="F8360" i="25"/>
  <c r="F8359" i="25"/>
  <c r="F8358" i="25"/>
  <c r="F8357" i="25"/>
  <c r="F8356" i="25"/>
  <c r="F8355" i="25"/>
  <c r="F8354" i="25"/>
  <c r="F8353" i="25"/>
  <c r="F8352" i="25"/>
  <c r="F8351" i="25"/>
  <c r="F8350" i="25"/>
  <c r="F8349" i="25"/>
  <c r="F8348" i="25"/>
  <c r="F8347" i="25"/>
  <c r="F8346" i="25"/>
  <c r="F8345" i="25"/>
  <c r="F8344" i="25"/>
  <c r="F8343" i="25"/>
  <c r="F8342" i="25"/>
  <c r="F8341" i="25"/>
  <c r="F8340" i="25"/>
  <c r="F8339" i="25"/>
  <c r="F8338" i="25"/>
  <c r="F8337" i="25"/>
  <c r="F8336" i="25"/>
  <c r="F8335" i="25"/>
  <c r="F8334" i="25"/>
  <c r="F8333" i="25"/>
  <c r="F8332" i="25"/>
  <c r="F8331" i="25"/>
  <c r="F8330" i="25"/>
  <c r="F8329" i="25"/>
  <c r="F8328" i="25"/>
  <c r="F8321" i="25"/>
  <c r="F8320" i="25"/>
  <c r="F8319" i="25"/>
  <c r="F8318" i="25"/>
  <c r="F8317" i="25"/>
  <c r="F8316" i="25"/>
  <c r="F8315" i="25"/>
  <c r="F8314" i="25"/>
  <c r="F8313" i="25"/>
  <c r="F8312" i="25"/>
  <c r="F8311" i="25"/>
  <c r="F8310" i="25"/>
  <c r="F8309" i="25"/>
  <c r="F8308" i="25"/>
  <c r="F8307" i="25"/>
  <c r="F8306" i="25"/>
  <c r="F8305" i="25"/>
  <c r="F8304" i="25"/>
  <c r="F8303" i="25"/>
  <c r="F8302" i="25"/>
  <c r="F8301" i="25"/>
  <c r="F8300" i="25"/>
  <c r="F8299" i="25"/>
  <c r="F8298" i="25"/>
  <c r="F8297" i="25"/>
  <c r="F8296" i="25"/>
  <c r="F8295" i="25"/>
  <c r="F8294" i="25"/>
  <c r="F8293" i="25"/>
  <c r="F8292" i="25"/>
  <c r="F8291" i="25"/>
  <c r="F8290" i="25"/>
  <c r="F8289" i="25"/>
  <c r="F8288" i="25"/>
  <c r="F8287" i="25"/>
  <c r="F8286" i="25"/>
  <c r="F8285" i="25"/>
  <c r="F8284" i="25"/>
  <c r="F8283" i="25"/>
  <c r="F8282" i="25"/>
  <c r="F8281" i="25"/>
  <c r="F8280" i="25"/>
  <c r="F8279" i="25"/>
  <c r="F8278" i="25"/>
  <c r="F8277" i="25"/>
  <c r="F8276" i="25"/>
  <c r="F8269" i="25"/>
  <c r="F8268" i="25"/>
  <c r="F8267" i="25"/>
  <c r="F8266" i="25"/>
  <c r="F8265" i="25"/>
  <c r="F8264" i="25"/>
  <c r="F8263" i="25"/>
  <c r="F8262" i="25"/>
  <c r="F8261" i="25"/>
  <c r="F8260" i="25"/>
  <c r="F8259" i="25"/>
  <c r="F8258" i="25"/>
  <c r="F8257" i="25"/>
  <c r="F8256" i="25"/>
  <c r="F8255" i="25"/>
  <c r="F8254" i="25"/>
  <c r="F8253" i="25"/>
  <c r="F8252" i="25"/>
  <c r="F8251" i="25"/>
  <c r="F8250" i="25"/>
  <c r="F8249" i="25"/>
  <c r="F8248" i="25"/>
  <c r="F8247" i="25"/>
  <c r="F8246" i="25"/>
  <c r="F8245" i="25"/>
  <c r="F8244" i="25"/>
  <c r="F8243" i="25"/>
  <c r="F8242" i="25"/>
  <c r="F8241" i="25"/>
  <c r="F8240" i="25"/>
  <c r="F8239" i="25"/>
  <c r="F8238" i="25"/>
  <c r="F8237" i="25"/>
  <c r="F8236" i="25"/>
  <c r="F8235" i="25"/>
  <c r="F8234" i="25"/>
  <c r="F8233" i="25"/>
  <c r="F8232" i="25"/>
  <c r="F8231" i="25"/>
  <c r="F8230" i="25"/>
  <c r="F8229" i="25"/>
  <c r="F8228" i="25"/>
  <c r="F8227" i="25"/>
  <c r="F8226" i="25"/>
  <c r="F8225" i="25"/>
  <c r="F8224" i="25"/>
  <c r="F8217" i="25"/>
  <c r="F8216" i="25"/>
  <c r="F8215" i="25"/>
  <c r="F8214" i="25"/>
  <c r="F8213" i="25"/>
  <c r="F8212" i="25"/>
  <c r="F8211" i="25"/>
  <c r="F8210" i="25"/>
  <c r="F8209" i="25"/>
  <c r="F8208" i="25"/>
  <c r="F8207" i="25"/>
  <c r="F8206" i="25"/>
  <c r="F8205" i="25"/>
  <c r="F8204" i="25"/>
  <c r="F8203" i="25"/>
  <c r="F8202" i="25"/>
  <c r="F8201" i="25"/>
  <c r="F8200" i="25"/>
  <c r="F8199" i="25"/>
  <c r="F8198" i="25"/>
  <c r="F8197" i="25"/>
  <c r="F8196" i="25"/>
  <c r="F8195" i="25"/>
  <c r="F8194" i="25"/>
  <c r="F8193" i="25"/>
  <c r="F8192" i="25"/>
  <c r="F8191" i="25"/>
  <c r="F8190" i="25"/>
  <c r="F8189" i="25"/>
  <c r="F8188" i="25"/>
  <c r="F8187" i="25"/>
  <c r="F8186" i="25"/>
  <c r="F8185" i="25"/>
  <c r="F8184" i="25"/>
  <c r="F8183" i="25"/>
  <c r="F8182" i="25"/>
  <c r="F8181" i="25"/>
  <c r="F8180" i="25"/>
  <c r="F8179" i="25"/>
  <c r="F8178" i="25"/>
  <c r="F8177" i="25"/>
  <c r="F8176" i="25"/>
  <c r="F8175" i="25"/>
  <c r="F8174" i="25"/>
  <c r="F8173" i="25"/>
  <c r="F8172" i="25"/>
  <c r="F8165" i="25"/>
  <c r="F8164" i="25"/>
  <c r="F8163" i="25"/>
  <c r="F8162" i="25"/>
  <c r="F8161" i="25"/>
  <c r="F8160" i="25"/>
  <c r="F8159" i="25"/>
  <c r="F8158" i="25"/>
  <c r="F8157" i="25"/>
  <c r="F8156" i="25"/>
  <c r="F8155" i="25"/>
  <c r="F8154" i="25"/>
  <c r="F8153" i="25"/>
  <c r="F8152" i="25"/>
  <c r="F8151" i="25"/>
  <c r="F8150" i="25"/>
  <c r="F8149" i="25"/>
  <c r="F8148" i="25"/>
  <c r="F8147" i="25"/>
  <c r="F8146" i="25"/>
  <c r="F8145" i="25"/>
  <c r="F8144" i="25"/>
  <c r="F8143" i="25"/>
  <c r="F8142" i="25"/>
  <c r="F8141" i="25"/>
  <c r="F8140" i="25"/>
  <c r="F8139" i="25"/>
  <c r="F8138" i="25"/>
  <c r="F8137" i="25"/>
  <c r="F8136" i="25"/>
  <c r="F8135" i="25"/>
  <c r="F8134" i="25"/>
  <c r="F8133" i="25"/>
  <c r="F8132" i="25"/>
  <c r="F8131" i="25"/>
  <c r="F8130" i="25"/>
  <c r="F8129" i="25"/>
  <c r="F8128" i="25"/>
  <c r="F8127" i="25"/>
  <c r="F8126" i="25"/>
  <c r="F8125" i="25"/>
  <c r="F8124" i="25"/>
  <c r="F8123" i="25"/>
  <c r="F8122" i="25"/>
  <c r="F8121" i="25"/>
  <c r="F8120" i="25"/>
  <c r="F8113" i="25"/>
  <c r="F8112" i="25"/>
  <c r="F8111" i="25"/>
  <c r="F8110" i="25"/>
  <c r="F8109" i="25"/>
  <c r="F8108" i="25"/>
  <c r="F8107" i="25"/>
  <c r="F8106" i="25"/>
  <c r="F8105" i="25"/>
  <c r="F8104" i="25"/>
  <c r="F8103" i="25"/>
  <c r="F8102" i="25"/>
  <c r="F8101" i="25"/>
  <c r="F8100" i="25"/>
  <c r="F8099" i="25"/>
  <c r="F8098" i="25"/>
  <c r="F8097" i="25"/>
  <c r="F8096" i="25"/>
  <c r="F8095" i="25"/>
  <c r="F8094" i="25"/>
  <c r="F8093" i="25"/>
  <c r="F8092" i="25"/>
  <c r="F8091" i="25"/>
  <c r="F8090" i="25"/>
  <c r="F8089" i="25"/>
  <c r="F8088" i="25"/>
  <c r="F8087" i="25"/>
  <c r="F8086" i="25"/>
  <c r="F8085" i="25"/>
  <c r="F8084" i="25"/>
  <c r="F8083" i="25"/>
  <c r="F8082" i="25"/>
  <c r="F8081" i="25"/>
  <c r="F8080" i="25"/>
  <c r="F8079" i="25"/>
  <c r="F8078" i="25"/>
  <c r="F8077" i="25"/>
  <c r="F8076" i="25"/>
  <c r="F8075" i="25"/>
  <c r="F8074" i="25"/>
  <c r="F8073" i="25"/>
  <c r="F8072" i="25"/>
  <c r="F8071" i="25"/>
  <c r="F8070" i="25"/>
  <c r="F8069" i="25"/>
  <c r="F8068" i="25"/>
  <c r="F8061" i="25"/>
  <c r="F8060" i="25"/>
  <c r="F8059" i="25"/>
  <c r="F8058" i="25"/>
  <c r="F8057" i="25"/>
  <c r="F8056" i="25"/>
  <c r="F8055" i="25"/>
  <c r="F8054" i="25"/>
  <c r="F8053" i="25"/>
  <c r="F8052" i="25"/>
  <c r="F8051" i="25"/>
  <c r="F8050" i="25"/>
  <c r="F8049" i="25"/>
  <c r="F8048" i="25"/>
  <c r="F8047" i="25"/>
  <c r="F8046" i="25"/>
  <c r="F8045" i="25"/>
  <c r="F8044" i="25"/>
  <c r="F8043" i="25"/>
  <c r="F8042" i="25"/>
  <c r="F8041" i="25"/>
  <c r="F8040" i="25"/>
  <c r="F8039" i="25"/>
  <c r="F8038" i="25"/>
  <c r="F8037" i="25"/>
  <c r="F8036" i="25"/>
  <c r="F8035" i="25"/>
  <c r="F8034" i="25"/>
  <c r="F8033" i="25"/>
  <c r="F8032" i="25"/>
  <c r="F8031" i="25"/>
  <c r="F8030" i="25"/>
  <c r="F8029" i="25"/>
  <c r="F8028" i="25"/>
  <c r="F8027" i="25"/>
  <c r="F8026" i="25"/>
  <c r="F8025" i="25"/>
  <c r="F8024" i="25"/>
  <c r="F8023" i="25"/>
  <c r="F8022" i="25"/>
  <c r="F8021" i="25"/>
  <c r="F8020" i="25"/>
  <c r="F8019" i="25"/>
  <c r="F8018" i="25"/>
  <c r="F8017" i="25"/>
  <c r="F8016" i="25"/>
  <c r="F8009" i="25"/>
  <c r="F8008" i="25"/>
  <c r="F8007" i="25"/>
  <c r="F8006" i="25"/>
  <c r="F8005" i="25"/>
  <c r="F8004" i="25"/>
  <c r="F8003" i="25"/>
  <c r="F8002" i="25"/>
  <c r="F8001" i="25"/>
  <c r="F8000" i="25"/>
  <c r="F7999" i="25"/>
  <c r="F7998" i="25"/>
  <c r="F7997" i="25"/>
  <c r="F7996" i="25"/>
  <c r="F7995" i="25"/>
  <c r="F7994" i="25"/>
  <c r="F7993" i="25"/>
  <c r="F7992" i="25"/>
  <c r="F7991" i="25"/>
  <c r="F7990" i="25"/>
  <c r="F7989" i="25"/>
  <c r="F7988" i="25"/>
  <c r="F7987" i="25"/>
  <c r="F7986" i="25"/>
  <c r="F7985" i="25"/>
  <c r="F7984" i="25"/>
  <c r="F7983" i="25"/>
  <c r="F7982" i="25"/>
  <c r="F7981" i="25"/>
  <c r="F7980" i="25"/>
  <c r="F7979" i="25"/>
  <c r="F7978" i="25"/>
  <c r="F7977" i="25"/>
  <c r="F7976" i="25"/>
  <c r="F7975" i="25"/>
  <c r="F7974" i="25"/>
  <c r="F7973" i="25"/>
  <c r="F7972" i="25"/>
  <c r="F7971" i="25"/>
  <c r="F7970" i="25"/>
  <c r="F7969" i="25"/>
  <c r="F7968" i="25"/>
  <c r="F7967" i="25"/>
  <c r="F7966" i="25"/>
  <c r="F7965" i="25"/>
  <c r="F7964" i="25"/>
  <c r="F7957" i="25"/>
  <c r="F7956" i="25"/>
  <c r="F7955" i="25"/>
  <c r="F7954" i="25"/>
  <c r="F7953" i="25"/>
  <c r="F7952" i="25"/>
  <c r="F7951" i="25"/>
  <c r="F7950" i="25"/>
  <c r="F7949" i="25"/>
  <c r="F7948" i="25"/>
  <c r="F7947" i="25"/>
  <c r="F7946" i="25"/>
  <c r="F7945" i="25"/>
  <c r="F7944" i="25"/>
  <c r="F7943" i="25"/>
  <c r="F7942" i="25"/>
  <c r="F7941" i="25"/>
  <c r="F7940" i="25"/>
  <c r="F7939" i="25"/>
  <c r="F7938" i="25"/>
  <c r="F7937" i="25"/>
  <c r="F7936" i="25"/>
  <c r="F7935" i="25"/>
  <c r="F7934" i="25"/>
  <c r="F7933" i="25"/>
  <c r="F7932" i="25"/>
  <c r="F7931" i="25"/>
  <c r="F7930" i="25"/>
  <c r="F7929" i="25"/>
  <c r="F7928" i="25"/>
  <c r="F7927" i="25"/>
  <c r="F7926" i="25"/>
  <c r="F7925" i="25"/>
  <c r="F7924" i="25"/>
  <c r="F7923" i="25"/>
  <c r="F7922" i="25"/>
  <c r="F7921" i="25"/>
  <c r="F7920" i="25"/>
  <c r="F7919" i="25"/>
  <c r="F7918" i="25"/>
  <c r="F7917" i="25"/>
  <c r="F7916" i="25"/>
  <c r="F7915" i="25"/>
  <c r="F7914" i="25"/>
  <c r="F7913" i="25"/>
  <c r="F7912" i="25"/>
  <c r="F7905" i="25"/>
  <c r="F7904" i="25"/>
  <c r="F7903" i="25"/>
  <c r="F7902" i="25"/>
  <c r="F7901" i="25"/>
  <c r="F7900" i="25"/>
  <c r="F7899" i="25"/>
  <c r="F7898" i="25"/>
  <c r="F7897" i="25"/>
  <c r="F7896" i="25"/>
  <c r="F7895" i="25"/>
  <c r="F7894" i="25"/>
  <c r="F7893" i="25"/>
  <c r="F7892" i="25"/>
  <c r="F7891" i="25"/>
  <c r="F7890" i="25"/>
  <c r="F7889" i="25"/>
  <c r="F7888" i="25"/>
  <c r="F7887" i="25"/>
  <c r="F7886" i="25"/>
  <c r="F7885" i="25"/>
  <c r="F7884" i="25"/>
  <c r="F7883" i="25"/>
  <c r="F7882" i="25"/>
  <c r="F7881" i="25"/>
  <c r="F7880" i="25"/>
  <c r="F7879" i="25"/>
  <c r="F7878" i="25"/>
  <c r="F7877" i="25"/>
  <c r="F7876" i="25"/>
  <c r="F7875" i="25"/>
  <c r="F7874" i="25"/>
  <c r="F7873" i="25"/>
  <c r="F7872" i="25"/>
  <c r="F7871" i="25"/>
  <c r="F7870" i="25"/>
  <c r="F7869" i="25"/>
  <c r="F7868" i="25"/>
  <c r="F7867" i="25"/>
  <c r="F7866" i="25"/>
  <c r="F7865" i="25"/>
  <c r="F7864" i="25"/>
  <c r="F7863" i="25"/>
  <c r="F7862" i="25"/>
  <c r="F7861" i="25"/>
  <c r="F7860" i="25"/>
  <c r="F7853" i="25"/>
  <c r="F7852" i="25"/>
  <c r="F7851" i="25"/>
  <c r="F7850" i="25"/>
  <c r="F7849" i="25"/>
  <c r="F7848" i="25"/>
  <c r="F7847" i="25"/>
  <c r="F7846" i="25"/>
  <c r="F7845" i="25"/>
  <c r="F7844" i="25"/>
  <c r="F7843" i="25"/>
  <c r="F7842" i="25"/>
  <c r="F7841" i="25"/>
  <c r="F7840" i="25"/>
  <c r="F7839" i="25"/>
  <c r="F7838" i="25"/>
  <c r="F7837" i="25"/>
  <c r="F7836" i="25"/>
  <c r="F7835" i="25"/>
  <c r="F7834" i="25"/>
  <c r="F7833" i="25"/>
  <c r="F7832" i="25"/>
  <c r="F7831" i="25"/>
  <c r="F7830" i="25"/>
  <c r="F7829" i="25"/>
  <c r="F7828" i="25"/>
  <c r="F7827" i="25"/>
  <c r="F7826" i="25"/>
  <c r="F7825" i="25"/>
  <c r="F7824" i="25"/>
  <c r="F7823" i="25"/>
  <c r="F7822" i="25"/>
  <c r="F7821" i="25"/>
  <c r="F7820" i="25"/>
  <c r="F7819" i="25"/>
  <c r="F7818" i="25"/>
  <c r="F7817" i="25"/>
  <c r="F7816" i="25"/>
  <c r="F7815" i="25"/>
  <c r="F7814" i="25"/>
  <c r="F7813" i="25"/>
  <c r="F7812" i="25"/>
  <c r="F7811" i="25"/>
  <c r="F7810" i="25"/>
  <c r="F7809" i="25"/>
  <c r="F7808" i="25"/>
  <c r="F7801" i="25"/>
  <c r="F7800" i="25"/>
  <c r="F7799" i="25"/>
  <c r="F7798" i="25"/>
  <c r="F7797" i="25"/>
  <c r="F7796" i="25"/>
  <c r="F7795" i="25"/>
  <c r="F7794" i="25"/>
  <c r="F7793" i="25"/>
  <c r="F7792" i="25"/>
  <c r="F7791" i="25"/>
  <c r="F7790" i="25"/>
  <c r="F7789" i="25"/>
  <c r="F7788" i="25"/>
  <c r="F7787" i="25"/>
  <c r="F7786" i="25"/>
  <c r="F7785" i="25"/>
  <c r="F7784" i="25"/>
  <c r="F7783" i="25"/>
  <c r="F7782" i="25"/>
  <c r="F7781" i="25"/>
  <c r="F7780" i="25"/>
  <c r="F7779" i="25"/>
  <c r="F7778" i="25"/>
  <c r="F7777" i="25"/>
  <c r="F7776" i="25"/>
  <c r="F7775" i="25"/>
  <c r="F7774" i="25"/>
  <c r="F7773" i="25"/>
  <c r="F7772" i="25"/>
  <c r="F7771" i="25"/>
  <c r="F7770" i="25"/>
  <c r="F7769" i="25"/>
  <c r="F7768" i="25"/>
  <c r="F7767" i="25"/>
  <c r="F7766" i="25"/>
  <c r="F7765" i="25"/>
  <c r="F7764" i="25"/>
  <c r="F7763" i="25"/>
  <c r="F7762" i="25"/>
  <c r="F7761" i="25"/>
  <c r="F7760" i="25"/>
  <c r="F7759" i="25"/>
  <c r="F7758" i="25"/>
  <c r="F7757" i="25"/>
  <c r="F7756" i="25"/>
  <c r="F7749" i="25"/>
  <c r="F7748" i="25"/>
  <c r="F7747" i="25"/>
  <c r="F7746" i="25"/>
  <c r="F7745" i="25"/>
  <c r="F7744" i="25"/>
  <c r="F7743" i="25"/>
  <c r="F7742" i="25"/>
  <c r="F7741" i="25"/>
  <c r="F7740" i="25"/>
  <c r="F7739" i="25"/>
  <c r="F7738" i="25"/>
  <c r="F7737" i="25"/>
  <c r="F7736" i="25"/>
  <c r="F7735" i="25"/>
  <c r="F7734" i="25"/>
  <c r="F7733" i="25"/>
  <c r="F7732" i="25"/>
  <c r="F7731" i="25"/>
  <c r="F7730" i="25"/>
  <c r="F7729" i="25"/>
  <c r="F7728" i="25"/>
  <c r="F7727" i="25"/>
  <c r="F7726" i="25"/>
  <c r="F7725" i="25"/>
  <c r="F7724" i="25"/>
  <c r="F7723" i="25"/>
  <c r="F7722" i="25"/>
  <c r="F7721" i="25"/>
  <c r="F7720" i="25"/>
  <c r="F7719" i="25"/>
  <c r="F7718" i="25"/>
  <c r="F7717" i="25"/>
  <c r="F7716" i="25"/>
  <c r="F7715" i="25"/>
  <c r="F7714" i="25"/>
  <c r="F7713" i="25"/>
  <c r="F7712" i="25"/>
  <c r="F7711" i="25"/>
  <c r="F7710" i="25"/>
  <c r="F7709" i="25"/>
  <c r="F7708" i="25"/>
  <c r="F7707" i="25"/>
  <c r="F7706" i="25"/>
  <c r="F7705" i="25"/>
  <c r="F7704" i="25"/>
  <c r="F7697" i="25"/>
  <c r="F7696" i="25"/>
  <c r="F7695" i="25"/>
  <c r="F7694" i="25"/>
  <c r="F7693" i="25"/>
  <c r="F7692" i="25"/>
  <c r="F7691" i="25"/>
  <c r="F7690" i="25"/>
  <c r="F7689" i="25"/>
  <c r="F7688" i="25"/>
  <c r="F7687" i="25"/>
  <c r="F7686" i="25"/>
  <c r="F7685" i="25"/>
  <c r="F7684" i="25"/>
  <c r="F7683" i="25"/>
  <c r="F7682" i="25"/>
  <c r="F7681" i="25"/>
  <c r="F7680" i="25"/>
  <c r="F7679" i="25"/>
  <c r="F7678" i="25"/>
  <c r="F7677" i="25"/>
  <c r="F7676" i="25"/>
  <c r="F7675" i="25"/>
  <c r="F7674" i="25"/>
  <c r="F7673" i="25"/>
  <c r="F7672" i="25"/>
  <c r="F7671" i="25"/>
  <c r="F7670" i="25"/>
  <c r="F7669" i="25"/>
  <c r="F7668" i="25"/>
  <c r="F7667" i="25"/>
  <c r="F7666" i="25"/>
  <c r="F7665" i="25"/>
  <c r="F7664" i="25"/>
  <c r="F7663" i="25"/>
  <c r="F7662" i="25"/>
  <c r="F7661" i="25"/>
  <c r="F7660" i="25"/>
  <c r="F7659" i="25"/>
  <c r="F7658" i="25"/>
  <c r="F7657" i="25"/>
  <c r="F7656" i="25"/>
  <c r="F7655" i="25"/>
  <c r="F7654" i="25"/>
  <c r="F7653" i="25"/>
  <c r="F7652" i="25"/>
  <c r="F7645" i="25"/>
  <c r="F7644" i="25"/>
  <c r="F7643" i="25"/>
  <c r="F7642" i="25"/>
  <c r="F7641" i="25"/>
  <c r="F7640" i="25"/>
  <c r="F7639" i="25"/>
  <c r="F7638" i="25"/>
  <c r="F7637" i="25"/>
  <c r="F7636" i="25"/>
  <c r="F7635" i="25"/>
  <c r="F7634" i="25"/>
  <c r="F7633" i="25"/>
  <c r="F7632" i="25"/>
  <c r="F7631" i="25"/>
  <c r="F7630" i="25"/>
  <c r="F7629" i="25"/>
  <c r="F7628" i="25"/>
  <c r="F7627" i="25"/>
  <c r="F7626" i="25"/>
  <c r="F7625" i="25"/>
  <c r="F7624" i="25"/>
  <c r="F7623" i="25"/>
  <c r="F7622" i="25"/>
  <c r="F7621" i="25"/>
  <c r="F7620" i="25"/>
  <c r="F7619" i="25"/>
  <c r="F7618" i="25"/>
  <c r="F7617" i="25"/>
  <c r="F7616" i="25"/>
  <c r="F7615" i="25"/>
  <c r="F7614" i="25"/>
  <c r="F7613" i="25"/>
  <c r="F7612" i="25"/>
  <c r="F7611" i="25"/>
  <c r="F7610" i="25"/>
  <c r="F7609" i="25"/>
  <c r="F7608" i="25"/>
  <c r="F7607" i="25"/>
  <c r="F7606" i="25"/>
  <c r="F7605" i="25"/>
  <c r="F7604" i="25"/>
  <c r="F7603" i="25"/>
  <c r="F7602" i="25"/>
  <c r="F7601" i="25"/>
  <c r="F7600" i="25"/>
  <c r="F7593" i="25"/>
  <c r="F7592" i="25"/>
  <c r="F7591" i="25"/>
  <c r="F7590" i="25"/>
  <c r="F7589" i="25"/>
  <c r="F7588" i="25"/>
  <c r="F7587" i="25"/>
  <c r="F7586" i="25"/>
  <c r="F7585" i="25"/>
  <c r="F7584" i="25"/>
  <c r="F7583" i="25"/>
  <c r="F7582" i="25"/>
  <c r="F7581" i="25"/>
  <c r="F7580" i="25"/>
  <c r="F7579" i="25"/>
  <c r="F7578" i="25"/>
  <c r="F7577" i="25"/>
  <c r="F7576" i="25"/>
  <c r="F7575" i="25"/>
  <c r="F7574" i="25"/>
  <c r="F7573" i="25"/>
  <c r="F7572" i="25"/>
  <c r="F7571" i="25"/>
  <c r="F7570" i="25"/>
  <c r="F7569" i="25"/>
  <c r="F7568" i="25"/>
  <c r="F7567" i="25"/>
  <c r="F7566" i="25"/>
  <c r="F7565" i="25"/>
  <c r="F7564" i="25"/>
  <c r="F7563" i="25"/>
  <c r="F7562" i="25"/>
  <c r="F7561" i="25"/>
  <c r="F7560" i="25"/>
  <c r="F7559" i="25"/>
  <c r="F7558" i="25"/>
  <c r="F7557" i="25"/>
  <c r="F7556" i="25"/>
  <c r="F7555" i="25"/>
  <c r="F7554" i="25"/>
  <c r="F7553" i="25"/>
  <c r="F7552" i="25"/>
  <c r="F7551" i="25"/>
  <c r="F7550" i="25"/>
  <c r="F7549" i="25"/>
  <c r="F7548" i="25"/>
  <c r="F7541" i="25"/>
  <c r="F7540" i="25"/>
  <c r="F7539" i="25"/>
  <c r="F7538" i="25"/>
  <c r="F7537" i="25"/>
  <c r="F7536" i="25"/>
  <c r="F7535" i="25"/>
  <c r="F7534" i="25"/>
  <c r="F7533" i="25"/>
  <c r="F7532" i="25"/>
  <c r="F7531" i="25"/>
  <c r="F7530" i="25"/>
  <c r="F7529" i="25"/>
  <c r="F7528" i="25"/>
  <c r="F7527" i="25"/>
  <c r="F7526" i="25"/>
  <c r="F7525" i="25"/>
  <c r="F7524" i="25"/>
  <c r="F7523" i="25"/>
  <c r="F7522" i="25"/>
  <c r="F7521" i="25"/>
  <c r="F7520" i="25"/>
  <c r="F7519" i="25"/>
  <c r="F7518" i="25"/>
  <c r="F7517" i="25"/>
  <c r="F7516" i="25"/>
  <c r="F7515" i="25"/>
  <c r="F7514" i="25"/>
  <c r="F7513" i="25"/>
  <c r="F7512" i="25"/>
  <c r="F7511" i="25"/>
  <c r="F7510" i="25"/>
  <c r="F7509" i="25"/>
  <c r="F7508" i="25"/>
  <c r="F7507" i="25"/>
  <c r="F7506" i="25"/>
  <c r="F7505" i="25"/>
  <c r="F7504" i="25"/>
  <c r="F7503" i="25"/>
  <c r="F7502" i="25"/>
  <c r="F7501" i="25"/>
  <c r="F7500" i="25"/>
  <c r="F7499" i="25"/>
  <c r="F7498" i="25"/>
  <c r="F7497" i="25"/>
  <c r="F7496" i="25"/>
  <c r="F7489" i="25"/>
  <c r="F7488" i="25"/>
  <c r="F7487" i="25"/>
  <c r="F7486" i="25"/>
  <c r="F7485" i="25"/>
  <c r="F7484" i="25"/>
  <c r="F7483" i="25"/>
  <c r="F7482" i="25"/>
  <c r="F7481" i="25"/>
  <c r="F7480" i="25"/>
  <c r="F7479" i="25"/>
  <c r="F7478" i="25"/>
  <c r="F7477" i="25"/>
  <c r="F7476" i="25"/>
  <c r="F7475" i="25"/>
  <c r="F7474" i="25"/>
  <c r="F7473" i="25"/>
  <c r="F7472" i="25"/>
  <c r="F7471" i="25"/>
  <c r="F7470" i="25"/>
  <c r="F7469" i="25"/>
  <c r="F7468" i="25"/>
  <c r="F7467" i="25"/>
  <c r="F7466" i="25"/>
  <c r="F7465" i="25"/>
  <c r="F7464" i="25"/>
  <c r="F7463" i="25"/>
  <c r="F7462" i="25"/>
  <c r="F7461" i="25"/>
  <c r="F7460" i="25"/>
  <c r="F7459" i="25"/>
  <c r="F7458" i="25"/>
  <c r="F7457" i="25"/>
  <c r="F7456" i="25"/>
  <c r="F7455" i="25"/>
  <c r="F7454" i="25"/>
  <c r="F7453" i="25"/>
  <c r="F7452" i="25"/>
  <c r="F7451" i="25"/>
  <c r="F7450" i="25"/>
  <c r="F7449" i="25"/>
  <c r="F7448" i="25"/>
  <c r="F7447" i="25"/>
  <c r="F7446" i="25"/>
  <c r="F7445" i="25"/>
  <c r="F7444" i="25"/>
  <c r="F7437" i="25"/>
  <c r="F7436" i="25"/>
  <c r="F7435" i="25"/>
  <c r="F7434" i="25"/>
  <c r="F7433" i="25"/>
  <c r="F7432" i="25"/>
  <c r="F7431" i="25"/>
  <c r="F7430" i="25"/>
  <c r="F7429" i="25"/>
  <c r="F7428" i="25"/>
  <c r="F7427" i="25"/>
  <c r="F7426" i="25"/>
  <c r="F7425" i="25"/>
  <c r="F7424" i="25"/>
  <c r="F7423" i="25"/>
  <c r="F7422" i="25"/>
  <c r="F7421" i="25"/>
  <c r="F7420" i="25"/>
  <c r="F7419" i="25"/>
  <c r="F7418" i="25"/>
  <c r="F7417" i="25"/>
  <c r="F7416" i="25"/>
  <c r="F7415" i="25"/>
  <c r="F7414" i="25"/>
  <c r="F7413" i="25"/>
  <c r="F7412" i="25"/>
  <c r="F7411" i="25"/>
  <c r="F7410" i="25"/>
  <c r="F7409" i="25"/>
  <c r="F7408" i="25"/>
  <c r="F7407" i="25"/>
  <c r="F7406" i="25"/>
  <c r="F7405" i="25"/>
  <c r="F7404" i="25"/>
  <c r="F7403" i="25"/>
  <c r="F7402" i="25"/>
  <c r="F7401" i="25"/>
  <c r="F7400" i="25"/>
  <c r="F7399" i="25"/>
  <c r="F7398" i="25"/>
  <c r="F7397" i="25"/>
  <c r="F7396" i="25"/>
  <c r="F7395" i="25"/>
  <c r="F7394" i="25"/>
  <c r="F7393" i="25"/>
  <c r="F7392" i="25"/>
  <c r="F7385" i="25"/>
  <c r="F7384" i="25"/>
  <c r="F7383" i="25"/>
  <c r="F7382" i="25"/>
  <c r="F7381" i="25"/>
  <c r="F7380" i="25"/>
  <c r="F7379" i="25"/>
  <c r="F7378" i="25"/>
  <c r="F7377" i="25"/>
  <c r="F7376" i="25"/>
  <c r="F7375" i="25"/>
  <c r="F7374" i="25"/>
  <c r="F7373" i="25"/>
  <c r="F7372" i="25"/>
  <c r="F7371" i="25"/>
  <c r="F7370" i="25"/>
  <c r="F7369" i="25"/>
  <c r="F7368" i="25"/>
  <c r="F7367" i="25"/>
  <c r="F7366" i="25"/>
  <c r="F7365" i="25"/>
  <c r="F7364" i="25"/>
  <c r="F7363" i="25"/>
  <c r="F7362" i="25"/>
  <c r="F7361" i="25"/>
  <c r="F7360" i="25"/>
  <c r="F7359" i="25"/>
  <c r="F7358" i="25"/>
  <c r="F7357" i="25"/>
  <c r="F7356" i="25"/>
  <c r="F7355" i="25"/>
  <c r="F7354" i="25"/>
  <c r="F7353" i="25"/>
  <c r="F7352" i="25"/>
  <c r="F7351" i="25"/>
  <c r="F7350" i="25"/>
  <c r="F7349" i="25"/>
  <c r="F7348" i="25"/>
  <c r="F7347" i="25"/>
  <c r="F7346" i="25"/>
  <c r="F7345" i="25"/>
  <c r="F7344" i="25"/>
  <c r="F7343" i="25"/>
  <c r="F7342" i="25"/>
  <c r="F7341" i="25"/>
  <c r="F7340" i="25"/>
  <c r="F7333" i="25"/>
  <c r="F7332" i="25"/>
  <c r="F7331" i="25"/>
  <c r="F7330" i="25"/>
  <c r="F7329" i="25"/>
  <c r="F7328" i="25"/>
  <c r="F7327" i="25"/>
  <c r="F7326" i="25"/>
  <c r="F7325" i="25"/>
  <c r="F7324" i="25"/>
  <c r="F7323" i="25"/>
  <c r="F7322" i="25"/>
  <c r="F7321" i="25"/>
  <c r="F7320" i="25"/>
  <c r="F7319" i="25"/>
  <c r="F7318" i="25"/>
  <c r="F7317" i="25"/>
  <c r="F7316" i="25"/>
  <c r="F7315" i="25"/>
  <c r="F7314" i="25"/>
  <c r="F7313" i="25"/>
  <c r="F7312" i="25"/>
  <c r="F7311" i="25"/>
  <c r="F7310" i="25"/>
  <c r="F7309" i="25"/>
  <c r="F7308" i="25"/>
  <c r="F7307" i="25"/>
  <c r="F7306" i="25"/>
  <c r="F7305" i="25"/>
  <c r="F7304" i="25"/>
  <c r="F7303" i="25"/>
  <c r="F7302" i="25"/>
  <c r="F7301" i="25"/>
  <c r="F7300" i="25"/>
  <c r="F7299" i="25"/>
  <c r="F7298" i="25"/>
  <c r="F7297" i="25"/>
  <c r="F7296" i="25"/>
  <c r="F7295" i="25"/>
  <c r="F7294" i="25"/>
  <c r="F7293" i="25"/>
  <c r="F7292" i="25"/>
  <c r="F7291" i="25"/>
  <c r="F7290" i="25"/>
  <c r="F7289" i="25"/>
  <c r="F7288" i="25"/>
  <c r="F7281" i="25"/>
  <c r="F7280" i="25"/>
  <c r="F7279" i="25"/>
  <c r="F7278" i="25"/>
  <c r="F7277" i="25"/>
  <c r="F7276" i="25"/>
  <c r="F7275" i="25"/>
  <c r="F7274" i="25"/>
  <c r="F7273" i="25"/>
  <c r="F7272" i="25"/>
  <c r="F7271" i="25"/>
  <c r="F7270" i="25"/>
  <c r="F7269" i="25"/>
  <c r="F7268" i="25"/>
  <c r="F7267" i="25"/>
  <c r="F7266" i="25"/>
  <c r="F7265" i="25"/>
  <c r="F7264" i="25"/>
  <c r="F7263" i="25"/>
  <c r="F7262" i="25"/>
  <c r="F7261" i="25"/>
  <c r="F7260" i="25"/>
  <c r="F7259" i="25"/>
  <c r="F7258" i="25"/>
  <c r="F7257" i="25"/>
  <c r="F7256" i="25"/>
  <c r="F7255" i="25"/>
  <c r="F7254" i="25"/>
  <c r="F7253" i="25"/>
  <c r="F7252" i="25"/>
  <c r="F7251" i="25"/>
  <c r="F7250" i="25"/>
  <c r="F7249" i="25"/>
  <c r="F7248" i="25"/>
  <c r="F7247" i="25"/>
  <c r="F7246" i="25"/>
  <c r="F7245" i="25"/>
  <c r="F7244" i="25"/>
  <c r="F7243" i="25"/>
  <c r="F7242" i="25"/>
  <c r="F7241" i="25"/>
  <c r="F7240" i="25"/>
  <c r="F7239" i="25"/>
  <c r="F7238" i="25"/>
  <c r="F7237" i="25"/>
  <c r="F7236" i="25"/>
  <c r="F7229" i="25"/>
  <c r="F7228" i="25"/>
  <c r="F7227" i="25"/>
  <c r="F7226" i="25"/>
  <c r="F7225" i="25"/>
  <c r="F7224" i="25"/>
  <c r="F7223" i="25"/>
  <c r="F7222" i="25"/>
  <c r="F7221" i="25"/>
  <c r="F7220" i="25"/>
  <c r="F7219" i="25"/>
  <c r="F7218" i="25"/>
  <c r="F7217" i="25"/>
  <c r="F7216" i="25"/>
  <c r="F7215" i="25"/>
  <c r="F7214" i="25"/>
  <c r="F7213" i="25"/>
  <c r="F7212" i="25"/>
  <c r="F7211" i="25"/>
  <c r="F7210" i="25"/>
  <c r="F7209" i="25"/>
  <c r="F7208" i="25"/>
  <c r="F7207" i="25"/>
  <c r="F7206" i="25"/>
  <c r="F7205" i="25"/>
  <c r="F7204" i="25"/>
  <c r="F7203" i="25"/>
  <c r="F7202" i="25"/>
  <c r="F7201" i="25"/>
  <c r="F7200" i="25"/>
  <c r="F7199" i="25"/>
  <c r="F7198" i="25"/>
  <c r="F7197" i="25"/>
  <c r="F7196" i="25"/>
  <c r="F7195" i="25"/>
  <c r="F7194" i="25"/>
  <c r="F7193" i="25"/>
  <c r="F7192" i="25"/>
  <c r="F7191" i="25"/>
  <c r="F7190" i="25"/>
  <c r="F7189" i="25"/>
  <c r="F7188" i="25"/>
  <c r="F7187" i="25"/>
  <c r="F7186" i="25"/>
  <c r="F7185" i="25"/>
  <c r="F7184" i="25"/>
  <c r="F7177" i="25"/>
  <c r="F7176" i="25"/>
  <c r="F7175" i="25"/>
  <c r="F7174" i="25"/>
  <c r="F7173" i="25"/>
  <c r="F7172" i="25"/>
  <c r="F7171" i="25"/>
  <c r="F7170" i="25"/>
  <c r="F7169" i="25"/>
  <c r="F7168" i="25"/>
  <c r="F7167" i="25"/>
  <c r="F7166" i="25"/>
  <c r="F7165" i="25"/>
  <c r="F7164" i="25"/>
  <c r="F7163" i="25"/>
  <c r="F7162" i="25"/>
  <c r="F7161" i="25"/>
  <c r="F7160" i="25"/>
  <c r="F7159" i="25"/>
  <c r="F7158" i="25"/>
  <c r="F7157" i="25"/>
  <c r="F7156" i="25"/>
  <c r="F7155" i="25"/>
  <c r="F7154" i="25"/>
  <c r="F7153" i="25"/>
  <c r="F7152" i="25"/>
  <c r="F7151" i="25"/>
  <c r="F7150" i="25"/>
  <c r="F7149" i="25"/>
  <c r="F7148" i="25"/>
  <c r="F7147" i="25"/>
  <c r="F7146" i="25"/>
  <c r="F7145" i="25"/>
  <c r="F7144" i="25"/>
  <c r="F7143" i="25"/>
  <c r="F7142" i="25"/>
  <c r="F7141" i="25"/>
  <c r="F7140" i="25"/>
  <c r="F7139" i="25"/>
  <c r="F7138" i="25"/>
  <c r="F7137" i="25"/>
  <c r="F7136" i="25"/>
  <c r="F7135" i="25"/>
  <c r="F7134" i="25"/>
  <c r="F7133" i="25"/>
  <c r="F7132" i="25"/>
  <c r="F7125" i="25"/>
  <c r="F7124" i="25"/>
  <c r="F7123" i="25"/>
  <c r="F7122" i="25"/>
  <c r="F7121" i="25"/>
  <c r="F7120" i="25"/>
  <c r="F7119" i="25"/>
  <c r="F7118" i="25"/>
  <c r="F7117" i="25"/>
  <c r="F7116" i="25"/>
  <c r="F7115" i="25"/>
  <c r="F7114" i="25"/>
  <c r="F7113" i="25"/>
  <c r="F7112" i="25"/>
  <c r="F7111" i="25"/>
  <c r="F7110" i="25"/>
  <c r="F7109" i="25"/>
  <c r="F7108" i="25"/>
  <c r="F7107" i="25"/>
  <c r="F7106" i="25"/>
  <c r="F7105" i="25"/>
  <c r="F7104" i="25"/>
  <c r="F7103" i="25"/>
  <c r="F7102" i="25"/>
  <c r="F7101" i="25"/>
  <c r="F7100" i="25"/>
  <c r="F7099" i="25"/>
  <c r="F7098" i="25"/>
  <c r="F7097" i="25"/>
  <c r="F7096" i="25"/>
  <c r="F7095" i="25"/>
  <c r="F7094" i="25"/>
  <c r="F7093" i="25"/>
  <c r="F7092" i="25"/>
  <c r="F7091" i="25"/>
  <c r="F7090" i="25"/>
  <c r="F7089" i="25"/>
  <c r="F7088" i="25"/>
  <c r="F7087" i="25"/>
  <c r="F7086" i="25"/>
  <c r="F7085" i="25"/>
  <c r="F7084" i="25"/>
  <c r="F7083" i="25"/>
  <c r="F7082" i="25"/>
  <c r="F7081" i="25"/>
  <c r="F7080" i="25"/>
  <c r="F7073" i="25"/>
  <c r="F7072" i="25"/>
  <c r="F7071" i="25"/>
  <c r="F7070" i="25"/>
  <c r="F7069" i="25"/>
  <c r="F7068" i="25"/>
  <c r="F7067" i="25"/>
  <c r="F7066" i="25"/>
  <c r="F7065" i="25"/>
  <c r="F7064" i="25"/>
  <c r="F7063" i="25"/>
  <c r="F7062" i="25"/>
  <c r="F7061" i="25"/>
  <c r="F7060" i="25"/>
  <c r="F7059" i="25"/>
  <c r="F7058" i="25"/>
  <c r="F7057" i="25"/>
  <c r="F7056" i="25"/>
  <c r="F7055" i="25"/>
  <c r="F7054" i="25"/>
  <c r="F7053" i="25"/>
  <c r="F7052" i="25"/>
  <c r="F7051" i="25"/>
  <c r="F7050" i="25"/>
  <c r="F7049" i="25"/>
  <c r="F7048" i="25"/>
  <c r="F7047" i="25"/>
  <c r="F7046" i="25"/>
  <c r="F7045" i="25"/>
  <c r="F7044" i="25"/>
  <c r="F7043" i="25"/>
  <c r="F7042" i="25"/>
  <c r="F7041" i="25"/>
  <c r="F7040" i="25"/>
  <c r="F7039" i="25"/>
  <c r="F7038" i="25"/>
  <c r="F7037" i="25"/>
  <c r="F7036" i="25"/>
  <c r="F7035" i="25"/>
  <c r="F7034" i="25"/>
  <c r="F7033" i="25"/>
  <c r="F7032" i="25"/>
  <c r="F7031" i="25"/>
  <c r="F7030" i="25"/>
  <c r="F7029" i="25"/>
  <c r="F7028" i="25"/>
  <c r="F7021" i="25"/>
  <c r="F7020" i="25"/>
  <c r="F7019" i="25"/>
  <c r="F7018" i="25"/>
  <c r="F7017" i="25"/>
  <c r="F7016" i="25"/>
  <c r="F7015" i="25"/>
  <c r="F7014" i="25"/>
  <c r="F7013" i="25"/>
  <c r="F7012" i="25"/>
  <c r="F7011" i="25"/>
  <c r="F7010" i="25"/>
  <c r="F7009" i="25"/>
  <c r="F7008" i="25"/>
  <c r="F7007" i="25"/>
  <c r="F7006" i="25"/>
  <c r="F7005" i="25"/>
  <c r="F7004" i="25"/>
  <c r="F7003" i="25"/>
  <c r="F7002" i="25"/>
  <c r="F7001" i="25"/>
  <c r="F7000" i="25"/>
  <c r="F6999" i="25"/>
  <c r="F6998" i="25"/>
  <c r="F6997" i="25"/>
  <c r="F6996" i="25"/>
  <c r="F6995" i="25"/>
  <c r="F6994" i="25"/>
  <c r="F6993" i="25"/>
  <c r="F6992" i="25"/>
  <c r="F6991" i="25"/>
  <c r="F6990" i="25"/>
  <c r="F6989" i="25"/>
  <c r="F6988" i="25"/>
  <c r="F6987" i="25"/>
  <c r="F6986" i="25"/>
  <c r="F6985" i="25"/>
  <c r="F6984" i="25"/>
  <c r="F6983" i="25"/>
  <c r="F6982" i="25"/>
  <c r="F6981" i="25"/>
  <c r="F6980" i="25"/>
  <c r="F6979" i="25"/>
  <c r="F6978" i="25"/>
  <c r="F6977" i="25"/>
  <c r="F6976" i="25"/>
  <c r="F6969" i="25"/>
  <c r="F6968" i="25"/>
  <c r="F6967" i="25"/>
  <c r="F6966" i="25"/>
  <c r="F6965" i="25"/>
  <c r="F6964" i="25"/>
  <c r="F6963" i="25"/>
  <c r="F6962" i="25"/>
  <c r="F6961" i="25"/>
  <c r="F6960" i="25"/>
  <c r="F6959" i="25"/>
  <c r="F6958" i="25"/>
  <c r="F6957" i="25"/>
  <c r="F6956" i="25"/>
  <c r="F6955" i="25"/>
  <c r="F6954" i="25"/>
  <c r="F6953" i="25"/>
  <c r="F6952" i="25"/>
  <c r="F6951" i="25"/>
  <c r="F6950" i="25"/>
  <c r="F6949" i="25"/>
  <c r="F6948" i="25"/>
  <c r="F6947" i="25"/>
  <c r="F6946" i="25"/>
  <c r="F6945" i="25"/>
  <c r="F6944" i="25"/>
  <c r="F6943" i="25"/>
  <c r="F6942" i="25"/>
  <c r="F6941" i="25"/>
  <c r="F6940" i="25"/>
  <c r="F6939" i="25"/>
  <c r="F6938" i="25"/>
  <c r="F6937" i="25"/>
  <c r="F6936" i="25"/>
  <c r="F6935" i="25"/>
  <c r="F6934" i="25"/>
  <c r="F6933" i="25"/>
  <c r="F6932" i="25"/>
  <c r="F6931" i="25"/>
  <c r="F6930" i="25"/>
  <c r="F6929" i="25"/>
  <c r="F6928" i="25"/>
  <c r="F6927" i="25"/>
  <c r="F6926" i="25"/>
  <c r="F6925" i="25"/>
  <c r="F6924" i="25"/>
  <c r="F6917" i="25"/>
  <c r="F6916" i="25"/>
  <c r="F6915" i="25"/>
  <c r="F6914" i="25"/>
  <c r="F6913" i="25"/>
  <c r="F6912" i="25"/>
  <c r="F6911" i="25"/>
  <c r="F6910" i="25"/>
  <c r="F6909" i="25"/>
  <c r="F6908" i="25"/>
  <c r="F6907" i="25"/>
  <c r="F6906" i="25"/>
  <c r="F6905" i="25"/>
  <c r="F6904" i="25"/>
  <c r="F6903" i="25"/>
  <c r="F6902" i="25"/>
  <c r="F6901" i="25"/>
  <c r="F6900" i="25"/>
  <c r="F6899" i="25"/>
  <c r="F6898" i="25"/>
  <c r="F6897" i="25"/>
  <c r="F6896" i="25"/>
  <c r="F6895" i="25"/>
  <c r="F6894" i="25"/>
  <c r="F6893" i="25"/>
  <c r="F6892" i="25"/>
  <c r="F6891" i="25"/>
  <c r="F6890" i="25"/>
  <c r="F6889" i="25"/>
  <c r="F6888" i="25"/>
  <c r="F6887" i="25"/>
  <c r="F6886" i="25"/>
  <c r="F6885" i="25"/>
  <c r="F6884" i="25"/>
  <c r="F6883" i="25"/>
  <c r="F6882" i="25"/>
  <c r="F6881" i="25"/>
  <c r="F6880" i="25"/>
  <c r="F6879" i="25"/>
  <c r="F6878" i="25"/>
  <c r="F6877" i="25"/>
  <c r="F6876" i="25"/>
  <c r="F6875" i="25"/>
  <c r="F6874" i="25"/>
  <c r="F6873" i="25"/>
  <c r="F6872" i="25"/>
  <c r="F6865" i="25"/>
  <c r="F6864" i="25"/>
  <c r="F6863" i="25"/>
  <c r="F6862" i="25"/>
  <c r="F6861" i="25"/>
  <c r="F6860" i="25"/>
  <c r="F6859" i="25"/>
  <c r="F6858" i="25"/>
  <c r="F6857" i="25"/>
  <c r="F6856" i="25"/>
  <c r="F6855" i="25"/>
  <c r="F6854" i="25"/>
  <c r="F6853" i="25"/>
  <c r="F6852" i="25"/>
  <c r="F6851" i="25"/>
  <c r="F6850" i="25"/>
  <c r="F6849" i="25"/>
  <c r="F6848" i="25"/>
  <c r="F6847" i="25"/>
  <c r="F6846" i="25"/>
  <c r="F6845" i="25"/>
  <c r="F6844" i="25"/>
  <c r="F6843" i="25"/>
  <c r="F6842" i="25"/>
  <c r="F6841" i="25"/>
  <c r="F6840" i="25"/>
  <c r="F6839" i="25"/>
  <c r="F6838" i="25"/>
  <c r="F6837" i="25"/>
  <c r="F6836" i="25"/>
  <c r="F6835" i="25"/>
  <c r="F6834" i="25"/>
  <c r="F6833" i="25"/>
  <c r="F6832" i="25"/>
  <c r="F6831" i="25"/>
  <c r="F6830" i="25"/>
  <c r="F6829" i="25"/>
  <c r="F6828" i="25"/>
  <c r="F6827" i="25"/>
  <c r="F6826" i="25"/>
  <c r="F6825" i="25"/>
  <c r="F6824" i="25"/>
  <c r="F6823" i="25"/>
  <c r="F6822" i="25"/>
  <c r="F6821" i="25"/>
  <c r="F6820" i="25"/>
  <c r="F6813" i="25"/>
  <c r="F6812" i="25"/>
  <c r="F6811" i="25"/>
  <c r="F6810" i="25"/>
  <c r="F6809" i="25"/>
  <c r="F6808" i="25"/>
  <c r="F6807" i="25"/>
  <c r="F6806" i="25"/>
  <c r="F6805" i="25"/>
  <c r="F6804" i="25"/>
  <c r="F6803" i="25"/>
  <c r="F6802" i="25"/>
  <c r="F6801" i="25"/>
  <c r="F6800" i="25"/>
  <c r="F6799" i="25"/>
  <c r="F6798" i="25"/>
  <c r="F6797" i="25"/>
  <c r="F6796" i="25"/>
  <c r="F6795" i="25"/>
  <c r="F6794" i="25"/>
  <c r="F6793" i="25"/>
  <c r="F6792" i="25"/>
  <c r="F6791" i="25"/>
  <c r="F6790" i="25"/>
  <c r="F6789" i="25"/>
  <c r="F6788" i="25"/>
  <c r="F6787" i="25"/>
  <c r="F6786" i="25"/>
  <c r="F6785" i="25"/>
  <c r="F6784" i="25"/>
  <c r="F6783" i="25"/>
  <c r="F6782" i="25"/>
  <c r="F6781" i="25"/>
  <c r="F6780" i="25"/>
  <c r="F6779" i="25"/>
  <c r="F6778" i="25"/>
  <c r="F6777" i="25"/>
  <c r="F6776" i="25"/>
  <c r="F6775" i="25"/>
  <c r="F6774" i="25"/>
  <c r="F6773" i="25"/>
  <c r="F6772" i="25"/>
  <c r="F6771" i="25"/>
  <c r="F6770" i="25"/>
  <c r="F6769" i="25"/>
  <c r="F6768" i="25"/>
  <c r="F6761" i="25"/>
  <c r="F6760" i="25"/>
  <c r="F6759" i="25"/>
  <c r="F6758" i="25"/>
  <c r="F6757" i="25"/>
  <c r="F6756" i="25"/>
  <c r="F6755" i="25"/>
  <c r="F6754" i="25"/>
  <c r="F6753" i="25"/>
  <c r="F6752" i="25"/>
  <c r="F6751" i="25"/>
  <c r="F6750" i="25"/>
  <c r="F6749" i="25"/>
  <c r="F6748" i="25"/>
  <c r="F6747" i="25"/>
  <c r="F6746" i="25"/>
  <c r="F6745" i="25"/>
  <c r="F6744" i="25"/>
  <c r="F6743" i="25"/>
  <c r="F6742" i="25"/>
  <c r="F6741" i="25"/>
  <c r="F6740" i="25"/>
  <c r="F6739" i="25"/>
  <c r="F6738" i="25"/>
  <c r="F6737" i="25"/>
  <c r="F6736" i="25"/>
  <c r="F6735" i="25"/>
  <c r="F6734" i="25"/>
  <c r="F6733" i="25"/>
  <c r="F6732" i="25"/>
  <c r="F6731" i="25"/>
  <c r="F6730" i="25"/>
  <c r="F6729" i="25"/>
  <c r="F6728" i="25"/>
  <c r="F6727" i="25"/>
  <c r="F6726" i="25"/>
  <c r="F6725" i="25"/>
  <c r="F6724" i="25"/>
  <c r="F6723" i="25"/>
  <c r="F6722" i="25"/>
  <c r="F6721" i="25"/>
  <c r="F6720" i="25"/>
  <c r="F6719" i="25"/>
  <c r="F6718" i="25"/>
  <c r="F6717" i="25"/>
  <c r="F6716" i="25"/>
  <c r="F6709" i="25"/>
  <c r="F6708" i="25"/>
  <c r="F6707" i="25"/>
  <c r="F6706" i="25"/>
  <c r="F6705" i="25"/>
  <c r="F6704" i="25"/>
  <c r="F6703" i="25"/>
  <c r="F6702" i="25"/>
  <c r="F6701" i="25"/>
  <c r="F6700" i="25"/>
  <c r="F6699" i="25"/>
  <c r="F6698" i="25"/>
  <c r="F6697" i="25"/>
  <c r="F6696" i="25"/>
  <c r="F6695" i="25"/>
  <c r="F6694" i="25"/>
  <c r="F6693" i="25"/>
  <c r="F6692" i="25"/>
  <c r="F6691" i="25"/>
  <c r="F6690" i="25"/>
  <c r="F6689" i="25"/>
  <c r="F6688" i="25"/>
  <c r="F6687" i="25"/>
  <c r="F6686" i="25"/>
  <c r="F6685" i="25"/>
  <c r="F6684" i="25"/>
  <c r="F6683" i="25"/>
  <c r="F6682" i="25"/>
  <c r="F6681" i="25"/>
  <c r="F6680" i="25"/>
  <c r="F6679" i="25"/>
  <c r="F6678" i="25"/>
  <c r="F6677" i="25"/>
  <c r="F6676" i="25"/>
  <c r="F6675" i="25"/>
  <c r="F6674" i="25"/>
  <c r="F6673" i="25"/>
  <c r="F6672" i="25"/>
  <c r="F6671" i="25"/>
  <c r="F6670" i="25"/>
  <c r="F6669" i="25"/>
  <c r="F6668" i="25"/>
  <c r="F6667" i="25"/>
  <c r="F6666" i="25"/>
  <c r="F6665" i="25"/>
  <c r="F6664" i="25"/>
  <c r="F6657" i="25"/>
  <c r="F6656" i="25"/>
  <c r="F6655" i="25"/>
  <c r="F6654" i="25"/>
  <c r="F6653" i="25"/>
  <c r="F6652" i="25"/>
  <c r="F6651" i="25"/>
  <c r="F6650" i="25"/>
  <c r="F6649" i="25"/>
  <c r="F6648" i="25"/>
  <c r="F6647" i="25"/>
  <c r="F6646" i="25"/>
  <c r="F6645" i="25"/>
  <c r="F6644" i="25"/>
  <c r="F6643" i="25"/>
  <c r="F6642" i="25"/>
  <c r="F6641" i="25"/>
  <c r="F6640" i="25"/>
  <c r="F6639" i="25"/>
  <c r="F6638" i="25"/>
  <c r="F6637" i="25"/>
  <c r="F6636" i="25"/>
  <c r="F6635" i="25"/>
  <c r="F6634" i="25"/>
  <c r="F6633" i="25"/>
  <c r="F6632" i="25"/>
  <c r="F6631" i="25"/>
  <c r="F6630" i="25"/>
  <c r="F6629" i="25"/>
  <c r="F6628" i="25"/>
  <c r="F6627" i="25"/>
  <c r="F6626" i="25"/>
  <c r="F6625" i="25"/>
  <c r="F6624" i="25"/>
  <c r="F6623" i="25"/>
  <c r="F6622" i="25"/>
  <c r="F6621" i="25"/>
  <c r="F6620" i="25"/>
  <c r="F6619" i="25"/>
  <c r="F6618" i="25"/>
  <c r="F6617" i="25"/>
  <c r="F6616" i="25"/>
  <c r="F6615" i="25"/>
  <c r="F6614" i="25"/>
  <c r="F6613" i="25"/>
  <c r="F6612" i="25"/>
  <c r="F6605" i="25"/>
  <c r="F6604" i="25"/>
  <c r="F6603" i="25"/>
  <c r="F6602" i="25"/>
  <c r="F6601" i="25"/>
  <c r="F6600" i="25"/>
  <c r="F6599" i="25"/>
  <c r="F6598" i="25"/>
  <c r="F6597" i="25"/>
  <c r="F6596" i="25"/>
  <c r="F6595" i="25"/>
  <c r="F6594" i="25"/>
  <c r="F6593" i="25"/>
  <c r="F6592" i="25"/>
  <c r="F6591" i="25"/>
  <c r="F6590" i="25"/>
  <c r="F6589" i="25"/>
  <c r="F6588" i="25"/>
  <c r="F6587" i="25"/>
  <c r="F6586" i="25"/>
  <c r="F6585" i="25"/>
  <c r="F6584" i="25"/>
  <c r="F6583" i="25"/>
  <c r="F6582" i="25"/>
  <c r="F6581" i="25"/>
  <c r="F6580" i="25"/>
  <c r="F6579" i="25"/>
  <c r="F6578" i="25"/>
  <c r="F6577" i="25"/>
  <c r="F6576" i="25"/>
  <c r="F6575" i="25"/>
  <c r="F6574" i="25"/>
  <c r="F6573" i="25"/>
  <c r="F6572" i="25"/>
  <c r="F6571" i="25"/>
  <c r="F6570" i="25"/>
  <c r="F6569" i="25"/>
  <c r="F6568" i="25"/>
  <c r="F6567" i="25"/>
  <c r="F6566" i="25"/>
  <c r="F6565" i="25"/>
  <c r="F6564" i="25"/>
  <c r="F6563" i="25"/>
  <c r="F6562" i="25"/>
  <c r="F6561" i="25"/>
  <c r="F6560" i="25"/>
  <c r="F6553" i="25"/>
  <c r="F6552" i="25"/>
  <c r="F6551" i="25"/>
  <c r="F6550" i="25"/>
  <c r="F6549" i="25"/>
  <c r="F6548" i="25"/>
  <c r="F6547" i="25"/>
  <c r="F6546" i="25"/>
  <c r="F6545" i="25"/>
  <c r="F6544" i="25"/>
  <c r="F6543" i="25"/>
  <c r="F6542" i="25"/>
  <c r="F6541" i="25"/>
  <c r="F6540" i="25"/>
  <c r="F6539" i="25"/>
  <c r="F6538" i="25"/>
  <c r="F6537" i="25"/>
  <c r="F6536" i="25"/>
  <c r="F6535" i="25"/>
  <c r="F6534" i="25"/>
  <c r="F6533" i="25"/>
  <c r="F6532" i="25"/>
  <c r="F6531" i="25"/>
  <c r="F6530" i="25"/>
  <c r="F6529" i="25"/>
  <c r="F6528" i="25"/>
  <c r="F6527" i="25"/>
  <c r="F6526" i="25"/>
  <c r="F6525" i="25"/>
  <c r="F6524" i="25"/>
  <c r="F6523" i="25"/>
  <c r="F6522" i="25"/>
  <c r="F6521" i="25"/>
  <c r="F6520" i="25"/>
  <c r="F6519" i="25"/>
  <c r="F6518" i="25"/>
  <c r="F6517" i="25"/>
  <c r="F6516" i="25"/>
  <c r="F6515" i="25"/>
  <c r="F6514" i="25"/>
  <c r="F6513" i="25"/>
  <c r="F6512" i="25"/>
  <c r="F6511" i="25"/>
  <c r="F6510" i="25"/>
  <c r="F6509" i="25"/>
  <c r="F6508" i="25"/>
  <c r="F6501" i="25"/>
  <c r="F6500" i="25"/>
  <c r="F6499" i="25"/>
  <c r="F6498" i="25"/>
  <c r="F6497" i="25"/>
  <c r="F6496" i="25"/>
  <c r="F6495" i="25"/>
  <c r="F6494" i="25"/>
  <c r="F6493" i="25"/>
  <c r="F6492" i="25"/>
  <c r="F6491" i="25"/>
  <c r="F6490" i="25"/>
  <c r="F6489" i="25"/>
  <c r="F6488" i="25"/>
  <c r="F6487" i="25"/>
  <c r="F6486" i="25"/>
  <c r="F6485" i="25"/>
  <c r="F6484" i="25"/>
  <c r="F6483" i="25"/>
  <c r="F6482" i="25"/>
  <c r="F6481" i="25"/>
  <c r="F6480" i="25"/>
  <c r="F6479" i="25"/>
  <c r="F6478" i="25"/>
  <c r="F6477" i="25"/>
  <c r="F6476" i="25"/>
  <c r="F6475" i="25"/>
  <c r="F6474" i="25"/>
  <c r="F6473" i="25"/>
  <c r="F6472" i="25"/>
  <c r="F6471" i="25"/>
  <c r="F6470" i="25"/>
  <c r="F6469" i="25"/>
  <c r="F6468" i="25"/>
  <c r="F6467" i="25"/>
  <c r="F6466" i="25"/>
  <c r="F6465" i="25"/>
  <c r="F6464" i="25"/>
  <c r="F6463" i="25"/>
  <c r="F6462" i="25"/>
  <c r="F6461" i="25"/>
  <c r="F6460" i="25"/>
  <c r="F6459" i="25"/>
  <c r="F6458" i="25"/>
  <c r="F6457" i="25"/>
  <c r="F6456" i="25"/>
  <c r="F6449" i="25"/>
  <c r="F6448" i="25"/>
  <c r="F6447" i="25"/>
  <c r="F6446" i="25"/>
  <c r="F6445" i="25"/>
  <c r="F6444" i="25"/>
  <c r="F6443" i="25"/>
  <c r="F6442" i="25"/>
  <c r="F6441" i="25"/>
  <c r="F6440" i="25"/>
  <c r="F6439" i="25"/>
  <c r="F6438" i="25"/>
  <c r="F6437" i="25"/>
  <c r="F6436" i="25"/>
  <c r="F6435" i="25"/>
  <c r="F6434" i="25"/>
  <c r="F6433" i="25"/>
  <c r="F6432" i="25"/>
  <c r="F6431" i="25"/>
  <c r="F6430" i="25"/>
  <c r="F6429" i="25"/>
  <c r="F6428" i="25"/>
  <c r="F6427" i="25"/>
  <c r="F6426" i="25"/>
  <c r="F6425" i="25"/>
  <c r="F6424" i="25"/>
  <c r="F6423" i="25"/>
  <c r="F6422" i="25"/>
  <c r="F6421" i="25"/>
  <c r="F6420" i="25"/>
  <c r="F6419" i="25"/>
  <c r="F6418" i="25"/>
  <c r="F6417" i="25"/>
  <c r="F6416" i="25"/>
  <c r="F6415" i="25"/>
  <c r="F6414" i="25"/>
  <c r="F6413" i="25"/>
  <c r="F6412" i="25"/>
  <c r="F6411" i="25"/>
  <c r="F6410" i="25"/>
  <c r="F6409" i="25"/>
  <c r="F6408" i="25"/>
  <c r="F6407" i="25"/>
  <c r="F6406" i="25"/>
  <c r="F6405" i="25"/>
  <c r="F6404" i="25"/>
  <c r="F6397" i="25"/>
  <c r="F6396" i="25"/>
  <c r="F6395" i="25"/>
  <c r="F6394" i="25"/>
  <c r="F6393" i="25"/>
  <c r="F6392" i="25"/>
  <c r="F6391" i="25"/>
  <c r="F6390" i="25"/>
  <c r="F6389" i="25"/>
  <c r="F6388" i="25"/>
  <c r="F6387" i="25"/>
  <c r="F6386" i="25"/>
  <c r="F6385" i="25"/>
  <c r="F6384" i="25"/>
  <c r="F6383" i="25"/>
  <c r="F6382" i="25"/>
  <c r="F6381" i="25"/>
  <c r="F6380" i="25"/>
  <c r="F6379" i="25"/>
  <c r="F6378" i="25"/>
  <c r="F6377" i="25"/>
  <c r="F6376" i="25"/>
  <c r="F6375" i="25"/>
  <c r="F6374" i="25"/>
  <c r="F6373" i="25"/>
  <c r="F6372" i="25"/>
  <c r="F6371" i="25"/>
  <c r="F6370" i="25"/>
  <c r="F6369" i="25"/>
  <c r="F6368" i="25"/>
  <c r="F6367" i="25"/>
  <c r="F6366" i="25"/>
  <c r="F6365" i="25"/>
  <c r="F6364" i="25"/>
  <c r="F6363" i="25"/>
  <c r="F6362" i="25"/>
  <c r="F6361" i="25"/>
  <c r="F6360" i="25"/>
  <c r="F6359" i="25"/>
  <c r="F6358" i="25"/>
  <c r="F6357" i="25"/>
  <c r="F6356" i="25"/>
  <c r="F6355" i="25"/>
  <c r="F6354" i="25"/>
  <c r="F6353" i="25"/>
  <c r="F6352" i="25"/>
  <c r="F6345" i="25"/>
  <c r="F6344" i="25"/>
  <c r="F6343" i="25"/>
  <c r="F6342" i="25"/>
  <c r="F6341" i="25"/>
  <c r="F6340" i="25"/>
  <c r="F6339" i="25"/>
  <c r="F6338" i="25"/>
  <c r="F6337" i="25"/>
  <c r="F6336" i="25"/>
  <c r="F6335" i="25"/>
  <c r="F6334" i="25"/>
  <c r="F6333" i="25"/>
  <c r="F6332" i="25"/>
  <c r="F6331" i="25"/>
  <c r="F6330" i="25"/>
  <c r="F6329" i="25"/>
  <c r="F6328" i="25"/>
  <c r="F6327" i="25"/>
  <c r="F6326" i="25"/>
  <c r="F6325" i="25"/>
  <c r="F6324" i="25"/>
  <c r="F6323" i="25"/>
  <c r="F6322" i="25"/>
  <c r="F6321" i="25"/>
  <c r="F6320" i="25"/>
  <c r="F6319" i="25"/>
  <c r="F6318" i="25"/>
  <c r="F6317" i="25"/>
  <c r="F6316" i="25"/>
  <c r="F6315" i="25"/>
  <c r="F6314" i="25"/>
  <c r="F6313" i="25"/>
  <c r="F6312" i="25"/>
  <c r="F6311" i="25"/>
  <c r="F6310" i="25"/>
  <c r="F6309" i="25"/>
  <c r="F6308" i="25"/>
  <c r="F6307" i="25"/>
  <c r="F6306" i="25"/>
  <c r="F6305" i="25"/>
  <c r="F6304" i="25"/>
  <c r="F6303" i="25"/>
  <c r="F6302" i="25"/>
  <c r="F6301" i="25"/>
  <c r="F6300" i="25"/>
  <c r="F6293" i="25"/>
  <c r="F6292" i="25"/>
  <c r="F6291" i="25"/>
  <c r="F6290" i="25"/>
  <c r="F6289" i="25"/>
  <c r="F6288" i="25"/>
  <c r="F6287" i="25"/>
  <c r="F6286" i="25"/>
  <c r="F6285" i="25"/>
  <c r="F6284" i="25"/>
  <c r="F6283" i="25"/>
  <c r="F6282" i="25"/>
  <c r="F6281" i="25"/>
  <c r="F6280" i="25"/>
  <c r="F6279" i="25"/>
  <c r="F6278" i="25"/>
  <c r="F6277" i="25"/>
  <c r="F6276" i="25"/>
  <c r="F6275" i="25"/>
  <c r="F6274" i="25"/>
  <c r="F6273" i="25"/>
  <c r="F6272" i="25"/>
  <c r="F6271" i="25"/>
  <c r="F6270" i="25"/>
  <c r="F6269" i="25"/>
  <c r="F6268" i="25"/>
  <c r="F6267" i="25"/>
  <c r="F6266" i="25"/>
  <c r="F6265" i="25"/>
  <c r="F6264" i="25"/>
  <c r="F6263" i="25"/>
  <c r="F6262" i="25"/>
  <c r="F6261" i="25"/>
  <c r="F6260" i="25"/>
  <c r="F6259" i="25"/>
  <c r="F6258" i="25"/>
  <c r="F6257" i="25"/>
  <c r="F6256" i="25"/>
  <c r="F6255" i="25"/>
  <c r="F6254" i="25"/>
  <c r="F6253" i="25"/>
  <c r="F6252" i="25"/>
  <c r="F6251" i="25"/>
  <c r="F6250" i="25"/>
  <c r="F6249" i="25"/>
  <c r="F6248" i="25"/>
  <c r="F6241" i="25"/>
  <c r="F6240" i="25"/>
  <c r="F6239" i="25"/>
  <c r="F6238" i="25"/>
  <c r="F6237" i="25"/>
  <c r="F6236" i="25"/>
  <c r="F6235" i="25"/>
  <c r="F6234" i="25"/>
  <c r="F6233" i="25"/>
  <c r="F6232" i="25"/>
  <c r="F6231" i="25"/>
  <c r="F6230" i="25"/>
  <c r="F6229" i="25"/>
  <c r="F6228" i="25"/>
  <c r="F6227" i="25"/>
  <c r="F6226" i="25"/>
  <c r="F6225" i="25"/>
  <c r="F6224" i="25"/>
  <c r="F6223" i="25"/>
  <c r="F6222" i="25"/>
  <c r="F6221" i="25"/>
  <c r="F6220" i="25"/>
  <c r="F6219" i="25"/>
  <c r="F6218" i="25"/>
  <c r="F6217" i="25"/>
  <c r="F6216" i="25"/>
  <c r="F6215" i="25"/>
  <c r="F6214" i="25"/>
  <c r="F6213" i="25"/>
  <c r="F6212" i="25"/>
  <c r="F6211" i="25"/>
  <c r="F6210" i="25"/>
  <c r="F6209" i="25"/>
  <c r="F6208" i="25"/>
  <c r="F6207" i="25"/>
  <c r="F6206" i="25"/>
  <c r="F6205" i="25"/>
  <c r="F6204" i="25"/>
  <c r="F6203" i="25"/>
  <c r="F6202" i="25"/>
  <c r="F6201" i="25"/>
  <c r="F6200" i="25"/>
  <c r="F6199" i="25"/>
  <c r="F6198" i="25"/>
  <c r="F6197" i="25"/>
  <c r="F6196" i="25"/>
  <c r="F6189" i="25"/>
  <c r="F6188" i="25"/>
  <c r="F6187" i="25"/>
  <c r="F6186" i="25"/>
  <c r="F6185" i="25"/>
  <c r="F6184" i="25"/>
  <c r="F6183" i="25"/>
  <c r="F6182" i="25"/>
  <c r="F6181" i="25"/>
  <c r="F6180" i="25"/>
  <c r="F6179" i="25"/>
  <c r="F6178" i="25"/>
  <c r="F6177" i="25"/>
  <c r="F6176" i="25"/>
  <c r="F6175" i="25"/>
  <c r="F6174" i="25"/>
  <c r="F6173" i="25"/>
  <c r="F6172" i="25"/>
  <c r="F6171" i="25"/>
  <c r="F6170" i="25"/>
  <c r="F6169" i="25"/>
  <c r="F6168" i="25"/>
  <c r="F6167" i="25"/>
  <c r="F6166" i="25"/>
  <c r="F6165" i="25"/>
  <c r="F6164" i="25"/>
  <c r="F6163" i="25"/>
  <c r="F6162" i="25"/>
  <c r="F6161" i="25"/>
  <c r="F6160" i="25"/>
  <c r="F6159" i="25"/>
  <c r="F6158" i="25"/>
  <c r="F6157" i="25"/>
  <c r="F6156" i="25"/>
  <c r="F6155" i="25"/>
  <c r="F6154" i="25"/>
  <c r="F6153" i="25"/>
  <c r="F6152" i="25"/>
  <c r="F6151" i="25"/>
  <c r="F6150" i="25"/>
  <c r="F6149" i="25"/>
  <c r="F6148" i="25"/>
  <c r="F6147" i="25"/>
  <c r="F6146" i="25"/>
  <c r="F6145" i="25"/>
  <c r="F6144" i="25"/>
  <c r="F6137" i="25"/>
  <c r="F6136" i="25"/>
  <c r="F6135" i="25"/>
  <c r="F6134" i="25"/>
  <c r="F6133" i="25"/>
  <c r="F6132" i="25"/>
  <c r="F6131" i="25"/>
  <c r="F6130" i="25"/>
  <c r="F6129" i="25"/>
  <c r="F6128" i="25"/>
  <c r="F6127" i="25"/>
  <c r="F6126" i="25"/>
  <c r="F6125" i="25"/>
  <c r="F6124" i="25"/>
  <c r="F6123" i="25"/>
  <c r="F6122" i="25"/>
  <c r="F6121" i="25"/>
  <c r="F6120" i="25"/>
  <c r="F6119" i="25"/>
  <c r="F6118" i="25"/>
  <c r="F6117" i="25"/>
  <c r="F6116" i="25"/>
  <c r="F6115" i="25"/>
  <c r="F6114" i="25"/>
  <c r="F6113" i="25"/>
  <c r="F6112" i="25"/>
  <c r="F6111" i="25"/>
  <c r="F6110" i="25"/>
  <c r="F6109" i="25"/>
  <c r="F6108" i="25"/>
  <c r="F6107" i="25"/>
  <c r="F6106" i="25"/>
  <c r="F6105" i="25"/>
  <c r="F6104" i="25"/>
  <c r="F6103" i="25"/>
  <c r="F6102" i="25"/>
  <c r="F6101" i="25"/>
  <c r="F6100" i="25"/>
  <c r="F6099" i="25"/>
  <c r="F6098" i="25"/>
  <c r="F6097" i="25"/>
  <c r="F6096" i="25"/>
  <c r="F6095" i="25"/>
  <c r="F6094" i="25"/>
  <c r="F6093" i="25"/>
  <c r="F6092" i="25"/>
  <c r="F6085" i="25"/>
  <c r="F6084" i="25"/>
  <c r="F6083" i="25"/>
  <c r="F6082" i="25"/>
  <c r="F6081" i="25"/>
  <c r="F6080" i="25"/>
  <c r="F6079" i="25"/>
  <c r="F6078" i="25"/>
  <c r="F6077" i="25"/>
  <c r="F6076" i="25"/>
  <c r="F6075" i="25"/>
  <c r="F6074" i="25"/>
  <c r="F6073" i="25"/>
  <c r="F6072" i="25"/>
  <c r="F6071" i="25"/>
  <c r="F6070" i="25"/>
  <c r="F6069" i="25"/>
  <c r="F6068" i="25"/>
  <c r="F6067" i="25"/>
  <c r="F6066" i="25"/>
  <c r="F6065" i="25"/>
  <c r="F6064" i="25"/>
  <c r="F6063" i="25"/>
  <c r="F6062" i="25"/>
  <c r="F6061" i="25"/>
  <c r="F6060" i="25"/>
  <c r="F6059" i="25"/>
  <c r="F6058" i="25"/>
  <c r="F6057" i="25"/>
  <c r="F6056" i="25"/>
  <c r="F6055" i="25"/>
  <c r="F6054" i="25"/>
  <c r="F6053" i="25"/>
  <c r="F6052" i="25"/>
  <c r="F6051" i="25"/>
  <c r="F6050" i="25"/>
  <c r="F6049" i="25"/>
  <c r="F6048" i="25"/>
  <c r="F6047" i="25"/>
  <c r="F6046" i="25"/>
  <c r="F6045" i="25"/>
  <c r="F6044" i="25"/>
  <c r="F6043" i="25"/>
  <c r="F6042" i="25"/>
  <c r="F6041" i="25"/>
  <c r="F6040" i="25"/>
  <c r="F6033" i="25"/>
  <c r="F6032" i="25"/>
  <c r="F6031" i="25"/>
  <c r="F6030" i="25"/>
  <c r="F6029" i="25"/>
  <c r="F6028" i="25"/>
  <c r="F6027" i="25"/>
  <c r="F6026" i="25"/>
  <c r="F6025" i="25"/>
  <c r="F6024" i="25"/>
  <c r="F6023" i="25"/>
  <c r="F6022" i="25"/>
  <c r="F6021" i="25"/>
  <c r="F6020" i="25"/>
  <c r="F6019" i="25"/>
  <c r="F6018" i="25"/>
  <c r="F6017" i="25"/>
  <c r="F6016" i="25"/>
  <c r="F6015" i="25"/>
  <c r="F6014" i="25"/>
  <c r="F6013" i="25"/>
  <c r="F6012" i="25"/>
  <c r="F6011" i="25"/>
  <c r="F6010" i="25"/>
  <c r="F6009" i="25"/>
  <c r="F6008" i="25"/>
  <c r="F6007" i="25"/>
  <c r="F6006" i="25"/>
  <c r="F6005" i="25"/>
  <c r="F6004" i="25"/>
  <c r="F6003" i="25"/>
  <c r="F6002" i="25"/>
  <c r="F6001" i="25"/>
  <c r="F6000" i="25"/>
  <c r="F5999" i="25"/>
  <c r="F5998" i="25"/>
  <c r="F5997" i="25"/>
  <c r="F5996" i="25"/>
  <c r="F5995" i="25"/>
  <c r="F5994" i="25"/>
  <c r="F5993" i="25"/>
  <c r="F5992" i="25"/>
  <c r="F5991" i="25"/>
  <c r="F5990" i="25"/>
  <c r="F5989" i="25"/>
  <c r="F5988" i="25"/>
  <c r="F5981" i="25"/>
  <c r="F5980" i="25"/>
  <c r="F5979" i="25"/>
  <c r="F5978" i="25"/>
  <c r="F5977" i="25"/>
  <c r="F5976" i="25"/>
  <c r="F5975" i="25"/>
  <c r="F5974" i="25"/>
  <c r="F5973" i="25"/>
  <c r="F5972" i="25"/>
  <c r="F5971" i="25"/>
  <c r="F5970" i="25"/>
  <c r="F5969" i="25"/>
  <c r="F5968" i="25"/>
  <c r="F5967" i="25"/>
  <c r="F5966" i="25"/>
  <c r="F5965" i="25"/>
  <c r="F5964" i="25"/>
  <c r="F5963" i="25"/>
  <c r="F5962" i="25"/>
  <c r="F5961" i="25"/>
  <c r="F5960" i="25"/>
  <c r="F5959" i="25"/>
  <c r="F5958" i="25"/>
  <c r="F5957" i="25"/>
  <c r="F5956" i="25"/>
  <c r="F5955" i="25"/>
  <c r="F5954" i="25"/>
  <c r="F5953" i="25"/>
  <c r="F5952" i="25"/>
  <c r="F5951" i="25"/>
  <c r="F5950" i="25"/>
  <c r="F5949" i="25"/>
  <c r="F5948" i="25"/>
  <c r="F5947" i="25"/>
  <c r="F5946" i="25"/>
  <c r="F5945" i="25"/>
  <c r="F5944" i="25"/>
  <c r="F5943" i="25"/>
  <c r="F5942" i="25"/>
  <c r="F5941" i="25"/>
  <c r="F5940" i="25"/>
  <c r="F5939" i="25"/>
  <c r="F5938" i="25"/>
  <c r="F5937" i="25"/>
  <c r="F5936" i="25"/>
  <c r="F5929" i="25"/>
  <c r="F5928" i="25"/>
  <c r="F5927" i="25"/>
  <c r="F5926" i="25"/>
  <c r="F5925" i="25"/>
  <c r="F5924" i="25"/>
  <c r="F5923" i="25"/>
  <c r="F5922" i="25"/>
  <c r="F5921" i="25"/>
  <c r="F5920" i="25"/>
  <c r="F5919" i="25"/>
  <c r="F5918" i="25"/>
  <c r="F5917" i="25"/>
  <c r="F5916" i="25"/>
  <c r="F5915" i="25"/>
  <c r="F5914" i="25"/>
  <c r="F5913" i="25"/>
  <c r="F5912" i="25"/>
  <c r="F5911" i="25"/>
  <c r="F5910" i="25"/>
  <c r="F5909" i="25"/>
  <c r="F5908" i="25"/>
  <c r="F5907" i="25"/>
  <c r="F5906" i="25"/>
  <c r="F5905" i="25"/>
  <c r="F5904" i="25"/>
  <c r="F5903" i="25"/>
  <c r="F5902" i="25"/>
  <c r="F5901" i="25"/>
  <c r="F5900" i="25"/>
  <c r="F5899" i="25"/>
  <c r="F5898" i="25"/>
  <c r="F5897" i="25"/>
  <c r="F5896" i="25"/>
  <c r="F5895" i="25"/>
  <c r="F5894" i="25"/>
  <c r="F5893" i="25"/>
  <c r="F5892" i="25"/>
  <c r="F5891" i="25"/>
  <c r="F5890" i="25"/>
  <c r="F5889" i="25"/>
  <c r="F5888" i="25"/>
  <c r="F5887" i="25"/>
  <c r="F5886" i="25"/>
  <c r="F5885" i="25"/>
  <c r="F5884" i="25"/>
  <c r="F5877" i="25"/>
  <c r="F5876" i="25"/>
  <c r="F5875" i="25"/>
  <c r="F5874" i="25"/>
  <c r="F5873" i="25"/>
  <c r="F5872" i="25"/>
  <c r="F5871" i="25"/>
  <c r="F5870" i="25"/>
  <c r="F5869" i="25"/>
  <c r="F5868" i="25"/>
  <c r="F5867" i="25"/>
  <c r="F5866" i="25"/>
  <c r="F5865" i="25"/>
  <c r="F5864" i="25"/>
  <c r="F5863" i="25"/>
  <c r="F5862" i="25"/>
  <c r="F5861" i="25"/>
  <c r="F5860" i="25"/>
  <c r="F5859" i="25"/>
  <c r="F5858" i="25"/>
  <c r="F5857" i="25"/>
  <c r="F5856" i="25"/>
  <c r="F5855" i="25"/>
  <c r="F5854" i="25"/>
  <c r="F5853" i="25"/>
  <c r="F5852" i="25"/>
  <c r="F5851" i="25"/>
  <c r="F5850" i="25"/>
  <c r="F5849" i="25"/>
  <c r="F5848" i="25"/>
  <c r="F5847" i="25"/>
  <c r="F5846" i="25"/>
  <c r="F5845" i="25"/>
  <c r="F5844" i="25"/>
  <c r="F5843" i="25"/>
  <c r="F5842" i="25"/>
  <c r="F5841" i="25"/>
  <c r="F5840" i="25"/>
  <c r="F5839" i="25"/>
  <c r="F5838" i="25"/>
  <c r="F5837" i="25"/>
  <c r="F5836" i="25"/>
  <c r="F5835" i="25"/>
  <c r="F5834" i="25"/>
  <c r="F5833" i="25"/>
  <c r="F5832" i="25"/>
  <c r="F5825" i="25"/>
  <c r="F5824" i="25"/>
  <c r="F5823" i="25"/>
  <c r="F5822" i="25"/>
  <c r="F5821" i="25"/>
  <c r="F5820" i="25"/>
  <c r="F5819" i="25"/>
  <c r="F5818" i="25"/>
  <c r="F5817" i="25"/>
  <c r="F5816" i="25"/>
  <c r="F5815" i="25"/>
  <c r="F5814" i="25"/>
  <c r="F5813" i="25"/>
  <c r="F5812" i="25"/>
  <c r="F5811" i="25"/>
  <c r="F5810" i="25"/>
  <c r="F5809" i="25"/>
  <c r="F5808" i="25"/>
  <c r="F5807" i="25"/>
  <c r="F5806" i="25"/>
  <c r="F5805" i="25"/>
  <c r="F5804" i="25"/>
  <c r="F5803" i="25"/>
  <c r="F5802" i="25"/>
  <c r="F5801" i="25"/>
  <c r="F5800" i="25"/>
  <c r="F5799" i="25"/>
  <c r="F5798" i="25"/>
  <c r="F5797" i="25"/>
  <c r="F5796" i="25"/>
  <c r="F5795" i="25"/>
  <c r="F5794" i="25"/>
  <c r="F5793" i="25"/>
  <c r="F5792" i="25"/>
  <c r="F5791" i="25"/>
  <c r="F5790" i="25"/>
  <c r="F5789" i="25"/>
  <c r="F5788" i="25"/>
  <c r="F5787" i="25"/>
  <c r="F5786" i="25"/>
  <c r="F5785" i="25"/>
  <c r="F5784" i="25"/>
  <c r="F5783" i="25"/>
  <c r="F5782" i="25"/>
  <c r="F5781" i="25"/>
  <c r="F5780" i="25"/>
  <c r="F5773" i="25"/>
  <c r="F5772" i="25"/>
  <c r="F5771" i="25"/>
  <c r="F5770" i="25"/>
  <c r="F5769" i="25"/>
  <c r="F5768" i="25"/>
  <c r="F5767" i="25"/>
  <c r="F5766" i="25"/>
  <c r="F5765" i="25"/>
  <c r="F5764" i="25"/>
  <c r="F5763" i="25"/>
  <c r="F5762" i="25"/>
  <c r="F5761" i="25"/>
  <c r="F5760" i="25"/>
  <c r="F5759" i="25"/>
  <c r="F5758" i="25"/>
  <c r="F5757" i="25"/>
  <c r="F5756" i="25"/>
  <c r="F5755" i="25"/>
  <c r="F5754" i="25"/>
  <c r="F5753" i="25"/>
  <c r="F5752" i="25"/>
  <c r="F5751" i="25"/>
  <c r="F5750" i="25"/>
  <c r="F5749" i="25"/>
  <c r="F5748" i="25"/>
  <c r="F5747" i="25"/>
  <c r="F5746" i="25"/>
  <c r="F5745" i="25"/>
  <c r="F5744" i="25"/>
  <c r="F5743" i="25"/>
  <c r="F5742" i="25"/>
  <c r="F5741" i="25"/>
  <c r="F5740" i="25"/>
  <c r="F5739" i="25"/>
  <c r="F5738" i="25"/>
  <c r="F5737" i="25"/>
  <c r="F5736" i="25"/>
  <c r="F5735" i="25"/>
  <c r="F5734" i="25"/>
  <c r="F5733" i="25"/>
  <c r="F5732" i="25"/>
  <c r="F5731" i="25"/>
  <c r="F5730" i="25"/>
  <c r="F5729" i="25"/>
  <c r="F5728" i="25"/>
  <c r="F5721" i="25"/>
  <c r="F5720" i="25"/>
  <c r="F5719" i="25"/>
  <c r="F5718" i="25"/>
  <c r="F5717" i="25"/>
  <c r="F5716" i="25"/>
  <c r="F5715" i="25"/>
  <c r="F5714" i="25"/>
  <c r="F5713" i="25"/>
  <c r="F5712" i="25"/>
  <c r="F5711" i="25"/>
  <c r="F5710" i="25"/>
  <c r="F5709" i="25"/>
  <c r="F5708" i="25"/>
  <c r="F5707" i="25"/>
  <c r="F5706" i="25"/>
  <c r="F5705" i="25"/>
  <c r="F5704" i="25"/>
  <c r="F5703" i="25"/>
  <c r="F5702" i="25"/>
  <c r="F5701" i="25"/>
  <c r="F5700" i="25"/>
  <c r="F5699" i="25"/>
  <c r="F5698" i="25"/>
  <c r="F5697" i="25"/>
  <c r="F5696" i="25"/>
  <c r="F5695" i="25"/>
  <c r="F5694" i="25"/>
  <c r="F5693" i="25"/>
  <c r="F5692" i="25"/>
  <c r="F5691" i="25"/>
  <c r="F5690" i="25"/>
  <c r="F5689" i="25"/>
  <c r="F5688" i="25"/>
  <c r="F5687" i="25"/>
  <c r="F5686" i="25"/>
  <c r="F5685" i="25"/>
  <c r="F5684" i="25"/>
  <c r="F5683" i="25"/>
  <c r="F5682" i="25"/>
  <c r="F5681" i="25"/>
  <c r="F5680" i="25"/>
  <c r="F5679" i="25"/>
  <c r="F5678" i="25"/>
  <c r="F5677" i="25"/>
  <c r="F5676" i="25"/>
  <c r="F5669" i="25"/>
  <c r="F5668" i="25"/>
  <c r="F5667" i="25"/>
  <c r="F5666" i="25"/>
  <c r="F5665" i="25"/>
  <c r="F5664" i="25"/>
  <c r="F5663" i="25"/>
  <c r="F5662" i="25"/>
  <c r="F5661" i="25"/>
  <c r="F5660" i="25"/>
  <c r="F5659" i="25"/>
  <c r="F5658" i="25"/>
  <c r="F5657" i="25"/>
  <c r="F5656" i="25"/>
  <c r="F5655" i="25"/>
  <c r="F5654" i="25"/>
  <c r="F5653" i="25"/>
  <c r="F5652" i="25"/>
  <c r="F5651" i="25"/>
  <c r="F5650" i="25"/>
  <c r="F5649" i="25"/>
  <c r="F5648" i="25"/>
  <c r="F5647" i="25"/>
  <c r="F5646" i="25"/>
  <c r="F5645" i="25"/>
  <c r="F5644" i="25"/>
  <c r="F5643" i="25"/>
  <c r="F5642" i="25"/>
  <c r="F5641" i="25"/>
  <c r="F5640" i="25"/>
  <c r="F5639" i="25"/>
  <c r="F5638" i="25"/>
  <c r="F5637" i="25"/>
  <c r="F5636" i="25"/>
  <c r="F5635" i="25"/>
  <c r="F5634" i="25"/>
  <c r="F5633" i="25"/>
  <c r="F5632" i="25"/>
  <c r="F5631" i="25"/>
  <c r="F5630" i="25"/>
  <c r="F5629" i="25"/>
  <c r="F5628" i="25"/>
  <c r="F5627" i="25"/>
  <c r="F5626" i="25"/>
  <c r="F5625" i="25"/>
  <c r="F5624" i="25"/>
  <c r="F5617" i="25"/>
  <c r="F5616" i="25"/>
  <c r="F5615" i="25"/>
  <c r="F5614" i="25"/>
  <c r="F5613" i="25"/>
  <c r="F5612" i="25"/>
  <c r="F5611" i="25"/>
  <c r="F5610" i="25"/>
  <c r="F5609" i="25"/>
  <c r="F5608" i="25"/>
  <c r="F5607" i="25"/>
  <c r="F5606" i="25"/>
  <c r="F5605" i="25"/>
  <c r="F5604" i="25"/>
  <c r="F5603" i="25"/>
  <c r="F5602" i="25"/>
  <c r="F5601" i="25"/>
  <c r="F5600" i="25"/>
  <c r="F5599" i="25"/>
  <c r="F5598" i="25"/>
  <c r="F5597" i="25"/>
  <c r="F5596" i="25"/>
  <c r="F5595" i="25"/>
  <c r="F5594" i="25"/>
  <c r="F5593" i="25"/>
  <c r="F5592" i="25"/>
  <c r="F5591" i="25"/>
  <c r="F5590" i="25"/>
  <c r="F5589" i="25"/>
  <c r="F5588" i="25"/>
  <c r="F5587" i="25"/>
  <c r="F5586" i="25"/>
  <c r="F5585" i="25"/>
  <c r="F5584" i="25"/>
  <c r="F5583" i="25"/>
  <c r="F5582" i="25"/>
  <c r="F5581" i="25"/>
  <c r="F5580" i="25"/>
  <c r="F5579" i="25"/>
  <c r="F5578" i="25"/>
  <c r="F5577" i="25"/>
  <c r="F5576" i="25"/>
  <c r="F5575" i="25"/>
  <c r="F5574" i="25"/>
  <c r="F5573" i="25"/>
  <c r="F5572" i="25"/>
  <c r="F5565" i="25"/>
  <c r="F5564" i="25"/>
  <c r="F5563" i="25"/>
  <c r="F5562" i="25"/>
  <c r="F5561" i="25"/>
  <c r="F5560" i="25"/>
  <c r="F5559" i="25"/>
  <c r="F5558" i="25"/>
  <c r="F5557" i="25"/>
  <c r="F5556" i="25"/>
  <c r="F5555" i="25"/>
  <c r="F5554" i="25"/>
  <c r="F5553" i="25"/>
  <c r="F5552" i="25"/>
  <c r="F5551" i="25"/>
  <c r="F5550" i="25"/>
  <c r="F5549" i="25"/>
  <c r="F5548" i="25"/>
  <c r="F5547" i="25"/>
  <c r="F5546" i="25"/>
  <c r="F5545" i="25"/>
  <c r="F5544" i="25"/>
  <c r="F5543" i="25"/>
  <c r="F5542" i="25"/>
  <c r="F5541" i="25"/>
  <c r="F5540" i="25"/>
  <c r="F5539" i="25"/>
  <c r="F5538" i="25"/>
  <c r="F5537" i="25"/>
  <c r="F5536" i="25"/>
  <c r="F5535" i="25"/>
  <c r="F5534" i="25"/>
  <c r="F5533" i="25"/>
  <c r="F5532" i="25"/>
  <c r="F5531" i="25"/>
  <c r="F5530" i="25"/>
  <c r="F5529" i="25"/>
  <c r="F5528" i="25"/>
  <c r="F5527" i="25"/>
  <c r="F5526" i="25"/>
  <c r="F5525" i="25"/>
  <c r="F5524" i="25"/>
  <c r="F5523" i="25"/>
  <c r="F5522" i="25"/>
  <c r="F5521" i="25"/>
  <c r="F5520" i="25"/>
  <c r="F5513" i="25"/>
  <c r="F5512" i="25"/>
  <c r="F5511" i="25"/>
  <c r="F5510" i="25"/>
  <c r="F5509" i="25"/>
  <c r="F5508" i="25"/>
  <c r="F5507" i="25"/>
  <c r="F5506" i="25"/>
  <c r="F5505" i="25"/>
  <c r="F5504" i="25"/>
  <c r="F5503" i="25"/>
  <c r="F5502" i="25"/>
  <c r="F5501" i="25"/>
  <c r="F5500" i="25"/>
  <c r="F5499" i="25"/>
  <c r="F5498" i="25"/>
  <c r="F5497" i="25"/>
  <c r="F5496" i="25"/>
  <c r="F5495" i="25"/>
  <c r="F5494" i="25"/>
  <c r="F5493" i="25"/>
  <c r="F5492" i="25"/>
  <c r="F5491" i="25"/>
  <c r="F5490" i="25"/>
  <c r="F5489" i="25"/>
  <c r="F5488" i="25"/>
  <c r="F5487" i="25"/>
  <c r="F5486" i="25"/>
  <c r="F5485" i="25"/>
  <c r="F5484" i="25"/>
  <c r="F5483" i="25"/>
  <c r="F5482" i="25"/>
  <c r="F5481" i="25"/>
  <c r="F5480" i="25"/>
  <c r="F5479" i="25"/>
  <c r="F5478" i="25"/>
  <c r="F5477" i="25"/>
  <c r="F5476" i="25"/>
  <c r="F5475" i="25"/>
  <c r="F5474" i="25"/>
  <c r="F5473" i="25"/>
  <c r="F5472" i="25"/>
  <c r="F5471" i="25"/>
  <c r="F5470" i="25"/>
  <c r="F5469" i="25"/>
  <c r="F5468" i="25"/>
  <c r="F5461" i="25"/>
  <c r="F5460" i="25"/>
  <c r="F5459" i="25"/>
  <c r="F5458" i="25"/>
  <c r="F5457" i="25"/>
  <c r="F5456" i="25"/>
  <c r="F5455" i="25"/>
  <c r="F5454" i="25"/>
  <c r="F5453" i="25"/>
  <c r="F5452" i="25"/>
  <c r="F5451" i="25"/>
  <c r="F5450" i="25"/>
  <c r="F5449" i="25"/>
  <c r="F5448" i="25"/>
  <c r="F5447" i="25"/>
  <c r="F5446" i="25"/>
  <c r="F5445" i="25"/>
  <c r="F5444" i="25"/>
  <c r="F5443" i="25"/>
  <c r="F5442" i="25"/>
  <c r="F5441" i="25"/>
  <c r="F5440" i="25"/>
  <c r="F5439" i="25"/>
  <c r="F5438" i="25"/>
  <c r="F5437" i="25"/>
  <c r="F5436" i="25"/>
  <c r="F5435" i="25"/>
  <c r="F5434" i="25"/>
  <c r="F5433" i="25"/>
  <c r="F5432" i="25"/>
  <c r="F5431" i="25"/>
  <c r="F5430" i="25"/>
  <c r="F5429" i="25"/>
  <c r="F5428" i="25"/>
  <c r="F5427" i="25"/>
  <c r="F5426" i="25"/>
  <c r="F5425" i="25"/>
  <c r="F5424" i="25"/>
  <c r="F5423" i="25"/>
  <c r="F5422" i="25"/>
  <c r="F5421" i="25"/>
  <c r="F5420" i="25"/>
  <c r="F5419" i="25"/>
  <c r="F5418" i="25"/>
  <c r="F5417" i="25"/>
  <c r="F5416" i="25"/>
  <c r="F5409" i="25"/>
  <c r="F5408" i="25"/>
  <c r="F5407" i="25"/>
  <c r="F5406" i="25"/>
  <c r="F5405" i="25"/>
  <c r="F5404" i="25"/>
  <c r="F5403" i="25"/>
  <c r="F5402" i="25"/>
  <c r="F5401" i="25"/>
  <c r="F5400" i="25"/>
  <c r="F5399" i="25"/>
  <c r="F5398" i="25"/>
  <c r="F5397" i="25"/>
  <c r="F5396" i="25"/>
  <c r="F5395" i="25"/>
  <c r="F5394" i="25"/>
  <c r="F5393" i="25"/>
  <c r="F5392" i="25"/>
  <c r="F5391" i="25"/>
  <c r="F5390" i="25"/>
  <c r="F5389" i="25"/>
  <c r="F5388" i="25"/>
  <c r="F5387" i="25"/>
  <c r="F5386" i="25"/>
  <c r="F5385" i="25"/>
  <c r="F5384" i="25"/>
  <c r="F5383" i="25"/>
  <c r="F5382" i="25"/>
  <c r="F5381" i="25"/>
  <c r="F5380" i="25"/>
  <c r="F5379" i="25"/>
  <c r="F5378" i="25"/>
  <c r="F5377" i="25"/>
  <c r="F5376" i="25"/>
  <c r="F5375" i="25"/>
  <c r="F5374" i="25"/>
  <c r="F5373" i="25"/>
  <c r="F5372" i="25"/>
  <c r="F5371" i="25"/>
  <c r="F5370" i="25"/>
  <c r="F5369" i="25"/>
  <c r="F5368" i="25"/>
  <c r="F5367" i="25"/>
  <c r="F5366" i="25"/>
  <c r="F5365" i="25"/>
  <c r="F5364" i="25"/>
  <c r="F5357" i="25"/>
  <c r="F5356" i="25"/>
  <c r="F5355" i="25"/>
  <c r="F5354" i="25"/>
  <c r="F5353" i="25"/>
  <c r="F5352" i="25"/>
  <c r="F5351" i="25"/>
  <c r="F5350" i="25"/>
  <c r="F5349" i="25"/>
  <c r="F5348" i="25"/>
  <c r="F5347" i="25"/>
  <c r="F5346" i="25"/>
  <c r="F5345" i="25"/>
  <c r="F5344" i="25"/>
  <c r="F5343" i="25"/>
  <c r="F5342" i="25"/>
  <c r="F5341" i="25"/>
  <c r="F5340" i="25"/>
  <c r="F5339" i="25"/>
  <c r="F5338" i="25"/>
  <c r="F5337" i="25"/>
  <c r="F5336" i="25"/>
  <c r="F5335" i="25"/>
  <c r="F5334" i="25"/>
  <c r="F5333" i="25"/>
  <c r="F5332" i="25"/>
  <c r="F5331" i="25"/>
  <c r="F5330" i="25"/>
  <c r="F5329" i="25"/>
  <c r="F5328" i="25"/>
  <c r="F5327" i="25"/>
  <c r="F5326" i="25"/>
  <c r="F5325" i="25"/>
  <c r="F5324" i="25"/>
  <c r="F5323" i="25"/>
  <c r="F5322" i="25"/>
  <c r="F5321" i="25"/>
  <c r="F5320" i="25"/>
  <c r="F5319" i="25"/>
  <c r="F5318" i="25"/>
  <c r="F5317" i="25"/>
  <c r="F5316" i="25"/>
  <c r="F5315" i="25"/>
  <c r="F5314" i="25"/>
  <c r="F5313" i="25"/>
  <c r="F5312" i="25"/>
  <c r="F5305" i="25"/>
  <c r="F5304" i="25"/>
  <c r="F5303" i="25"/>
  <c r="F5302" i="25"/>
  <c r="F5301" i="25"/>
  <c r="F5300" i="25"/>
  <c r="F5299" i="25"/>
  <c r="F5298" i="25"/>
  <c r="F5297" i="25"/>
  <c r="F5296" i="25"/>
  <c r="F5295" i="25"/>
  <c r="F5294" i="25"/>
  <c r="F5293" i="25"/>
  <c r="F5292" i="25"/>
  <c r="F5291" i="25"/>
  <c r="F5290" i="25"/>
  <c r="F5289" i="25"/>
  <c r="F5288" i="25"/>
  <c r="F5287" i="25"/>
  <c r="F5286" i="25"/>
  <c r="F5285" i="25"/>
  <c r="F5284" i="25"/>
  <c r="F5283" i="25"/>
  <c r="F5282" i="25"/>
  <c r="F5281" i="25"/>
  <c r="F5280" i="25"/>
  <c r="F5279" i="25"/>
  <c r="F5278" i="25"/>
  <c r="F5277" i="25"/>
  <c r="F5276" i="25"/>
  <c r="F5275" i="25"/>
  <c r="F5274" i="25"/>
  <c r="F5273" i="25"/>
  <c r="F5272" i="25"/>
  <c r="F5271" i="25"/>
  <c r="F5270" i="25"/>
  <c r="F5269" i="25"/>
  <c r="F5268" i="25"/>
  <c r="F5267" i="25"/>
  <c r="F5266" i="25"/>
  <c r="F5265" i="25"/>
  <c r="F5264" i="25"/>
  <c r="F5263" i="25"/>
  <c r="F5262" i="25"/>
  <c r="F5261" i="25"/>
  <c r="F5260" i="25"/>
  <c r="F5253" i="25"/>
  <c r="F5252" i="25"/>
  <c r="F5251" i="25"/>
  <c r="F5250" i="25"/>
  <c r="F5249" i="25"/>
  <c r="F5248" i="25"/>
  <c r="F5247" i="25"/>
  <c r="F5246" i="25"/>
  <c r="F5245" i="25"/>
  <c r="F5244" i="25"/>
  <c r="F5243" i="25"/>
  <c r="F5242" i="25"/>
  <c r="F5241" i="25"/>
  <c r="F5240" i="25"/>
  <c r="F5239" i="25"/>
  <c r="F5238" i="25"/>
  <c r="F5237" i="25"/>
  <c r="F5236" i="25"/>
  <c r="F5235" i="25"/>
  <c r="F5234" i="25"/>
  <c r="F5233" i="25"/>
  <c r="F5232" i="25"/>
  <c r="F5231" i="25"/>
  <c r="F5230" i="25"/>
  <c r="F5229" i="25"/>
  <c r="F5228" i="25"/>
  <c r="F5227" i="25"/>
  <c r="F5226" i="25"/>
  <c r="F5225" i="25"/>
  <c r="F5224" i="25"/>
  <c r="F5223" i="25"/>
  <c r="F5222" i="25"/>
  <c r="F5221" i="25"/>
  <c r="F5220" i="25"/>
  <c r="F5219" i="25"/>
  <c r="F5218" i="25"/>
  <c r="F5217" i="25"/>
  <c r="F5216" i="25"/>
  <c r="F5215" i="25"/>
  <c r="F5214" i="25"/>
  <c r="F5213" i="25"/>
  <c r="F5212" i="25"/>
  <c r="F5211" i="25"/>
  <c r="F5210" i="25"/>
  <c r="F5209" i="25"/>
  <c r="F5208" i="25"/>
  <c r="F5201" i="25"/>
  <c r="F5200" i="25"/>
  <c r="F5199" i="25"/>
  <c r="F5198" i="25"/>
  <c r="F5197" i="25"/>
  <c r="F5196" i="25"/>
  <c r="F5195" i="25"/>
  <c r="F5194" i="25"/>
  <c r="F5193" i="25"/>
  <c r="F5192" i="25"/>
  <c r="F5191" i="25"/>
  <c r="F5190" i="25"/>
  <c r="F5189" i="25"/>
  <c r="F5188" i="25"/>
  <c r="F5187" i="25"/>
  <c r="F5186" i="25"/>
  <c r="F5185" i="25"/>
  <c r="F5184" i="25"/>
  <c r="F5183" i="25"/>
  <c r="F5182" i="25"/>
  <c r="F5181" i="25"/>
  <c r="F5180" i="25"/>
  <c r="F5179" i="25"/>
  <c r="F5178" i="25"/>
  <c r="F5177" i="25"/>
  <c r="F5176" i="25"/>
  <c r="F5175" i="25"/>
  <c r="F5174" i="25"/>
  <c r="F5173" i="25"/>
  <c r="F5172" i="25"/>
  <c r="F5171" i="25"/>
  <c r="F5170" i="25"/>
  <c r="F5169" i="25"/>
  <c r="F5168" i="25"/>
  <c r="F5167" i="25"/>
  <c r="F5166" i="25"/>
  <c r="F5165" i="25"/>
  <c r="F5164" i="25"/>
  <c r="F5163" i="25"/>
  <c r="F5162" i="25"/>
  <c r="F5161" i="25"/>
  <c r="F5160" i="25"/>
  <c r="F5159" i="25"/>
  <c r="F5158" i="25"/>
  <c r="F5157" i="25"/>
  <c r="F5156" i="25"/>
  <c r="F5149" i="25"/>
  <c r="F5148" i="25"/>
  <c r="F5147" i="25"/>
  <c r="F5146" i="25"/>
  <c r="F5145" i="25"/>
  <c r="F5144" i="25"/>
  <c r="F5143" i="25"/>
  <c r="F5142" i="25"/>
  <c r="F5141" i="25"/>
  <c r="F5140" i="25"/>
  <c r="F5139" i="25"/>
  <c r="F5138" i="25"/>
  <c r="F5137" i="25"/>
  <c r="F5136" i="25"/>
  <c r="F5135" i="25"/>
  <c r="F5134" i="25"/>
  <c r="F5133" i="25"/>
  <c r="F5132" i="25"/>
  <c r="F5131" i="25"/>
  <c r="F5130" i="25"/>
  <c r="F5129" i="25"/>
  <c r="F5128" i="25"/>
  <c r="F5127" i="25"/>
  <c r="F5126" i="25"/>
  <c r="F5125" i="25"/>
  <c r="F5124" i="25"/>
  <c r="F5123" i="25"/>
  <c r="F5122" i="25"/>
  <c r="F5121" i="25"/>
  <c r="F5120" i="25"/>
  <c r="F5119" i="25"/>
  <c r="F5118" i="25"/>
  <c r="F5117" i="25"/>
  <c r="F5116" i="25"/>
  <c r="F5115" i="25"/>
  <c r="F5114" i="25"/>
  <c r="F5113" i="25"/>
  <c r="F5112" i="25"/>
  <c r="F5111" i="25"/>
  <c r="F5110" i="25"/>
  <c r="F5109" i="25"/>
  <c r="F5108" i="25"/>
  <c r="F5107" i="25"/>
  <c r="F5106" i="25"/>
  <c r="F5105" i="25"/>
  <c r="F5104" i="25"/>
  <c r="F5097" i="25"/>
  <c r="F5096" i="25"/>
  <c r="F5095" i="25"/>
  <c r="F5094" i="25"/>
  <c r="F5093" i="25"/>
  <c r="F5092" i="25"/>
  <c r="F5091" i="25"/>
  <c r="F5090" i="25"/>
  <c r="F5089" i="25"/>
  <c r="F5088" i="25"/>
  <c r="F5087" i="25"/>
  <c r="F5086" i="25"/>
  <c r="F5085" i="25"/>
  <c r="F5084" i="25"/>
  <c r="F5083" i="25"/>
  <c r="F5082" i="25"/>
  <c r="F5081" i="25"/>
  <c r="F5080" i="25"/>
  <c r="F5079" i="25"/>
  <c r="F5078" i="25"/>
  <c r="F5077" i="25"/>
  <c r="F5076" i="25"/>
  <c r="F5075" i="25"/>
  <c r="F5074" i="25"/>
  <c r="F5073" i="25"/>
  <c r="F5072" i="25"/>
  <c r="F5071" i="25"/>
  <c r="F5070" i="25"/>
  <c r="F5069" i="25"/>
  <c r="F5068" i="25"/>
  <c r="F5067" i="25"/>
  <c r="F5066" i="25"/>
  <c r="F5065" i="25"/>
  <c r="F5064" i="25"/>
  <c r="F5063" i="25"/>
  <c r="F5062" i="25"/>
  <c r="F5061" i="25"/>
  <c r="F5060" i="25"/>
  <c r="F5059" i="25"/>
  <c r="F5058" i="25"/>
  <c r="F5057" i="25"/>
  <c r="F5056" i="25"/>
  <c r="F5055" i="25"/>
  <c r="F5054" i="25"/>
  <c r="F5053" i="25"/>
  <c r="F5052" i="25"/>
  <c r="F5045" i="25"/>
  <c r="F5044" i="25"/>
  <c r="F5043" i="25"/>
  <c r="F5042" i="25"/>
  <c r="F5041" i="25"/>
  <c r="F5040" i="25"/>
  <c r="F5039" i="25"/>
  <c r="F5038" i="25"/>
  <c r="F5037" i="25"/>
  <c r="F5036" i="25"/>
  <c r="F5035" i="25"/>
  <c r="F5034" i="25"/>
  <c r="F5033" i="25"/>
  <c r="F5032" i="25"/>
  <c r="F5031" i="25"/>
  <c r="F5030" i="25"/>
  <c r="F5029" i="25"/>
  <c r="F5028" i="25"/>
  <c r="F5027" i="25"/>
  <c r="F5026" i="25"/>
  <c r="F5025" i="25"/>
  <c r="F5024" i="25"/>
  <c r="F5023" i="25"/>
  <c r="F5022" i="25"/>
  <c r="F5021" i="25"/>
  <c r="F5020" i="25"/>
  <c r="F5019" i="25"/>
  <c r="F5018" i="25"/>
  <c r="F5017" i="25"/>
  <c r="F5016" i="25"/>
  <c r="F5015" i="25"/>
  <c r="F5014" i="25"/>
  <c r="F5013" i="25"/>
  <c r="F5012" i="25"/>
  <c r="F5011" i="25"/>
  <c r="F5010" i="25"/>
  <c r="F5009" i="25"/>
  <c r="F5008" i="25"/>
  <c r="F5007" i="25"/>
  <c r="F5006" i="25"/>
  <c r="F5005" i="25"/>
  <c r="F5004" i="25"/>
  <c r="F5003" i="25"/>
  <c r="F5002" i="25"/>
  <c r="F5001" i="25"/>
  <c r="F5000" i="25"/>
  <c r="F4993" i="25"/>
  <c r="F4992" i="25"/>
  <c r="F4991" i="25"/>
  <c r="F4990" i="25"/>
  <c r="F4989" i="25"/>
  <c r="F4988" i="25"/>
  <c r="F4987" i="25"/>
  <c r="F4986" i="25"/>
  <c r="F4985" i="25"/>
  <c r="F4984" i="25"/>
  <c r="F4983" i="25"/>
  <c r="F4982" i="25"/>
  <c r="F4981" i="25"/>
  <c r="F4980" i="25"/>
  <c r="F4979" i="25"/>
  <c r="F4978" i="25"/>
  <c r="F4977" i="25"/>
  <c r="F4976" i="25"/>
  <c r="F4975" i="25"/>
  <c r="F4974" i="25"/>
  <c r="F4973" i="25"/>
  <c r="F4972" i="25"/>
  <c r="F4971" i="25"/>
  <c r="F4970" i="25"/>
  <c r="F4969" i="25"/>
  <c r="F4968" i="25"/>
  <c r="F4967" i="25"/>
  <c r="F4966" i="25"/>
  <c r="F4965" i="25"/>
  <c r="F4964" i="25"/>
  <c r="F4963" i="25"/>
  <c r="F4962" i="25"/>
  <c r="F4961" i="25"/>
  <c r="F4960" i="25"/>
  <c r="F4959" i="25"/>
  <c r="F4958" i="25"/>
  <c r="F4957" i="25"/>
  <c r="F4956" i="25"/>
  <c r="F4955" i="25"/>
  <c r="F4954" i="25"/>
  <c r="F4953" i="25"/>
  <c r="F4952" i="25"/>
  <c r="F4951" i="25"/>
  <c r="F4950" i="25"/>
  <c r="F4949" i="25"/>
  <c r="F4948" i="25"/>
  <c r="F4941" i="25"/>
  <c r="F4940" i="25"/>
  <c r="F4939" i="25"/>
  <c r="F4938" i="25"/>
  <c r="F4937" i="25"/>
  <c r="F4936" i="25"/>
  <c r="F4935" i="25"/>
  <c r="F4934" i="25"/>
  <c r="F4933" i="25"/>
  <c r="F4932" i="25"/>
  <c r="F4931" i="25"/>
  <c r="F4930" i="25"/>
  <c r="F4929" i="25"/>
  <c r="F4928" i="25"/>
  <c r="F4927" i="25"/>
  <c r="F4926" i="25"/>
  <c r="F4925" i="25"/>
  <c r="F4924" i="25"/>
  <c r="F4923" i="25"/>
  <c r="F4922" i="25"/>
  <c r="F4921" i="25"/>
  <c r="F4920" i="25"/>
  <c r="F4919" i="25"/>
  <c r="F4918" i="25"/>
  <c r="F4917" i="25"/>
  <c r="F4916" i="25"/>
  <c r="F4915" i="25"/>
  <c r="F4914" i="25"/>
  <c r="F4913" i="25"/>
  <c r="F4912" i="25"/>
  <c r="F4911" i="25"/>
  <c r="F4910" i="25"/>
  <c r="F4909" i="25"/>
  <c r="F4908" i="25"/>
  <c r="F4907" i="25"/>
  <c r="F4906" i="25"/>
  <c r="F4905" i="25"/>
  <c r="F4904" i="25"/>
  <c r="F4903" i="25"/>
  <c r="F4902" i="25"/>
  <c r="F4901" i="25"/>
  <c r="F4900" i="25"/>
  <c r="F4899" i="25"/>
  <c r="F4898" i="25"/>
  <c r="F4897" i="25"/>
  <c r="F4896" i="25"/>
  <c r="F4889" i="25"/>
  <c r="F4888" i="25"/>
  <c r="F4887" i="25"/>
  <c r="F4886" i="25"/>
  <c r="F4885" i="25"/>
  <c r="F4884" i="25"/>
  <c r="F4883" i="25"/>
  <c r="F4882" i="25"/>
  <c r="F4881" i="25"/>
  <c r="F4880" i="25"/>
  <c r="F4879" i="25"/>
  <c r="F4878" i="25"/>
  <c r="F4877" i="25"/>
  <c r="F4876" i="25"/>
  <c r="F4875" i="25"/>
  <c r="F4874" i="25"/>
  <c r="F4873" i="25"/>
  <c r="F4872" i="25"/>
  <c r="F4871" i="25"/>
  <c r="F4870" i="25"/>
  <c r="F4869" i="25"/>
  <c r="F4868" i="25"/>
  <c r="F4867" i="25"/>
  <c r="F4866" i="25"/>
  <c r="F4865" i="25"/>
  <c r="F4864" i="25"/>
  <c r="F4863" i="25"/>
  <c r="F4862" i="25"/>
  <c r="F4861" i="25"/>
  <c r="F4860" i="25"/>
  <c r="F4859" i="25"/>
  <c r="F4858" i="25"/>
  <c r="F4857" i="25"/>
  <c r="F4856" i="25"/>
  <c r="F4855" i="25"/>
  <c r="F4854" i="25"/>
  <c r="F4853" i="25"/>
  <c r="F4852" i="25"/>
  <c r="F4851" i="25"/>
  <c r="F4850" i="25"/>
  <c r="F4849" i="25"/>
  <c r="F4848" i="25"/>
  <c r="F4847" i="25"/>
  <c r="F4846" i="25"/>
  <c r="F4845" i="25"/>
  <c r="F4844" i="25"/>
  <c r="F4837" i="25"/>
  <c r="F4836" i="25"/>
  <c r="F4835" i="25"/>
  <c r="F4834" i="25"/>
  <c r="F4833" i="25"/>
  <c r="F4832" i="25"/>
  <c r="F4831" i="25"/>
  <c r="F4830" i="25"/>
  <c r="F4829" i="25"/>
  <c r="F4828" i="25"/>
  <c r="F4827" i="25"/>
  <c r="F4826" i="25"/>
  <c r="F4825" i="25"/>
  <c r="F4824" i="25"/>
  <c r="F4823" i="25"/>
  <c r="F4822" i="25"/>
  <c r="F4821" i="25"/>
  <c r="F4820" i="25"/>
  <c r="F4819" i="25"/>
  <c r="F4818" i="25"/>
  <c r="F4817" i="25"/>
  <c r="F4816" i="25"/>
  <c r="F4815" i="25"/>
  <c r="F4814" i="25"/>
  <c r="F4813" i="25"/>
  <c r="F4812" i="25"/>
  <c r="F4811" i="25"/>
  <c r="F4810" i="25"/>
  <c r="F4809" i="25"/>
  <c r="F4808" i="25"/>
  <c r="F4807" i="25"/>
  <c r="F4806" i="25"/>
  <c r="F4805" i="25"/>
  <c r="F4804" i="25"/>
  <c r="F4803" i="25"/>
  <c r="F4802" i="25"/>
  <c r="F4801" i="25"/>
  <c r="F4800" i="25"/>
  <c r="F4799" i="25"/>
  <c r="F4798" i="25"/>
  <c r="F4797" i="25"/>
  <c r="F4796" i="25"/>
  <c r="F4795" i="25"/>
  <c r="F4794" i="25"/>
  <c r="F4793" i="25"/>
  <c r="F4792" i="25"/>
  <c r="F4785" i="25"/>
  <c r="F4784" i="25"/>
  <c r="F4783" i="25"/>
  <c r="F4782" i="25"/>
  <c r="F4781" i="25"/>
  <c r="F4780" i="25"/>
  <c r="F4779" i="25"/>
  <c r="F4778" i="25"/>
  <c r="F4777" i="25"/>
  <c r="F4776" i="25"/>
  <c r="F4775" i="25"/>
  <c r="F4774" i="25"/>
  <c r="F4773" i="25"/>
  <c r="F4772" i="25"/>
  <c r="F4771" i="25"/>
  <c r="F4770" i="25"/>
  <c r="F4769" i="25"/>
  <c r="F4768" i="25"/>
  <c r="F4767" i="25"/>
  <c r="F4766" i="25"/>
  <c r="F4765" i="25"/>
  <c r="F4764" i="25"/>
  <c r="F4763" i="25"/>
  <c r="F4762" i="25"/>
  <c r="F4761" i="25"/>
  <c r="F4760" i="25"/>
  <c r="F4759" i="25"/>
  <c r="F4758" i="25"/>
  <c r="F4757" i="25"/>
  <c r="F4756" i="25"/>
  <c r="F4755" i="25"/>
  <c r="F4754" i="25"/>
  <c r="F4753" i="25"/>
  <c r="F4752" i="25"/>
  <c r="F4751" i="25"/>
  <c r="F4750" i="25"/>
  <c r="F4749" i="25"/>
  <c r="F4748" i="25"/>
  <c r="F4747" i="25"/>
  <c r="F4746" i="25"/>
  <c r="F4745" i="25"/>
  <c r="F4744" i="25"/>
  <c r="F4743" i="25"/>
  <c r="F4742" i="25"/>
  <c r="F4741" i="25"/>
  <c r="F4740" i="25"/>
  <c r="F4733" i="25"/>
  <c r="F4732" i="25"/>
  <c r="F4731" i="25"/>
  <c r="F4730" i="25"/>
  <c r="F4729" i="25"/>
  <c r="F4728" i="25"/>
  <c r="F4727" i="25"/>
  <c r="F4726" i="25"/>
  <c r="F4725" i="25"/>
  <c r="F4724" i="25"/>
  <c r="F4723" i="25"/>
  <c r="F4722" i="25"/>
  <c r="F4721" i="25"/>
  <c r="F4720" i="25"/>
  <c r="F4719" i="25"/>
  <c r="F4718" i="25"/>
  <c r="F4717" i="25"/>
  <c r="F4716" i="25"/>
  <c r="F4715" i="25"/>
  <c r="F4714" i="25"/>
  <c r="F4713" i="25"/>
  <c r="F4712" i="25"/>
  <c r="F4711" i="25"/>
  <c r="F4710" i="25"/>
  <c r="F4709" i="25"/>
  <c r="F4708" i="25"/>
  <c r="F4707" i="25"/>
  <c r="F4706" i="25"/>
  <c r="F4705" i="25"/>
  <c r="F4704" i="25"/>
  <c r="F4703" i="25"/>
  <c r="F4702" i="25"/>
  <c r="F4701" i="25"/>
  <c r="F4700" i="25"/>
  <c r="F4699" i="25"/>
  <c r="F4698" i="25"/>
  <c r="F4697" i="25"/>
  <c r="F4696" i="25"/>
  <c r="F4695" i="25"/>
  <c r="F4694" i="25"/>
  <c r="F4693" i="25"/>
  <c r="F4692" i="25"/>
  <c r="F4691" i="25"/>
  <c r="F4690" i="25"/>
  <c r="F4689" i="25"/>
  <c r="F4688" i="25"/>
  <c r="F4681" i="25"/>
  <c r="F4680" i="25"/>
  <c r="F4679" i="25"/>
  <c r="F4678" i="25"/>
  <c r="F4677" i="25"/>
  <c r="F4676" i="25"/>
  <c r="F4675" i="25"/>
  <c r="F4674" i="25"/>
  <c r="F4673" i="25"/>
  <c r="F4672" i="25"/>
  <c r="F4671" i="25"/>
  <c r="F4670" i="25"/>
  <c r="F4669" i="25"/>
  <c r="F4668" i="25"/>
  <c r="F4667" i="25"/>
  <c r="F4666" i="25"/>
  <c r="F4665" i="25"/>
  <c r="F4664" i="25"/>
  <c r="F4663" i="25"/>
  <c r="F4662" i="25"/>
  <c r="F4661" i="25"/>
  <c r="F4660" i="25"/>
  <c r="F4659" i="25"/>
  <c r="F4658" i="25"/>
  <c r="F4657" i="25"/>
  <c r="F4656" i="25"/>
  <c r="F4655" i="25"/>
  <c r="F4654" i="25"/>
  <c r="F4653" i="25"/>
  <c r="F4652" i="25"/>
  <c r="F4651" i="25"/>
  <c r="F4650" i="25"/>
  <c r="F4649" i="25"/>
  <c r="F4648" i="25"/>
  <c r="F4647" i="25"/>
  <c r="F4646" i="25"/>
  <c r="F4645" i="25"/>
  <c r="F4644" i="25"/>
  <c r="F4643" i="25"/>
  <c r="F4642" i="25"/>
  <c r="F4641" i="25"/>
  <c r="F4640" i="25"/>
  <c r="F4639" i="25"/>
  <c r="F4638" i="25"/>
  <c r="F4637" i="25"/>
  <c r="F4636" i="25"/>
  <c r="F4629" i="25"/>
  <c r="F4628" i="25"/>
  <c r="F4627" i="25"/>
  <c r="F4626" i="25"/>
  <c r="F4625" i="25"/>
  <c r="F4624" i="25"/>
  <c r="F4623" i="25"/>
  <c r="F4622" i="25"/>
  <c r="F4621" i="25"/>
  <c r="F4620" i="25"/>
  <c r="F4619" i="25"/>
  <c r="F4618" i="25"/>
  <c r="F4617" i="25"/>
  <c r="F4616" i="25"/>
  <c r="F4615" i="25"/>
  <c r="F4614" i="25"/>
  <c r="F4613" i="25"/>
  <c r="F4612" i="25"/>
  <c r="F4611" i="25"/>
  <c r="F4610" i="25"/>
  <c r="F4609" i="25"/>
  <c r="F4608" i="25"/>
  <c r="F4607" i="25"/>
  <c r="F4606" i="25"/>
  <c r="F4605" i="25"/>
  <c r="F4604" i="25"/>
  <c r="F4603" i="25"/>
  <c r="F4602" i="25"/>
  <c r="F4601" i="25"/>
  <c r="F4600" i="25"/>
  <c r="F4599" i="25"/>
  <c r="F4598" i="25"/>
  <c r="F4597" i="25"/>
  <c r="F4596" i="25"/>
  <c r="F4595" i="25"/>
  <c r="F4594" i="25"/>
  <c r="F4593" i="25"/>
  <c r="F4592" i="25"/>
  <c r="F4591" i="25"/>
  <c r="F4590" i="25"/>
  <c r="F4589" i="25"/>
  <c r="F4588" i="25"/>
  <c r="F4587" i="25"/>
  <c r="F4586" i="25"/>
  <c r="F4585" i="25"/>
  <c r="F4584" i="25"/>
  <c r="F4577" i="25"/>
  <c r="F4576" i="25"/>
  <c r="F4575" i="25"/>
  <c r="F4574" i="25"/>
  <c r="F4573" i="25"/>
  <c r="F4572" i="25"/>
  <c r="F4571" i="25"/>
  <c r="F4570" i="25"/>
  <c r="F4569" i="25"/>
  <c r="F4568" i="25"/>
  <c r="F4567" i="25"/>
  <c r="F4566" i="25"/>
  <c r="F4565" i="25"/>
  <c r="F4564" i="25"/>
  <c r="F4563" i="25"/>
  <c r="F4562" i="25"/>
  <c r="F4561" i="25"/>
  <c r="F4560" i="25"/>
  <c r="F4559" i="25"/>
  <c r="F4558" i="25"/>
  <c r="F4557" i="25"/>
  <c r="F4556" i="25"/>
  <c r="F4555" i="25"/>
  <c r="F4554" i="25"/>
  <c r="F4553" i="25"/>
  <c r="F4552" i="25"/>
  <c r="F4551" i="25"/>
  <c r="F4550" i="25"/>
  <c r="F4549" i="25"/>
  <c r="F4548" i="25"/>
  <c r="F4547" i="25"/>
  <c r="F4546" i="25"/>
  <c r="F4545" i="25"/>
  <c r="F4544" i="25"/>
  <c r="F4543" i="25"/>
  <c r="F4542" i="25"/>
  <c r="F4541" i="25"/>
  <c r="F4540" i="25"/>
  <c r="F4539" i="25"/>
  <c r="F4538" i="25"/>
  <c r="F4537" i="25"/>
  <c r="F4536" i="25"/>
  <c r="F4535" i="25"/>
  <c r="F4534" i="25"/>
  <c r="F4533" i="25"/>
  <c r="F4532" i="25"/>
  <c r="F4525" i="25"/>
  <c r="F4524" i="25"/>
  <c r="F4523" i="25"/>
  <c r="F4522" i="25"/>
  <c r="F4521" i="25"/>
  <c r="F4520" i="25"/>
  <c r="F4519" i="25"/>
  <c r="F4518" i="25"/>
  <c r="F4517" i="25"/>
  <c r="F4516" i="25"/>
  <c r="F4515" i="25"/>
  <c r="F4514" i="25"/>
  <c r="F4513" i="25"/>
  <c r="F4512" i="25"/>
  <c r="F4511" i="25"/>
  <c r="F4510" i="25"/>
  <c r="F4509" i="25"/>
  <c r="F4508" i="25"/>
  <c r="F4507" i="25"/>
  <c r="F4506" i="25"/>
  <c r="F4505" i="25"/>
  <c r="F4504" i="25"/>
  <c r="F4503" i="25"/>
  <c r="F4502" i="25"/>
  <c r="F4501" i="25"/>
  <c r="F4500" i="25"/>
  <c r="F4499" i="25"/>
  <c r="F4498" i="25"/>
  <c r="F4497" i="25"/>
  <c r="F4496" i="25"/>
  <c r="F4495" i="25"/>
  <c r="F4494" i="25"/>
  <c r="F4493" i="25"/>
  <c r="F4492" i="25"/>
  <c r="F4491" i="25"/>
  <c r="F4490" i="25"/>
  <c r="F4489" i="25"/>
  <c r="F4488" i="25"/>
  <c r="F4487" i="25"/>
  <c r="F4486" i="25"/>
  <c r="F4485" i="25"/>
  <c r="F4484" i="25"/>
  <c r="F4483" i="25"/>
  <c r="F4482" i="25"/>
  <c r="F4481" i="25"/>
  <c r="F4480" i="25"/>
  <c r="F4473" i="25"/>
  <c r="F4472" i="25"/>
  <c r="F4471" i="25"/>
  <c r="F4470" i="25"/>
  <c r="F4469" i="25"/>
  <c r="F4468" i="25"/>
  <c r="F4467" i="25"/>
  <c r="F4466" i="25"/>
  <c r="F4465" i="25"/>
  <c r="F4464" i="25"/>
  <c r="F4463" i="25"/>
  <c r="F4462" i="25"/>
  <c r="F4461" i="25"/>
  <c r="F4460" i="25"/>
  <c r="F4459" i="25"/>
  <c r="F4458" i="25"/>
  <c r="F4457" i="25"/>
  <c r="F4456" i="25"/>
  <c r="F4455" i="25"/>
  <c r="F4454" i="25"/>
  <c r="F4453" i="25"/>
  <c r="F4452" i="25"/>
  <c r="F4451" i="25"/>
  <c r="F4450" i="25"/>
  <c r="F4449" i="25"/>
  <c r="F4448" i="25"/>
  <c r="F4447" i="25"/>
  <c r="F4446" i="25"/>
  <c r="F4445" i="25"/>
  <c r="F4444" i="25"/>
  <c r="F4443" i="25"/>
  <c r="F4442" i="25"/>
  <c r="F4441" i="25"/>
  <c r="F4440" i="25"/>
  <c r="F4439" i="25"/>
  <c r="F4438" i="25"/>
  <c r="F4437" i="25"/>
  <c r="F4436" i="25"/>
  <c r="F4435" i="25"/>
  <c r="F4434" i="25"/>
  <c r="F4433" i="25"/>
  <c r="F4432" i="25"/>
  <c r="F4431" i="25"/>
  <c r="F4430" i="25"/>
  <c r="F4429" i="25"/>
  <c r="F4428" i="25"/>
  <c r="F4421" i="25"/>
  <c r="F4420" i="25"/>
  <c r="F4419" i="25"/>
  <c r="F4418" i="25"/>
  <c r="F4417" i="25"/>
  <c r="F4416" i="25"/>
  <c r="F4415" i="25"/>
  <c r="F4414" i="25"/>
  <c r="F4413" i="25"/>
  <c r="F4412" i="25"/>
  <c r="F4411" i="25"/>
  <c r="F4410" i="25"/>
  <c r="F4409" i="25"/>
  <c r="F4408" i="25"/>
  <c r="F4407" i="25"/>
  <c r="F4406" i="25"/>
  <c r="F4405" i="25"/>
  <c r="F4404" i="25"/>
  <c r="F4403" i="25"/>
  <c r="F4402" i="25"/>
  <c r="F4401" i="25"/>
  <c r="F4400" i="25"/>
  <c r="F4399" i="25"/>
  <c r="F4398" i="25"/>
  <c r="F4397" i="25"/>
  <c r="F4396" i="25"/>
  <c r="F4395" i="25"/>
  <c r="F4394" i="25"/>
  <c r="F4393" i="25"/>
  <c r="F4392" i="25"/>
  <c r="F4391" i="25"/>
  <c r="F4390" i="25"/>
  <c r="F4389" i="25"/>
  <c r="F4388" i="25"/>
  <c r="F4387" i="25"/>
  <c r="F4386" i="25"/>
  <c r="F4385" i="25"/>
  <c r="F4384" i="25"/>
  <c r="F4383" i="25"/>
  <c r="F4382" i="25"/>
  <c r="F4381" i="25"/>
  <c r="F4380" i="25"/>
  <c r="F4379" i="25"/>
  <c r="F4378" i="25"/>
  <c r="F4377" i="25"/>
  <c r="F4376" i="25"/>
  <c r="F4369" i="25"/>
  <c r="F4368" i="25"/>
  <c r="F4367" i="25"/>
  <c r="F4366" i="25"/>
  <c r="F4365" i="25"/>
  <c r="F4364" i="25"/>
  <c r="F4363" i="25"/>
  <c r="F4362" i="25"/>
  <c r="F4361" i="25"/>
  <c r="F4360" i="25"/>
  <c r="F4359" i="25"/>
  <c r="F4358" i="25"/>
  <c r="F4357" i="25"/>
  <c r="F4356" i="25"/>
  <c r="F4355" i="25"/>
  <c r="F4354" i="25"/>
  <c r="F4353" i="25"/>
  <c r="F4352" i="25"/>
  <c r="F4351" i="25"/>
  <c r="F4350" i="25"/>
  <c r="F4349" i="25"/>
  <c r="F4348" i="25"/>
  <c r="F4347" i="25"/>
  <c r="F4346" i="25"/>
  <c r="F4345" i="25"/>
  <c r="F4344" i="25"/>
  <c r="F4343" i="25"/>
  <c r="F4342" i="25"/>
  <c r="F4341" i="25"/>
  <c r="F4340" i="25"/>
  <c r="F4339" i="25"/>
  <c r="F4338" i="25"/>
  <c r="F4337" i="25"/>
  <c r="F4336" i="25"/>
  <c r="F4335" i="25"/>
  <c r="F4334" i="25"/>
  <c r="F4333" i="25"/>
  <c r="F4332" i="25"/>
  <c r="F4331" i="25"/>
  <c r="F4330" i="25"/>
  <c r="F4329" i="25"/>
  <c r="F4328" i="25"/>
  <c r="F4327" i="25"/>
  <c r="F4326" i="25"/>
  <c r="F4325" i="25"/>
  <c r="F4324" i="25"/>
  <c r="F4317" i="25"/>
  <c r="F4316" i="25"/>
  <c r="F4315" i="25"/>
  <c r="F4314" i="25"/>
  <c r="F4313" i="25"/>
  <c r="F4312" i="25"/>
  <c r="F4311" i="25"/>
  <c r="F4310" i="25"/>
  <c r="F4309" i="25"/>
  <c r="F4308" i="25"/>
  <c r="F4307" i="25"/>
  <c r="F4306" i="25"/>
  <c r="F4305" i="25"/>
  <c r="F4304" i="25"/>
  <c r="F4303" i="25"/>
  <c r="F4302" i="25"/>
  <c r="F4301" i="25"/>
  <c r="F4300" i="25"/>
  <c r="F4299" i="25"/>
  <c r="F4298" i="25"/>
  <c r="F4297" i="25"/>
  <c r="F4296" i="25"/>
  <c r="F4295" i="25"/>
  <c r="F4294" i="25"/>
  <c r="F4293" i="25"/>
  <c r="F4292" i="25"/>
  <c r="F4291" i="25"/>
  <c r="F4290" i="25"/>
  <c r="F4289" i="25"/>
  <c r="F4288" i="25"/>
  <c r="F4287" i="25"/>
  <c r="F4286" i="25"/>
  <c r="F4285" i="25"/>
  <c r="F4284" i="25"/>
  <c r="F4283" i="25"/>
  <c r="F4282" i="25"/>
  <c r="F4281" i="25"/>
  <c r="F4280" i="25"/>
  <c r="F4279" i="25"/>
  <c r="F4278" i="25"/>
  <c r="F4277" i="25"/>
  <c r="F4276" i="25"/>
  <c r="F4275" i="25"/>
  <c r="F4274" i="25"/>
  <c r="F4273" i="25"/>
  <c r="F4272" i="25"/>
  <c r="F4265" i="25"/>
  <c r="F4264" i="25"/>
  <c r="F4263" i="25"/>
  <c r="F4262" i="25"/>
  <c r="F4261" i="25"/>
  <c r="F4260" i="25"/>
  <c r="F4259" i="25"/>
  <c r="F4258" i="25"/>
  <c r="F4257" i="25"/>
  <c r="F4256" i="25"/>
  <c r="F4255" i="25"/>
  <c r="F4254" i="25"/>
  <c r="F4253" i="25"/>
  <c r="F4252" i="25"/>
  <c r="F4251" i="25"/>
  <c r="F4250" i="25"/>
  <c r="F4249" i="25"/>
  <c r="F4248" i="25"/>
  <c r="F4247" i="25"/>
  <c r="F4246" i="25"/>
  <c r="F4245" i="25"/>
  <c r="F4244" i="25"/>
  <c r="F4243" i="25"/>
  <c r="F4242" i="25"/>
  <c r="F4241" i="25"/>
  <c r="F4240" i="25"/>
  <c r="F4239" i="25"/>
  <c r="F4238" i="25"/>
  <c r="F4237" i="25"/>
  <c r="F4236" i="25"/>
  <c r="F4235" i="25"/>
  <c r="F4234" i="25"/>
  <c r="F4233" i="25"/>
  <c r="F4232" i="25"/>
  <c r="F4231" i="25"/>
  <c r="F4230" i="25"/>
  <c r="F4229" i="25"/>
  <c r="F4228" i="25"/>
  <c r="F4227" i="25"/>
  <c r="F4226" i="25"/>
  <c r="F4225" i="25"/>
  <c r="F4224" i="25"/>
  <c r="F4223" i="25"/>
  <c r="F4222" i="25"/>
  <c r="F4221" i="25"/>
  <c r="F4220" i="25"/>
  <c r="F4213" i="25"/>
  <c r="F4212" i="25"/>
  <c r="F4211" i="25"/>
  <c r="F4210" i="25"/>
  <c r="F4209" i="25"/>
  <c r="F4208" i="25"/>
  <c r="F4207" i="25"/>
  <c r="F4206" i="25"/>
  <c r="F4205" i="25"/>
  <c r="F4204" i="25"/>
  <c r="F4203" i="25"/>
  <c r="F4202" i="25"/>
  <c r="F4201" i="25"/>
  <c r="F4200" i="25"/>
  <c r="F4199" i="25"/>
  <c r="F4198" i="25"/>
  <c r="F4197" i="25"/>
  <c r="F4196" i="25"/>
  <c r="F4195" i="25"/>
  <c r="F4194" i="25"/>
  <c r="F4193" i="25"/>
  <c r="F4192" i="25"/>
  <c r="F4191" i="25"/>
  <c r="F4190" i="25"/>
  <c r="F4189" i="25"/>
  <c r="F4188" i="25"/>
  <c r="F4187" i="25"/>
  <c r="F4186" i="25"/>
  <c r="F4185" i="25"/>
  <c r="F4184" i="25"/>
  <c r="F4183" i="25"/>
  <c r="F4182" i="25"/>
  <c r="F4181" i="25"/>
  <c r="F4180" i="25"/>
  <c r="F4179" i="25"/>
  <c r="F4178" i="25"/>
  <c r="F4177" i="25"/>
  <c r="F4176" i="25"/>
  <c r="F4175" i="25"/>
  <c r="F4174" i="25"/>
  <c r="F4173" i="25"/>
  <c r="F4172" i="25"/>
  <c r="F4171" i="25"/>
  <c r="F4170" i="25"/>
  <c r="F4169" i="25"/>
  <c r="F4168" i="25"/>
  <c r="F4161" i="25"/>
  <c r="F4160" i="25"/>
  <c r="F4159" i="25"/>
  <c r="F4158" i="25"/>
  <c r="F4157" i="25"/>
  <c r="F4156" i="25"/>
  <c r="F4155" i="25"/>
  <c r="F4154" i="25"/>
  <c r="F4153" i="25"/>
  <c r="F4152" i="25"/>
  <c r="F4151" i="25"/>
  <c r="F4150" i="25"/>
  <c r="F4149" i="25"/>
  <c r="F4148" i="25"/>
  <c r="F4147" i="25"/>
  <c r="F4146" i="25"/>
  <c r="F4145" i="25"/>
  <c r="F4144" i="25"/>
  <c r="F4143" i="25"/>
  <c r="F4142" i="25"/>
  <c r="F4141" i="25"/>
  <c r="F4140" i="25"/>
  <c r="F4139" i="25"/>
  <c r="F4138" i="25"/>
  <c r="F4137" i="25"/>
  <c r="F4136" i="25"/>
  <c r="F4135" i="25"/>
  <c r="F4134" i="25"/>
  <c r="F4133" i="25"/>
  <c r="F4132" i="25"/>
  <c r="F4131" i="25"/>
  <c r="F4130" i="25"/>
  <c r="F4129" i="25"/>
  <c r="F4128" i="25"/>
  <c r="F4127" i="25"/>
  <c r="F4126" i="25"/>
  <c r="F4125" i="25"/>
  <c r="F4124" i="25"/>
  <c r="F4123" i="25"/>
  <c r="F4122" i="25"/>
  <c r="F4121" i="25"/>
  <c r="F4120" i="25"/>
  <c r="F4119" i="25"/>
  <c r="F4118" i="25"/>
  <c r="F4117" i="25"/>
  <c r="F4116" i="25"/>
  <c r="F4109" i="25"/>
  <c r="F4108" i="25"/>
  <c r="F4107" i="25"/>
  <c r="F4106" i="25"/>
  <c r="F4105" i="25"/>
  <c r="F4104" i="25"/>
  <c r="F4103" i="25"/>
  <c r="F4102" i="25"/>
  <c r="F4101" i="25"/>
  <c r="F4100" i="25"/>
  <c r="F4099" i="25"/>
  <c r="F4098" i="25"/>
  <c r="F4097" i="25"/>
  <c r="F4096" i="25"/>
  <c r="F4095" i="25"/>
  <c r="F4094" i="25"/>
  <c r="F4093" i="25"/>
  <c r="F4092" i="25"/>
  <c r="F4091" i="25"/>
  <c r="F4090" i="25"/>
  <c r="F4089" i="25"/>
  <c r="F4088" i="25"/>
  <c r="F4087" i="25"/>
  <c r="F4086" i="25"/>
  <c r="F4085" i="25"/>
  <c r="F4084" i="25"/>
  <c r="F4083" i="25"/>
  <c r="F4082" i="25"/>
  <c r="F4081" i="25"/>
  <c r="F4080" i="25"/>
  <c r="F4079" i="25"/>
  <c r="F4078" i="25"/>
  <c r="F4077" i="25"/>
  <c r="F4076" i="25"/>
  <c r="F4075" i="25"/>
  <c r="F4074" i="25"/>
  <c r="F4073" i="25"/>
  <c r="F4072" i="25"/>
  <c r="F4071" i="25"/>
  <c r="F4070" i="25"/>
  <c r="F4069" i="25"/>
  <c r="F4068" i="25"/>
  <c r="F4067" i="25"/>
  <c r="F4066" i="25"/>
  <c r="F4065" i="25"/>
  <c r="F4064" i="25"/>
  <c r="F4057" i="25"/>
  <c r="F4056" i="25"/>
  <c r="F4055" i="25"/>
  <c r="F4054" i="25"/>
  <c r="F4053" i="25"/>
  <c r="F4052" i="25"/>
  <c r="F4051" i="25"/>
  <c r="F4050" i="25"/>
  <c r="F4049" i="25"/>
  <c r="F4048" i="25"/>
  <c r="F4047" i="25"/>
  <c r="F4046" i="25"/>
  <c r="F4045" i="25"/>
  <c r="F4044" i="25"/>
  <c r="F4043" i="25"/>
  <c r="F4042" i="25"/>
  <c r="F4041" i="25"/>
  <c r="F4040" i="25"/>
  <c r="F4039" i="25"/>
  <c r="F4038" i="25"/>
  <c r="F4037" i="25"/>
  <c r="F4036" i="25"/>
  <c r="F4035" i="25"/>
  <c r="F4034" i="25"/>
  <c r="F4033" i="25"/>
  <c r="F4032" i="25"/>
  <c r="F4031" i="25"/>
  <c r="F4030" i="25"/>
  <c r="F4029" i="25"/>
  <c r="F4028" i="25"/>
  <c r="F4027" i="25"/>
  <c r="F4026" i="25"/>
  <c r="F4025" i="25"/>
  <c r="F4024" i="25"/>
  <c r="F4023" i="25"/>
  <c r="F4022" i="25"/>
  <c r="F4021" i="25"/>
  <c r="F4020" i="25"/>
  <c r="F4019" i="25"/>
  <c r="F4018" i="25"/>
  <c r="F4017" i="25"/>
  <c r="F4016" i="25"/>
  <c r="F4015" i="25"/>
  <c r="F4014" i="25"/>
  <c r="F4013" i="25"/>
  <c r="F4012" i="25"/>
  <c r="F4005" i="25"/>
  <c r="F4004" i="25"/>
  <c r="F4003" i="25"/>
  <c r="F4002" i="25"/>
  <c r="F4001" i="25"/>
  <c r="F4000" i="25"/>
  <c r="F3999" i="25"/>
  <c r="F3998" i="25"/>
  <c r="F3997" i="25"/>
  <c r="F3996" i="25"/>
  <c r="F3995" i="25"/>
  <c r="F3994" i="25"/>
  <c r="F3993" i="25"/>
  <c r="F3992" i="25"/>
  <c r="F3991" i="25"/>
  <c r="F3990" i="25"/>
  <c r="F3989" i="25"/>
  <c r="F3988" i="25"/>
  <c r="F3987" i="25"/>
  <c r="F3986" i="25"/>
  <c r="F3985" i="25"/>
  <c r="F3984" i="25"/>
  <c r="F3983" i="25"/>
  <c r="F3982" i="25"/>
  <c r="F3981" i="25"/>
  <c r="F3980" i="25"/>
  <c r="F3979" i="25"/>
  <c r="F3978" i="25"/>
  <c r="F3977" i="25"/>
  <c r="F3976" i="25"/>
  <c r="F3975" i="25"/>
  <c r="F3974" i="25"/>
  <c r="F3973" i="25"/>
  <c r="F3972" i="25"/>
  <c r="F3971" i="25"/>
  <c r="F3970" i="25"/>
  <c r="F3969" i="25"/>
  <c r="F3968" i="25"/>
  <c r="F3967" i="25"/>
  <c r="F3966" i="25"/>
  <c r="F3965" i="25"/>
  <c r="F3964" i="25"/>
  <c r="F3963" i="25"/>
  <c r="F3962" i="25"/>
  <c r="F3961" i="25"/>
  <c r="F3960" i="25"/>
  <c r="F3953" i="25"/>
  <c r="F3952" i="25"/>
  <c r="F3951" i="25"/>
  <c r="F3950" i="25"/>
  <c r="F3949" i="25"/>
  <c r="F3948" i="25"/>
  <c r="F3947" i="25"/>
  <c r="F3946" i="25"/>
  <c r="F3945" i="25"/>
  <c r="F3944" i="25"/>
  <c r="F3943" i="25"/>
  <c r="F3942" i="25"/>
  <c r="F3941" i="25"/>
  <c r="F3940" i="25"/>
  <c r="F3939" i="25"/>
  <c r="F3938" i="25"/>
  <c r="F3937" i="25"/>
  <c r="F3936" i="25"/>
  <c r="F3935" i="25"/>
  <c r="F3934" i="25"/>
  <c r="F3933" i="25"/>
  <c r="F3932" i="25"/>
  <c r="F3931" i="25"/>
  <c r="F3930" i="25"/>
  <c r="F3929" i="25"/>
  <c r="F3928" i="25"/>
  <c r="F3927" i="25"/>
  <c r="F3926" i="25"/>
  <c r="F3925" i="25"/>
  <c r="F3924" i="25"/>
  <c r="F3923" i="25"/>
  <c r="F3922" i="25"/>
  <c r="F3921" i="25"/>
  <c r="F3920" i="25"/>
  <c r="F3919" i="25"/>
  <c r="F3918" i="25"/>
  <c r="F3917" i="25"/>
  <c r="F3916" i="25"/>
  <c r="F3915" i="25"/>
  <c r="F3914" i="25"/>
  <c r="F3913" i="25"/>
  <c r="F3912" i="25"/>
  <c r="F3911" i="25"/>
  <c r="F3910" i="25"/>
  <c r="F3909" i="25"/>
  <c r="F3908" i="25"/>
  <c r="F3901" i="25"/>
  <c r="F3900" i="25"/>
  <c r="F3899" i="25"/>
  <c r="F3898" i="25"/>
  <c r="F3897" i="25"/>
  <c r="F3896" i="25"/>
  <c r="F3895" i="25"/>
  <c r="F3894" i="25"/>
  <c r="F3893" i="25"/>
  <c r="F3892" i="25"/>
  <c r="F3891" i="25"/>
  <c r="F3890" i="25"/>
  <c r="F3889" i="25"/>
  <c r="F3888" i="25"/>
  <c r="F3887" i="25"/>
  <c r="F3886" i="25"/>
  <c r="F3885" i="25"/>
  <c r="F3884" i="25"/>
  <c r="F3883" i="25"/>
  <c r="F3882" i="25"/>
  <c r="F3881" i="25"/>
  <c r="F3880" i="25"/>
  <c r="F3879" i="25"/>
  <c r="F3878" i="25"/>
  <c r="F3877" i="25"/>
  <c r="F3876" i="25"/>
  <c r="F3875" i="25"/>
  <c r="F3874" i="25"/>
  <c r="F3873" i="25"/>
  <c r="F3872" i="25"/>
  <c r="F3871" i="25"/>
  <c r="F3870" i="25"/>
  <c r="F3869" i="25"/>
  <c r="F3868" i="25"/>
  <c r="F3867" i="25"/>
  <c r="F3866" i="25"/>
  <c r="F3865" i="25"/>
  <c r="F3864" i="25"/>
  <c r="F3863" i="25"/>
  <c r="F3862" i="25"/>
  <c r="F3861" i="25"/>
  <c r="F3860" i="25"/>
  <c r="F3859" i="25"/>
  <c r="F3858" i="25"/>
  <c r="F3857" i="25"/>
  <c r="F3856" i="25"/>
  <c r="F3849" i="25"/>
  <c r="F3848" i="25"/>
  <c r="F3847" i="25"/>
  <c r="F3846" i="25"/>
  <c r="F3845" i="25"/>
  <c r="F3844" i="25"/>
  <c r="F3843" i="25"/>
  <c r="F3842" i="25"/>
  <c r="F3841" i="25"/>
  <c r="F3840" i="25"/>
  <c r="F3839" i="25"/>
  <c r="F3838" i="25"/>
  <c r="F3837" i="25"/>
  <c r="F3836" i="25"/>
  <c r="F3835" i="25"/>
  <c r="F3834" i="25"/>
  <c r="F3833" i="25"/>
  <c r="F3832" i="25"/>
  <c r="F3831" i="25"/>
  <c r="F3830" i="25"/>
  <c r="F3829" i="25"/>
  <c r="F3828" i="25"/>
  <c r="F3827" i="25"/>
  <c r="F3826" i="25"/>
  <c r="F3825" i="25"/>
  <c r="F3824" i="25"/>
  <c r="F3823" i="25"/>
  <c r="F3822" i="25"/>
  <c r="F3821" i="25"/>
  <c r="F3820" i="25"/>
  <c r="F3819" i="25"/>
  <c r="F3818" i="25"/>
  <c r="F3817" i="25"/>
  <c r="F3816" i="25"/>
  <c r="F3815" i="25"/>
  <c r="F3814" i="25"/>
  <c r="F3813" i="25"/>
  <c r="F3812" i="25"/>
  <c r="F3811" i="25"/>
  <c r="F3810" i="25"/>
  <c r="F3809" i="25"/>
  <c r="F3808" i="25"/>
  <c r="F3807" i="25"/>
  <c r="F3806" i="25"/>
  <c r="F3805" i="25"/>
  <c r="F3804" i="25"/>
  <c r="F3797" i="25"/>
  <c r="F3796" i="25"/>
  <c r="F3795" i="25"/>
  <c r="F3794" i="25"/>
  <c r="F3793" i="25"/>
  <c r="F3792" i="25"/>
  <c r="F3791" i="25"/>
  <c r="F3790" i="25"/>
  <c r="F3789" i="25"/>
  <c r="F3788" i="25"/>
  <c r="F3787" i="25"/>
  <c r="F3786" i="25"/>
  <c r="F3785" i="25"/>
  <c r="F3784" i="25"/>
  <c r="F3783" i="25"/>
  <c r="F3782" i="25"/>
  <c r="F3781" i="25"/>
  <c r="F3780" i="25"/>
  <c r="F3779" i="25"/>
  <c r="F3778" i="25"/>
  <c r="F3777" i="25"/>
  <c r="F3776" i="25"/>
  <c r="F3775" i="25"/>
  <c r="F3774" i="25"/>
  <c r="F3773" i="25"/>
  <c r="F3772" i="25"/>
  <c r="F3771" i="25"/>
  <c r="F3770" i="25"/>
  <c r="F3769" i="25"/>
  <c r="F3768" i="25"/>
  <c r="F3767" i="25"/>
  <c r="F3766" i="25"/>
  <c r="F3765" i="25"/>
  <c r="F3764" i="25"/>
  <c r="F3763" i="25"/>
  <c r="F3762" i="25"/>
  <c r="F3761" i="25"/>
  <c r="F3760" i="25"/>
  <c r="F3759" i="25"/>
  <c r="F3758" i="25"/>
  <c r="F3757" i="25"/>
  <c r="F3756" i="25"/>
  <c r="F3755" i="25"/>
  <c r="F3754" i="25"/>
  <c r="F3753" i="25"/>
  <c r="F3752" i="25"/>
  <c r="F3745" i="25"/>
  <c r="F3744" i="25"/>
  <c r="F3743" i="25"/>
  <c r="F3742" i="25"/>
  <c r="F3741" i="25"/>
  <c r="F3740" i="25"/>
  <c r="F3739" i="25"/>
  <c r="F3738" i="25"/>
  <c r="F3737" i="25"/>
  <c r="F3736" i="25"/>
  <c r="F3735" i="25"/>
  <c r="F3734" i="25"/>
  <c r="F3733" i="25"/>
  <c r="F3732" i="25"/>
  <c r="F3731" i="25"/>
  <c r="F3730" i="25"/>
  <c r="F3729" i="25"/>
  <c r="F3728" i="25"/>
  <c r="F3727" i="25"/>
  <c r="F3726" i="25"/>
  <c r="F3725" i="25"/>
  <c r="F3724" i="25"/>
  <c r="F3723" i="25"/>
  <c r="F3722" i="25"/>
  <c r="F3721" i="25"/>
  <c r="F3720" i="25"/>
  <c r="F3719" i="25"/>
  <c r="F3718" i="25"/>
  <c r="F3717" i="25"/>
  <c r="F3716" i="25"/>
  <c r="F3715" i="25"/>
  <c r="F3714" i="25"/>
  <c r="F3713" i="25"/>
  <c r="F3712" i="25"/>
  <c r="F3711" i="25"/>
  <c r="F3710" i="25"/>
  <c r="F3709" i="25"/>
  <c r="F3708" i="25"/>
  <c r="F3707" i="25"/>
  <c r="F3706" i="25"/>
  <c r="F3705" i="25"/>
  <c r="F3704" i="25"/>
  <c r="F3703" i="25"/>
  <c r="F3702" i="25"/>
  <c r="F3701" i="25"/>
  <c r="F3700" i="25"/>
  <c r="F3693" i="25"/>
  <c r="F3692" i="25"/>
  <c r="F3691" i="25"/>
  <c r="F3690" i="25"/>
  <c r="F3689" i="25"/>
  <c r="F3688" i="25"/>
  <c r="F3687" i="25"/>
  <c r="F3686" i="25"/>
  <c r="F3685" i="25"/>
  <c r="F3684" i="25"/>
  <c r="F3683" i="25"/>
  <c r="F3682" i="25"/>
  <c r="F3681" i="25"/>
  <c r="F3680" i="25"/>
  <c r="F3679" i="25"/>
  <c r="F3678" i="25"/>
  <c r="F3677" i="25"/>
  <c r="F3676" i="25"/>
  <c r="F3675" i="25"/>
  <c r="F3674" i="25"/>
  <c r="F3673" i="25"/>
  <c r="F3672" i="25"/>
  <c r="F3671" i="25"/>
  <c r="F3670" i="25"/>
  <c r="F3669" i="25"/>
  <c r="F3668" i="25"/>
  <c r="F3667" i="25"/>
  <c r="F3666" i="25"/>
  <c r="F3665" i="25"/>
  <c r="F3664" i="25"/>
  <c r="F3663" i="25"/>
  <c r="F3662" i="25"/>
  <c r="F3661" i="25"/>
  <c r="F3660" i="25"/>
  <c r="F3659" i="25"/>
  <c r="F3658" i="25"/>
  <c r="F3657" i="25"/>
  <c r="F3656" i="25"/>
  <c r="F3655" i="25"/>
  <c r="F3654" i="25"/>
  <c r="F3653" i="25"/>
  <c r="F3652" i="25"/>
  <c r="F3651" i="25"/>
  <c r="F3650" i="25"/>
  <c r="F3649" i="25"/>
  <c r="F3648" i="25"/>
  <c r="F3641" i="25"/>
  <c r="F3640" i="25"/>
  <c r="F3639" i="25"/>
  <c r="F3638" i="25"/>
  <c r="F3637" i="25"/>
  <c r="F3636" i="25"/>
  <c r="F3635" i="25"/>
  <c r="F3634" i="25"/>
  <c r="F3633" i="25"/>
  <c r="F3632" i="25"/>
  <c r="F3631" i="25"/>
  <c r="F3630" i="25"/>
  <c r="F3629" i="25"/>
  <c r="F3628" i="25"/>
  <c r="F3627" i="25"/>
  <c r="F3626" i="25"/>
  <c r="F3625" i="25"/>
  <c r="F3624" i="25"/>
  <c r="F3623" i="25"/>
  <c r="F3622" i="25"/>
  <c r="F3621" i="25"/>
  <c r="F3620" i="25"/>
  <c r="F3619" i="25"/>
  <c r="F3618" i="25"/>
  <c r="F3617" i="25"/>
  <c r="F3616" i="25"/>
  <c r="F3615" i="25"/>
  <c r="F3614" i="25"/>
  <c r="F3613" i="25"/>
  <c r="F3612" i="25"/>
  <c r="F3611" i="25"/>
  <c r="F3610" i="25"/>
  <c r="F3609" i="25"/>
  <c r="F3608" i="25"/>
  <c r="F3607" i="25"/>
  <c r="F3606" i="25"/>
  <c r="F3605" i="25"/>
  <c r="F3604" i="25"/>
  <c r="F3603" i="25"/>
  <c r="F3602" i="25"/>
  <c r="F3601" i="25"/>
  <c r="F3600" i="25"/>
  <c r="F3599" i="25"/>
  <c r="F3598" i="25"/>
  <c r="F3597" i="25"/>
  <c r="F3596" i="25"/>
  <c r="F3589" i="25"/>
  <c r="F3588" i="25"/>
  <c r="F3587" i="25"/>
  <c r="F3586" i="25"/>
  <c r="F3585" i="25"/>
  <c r="F3584" i="25"/>
  <c r="F3583" i="25"/>
  <c r="F3582" i="25"/>
  <c r="F3581" i="25"/>
  <c r="F3580" i="25"/>
  <c r="F3579" i="25"/>
  <c r="F3578" i="25"/>
  <c r="F3577" i="25"/>
  <c r="F3576" i="25"/>
  <c r="F3575" i="25"/>
  <c r="F3574" i="25"/>
  <c r="F3573" i="25"/>
  <c r="F3572" i="25"/>
  <c r="F3571" i="25"/>
  <c r="F3570" i="25"/>
  <c r="F3569" i="25"/>
  <c r="F3568" i="25"/>
  <c r="F3567" i="25"/>
  <c r="F3566" i="25"/>
  <c r="F3565" i="25"/>
  <c r="F3564" i="25"/>
  <c r="F3563" i="25"/>
  <c r="F3562" i="25"/>
  <c r="F3561" i="25"/>
  <c r="F3560" i="25"/>
  <c r="F3559" i="25"/>
  <c r="F3558" i="25"/>
  <c r="F3557" i="25"/>
  <c r="F3556" i="25"/>
  <c r="F3555" i="25"/>
  <c r="F3554" i="25"/>
  <c r="F3553" i="25"/>
  <c r="F3552" i="25"/>
  <c r="F3551" i="25"/>
  <c r="F3550" i="25"/>
  <c r="F3549" i="25"/>
  <c r="F3548" i="25"/>
  <c r="F3547" i="25"/>
  <c r="F3546" i="25"/>
  <c r="F3545" i="25"/>
  <c r="F3544" i="25"/>
  <c r="F3537" i="25"/>
  <c r="F3536" i="25"/>
  <c r="F3535" i="25"/>
  <c r="F3534" i="25"/>
  <c r="F3533" i="25"/>
  <c r="F3532" i="25"/>
  <c r="F3531" i="25"/>
  <c r="F3530" i="25"/>
  <c r="F3529" i="25"/>
  <c r="F3528" i="25"/>
  <c r="F3527" i="25"/>
  <c r="F3526" i="25"/>
  <c r="F3525" i="25"/>
  <c r="F3524" i="25"/>
  <c r="F3523" i="25"/>
  <c r="F3522" i="25"/>
  <c r="F3521" i="25"/>
  <c r="F3520" i="25"/>
  <c r="F3519" i="25"/>
  <c r="F3518" i="25"/>
  <c r="F3517" i="25"/>
  <c r="F3516" i="25"/>
  <c r="F3515" i="25"/>
  <c r="F3514" i="25"/>
  <c r="F3513" i="25"/>
  <c r="F3512" i="25"/>
  <c r="F3511" i="25"/>
  <c r="F3510" i="25"/>
  <c r="F3509" i="25"/>
  <c r="F3508" i="25"/>
  <c r="F3507" i="25"/>
  <c r="F3506" i="25"/>
  <c r="F3505" i="25"/>
  <c r="F3504" i="25"/>
  <c r="F3503" i="25"/>
  <c r="F3502" i="25"/>
  <c r="F3501" i="25"/>
  <c r="F3500" i="25"/>
  <c r="F3499" i="25"/>
  <c r="F3498" i="25"/>
  <c r="F3497" i="25"/>
  <c r="F3496" i="25"/>
  <c r="F3495" i="25"/>
  <c r="F3494" i="25"/>
  <c r="F3493" i="25"/>
  <c r="F3492" i="25"/>
  <c r="F3485" i="25"/>
  <c r="F3484" i="25"/>
  <c r="F3483" i="25"/>
  <c r="F3482" i="25"/>
  <c r="F3481" i="25"/>
  <c r="F3480" i="25"/>
  <c r="F3479" i="25"/>
  <c r="F3478" i="25"/>
  <c r="F3477" i="25"/>
  <c r="F3476" i="25"/>
  <c r="F3475" i="25"/>
  <c r="F3474" i="25"/>
  <c r="F3473" i="25"/>
  <c r="F3472" i="25"/>
  <c r="F3471" i="25"/>
  <c r="F3470" i="25"/>
  <c r="F3469" i="25"/>
  <c r="F3468" i="25"/>
  <c r="F3467" i="25"/>
  <c r="F3466" i="25"/>
  <c r="F3465" i="25"/>
  <c r="F3464" i="25"/>
  <c r="F3463" i="25"/>
  <c r="F3462" i="25"/>
  <c r="F3461" i="25"/>
  <c r="F3460" i="25"/>
  <c r="F3459" i="25"/>
  <c r="F3458" i="25"/>
  <c r="F3457" i="25"/>
  <c r="F3456" i="25"/>
  <c r="F3455" i="25"/>
  <c r="F3454" i="25"/>
  <c r="F3453" i="25"/>
  <c r="F3452" i="25"/>
  <c r="F3451" i="25"/>
  <c r="F3450" i="25"/>
  <c r="F3449" i="25"/>
  <c r="F3448" i="25"/>
  <c r="F3447" i="25"/>
  <c r="F3446" i="25"/>
  <c r="F3445" i="25"/>
  <c r="F3444" i="25"/>
  <c r="F3443" i="25"/>
  <c r="F3442" i="25"/>
  <c r="F3441" i="25"/>
  <c r="F3440" i="25"/>
  <c r="F3433" i="25"/>
  <c r="F3432" i="25"/>
  <c r="F3431" i="25"/>
  <c r="F3430" i="25"/>
  <c r="F3429" i="25"/>
  <c r="F3428" i="25"/>
  <c r="F3427" i="25"/>
  <c r="F3426" i="25"/>
  <c r="F3425" i="25"/>
  <c r="F3424" i="25"/>
  <c r="F3423" i="25"/>
  <c r="F3422" i="25"/>
  <c r="F3421" i="25"/>
  <c r="F3420" i="25"/>
  <c r="F3419" i="25"/>
  <c r="F3418" i="25"/>
  <c r="F3417" i="25"/>
  <c r="F3416" i="25"/>
  <c r="F3415" i="25"/>
  <c r="F3414" i="25"/>
  <c r="F3413" i="25"/>
  <c r="F3412" i="25"/>
  <c r="F3411" i="25"/>
  <c r="F3410" i="25"/>
  <c r="F3409" i="25"/>
  <c r="F3408" i="25"/>
  <c r="F3407" i="25"/>
  <c r="F3406" i="25"/>
  <c r="F3405" i="25"/>
  <c r="F3404" i="25"/>
  <c r="F3403" i="25"/>
  <c r="F3402" i="25"/>
  <c r="F3401" i="25"/>
  <c r="F3400" i="25"/>
  <c r="F3399" i="25"/>
  <c r="F3398" i="25"/>
  <c r="F3397" i="25"/>
  <c r="F3396" i="25"/>
  <c r="F3395" i="25"/>
  <c r="F3394" i="25"/>
  <c r="F3393" i="25"/>
  <c r="F3392" i="25"/>
  <c r="F3391" i="25"/>
  <c r="F3390" i="25"/>
  <c r="F3389" i="25"/>
  <c r="F3388" i="25"/>
  <c r="F3381" i="25"/>
  <c r="F3380" i="25"/>
  <c r="F3379" i="25"/>
  <c r="F3378" i="25"/>
  <c r="F3377" i="25"/>
  <c r="F3376" i="25"/>
  <c r="F3375" i="25"/>
  <c r="F3374" i="25"/>
  <c r="F3373" i="25"/>
  <c r="F3372" i="25"/>
  <c r="F3371" i="25"/>
  <c r="F3370" i="25"/>
  <c r="F3369" i="25"/>
  <c r="F3368" i="25"/>
  <c r="F3367" i="25"/>
  <c r="F3366" i="25"/>
  <c r="F3365" i="25"/>
  <c r="F3364" i="25"/>
  <c r="F3363" i="25"/>
  <c r="F3362" i="25"/>
  <c r="F3361" i="25"/>
  <c r="F3360" i="25"/>
  <c r="F3359" i="25"/>
  <c r="F3358" i="25"/>
  <c r="F3357" i="25"/>
  <c r="F3356" i="25"/>
  <c r="F3355" i="25"/>
  <c r="F3354" i="25"/>
  <c r="F3353" i="25"/>
  <c r="F3352" i="25"/>
  <c r="F3351" i="25"/>
  <c r="F3350" i="25"/>
  <c r="F3349" i="25"/>
  <c r="F3348" i="25"/>
  <c r="F3347" i="25"/>
  <c r="F3346" i="25"/>
  <c r="F3345" i="25"/>
  <c r="F3344" i="25"/>
  <c r="F3343" i="25"/>
  <c r="F3342" i="25"/>
  <c r="F3341" i="25"/>
  <c r="F3340" i="25"/>
  <c r="F3339" i="25"/>
  <c r="F3338" i="25"/>
  <c r="F3337" i="25"/>
  <c r="F3336" i="25"/>
  <c r="F3329" i="25"/>
  <c r="F3328" i="25"/>
  <c r="F3327" i="25"/>
  <c r="F3326" i="25"/>
  <c r="F3325" i="25"/>
  <c r="F3324" i="25"/>
  <c r="F3323" i="25"/>
  <c r="F3322" i="25"/>
  <c r="F3321" i="25"/>
  <c r="F3320" i="25"/>
  <c r="F3319" i="25"/>
  <c r="F3318" i="25"/>
  <c r="F3317" i="25"/>
  <c r="F3316" i="25"/>
  <c r="F3315" i="25"/>
  <c r="F3314" i="25"/>
  <c r="F3313" i="25"/>
  <c r="F3312" i="25"/>
  <c r="F3311" i="25"/>
  <c r="F3310" i="25"/>
  <c r="F3309" i="25"/>
  <c r="F3308" i="25"/>
  <c r="F3307" i="25"/>
  <c r="F3306" i="25"/>
  <c r="F3305" i="25"/>
  <c r="F3304" i="25"/>
  <c r="F3303" i="25"/>
  <c r="F3302" i="25"/>
  <c r="F3301" i="25"/>
  <c r="F3300" i="25"/>
  <c r="F3299" i="25"/>
  <c r="F3298" i="25"/>
  <c r="F3297" i="25"/>
  <c r="F3296" i="25"/>
  <c r="F3295" i="25"/>
  <c r="F3294" i="25"/>
  <c r="F3293" i="25"/>
  <c r="F3292" i="25"/>
  <c r="F3291" i="25"/>
  <c r="F3290" i="25"/>
  <c r="F3289" i="25"/>
  <c r="F3288" i="25"/>
  <c r="F3287" i="25"/>
  <c r="F3286" i="25"/>
  <c r="F3285" i="25"/>
  <c r="F3284" i="25"/>
  <c r="F3277" i="25"/>
  <c r="F3276" i="25"/>
  <c r="F3275" i="25"/>
  <c r="F3274" i="25"/>
  <c r="F3273" i="25"/>
  <c r="F3272" i="25"/>
  <c r="F3271" i="25"/>
  <c r="F3270" i="25"/>
  <c r="F3269" i="25"/>
  <c r="F3268" i="25"/>
  <c r="F3267" i="25"/>
  <c r="F3266" i="25"/>
  <c r="F3265" i="25"/>
  <c r="F3264" i="25"/>
  <c r="F3263" i="25"/>
  <c r="F3262" i="25"/>
  <c r="F3261" i="25"/>
  <c r="F3260" i="25"/>
  <c r="F3259" i="25"/>
  <c r="F3258" i="25"/>
  <c r="F3257" i="25"/>
  <c r="F3256" i="25"/>
  <c r="F3255" i="25"/>
  <c r="F3254" i="25"/>
  <c r="F3253" i="25"/>
  <c r="F3252" i="25"/>
  <c r="F3251" i="25"/>
  <c r="F3250" i="25"/>
  <c r="F3249" i="25"/>
  <c r="F3248" i="25"/>
  <c r="F3247" i="25"/>
  <c r="F3246" i="25"/>
  <c r="F3245" i="25"/>
  <c r="F3244" i="25"/>
  <c r="F3243" i="25"/>
  <c r="F3242" i="25"/>
  <c r="F3241" i="25"/>
  <c r="F3240" i="25"/>
  <c r="F3239" i="25"/>
  <c r="F3238" i="25"/>
  <c r="F3237" i="25"/>
  <c r="F3236" i="25"/>
  <c r="F3235" i="25"/>
  <c r="F3234" i="25"/>
  <c r="F3233" i="25"/>
  <c r="F3232" i="25"/>
  <c r="F3225" i="25"/>
  <c r="F3224" i="25"/>
  <c r="F3223" i="25"/>
  <c r="F3222" i="25"/>
  <c r="F3221" i="25"/>
  <c r="F3220" i="25"/>
  <c r="F3219" i="25"/>
  <c r="F3218" i="25"/>
  <c r="F3217" i="25"/>
  <c r="F3216" i="25"/>
  <c r="F3215" i="25"/>
  <c r="F3214" i="25"/>
  <c r="F3213" i="25"/>
  <c r="F3212" i="25"/>
  <c r="F3211" i="25"/>
  <c r="F3210" i="25"/>
  <c r="F3209" i="25"/>
  <c r="F3208" i="25"/>
  <c r="F3207" i="25"/>
  <c r="F3206" i="25"/>
  <c r="F3205" i="25"/>
  <c r="F3204" i="25"/>
  <c r="F3203" i="25"/>
  <c r="F3202" i="25"/>
  <c r="F3201" i="25"/>
  <c r="F3200" i="25"/>
  <c r="F3199" i="25"/>
  <c r="F3198" i="25"/>
  <c r="F3197" i="25"/>
  <c r="F3196" i="25"/>
  <c r="F3195" i="25"/>
  <c r="F3194" i="25"/>
  <c r="F3193" i="25"/>
  <c r="F3192" i="25"/>
  <c r="F3191" i="25"/>
  <c r="F3190" i="25"/>
  <c r="F3189" i="25"/>
  <c r="F3188" i="25"/>
  <c r="F3187" i="25"/>
  <c r="F3186" i="25"/>
  <c r="F3185" i="25"/>
  <c r="F3184" i="25"/>
  <c r="F3183" i="25"/>
  <c r="F3182" i="25"/>
  <c r="F3181" i="25"/>
  <c r="F3180" i="25"/>
  <c r="F3173" i="25"/>
  <c r="F3172" i="25"/>
  <c r="F3171" i="25"/>
  <c r="F3170" i="25"/>
  <c r="F3169" i="25"/>
  <c r="F3168" i="25"/>
  <c r="F3167" i="25"/>
  <c r="F3166" i="25"/>
  <c r="F3165" i="25"/>
  <c r="F3164" i="25"/>
  <c r="F3163" i="25"/>
  <c r="F3162" i="25"/>
  <c r="F3161" i="25"/>
  <c r="F3160" i="25"/>
  <c r="F3159" i="25"/>
  <c r="F3158" i="25"/>
  <c r="F3157" i="25"/>
  <c r="F3156" i="25"/>
  <c r="F3155" i="25"/>
  <c r="F3154" i="25"/>
  <c r="F3153" i="25"/>
  <c r="F3152" i="25"/>
  <c r="F3151" i="25"/>
  <c r="F3150" i="25"/>
  <c r="F3149" i="25"/>
  <c r="F3148" i="25"/>
  <c r="F3147" i="25"/>
  <c r="F3146" i="25"/>
  <c r="F3145" i="25"/>
  <c r="F3144" i="25"/>
  <c r="F3143" i="25"/>
  <c r="F3142" i="25"/>
  <c r="F3141" i="25"/>
  <c r="F3140" i="25"/>
  <c r="F3139" i="25"/>
  <c r="F3138" i="25"/>
  <c r="F3137" i="25"/>
  <c r="F3136" i="25"/>
  <c r="F3135" i="25"/>
  <c r="F3134" i="25"/>
  <c r="F3133" i="25"/>
  <c r="F3132" i="25"/>
  <c r="F3131" i="25"/>
  <c r="F3130" i="25"/>
  <c r="F3129" i="25"/>
  <c r="F3128" i="25"/>
  <c r="F3121" i="25"/>
  <c r="F3120" i="25"/>
  <c r="F3119" i="25"/>
  <c r="F3118" i="25"/>
  <c r="F3117" i="25"/>
  <c r="F3116" i="25"/>
  <c r="F3115" i="25"/>
  <c r="F3114" i="25"/>
  <c r="F3113" i="25"/>
  <c r="F3112" i="25"/>
  <c r="F3111" i="25"/>
  <c r="F3110" i="25"/>
  <c r="F3109" i="25"/>
  <c r="F3108" i="25"/>
  <c r="F3107" i="25"/>
  <c r="F3106" i="25"/>
  <c r="F3105" i="25"/>
  <c r="F3104" i="25"/>
  <c r="F3103" i="25"/>
  <c r="F3102" i="25"/>
  <c r="F3101" i="25"/>
  <c r="F3100" i="25"/>
  <c r="F3099" i="25"/>
  <c r="F3098" i="25"/>
  <c r="F3097" i="25"/>
  <c r="F3096" i="25"/>
  <c r="F3095" i="25"/>
  <c r="F3094" i="25"/>
  <c r="F3093" i="25"/>
  <c r="F3092" i="25"/>
  <c r="F3091" i="25"/>
  <c r="F3090" i="25"/>
  <c r="F3089" i="25"/>
  <c r="F3088" i="25"/>
  <c r="F3087" i="25"/>
  <c r="F3086" i="25"/>
  <c r="F3085" i="25"/>
  <c r="F3084" i="25"/>
  <c r="F3083" i="25"/>
  <c r="F3082" i="25"/>
  <c r="F3081" i="25"/>
  <c r="F3080" i="25"/>
  <c r="F3079" i="25"/>
  <c r="F3078" i="25"/>
  <c r="F3077" i="25"/>
  <c r="F3076" i="25"/>
  <c r="F3069" i="25"/>
  <c r="F3068" i="25"/>
  <c r="F3067" i="25"/>
  <c r="F3066" i="25"/>
  <c r="F3065" i="25"/>
  <c r="F3064" i="25"/>
  <c r="F3063" i="25"/>
  <c r="F3062" i="25"/>
  <c r="F3061" i="25"/>
  <c r="F3060" i="25"/>
  <c r="F3059" i="25"/>
  <c r="F3058" i="25"/>
  <c r="F3057" i="25"/>
  <c r="F3056" i="25"/>
  <c r="F3055" i="25"/>
  <c r="F3054" i="25"/>
  <c r="F3053" i="25"/>
  <c r="F3052" i="25"/>
  <c r="F3051" i="25"/>
  <c r="F3050" i="25"/>
  <c r="F3049" i="25"/>
  <c r="F3048" i="25"/>
  <c r="F3047" i="25"/>
  <c r="F3046" i="25"/>
  <c r="F3045" i="25"/>
  <c r="F3044" i="25"/>
  <c r="F3043" i="25"/>
  <c r="F3042" i="25"/>
  <c r="F3041" i="25"/>
  <c r="F3040" i="25"/>
  <c r="F3039" i="25"/>
  <c r="F3038" i="25"/>
  <c r="F3037" i="25"/>
  <c r="F3036" i="25"/>
  <c r="F3035" i="25"/>
  <c r="F3034" i="25"/>
  <c r="F3033" i="25"/>
  <c r="F3032" i="25"/>
  <c r="F3031" i="25"/>
  <c r="F3030" i="25"/>
  <c r="F3029" i="25"/>
  <c r="F3028" i="25"/>
  <c r="F3027" i="25"/>
  <c r="F3026" i="25"/>
  <c r="F3025" i="25"/>
  <c r="F3024" i="25"/>
  <c r="F3017" i="25"/>
  <c r="F3016" i="25"/>
  <c r="F3015" i="25"/>
  <c r="F3014" i="25"/>
  <c r="F3013" i="25"/>
  <c r="F3012" i="25"/>
  <c r="F3011" i="25"/>
  <c r="F3010" i="25"/>
  <c r="F3009" i="25"/>
  <c r="F3008" i="25"/>
  <c r="F3007" i="25"/>
  <c r="F3006" i="25"/>
  <c r="F3005" i="25"/>
  <c r="F3004" i="25"/>
  <c r="F3003" i="25"/>
  <c r="F3002" i="25"/>
  <c r="F3001" i="25"/>
  <c r="F3000" i="25"/>
  <c r="F2999" i="25"/>
  <c r="F2998" i="25"/>
  <c r="F2997" i="25"/>
  <c r="F2996" i="25"/>
  <c r="F2995" i="25"/>
  <c r="F2994" i="25"/>
  <c r="F2993" i="25"/>
  <c r="F2992" i="25"/>
  <c r="F2991" i="25"/>
  <c r="F2990" i="25"/>
  <c r="F2989" i="25"/>
  <c r="F2988" i="25"/>
  <c r="F2987" i="25"/>
  <c r="F2986" i="25"/>
  <c r="F2985" i="25"/>
  <c r="F2984" i="25"/>
  <c r="F2983" i="25"/>
  <c r="F2982" i="25"/>
  <c r="F2981" i="25"/>
  <c r="F2980" i="25"/>
  <c r="F2979" i="25"/>
  <c r="F2978" i="25"/>
  <c r="F2977" i="25"/>
  <c r="F2976" i="25"/>
  <c r="F2975" i="25"/>
  <c r="F2974" i="25"/>
  <c r="F2973" i="25"/>
  <c r="F2972" i="25"/>
  <c r="F2965" i="25"/>
  <c r="F2964" i="25"/>
  <c r="F2963" i="25"/>
  <c r="F2962" i="25"/>
  <c r="F2961" i="25"/>
  <c r="F2960" i="25"/>
  <c r="F2959" i="25"/>
  <c r="F2958" i="25"/>
  <c r="F2957" i="25"/>
  <c r="F2956" i="25"/>
  <c r="F2955" i="25"/>
  <c r="F2954" i="25"/>
  <c r="F2953" i="25"/>
  <c r="F2952" i="25"/>
  <c r="F2951" i="25"/>
  <c r="F2950" i="25"/>
  <c r="F2949" i="25"/>
  <c r="F2948" i="25"/>
  <c r="F2947" i="25"/>
  <c r="F2946" i="25"/>
  <c r="F2945" i="25"/>
  <c r="F2944" i="25"/>
  <c r="F2943" i="25"/>
  <c r="F2942" i="25"/>
  <c r="F2941" i="25"/>
  <c r="F2940" i="25"/>
  <c r="F2939" i="25"/>
  <c r="F2938" i="25"/>
  <c r="F2937" i="25"/>
  <c r="F2936" i="25"/>
  <c r="F2935" i="25"/>
  <c r="F2934" i="25"/>
  <c r="F2933" i="25"/>
  <c r="F2932" i="25"/>
  <c r="F2931" i="25"/>
  <c r="F2930" i="25"/>
  <c r="F2929" i="25"/>
  <c r="F2928" i="25"/>
  <c r="F2927" i="25"/>
  <c r="F2926" i="25"/>
  <c r="F2925" i="25"/>
  <c r="F2924" i="25"/>
  <c r="F2923" i="25"/>
  <c r="F2922" i="25"/>
  <c r="F2921" i="25"/>
  <c r="F2920" i="25"/>
  <c r="F2913" i="25"/>
  <c r="F2912" i="25"/>
  <c r="F2911" i="25"/>
  <c r="F2910" i="25"/>
  <c r="F2909" i="25"/>
  <c r="F2908" i="25"/>
  <c r="F2907" i="25"/>
  <c r="F2906" i="25"/>
  <c r="F2905" i="25"/>
  <c r="F2904" i="25"/>
  <c r="F2903" i="25"/>
  <c r="F2902" i="25"/>
  <c r="F2901" i="25"/>
  <c r="F2900" i="25"/>
  <c r="F2899" i="25"/>
  <c r="F2898" i="25"/>
  <c r="F2897" i="25"/>
  <c r="F2896" i="25"/>
  <c r="F2895" i="25"/>
  <c r="F2894" i="25"/>
  <c r="F2893" i="25"/>
  <c r="F2892" i="25"/>
  <c r="F2891" i="25"/>
  <c r="F2890" i="25"/>
  <c r="F2889" i="25"/>
  <c r="F2888" i="25"/>
  <c r="F2887" i="25"/>
  <c r="F2886" i="25"/>
  <c r="F2885" i="25"/>
  <c r="F2884" i="25"/>
  <c r="F2883" i="25"/>
  <c r="F2882" i="25"/>
  <c r="F2881" i="25"/>
  <c r="F2880" i="25"/>
  <c r="F2879" i="25"/>
  <c r="F2878" i="25"/>
  <c r="F2877" i="25"/>
  <c r="F2876" i="25"/>
  <c r="F2875" i="25"/>
  <c r="F2874" i="25"/>
  <c r="F2873" i="25"/>
  <c r="F2872" i="25"/>
  <c r="F2871" i="25"/>
  <c r="F2870" i="25"/>
  <c r="F2869" i="25"/>
  <c r="F2868" i="25"/>
  <c r="F2861" i="25"/>
  <c r="F2860" i="25"/>
  <c r="F2859" i="25"/>
  <c r="F2858" i="25"/>
  <c r="F2857" i="25"/>
  <c r="F2856" i="25"/>
  <c r="F2855" i="25"/>
  <c r="F2854" i="25"/>
  <c r="F2853" i="25"/>
  <c r="F2852" i="25"/>
  <c r="F2851" i="25"/>
  <c r="F2850" i="25"/>
  <c r="F2849" i="25"/>
  <c r="F2848" i="25"/>
  <c r="F2847" i="25"/>
  <c r="F2846" i="25"/>
  <c r="F2845" i="25"/>
  <c r="F2844" i="25"/>
  <c r="F2843" i="25"/>
  <c r="F2842" i="25"/>
  <c r="F2841" i="25"/>
  <c r="F2840" i="25"/>
  <c r="F2839" i="25"/>
  <c r="F2838" i="25"/>
  <c r="F2837" i="25"/>
  <c r="F2836" i="25"/>
  <c r="F2835" i="25"/>
  <c r="F2834" i="25"/>
  <c r="F2833" i="25"/>
  <c r="F2832" i="25"/>
  <c r="F2831" i="25"/>
  <c r="F2830" i="25"/>
  <c r="F2829" i="25"/>
  <c r="F2828" i="25"/>
  <c r="F2827" i="25"/>
  <c r="F2826" i="25"/>
  <c r="F2825" i="25"/>
  <c r="F2824" i="25"/>
  <c r="F2823" i="25"/>
  <c r="F2822" i="25"/>
  <c r="F2821" i="25"/>
  <c r="F2820" i="25"/>
  <c r="F2819" i="25"/>
  <c r="F2818" i="25"/>
  <c r="F2817" i="25"/>
  <c r="F2816" i="25"/>
  <c r="F2809" i="25"/>
  <c r="F2808" i="25"/>
  <c r="F2807" i="25"/>
  <c r="F2806" i="25"/>
  <c r="F2805" i="25"/>
  <c r="F2804" i="25"/>
  <c r="F2803" i="25"/>
  <c r="F2802" i="25"/>
  <c r="F2801" i="25"/>
  <c r="F2800" i="25"/>
  <c r="F2799" i="25"/>
  <c r="F2798" i="25"/>
  <c r="F2797" i="25"/>
  <c r="F2796" i="25"/>
  <c r="F2795" i="25"/>
  <c r="F2794" i="25"/>
  <c r="F2793" i="25"/>
  <c r="F2792" i="25"/>
  <c r="F2791" i="25"/>
  <c r="F2790" i="25"/>
  <c r="F2789" i="25"/>
  <c r="F2788" i="25"/>
  <c r="F2787" i="25"/>
  <c r="F2786" i="25"/>
  <c r="F2785" i="25"/>
  <c r="F2784" i="25"/>
  <c r="F2783" i="25"/>
  <c r="F2782" i="25"/>
  <c r="F2781" i="25"/>
  <c r="F2780" i="25"/>
  <c r="F2779" i="25"/>
  <c r="F2778" i="25"/>
  <c r="F2777" i="25"/>
  <c r="F2776" i="25"/>
  <c r="F2775" i="25"/>
  <c r="F2774" i="25"/>
  <c r="F2773" i="25"/>
  <c r="F2772" i="25"/>
  <c r="F2771" i="25"/>
  <c r="F2770" i="25"/>
  <c r="F2769" i="25"/>
  <c r="F2768" i="25"/>
  <c r="F2767" i="25"/>
  <c r="F2766" i="25"/>
  <c r="F2765" i="25"/>
  <c r="F2764" i="25"/>
  <c r="F2757" i="25"/>
  <c r="F2756" i="25"/>
  <c r="F2755" i="25"/>
  <c r="F2754" i="25"/>
  <c r="F2753" i="25"/>
  <c r="F2752" i="25"/>
  <c r="F2751" i="25"/>
  <c r="F2750" i="25"/>
  <c r="F2749" i="25"/>
  <c r="F2748" i="25"/>
  <c r="F2747" i="25"/>
  <c r="F2746" i="25"/>
  <c r="F2745" i="25"/>
  <c r="F2744" i="25"/>
  <c r="F2743" i="25"/>
  <c r="F2742" i="25"/>
  <c r="F2741" i="25"/>
  <c r="F2740" i="25"/>
  <c r="F2739" i="25"/>
  <c r="F2738" i="25"/>
  <c r="F2737" i="25"/>
  <c r="F2736" i="25"/>
  <c r="F2735" i="25"/>
  <c r="F2734" i="25"/>
  <c r="F2733" i="25"/>
  <c r="F2732" i="25"/>
  <c r="F2731" i="25"/>
  <c r="F2730" i="25"/>
  <c r="F2729" i="25"/>
  <c r="F2728" i="25"/>
  <c r="F2727" i="25"/>
  <c r="F2726" i="25"/>
  <c r="F2725" i="25"/>
  <c r="F2724" i="25"/>
  <c r="F2723" i="25"/>
  <c r="F2722" i="25"/>
  <c r="F2721" i="25"/>
  <c r="F2720" i="25"/>
  <c r="F2719" i="25"/>
  <c r="F2718" i="25"/>
  <c r="F2717" i="25"/>
  <c r="F2716" i="25"/>
  <c r="F2715" i="25"/>
  <c r="F2714" i="25"/>
  <c r="F2713" i="25"/>
  <c r="F2712" i="25"/>
  <c r="F2705" i="25"/>
  <c r="F2704" i="25"/>
  <c r="F2703" i="25"/>
  <c r="F2702" i="25"/>
  <c r="F2701" i="25"/>
  <c r="F2700" i="25"/>
  <c r="F2699" i="25"/>
  <c r="F2698" i="25"/>
  <c r="F2697" i="25"/>
  <c r="F2696" i="25"/>
  <c r="F2695" i="25"/>
  <c r="F2694" i="25"/>
  <c r="F2693" i="25"/>
  <c r="F2692" i="25"/>
  <c r="F2691" i="25"/>
  <c r="F2690" i="25"/>
  <c r="F2689" i="25"/>
  <c r="F2688" i="25"/>
  <c r="F2687" i="25"/>
  <c r="F2686" i="25"/>
  <c r="F2685" i="25"/>
  <c r="F2684" i="25"/>
  <c r="F2683" i="25"/>
  <c r="F2682" i="25"/>
  <c r="F2681" i="25"/>
  <c r="F2680" i="25"/>
  <c r="F2679" i="25"/>
  <c r="F2678" i="25"/>
  <c r="F2677" i="25"/>
  <c r="F2676" i="25"/>
  <c r="F2675" i="25"/>
  <c r="F2674" i="25"/>
  <c r="F2673" i="25"/>
  <c r="F2672" i="25"/>
  <c r="F2671" i="25"/>
  <c r="F2670" i="25"/>
  <c r="F2669" i="25"/>
  <c r="F2668" i="25"/>
  <c r="F2667" i="25"/>
  <c r="F2666" i="25"/>
  <c r="F2665" i="25"/>
  <c r="F2664" i="25"/>
  <c r="F2663" i="25"/>
  <c r="F2662" i="25"/>
  <c r="F2661" i="25"/>
  <c r="F2660" i="25"/>
  <c r="F2653" i="25"/>
  <c r="F2652" i="25"/>
  <c r="F2651" i="25"/>
  <c r="F2650" i="25"/>
  <c r="F2649" i="25"/>
  <c r="F2648" i="25"/>
  <c r="F2647" i="25"/>
  <c r="F2646" i="25"/>
  <c r="F2645" i="25"/>
  <c r="F2644" i="25"/>
  <c r="F2643" i="25"/>
  <c r="F2642" i="25"/>
  <c r="F2641" i="25"/>
  <c r="F2640" i="25"/>
  <c r="F2639" i="25"/>
  <c r="F2638" i="25"/>
  <c r="F2637" i="25"/>
  <c r="F2636" i="25"/>
  <c r="F2635" i="25"/>
  <c r="F2634" i="25"/>
  <c r="F2633" i="25"/>
  <c r="F2632" i="25"/>
  <c r="F2631" i="25"/>
  <c r="F2630" i="25"/>
  <c r="F2629" i="25"/>
  <c r="F2628" i="25"/>
  <c r="F2627" i="25"/>
  <c r="F2626" i="25"/>
  <c r="F2625" i="25"/>
  <c r="F2624" i="25"/>
  <c r="F2623" i="25"/>
  <c r="F2622" i="25"/>
  <c r="F2621" i="25"/>
  <c r="F2620" i="25"/>
  <c r="F2619" i="25"/>
  <c r="F2618" i="25"/>
  <c r="F2617" i="25"/>
  <c r="F2616" i="25"/>
  <c r="F2615" i="25"/>
  <c r="F2614" i="25"/>
  <c r="F2613" i="25"/>
  <c r="F2612" i="25"/>
  <c r="F2611" i="25"/>
  <c r="F2610" i="25"/>
  <c r="F2609" i="25"/>
  <c r="F2608" i="25"/>
  <c r="F2601" i="25"/>
  <c r="F2600" i="25"/>
  <c r="F2599" i="25"/>
  <c r="F2598" i="25"/>
  <c r="F2597" i="25"/>
  <c r="F2596" i="25"/>
  <c r="F2595" i="25"/>
  <c r="F2594" i="25"/>
  <c r="F2593" i="25"/>
  <c r="F2592" i="25"/>
  <c r="F2591" i="25"/>
  <c r="F2590" i="25"/>
  <c r="F2589" i="25"/>
  <c r="F2588" i="25"/>
  <c r="F2587" i="25"/>
  <c r="F2586" i="25"/>
  <c r="F2585" i="25"/>
  <c r="F2584" i="25"/>
  <c r="F2583" i="25"/>
  <c r="F2582" i="25"/>
  <c r="F2581" i="25"/>
  <c r="F2580" i="25"/>
  <c r="F2579" i="25"/>
  <c r="F2578" i="25"/>
  <c r="F2577" i="25"/>
  <c r="F2576" i="25"/>
  <c r="F2575" i="25"/>
  <c r="F2574" i="25"/>
  <c r="F2573" i="25"/>
  <c r="F2572" i="25"/>
  <c r="F2571" i="25"/>
  <c r="F2570" i="25"/>
  <c r="F2569" i="25"/>
  <c r="F2568" i="25"/>
  <c r="F2567" i="25"/>
  <c r="F2566" i="25"/>
  <c r="F2565" i="25"/>
  <c r="F2564" i="25"/>
  <c r="F2563" i="25"/>
  <c r="F2562" i="25"/>
  <c r="F2561" i="25"/>
  <c r="F2560" i="25"/>
  <c r="F2559" i="25"/>
  <c r="F2558" i="25"/>
  <c r="F2557" i="25"/>
  <c r="F2556" i="25"/>
  <c r="F2549" i="25"/>
  <c r="F2548" i="25"/>
  <c r="F2547" i="25"/>
  <c r="F2546" i="25"/>
  <c r="F2545" i="25"/>
  <c r="F2544" i="25"/>
  <c r="F2543" i="25"/>
  <c r="F2542" i="25"/>
  <c r="F2541" i="25"/>
  <c r="F2540" i="25"/>
  <c r="F2539" i="25"/>
  <c r="F2538" i="25"/>
  <c r="F2537" i="25"/>
  <c r="F2536" i="25"/>
  <c r="F2535" i="25"/>
  <c r="F2534" i="25"/>
  <c r="F2533" i="25"/>
  <c r="F2532" i="25"/>
  <c r="F2531" i="25"/>
  <c r="F2530" i="25"/>
  <c r="F2529" i="25"/>
  <c r="F2528" i="25"/>
  <c r="F2527" i="25"/>
  <c r="F2526" i="25"/>
  <c r="F2525" i="25"/>
  <c r="F2524" i="25"/>
  <c r="F2523" i="25"/>
  <c r="F2522" i="25"/>
  <c r="F2521" i="25"/>
  <c r="F2520" i="25"/>
  <c r="F2519" i="25"/>
  <c r="F2518" i="25"/>
  <c r="F2517" i="25"/>
  <c r="F2516" i="25"/>
  <c r="F2515" i="25"/>
  <c r="F2514" i="25"/>
  <c r="F2513" i="25"/>
  <c r="F2512" i="25"/>
  <c r="F2511" i="25"/>
  <c r="F2510" i="25"/>
  <c r="F2509" i="25"/>
  <c r="F2508" i="25"/>
  <c r="F2507" i="25"/>
  <c r="F2506" i="25"/>
  <c r="F2505" i="25"/>
  <c r="F2504" i="25"/>
  <c r="F2497" i="25"/>
  <c r="F2496" i="25"/>
  <c r="F2495" i="25"/>
  <c r="F2494" i="25"/>
  <c r="F2493" i="25"/>
  <c r="F2492" i="25"/>
  <c r="F2491" i="25"/>
  <c r="F2490" i="25"/>
  <c r="F2489" i="25"/>
  <c r="F2488" i="25"/>
  <c r="F2487" i="25"/>
  <c r="F2486" i="25"/>
  <c r="F2485" i="25"/>
  <c r="F2484" i="25"/>
  <c r="F2483" i="25"/>
  <c r="F2482" i="25"/>
  <c r="F2481" i="25"/>
  <c r="F2480" i="25"/>
  <c r="F2479" i="25"/>
  <c r="F2478" i="25"/>
  <c r="F2477" i="25"/>
  <c r="F2476" i="25"/>
  <c r="F2475" i="25"/>
  <c r="F2474" i="25"/>
  <c r="F2473" i="25"/>
  <c r="F2472" i="25"/>
  <c r="F2471" i="25"/>
  <c r="F2470" i="25"/>
  <c r="F2469" i="25"/>
  <c r="F2468" i="25"/>
  <c r="F2467" i="25"/>
  <c r="F2466" i="25"/>
  <c r="F2465" i="25"/>
  <c r="F2464" i="25"/>
  <c r="F2463" i="25"/>
  <c r="F2462" i="25"/>
  <c r="F2461" i="25"/>
  <c r="F2460" i="25"/>
  <c r="F2459" i="25"/>
  <c r="F2458" i="25"/>
  <c r="F2457" i="25"/>
  <c r="F2456" i="25"/>
  <c r="F2455" i="25"/>
  <c r="F2454" i="25"/>
  <c r="F2453" i="25"/>
  <c r="F2452" i="25"/>
  <c r="F2445" i="25"/>
  <c r="F2444" i="25"/>
  <c r="F2443" i="25"/>
  <c r="F2442" i="25"/>
  <c r="F2441" i="25"/>
  <c r="F2440" i="25"/>
  <c r="F2439" i="25"/>
  <c r="F2438" i="25"/>
  <c r="F2437" i="25"/>
  <c r="F2436" i="25"/>
  <c r="F2435" i="25"/>
  <c r="F2434" i="25"/>
  <c r="F2433" i="25"/>
  <c r="F2432" i="25"/>
  <c r="F2431" i="25"/>
  <c r="F2430" i="25"/>
  <c r="F2429" i="25"/>
  <c r="F2428" i="25"/>
  <c r="F2427" i="25"/>
  <c r="F2426" i="25"/>
  <c r="F2425" i="25"/>
  <c r="F2424" i="25"/>
  <c r="F2423" i="25"/>
  <c r="F2422" i="25"/>
  <c r="F2421" i="25"/>
  <c r="F2420" i="25"/>
  <c r="F2419" i="25"/>
  <c r="F2418" i="25"/>
  <c r="F2417" i="25"/>
  <c r="F2416" i="25"/>
  <c r="F2415" i="25"/>
  <c r="F2414" i="25"/>
  <c r="F2413" i="25"/>
  <c r="F2412" i="25"/>
  <c r="F2411" i="25"/>
  <c r="F2410" i="25"/>
  <c r="F2409" i="25"/>
  <c r="F2408" i="25"/>
  <c r="F2407" i="25"/>
  <c r="F2406" i="25"/>
  <c r="F2405" i="25"/>
  <c r="F2404" i="25"/>
  <c r="F2403" i="25"/>
  <c r="F2402" i="25"/>
  <c r="F2401" i="25"/>
  <c r="F2400" i="25"/>
  <c r="F2393" i="25"/>
  <c r="F2392" i="25"/>
  <c r="F2391" i="25"/>
  <c r="F2390" i="25"/>
  <c r="F2389" i="25"/>
  <c r="F2388" i="25"/>
  <c r="F2387" i="25"/>
  <c r="F2386" i="25"/>
  <c r="F2385" i="25"/>
  <c r="F2384" i="25"/>
  <c r="F2383" i="25"/>
  <c r="F2382" i="25"/>
  <c r="F2381" i="25"/>
  <c r="F2380" i="25"/>
  <c r="F2379" i="25"/>
  <c r="F2378" i="25"/>
  <c r="F2377" i="25"/>
  <c r="F2376" i="25"/>
  <c r="F2375" i="25"/>
  <c r="F2374" i="25"/>
  <c r="F2373" i="25"/>
  <c r="F2372" i="25"/>
  <c r="F2371" i="25"/>
  <c r="F2370" i="25"/>
  <c r="F2369" i="25"/>
  <c r="F2368" i="25"/>
  <c r="F2367" i="25"/>
  <c r="F2366" i="25"/>
  <c r="F2365" i="25"/>
  <c r="F2364" i="25"/>
  <c r="F2363" i="25"/>
  <c r="F2362" i="25"/>
  <c r="F2361" i="25"/>
  <c r="F2360" i="25"/>
  <c r="F2359" i="25"/>
  <c r="F2358" i="25"/>
  <c r="F2357" i="25"/>
  <c r="F2356" i="25"/>
  <c r="F2355" i="25"/>
  <c r="F2354" i="25"/>
  <c r="F2353" i="25"/>
  <c r="F2352" i="25"/>
  <c r="F2351" i="25"/>
  <c r="F2350" i="25"/>
  <c r="F2349" i="25"/>
  <c r="F2348" i="25"/>
  <c r="F2341" i="25"/>
  <c r="F2340" i="25"/>
  <c r="F2339" i="25"/>
  <c r="F2338" i="25"/>
  <c r="F2337" i="25"/>
  <c r="F2336" i="25"/>
  <c r="F2335" i="25"/>
  <c r="F2334" i="25"/>
  <c r="F2333" i="25"/>
  <c r="F2332" i="25"/>
  <c r="F2331" i="25"/>
  <c r="F2330" i="25"/>
  <c r="F2329" i="25"/>
  <c r="F2328" i="25"/>
  <c r="F2327" i="25"/>
  <c r="F2326" i="25"/>
  <c r="F2325" i="25"/>
  <c r="F2324" i="25"/>
  <c r="F2323" i="25"/>
  <c r="F2322" i="25"/>
  <c r="F2321" i="25"/>
  <c r="F2320" i="25"/>
  <c r="F2319" i="25"/>
  <c r="F2318" i="25"/>
  <c r="F2317" i="25"/>
  <c r="F2316" i="25"/>
  <c r="F2315" i="25"/>
  <c r="F2314" i="25"/>
  <c r="F2313" i="25"/>
  <c r="F2312" i="25"/>
  <c r="F2311" i="25"/>
  <c r="F2310" i="25"/>
  <c r="F2309" i="25"/>
  <c r="F2308" i="25"/>
  <c r="F2307" i="25"/>
  <c r="F2306" i="25"/>
  <c r="F2305" i="25"/>
  <c r="F2304" i="25"/>
  <c r="F2303" i="25"/>
  <c r="F2302" i="25"/>
  <c r="F2301" i="25"/>
  <c r="F2300" i="25"/>
  <c r="F2299" i="25"/>
  <c r="F2298" i="25"/>
  <c r="F2297" i="25"/>
  <c r="F2296" i="25"/>
  <c r="F2289" i="25"/>
  <c r="F2288" i="25"/>
  <c r="F2287" i="25"/>
  <c r="F2286" i="25"/>
  <c r="F2285" i="25"/>
  <c r="F2284" i="25"/>
  <c r="F2283" i="25"/>
  <c r="F2282" i="25"/>
  <c r="F2281" i="25"/>
  <c r="F2280" i="25"/>
  <c r="F2279" i="25"/>
  <c r="F2278" i="25"/>
  <c r="F2277" i="25"/>
  <c r="F2276" i="25"/>
  <c r="F2275" i="25"/>
  <c r="F2274" i="25"/>
  <c r="F2273" i="25"/>
  <c r="F2272" i="25"/>
  <c r="F2271" i="25"/>
  <c r="F2270" i="25"/>
  <c r="F2269" i="25"/>
  <c r="F2268" i="25"/>
  <c r="F2267" i="25"/>
  <c r="F2266" i="25"/>
  <c r="F2265" i="25"/>
  <c r="F2264" i="25"/>
  <c r="F2263" i="25"/>
  <c r="F2262" i="25"/>
  <c r="F2261" i="25"/>
  <c r="F2260" i="25"/>
  <c r="F2259" i="25"/>
  <c r="F2258" i="25"/>
  <c r="F2257" i="25"/>
  <c r="F2256" i="25"/>
  <c r="F2255" i="25"/>
  <c r="F2254" i="25"/>
  <c r="F2253" i="25"/>
  <c r="F2252" i="25"/>
  <c r="F2251" i="25"/>
  <c r="F2250" i="25"/>
  <c r="F2249" i="25"/>
  <c r="F2248" i="25"/>
  <c r="F2247" i="25"/>
  <c r="F2246" i="25"/>
  <c r="F2245" i="25"/>
  <c r="F2244" i="25"/>
  <c r="F2237" i="25"/>
  <c r="F2236" i="25"/>
  <c r="F2235" i="25"/>
  <c r="F2234" i="25"/>
  <c r="F2233" i="25"/>
  <c r="F2232" i="25"/>
  <c r="F2231" i="25"/>
  <c r="F2230" i="25"/>
  <c r="F2229" i="25"/>
  <c r="F2228" i="25"/>
  <c r="F2227" i="25"/>
  <c r="F2226" i="25"/>
  <c r="F2225" i="25"/>
  <c r="F2224" i="25"/>
  <c r="F2223" i="25"/>
  <c r="F2222" i="25"/>
  <c r="F2221" i="25"/>
  <c r="F2220" i="25"/>
  <c r="F2219" i="25"/>
  <c r="F2218" i="25"/>
  <c r="F2217" i="25"/>
  <c r="F2216" i="25"/>
  <c r="F2215" i="25"/>
  <c r="F2214" i="25"/>
  <c r="F2213" i="25"/>
  <c r="F2212" i="25"/>
  <c r="F2211" i="25"/>
  <c r="F2210" i="25"/>
  <c r="F2209" i="25"/>
  <c r="F2208" i="25"/>
  <c r="F2207" i="25"/>
  <c r="F2206" i="25"/>
  <c r="F2205" i="25"/>
  <c r="F2204" i="25"/>
  <c r="F2203" i="25"/>
  <c r="F2202" i="25"/>
  <c r="F2201" i="25"/>
  <c r="F2200" i="25"/>
  <c r="F2199" i="25"/>
  <c r="F2198" i="25"/>
  <c r="F2197" i="25"/>
  <c r="F2196" i="25"/>
  <c r="F2195" i="25"/>
  <c r="F2194" i="25"/>
  <c r="F2193" i="25"/>
  <c r="F2192" i="25"/>
  <c r="F2185" i="25"/>
  <c r="F2184" i="25"/>
  <c r="F2183" i="25"/>
  <c r="F2182" i="25"/>
  <c r="F2181" i="25"/>
  <c r="F2180" i="25"/>
  <c r="F2179" i="25"/>
  <c r="F2178" i="25"/>
  <c r="F2177" i="25"/>
  <c r="F2176" i="25"/>
  <c r="F2175" i="25"/>
  <c r="F2174" i="25"/>
  <c r="F2173" i="25"/>
  <c r="F2172" i="25"/>
  <c r="F2171" i="25"/>
  <c r="F2170" i="25"/>
  <c r="F2169" i="25"/>
  <c r="F2168" i="25"/>
  <c r="F2167" i="25"/>
  <c r="F2166" i="25"/>
  <c r="F2165" i="25"/>
  <c r="F2164" i="25"/>
  <c r="F2163" i="25"/>
  <c r="F2162" i="25"/>
  <c r="F2161" i="25"/>
  <c r="F2160" i="25"/>
  <c r="F2159" i="25"/>
  <c r="F2158" i="25"/>
  <c r="F2157" i="25"/>
  <c r="F2156" i="25"/>
  <c r="F2155" i="25"/>
  <c r="F2154" i="25"/>
  <c r="F2153" i="25"/>
  <c r="F2152" i="25"/>
  <c r="F2151" i="25"/>
  <c r="F2150" i="25"/>
  <c r="F2149" i="25"/>
  <c r="F2148" i="25"/>
  <c r="F2147" i="25"/>
  <c r="F2146" i="25"/>
  <c r="F2145" i="25"/>
  <c r="F2144" i="25"/>
  <c r="F2143" i="25"/>
  <c r="F2142" i="25"/>
  <c r="F2141" i="25"/>
  <c r="F2140" i="25"/>
  <c r="F2133" i="25"/>
  <c r="F2132" i="25"/>
  <c r="F2131" i="25"/>
  <c r="F2130" i="25"/>
  <c r="F2129" i="25"/>
  <c r="F2128" i="25"/>
  <c r="F2127" i="25"/>
  <c r="F2126" i="25"/>
  <c r="F2125" i="25"/>
  <c r="F2124" i="25"/>
  <c r="F2123" i="25"/>
  <c r="F2122" i="25"/>
  <c r="F2121" i="25"/>
  <c r="F2120" i="25"/>
  <c r="F2119" i="25"/>
  <c r="F2118" i="25"/>
  <c r="F2117" i="25"/>
  <c r="F2116" i="25"/>
  <c r="F2115" i="25"/>
  <c r="F2114" i="25"/>
  <c r="F2113" i="25"/>
  <c r="F2112" i="25"/>
  <c r="F2111" i="25"/>
  <c r="F2110" i="25"/>
  <c r="F2109" i="25"/>
  <c r="F2108" i="25"/>
  <c r="F2107" i="25"/>
  <c r="F2106" i="25"/>
  <c r="F2105" i="25"/>
  <c r="F2104" i="25"/>
  <c r="F2103" i="25"/>
  <c r="F2102" i="25"/>
  <c r="F2101" i="25"/>
  <c r="F2100" i="25"/>
  <c r="F2099" i="25"/>
  <c r="F2098" i="25"/>
  <c r="F2097" i="25"/>
  <c r="F2096" i="25"/>
  <c r="F2095" i="25"/>
  <c r="F2094" i="25"/>
  <c r="F2093" i="25"/>
  <c r="F2092" i="25"/>
  <c r="F2091" i="25"/>
  <c r="F2090" i="25"/>
  <c r="F2089" i="25"/>
  <c r="F2088" i="25"/>
  <c r="F2081" i="25"/>
  <c r="F2080" i="25"/>
  <c r="F2079" i="25"/>
  <c r="F2078" i="25"/>
  <c r="F2077" i="25"/>
  <c r="F2076" i="25"/>
  <c r="F2075" i="25"/>
  <c r="F2074" i="25"/>
  <c r="F2073" i="25"/>
  <c r="F2072" i="25"/>
  <c r="F2071" i="25"/>
  <c r="F2070" i="25"/>
  <c r="F2069" i="25"/>
  <c r="F2068" i="25"/>
  <c r="F2067" i="25"/>
  <c r="F2066" i="25"/>
  <c r="F2065" i="25"/>
  <c r="F2064" i="25"/>
  <c r="F2063" i="25"/>
  <c r="F2062" i="25"/>
  <c r="F2061" i="25"/>
  <c r="F2060" i="25"/>
  <c r="F2059" i="25"/>
  <c r="F2058" i="25"/>
  <c r="F2057" i="25"/>
  <c r="F2056" i="25"/>
  <c r="F2055" i="25"/>
  <c r="F2054" i="25"/>
  <c r="F2053" i="25"/>
  <c r="F2052" i="25"/>
  <c r="F2051" i="25"/>
  <c r="F2050" i="25"/>
  <c r="F2049" i="25"/>
  <c r="F2048" i="25"/>
  <c r="F2047" i="25"/>
  <c r="F2046" i="25"/>
  <c r="F2045" i="25"/>
  <c r="F2044" i="25"/>
  <c r="F2043" i="25"/>
  <c r="F2042" i="25"/>
  <c r="F2041" i="25"/>
  <c r="F2040" i="25"/>
  <c r="F2039" i="25"/>
  <c r="F2038" i="25"/>
  <c r="F2037" i="25"/>
  <c r="F2036" i="25"/>
  <c r="F2029" i="25"/>
  <c r="F2028" i="25"/>
  <c r="F2027" i="25"/>
  <c r="F2026" i="25"/>
  <c r="F2025" i="25"/>
  <c r="F2024" i="25"/>
  <c r="F2023" i="25"/>
  <c r="F2022" i="25"/>
  <c r="F2021" i="25"/>
  <c r="F2020" i="25"/>
  <c r="F2019" i="25"/>
  <c r="F2018" i="25"/>
  <c r="F2017" i="25"/>
  <c r="F2016" i="25"/>
  <c r="F2015" i="25"/>
  <c r="F2014" i="25"/>
  <c r="F2013" i="25"/>
  <c r="F2012" i="25"/>
  <c r="F2011" i="25"/>
  <c r="F2010" i="25"/>
  <c r="F2009" i="25"/>
  <c r="F2008" i="25"/>
  <c r="F2007" i="25"/>
  <c r="F2006" i="25"/>
  <c r="F2005" i="25"/>
  <c r="F2004" i="25"/>
  <c r="F2003" i="25"/>
  <c r="F2002" i="25"/>
  <c r="F2001" i="25"/>
  <c r="F2000" i="25"/>
  <c r="F1999" i="25"/>
  <c r="F1998" i="25"/>
  <c r="F1997" i="25"/>
  <c r="F1996" i="25"/>
  <c r="F1995" i="25"/>
  <c r="F1994" i="25"/>
  <c r="F1993" i="25"/>
  <c r="F1992" i="25"/>
  <c r="F1991" i="25"/>
  <c r="F1990" i="25"/>
  <c r="F1989" i="25"/>
  <c r="F1988" i="25"/>
  <c r="F1987" i="25"/>
  <c r="F1986" i="25"/>
  <c r="F1985" i="25"/>
  <c r="F1984" i="25"/>
  <c r="F1977" i="25"/>
  <c r="F1976" i="25"/>
  <c r="F1975" i="25"/>
  <c r="F1974" i="25"/>
  <c r="F1973" i="25"/>
  <c r="F1972" i="25"/>
  <c r="F1971" i="25"/>
  <c r="F1970" i="25"/>
  <c r="F1969" i="25"/>
  <c r="F1968" i="25"/>
  <c r="F1967" i="25"/>
  <c r="F1966" i="25"/>
  <c r="F1965" i="25"/>
  <c r="F1964" i="25"/>
  <c r="F1963" i="25"/>
  <c r="F1962" i="25"/>
  <c r="F1961" i="25"/>
  <c r="F1960" i="25"/>
  <c r="F1959" i="25"/>
  <c r="F1958" i="25"/>
  <c r="F1957" i="25"/>
  <c r="F1956" i="25"/>
  <c r="F1955" i="25"/>
  <c r="F1954" i="25"/>
  <c r="F1953" i="25"/>
  <c r="F1952" i="25"/>
  <c r="F1951" i="25"/>
  <c r="F1950" i="25"/>
  <c r="F1949" i="25"/>
  <c r="F1948" i="25"/>
  <c r="F1947" i="25"/>
  <c r="F1946" i="25"/>
  <c r="F1945" i="25"/>
  <c r="F1944" i="25"/>
  <c r="F1943" i="25"/>
  <c r="F1942" i="25"/>
  <c r="F1941" i="25"/>
  <c r="F1940" i="25"/>
  <c r="F1939" i="25"/>
  <c r="F1938" i="25"/>
  <c r="F1937" i="25"/>
  <c r="F1936" i="25"/>
  <c r="F1935" i="25"/>
  <c r="F1934" i="25"/>
  <c r="F1933" i="25"/>
  <c r="F1932" i="25"/>
  <c r="F1925" i="25"/>
  <c r="F1924" i="25"/>
  <c r="F1923" i="25"/>
  <c r="F1922" i="25"/>
  <c r="F1921" i="25"/>
  <c r="F1920" i="25"/>
  <c r="F1919" i="25"/>
  <c r="F1918" i="25"/>
  <c r="F1917" i="25"/>
  <c r="F1916" i="25"/>
  <c r="F1915" i="25"/>
  <c r="F1914" i="25"/>
  <c r="F1913" i="25"/>
  <c r="F1912" i="25"/>
  <c r="F1911" i="25"/>
  <c r="F1910" i="25"/>
  <c r="F1909" i="25"/>
  <c r="F1908" i="25"/>
  <c r="F1907" i="25"/>
  <c r="F1906" i="25"/>
  <c r="F1905" i="25"/>
  <c r="F1904" i="25"/>
  <c r="F1903" i="25"/>
  <c r="F1902" i="25"/>
  <c r="F1901" i="25"/>
  <c r="F1900" i="25"/>
  <c r="F1899" i="25"/>
  <c r="F1898" i="25"/>
  <c r="F1897" i="25"/>
  <c r="F1896" i="25"/>
  <c r="F1895" i="25"/>
  <c r="F1894" i="25"/>
  <c r="F1893" i="25"/>
  <c r="F1892" i="25"/>
  <c r="F1891" i="25"/>
  <c r="F1890" i="25"/>
  <c r="F1889" i="25"/>
  <c r="F1888" i="25"/>
  <c r="F1887" i="25"/>
  <c r="F1886" i="25"/>
  <c r="F1885" i="25"/>
  <c r="F1884" i="25"/>
  <c r="F1883" i="25"/>
  <c r="F1882" i="25"/>
  <c r="F1881" i="25"/>
  <c r="F1880" i="25"/>
  <c r="F1873" i="25"/>
  <c r="F1872" i="25"/>
  <c r="F1871" i="25"/>
  <c r="F1870" i="25"/>
  <c r="F1869" i="25"/>
  <c r="F1868" i="25"/>
  <c r="F1867" i="25"/>
  <c r="F1866" i="25"/>
  <c r="F1865" i="25"/>
  <c r="F1864" i="25"/>
  <c r="F1863" i="25"/>
  <c r="F1862" i="25"/>
  <c r="F1861" i="25"/>
  <c r="F1860" i="25"/>
  <c r="F1859" i="25"/>
  <c r="F1858" i="25"/>
  <c r="F1857" i="25"/>
  <c r="F1856" i="25"/>
  <c r="F1855" i="25"/>
  <c r="F1854" i="25"/>
  <c r="F1853" i="25"/>
  <c r="F1852" i="25"/>
  <c r="F1851" i="25"/>
  <c r="F1850" i="25"/>
  <c r="F1849" i="25"/>
  <c r="F1848" i="25"/>
  <c r="F1847" i="25"/>
  <c r="F1846" i="25"/>
  <c r="F1845" i="25"/>
  <c r="F1844" i="25"/>
  <c r="F1843" i="25"/>
  <c r="F1842" i="25"/>
  <c r="F1841" i="25"/>
  <c r="F1840" i="25"/>
  <c r="F1839" i="25"/>
  <c r="F1838" i="25"/>
  <c r="F1837" i="25"/>
  <c r="F1836" i="25"/>
  <c r="F1835" i="25"/>
  <c r="F1834" i="25"/>
  <c r="F1833" i="25"/>
  <c r="F1832" i="25"/>
  <c r="F1831" i="25"/>
  <c r="F1830" i="25"/>
  <c r="F1829" i="25"/>
  <c r="F1828" i="25"/>
  <c r="F1821" i="25"/>
  <c r="F1820" i="25"/>
  <c r="F1819" i="25"/>
  <c r="F1818" i="25"/>
  <c r="F1817" i="25"/>
  <c r="F1816" i="25"/>
  <c r="F1815" i="25"/>
  <c r="F1814" i="25"/>
  <c r="F1813" i="25"/>
  <c r="F1812" i="25"/>
  <c r="F1811" i="25"/>
  <c r="F1810" i="25"/>
  <c r="F1809" i="25"/>
  <c r="F1808" i="25"/>
  <c r="F1807" i="25"/>
  <c r="F1806" i="25"/>
  <c r="F1805" i="25"/>
  <c r="F1804" i="25"/>
  <c r="F1803" i="25"/>
  <c r="F1802" i="25"/>
  <c r="F1801" i="25"/>
  <c r="F1800" i="25"/>
  <c r="F1799" i="25"/>
  <c r="F1798" i="25"/>
  <c r="F1797" i="25"/>
  <c r="F1796" i="25"/>
  <c r="F1795" i="25"/>
  <c r="F1794" i="25"/>
  <c r="F1793" i="25"/>
  <c r="F1792" i="25"/>
  <c r="F1791" i="25"/>
  <c r="F1790" i="25"/>
  <c r="F1789" i="25"/>
  <c r="F1788" i="25"/>
  <c r="F1787" i="25"/>
  <c r="F1786" i="25"/>
  <c r="F1785" i="25"/>
  <c r="F1784" i="25"/>
  <c r="F1783" i="25"/>
  <c r="F1782" i="25"/>
  <c r="F1781" i="25"/>
  <c r="F1780" i="25"/>
  <c r="F1779" i="25"/>
  <c r="F1778" i="25"/>
  <c r="F1777" i="25"/>
  <c r="F1776" i="25"/>
  <c r="F1769" i="25"/>
  <c r="F1768" i="25"/>
  <c r="F1767" i="25"/>
  <c r="F1766" i="25"/>
  <c r="F1765" i="25"/>
  <c r="F1764" i="25"/>
  <c r="F1763" i="25"/>
  <c r="F1762" i="25"/>
  <c r="F1761" i="25"/>
  <c r="F1760" i="25"/>
  <c r="F1759" i="25"/>
  <c r="F1758" i="25"/>
  <c r="F1757" i="25"/>
  <c r="F1756" i="25"/>
  <c r="F1755" i="25"/>
  <c r="F1754" i="25"/>
  <c r="F1753" i="25"/>
  <c r="F1752" i="25"/>
  <c r="F1751" i="25"/>
  <c r="F1750" i="25"/>
  <c r="F1749" i="25"/>
  <c r="F1748" i="25"/>
  <c r="F1747" i="25"/>
  <c r="F1746" i="25"/>
  <c r="F1745" i="25"/>
  <c r="F1744" i="25"/>
  <c r="F1743" i="25"/>
  <c r="F1742" i="25"/>
  <c r="F1741" i="25"/>
  <c r="F1740" i="25"/>
  <c r="F1739" i="25"/>
  <c r="F1738" i="25"/>
  <c r="F1737" i="25"/>
  <c r="F1736" i="25"/>
  <c r="F1735" i="25"/>
  <c r="F1734" i="25"/>
  <c r="F1733" i="25"/>
  <c r="F1732" i="25"/>
  <c r="F1731" i="25"/>
  <c r="F1730" i="25"/>
  <c r="F1729" i="25"/>
  <c r="F1728" i="25"/>
  <c r="F1727" i="25"/>
  <c r="F1726" i="25"/>
  <c r="F1725" i="25"/>
  <c r="F1724" i="25"/>
  <c r="F1717" i="25"/>
  <c r="F1716" i="25"/>
  <c r="F1715" i="25"/>
  <c r="F1714" i="25"/>
  <c r="F1713" i="25"/>
  <c r="F1712" i="25"/>
  <c r="F1711" i="25"/>
  <c r="F1710" i="25"/>
  <c r="F1709" i="25"/>
  <c r="F1708" i="25"/>
  <c r="F1707" i="25"/>
  <c r="F1706" i="25"/>
  <c r="F1705" i="25"/>
  <c r="F1704" i="25"/>
  <c r="F1703" i="25"/>
  <c r="F1702" i="25"/>
  <c r="F1701" i="25"/>
  <c r="F1700" i="25"/>
  <c r="F1699" i="25"/>
  <c r="F1698" i="25"/>
  <c r="F1697" i="25"/>
  <c r="F1696" i="25"/>
  <c r="F1695" i="25"/>
  <c r="F1694" i="25"/>
  <c r="F1693" i="25"/>
  <c r="F1692" i="25"/>
  <c r="F1691" i="25"/>
  <c r="F1690" i="25"/>
  <c r="F1689" i="25"/>
  <c r="F1688" i="25"/>
  <c r="F1687" i="25"/>
  <c r="F1686" i="25"/>
  <c r="F1685" i="25"/>
  <c r="F1684" i="25"/>
  <c r="F1683" i="25"/>
  <c r="F1682" i="25"/>
  <c r="F1681" i="25"/>
  <c r="F1680" i="25"/>
  <c r="F1679" i="25"/>
  <c r="F1678" i="25"/>
  <c r="F1677" i="25"/>
  <c r="F1676" i="25"/>
  <c r="F1675" i="25"/>
  <c r="F1674" i="25"/>
  <c r="F1673" i="25"/>
  <c r="F1672" i="25"/>
  <c r="F1665" i="25"/>
  <c r="F1664" i="25"/>
  <c r="F1663" i="25"/>
  <c r="F1662" i="25"/>
  <c r="F1661" i="25"/>
  <c r="F1660" i="25"/>
  <c r="F1659" i="25"/>
  <c r="F1658" i="25"/>
  <c r="F1657" i="25"/>
  <c r="F1656" i="25"/>
  <c r="F1655" i="25"/>
  <c r="F1654" i="25"/>
  <c r="F1653" i="25"/>
  <c r="F1652" i="25"/>
  <c r="F1651" i="25"/>
  <c r="F1650" i="25"/>
  <c r="F1649" i="25"/>
  <c r="F1648" i="25"/>
  <c r="F1647" i="25"/>
  <c r="F1646" i="25"/>
  <c r="F1645" i="25"/>
  <c r="F1644" i="25"/>
  <c r="F1643" i="25"/>
  <c r="F1642" i="25"/>
  <c r="F1641" i="25"/>
  <c r="F1640" i="25"/>
  <c r="F1639" i="25"/>
  <c r="F1638" i="25"/>
  <c r="F1637" i="25"/>
  <c r="F1636" i="25"/>
  <c r="F1635" i="25"/>
  <c r="F1634" i="25"/>
  <c r="F1633" i="25"/>
  <c r="F1632" i="25"/>
  <c r="F1631" i="25"/>
  <c r="F1630" i="25"/>
  <c r="F1629" i="25"/>
  <c r="F1628" i="25"/>
  <c r="F1627" i="25"/>
  <c r="F1626" i="25"/>
  <c r="F1625" i="25"/>
  <c r="F1624" i="25"/>
  <c r="F1623" i="25"/>
  <c r="F1622" i="25"/>
  <c r="F1621" i="25"/>
  <c r="F1620" i="25"/>
  <c r="F1613" i="25"/>
  <c r="F1612" i="25"/>
  <c r="F1611" i="25"/>
  <c r="F1610" i="25"/>
  <c r="F1609" i="25"/>
  <c r="F1608" i="25"/>
  <c r="F1607" i="25"/>
  <c r="F1606" i="25"/>
  <c r="F1605" i="25"/>
  <c r="F1604" i="25"/>
  <c r="F1603" i="25"/>
  <c r="F1602" i="25"/>
  <c r="F1601" i="25"/>
  <c r="F1600" i="25"/>
  <c r="F1599" i="25"/>
  <c r="F1598" i="25"/>
  <c r="F1597" i="25"/>
  <c r="F1596" i="25"/>
  <c r="F1595" i="25"/>
  <c r="F1594" i="25"/>
  <c r="F1593" i="25"/>
  <c r="F1592" i="25"/>
  <c r="F1591" i="25"/>
  <c r="F1590" i="25"/>
  <c r="F1589" i="25"/>
  <c r="F1588" i="25"/>
  <c r="F1587" i="25"/>
  <c r="F1586" i="25"/>
  <c r="F1585" i="25"/>
  <c r="F1584" i="25"/>
  <c r="F1583" i="25"/>
  <c r="F1582" i="25"/>
  <c r="F1581" i="25"/>
  <c r="F1580" i="25"/>
  <c r="F1579" i="25"/>
  <c r="F1578" i="25"/>
  <c r="F1577" i="25"/>
  <c r="F1576" i="25"/>
  <c r="F1575" i="25"/>
  <c r="F1574" i="25"/>
  <c r="F1573" i="25"/>
  <c r="F1572" i="25"/>
  <c r="F1571" i="25"/>
  <c r="F1570" i="25"/>
  <c r="F1569" i="25"/>
  <c r="F1568" i="25"/>
  <c r="F1561" i="25"/>
  <c r="F1560" i="25"/>
  <c r="F1559" i="25"/>
  <c r="F1558" i="25"/>
  <c r="F1557" i="25"/>
  <c r="F1556" i="25"/>
  <c r="F1555" i="25"/>
  <c r="F1554" i="25"/>
  <c r="F1553" i="25"/>
  <c r="F1552" i="25"/>
  <c r="F1551" i="25"/>
  <c r="F1550" i="25"/>
  <c r="F1549" i="25"/>
  <c r="F1548" i="25"/>
  <c r="F1547" i="25"/>
  <c r="F1546" i="25"/>
  <c r="F1545" i="25"/>
  <c r="F1544" i="25"/>
  <c r="F1543" i="25"/>
  <c r="F1542" i="25"/>
  <c r="F1541" i="25"/>
  <c r="F1540" i="25"/>
  <c r="F1539" i="25"/>
  <c r="F1538" i="25"/>
  <c r="F1537" i="25"/>
  <c r="F1536" i="25"/>
  <c r="F1535" i="25"/>
  <c r="F1534" i="25"/>
  <c r="F1533" i="25"/>
  <c r="F1532" i="25"/>
  <c r="F1531" i="25"/>
  <c r="F1530" i="25"/>
  <c r="F1529" i="25"/>
  <c r="F1528" i="25"/>
  <c r="F1527" i="25"/>
  <c r="F1526" i="25"/>
  <c r="F1525" i="25"/>
  <c r="F1524" i="25"/>
  <c r="F1523" i="25"/>
  <c r="F1522" i="25"/>
  <c r="F1521" i="25"/>
  <c r="F1520" i="25"/>
  <c r="F1519" i="25"/>
  <c r="F1518" i="25"/>
  <c r="F1517" i="25"/>
  <c r="F1516" i="25"/>
  <c r="F1509" i="25"/>
  <c r="F1508" i="25"/>
  <c r="F1507" i="25"/>
  <c r="F1506" i="25"/>
  <c r="F1505" i="25"/>
  <c r="F1504" i="25"/>
  <c r="F1503" i="25"/>
  <c r="F1502" i="25"/>
  <c r="F1501" i="25"/>
  <c r="F1500" i="25"/>
  <c r="F1499" i="25"/>
  <c r="F1498" i="25"/>
  <c r="F1497" i="25"/>
  <c r="F1496" i="25"/>
  <c r="F1495" i="25"/>
  <c r="F1494" i="25"/>
  <c r="F1493" i="25"/>
  <c r="F1492" i="25"/>
  <c r="F1491" i="25"/>
  <c r="F1490" i="25"/>
  <c r="F1489" i="25"/>
  <c r="F1488" i="25"/>
  <c r="F1487" i="25"/>
  <c r="F1486" i="25"/>
  <c r="F1485" i="25"/>
  <c r="F1484" i="25"/>
  <c r="F1483" i="25"/>
  <c r="F1482" i="25"/>
  <c r="F1481" i="25"/>
  <c r="F1480" i="25"/>
  <c r="F1479" i="25"/>
  <c r="F1478" i="25"/>
  <c r="F1477" i="25"/>
  <c r="F1476" i="25"/>
  <c r="F1475" i="25"/>
  <c r="F1474" i="25"/>
  <c r="F1473" i="25"/>
  <c r="F1472" i="25"/>
  <c r="F1471" i="25"/>
  <c r="F1470" i="25"/>
  <c r="F1469" i="25"/>
  <c r="F1468" i="25"/>
  <c r="F1467" i="25"/>
  <c r="F1466" i="25"/>
  <c r="F1465" i="25"/>
  <c r="F1464" i="25"/>
  <c r="F1457" i="25"/>
  <c r="F1456" i="25"/>
  <c r="F1455" i="25"/>
  <c r="F1454" i="25"/>
  <c r="F1453" i="25"/>
  <c r="F1452" i="25"/>
  <c r="F1451" i="25"/>
  <c r="F1450" i="25"/>
  <c r="F1449" i="25"/>
  <c r="F1448" i="25"/>
  <c r="F1447" i="25"/>
  <c r="F1446" i="25"/>
  <c r="F1445" i="25"/>
  <c r="F1444" i="25"/>
  <c r="F1443" i="25"/>
  <c r="F1442" i="25"/>
  <c r="F1441" i="25"/>
  <c r="F1440" i="25"/>
  <c r="F1439" i="25"/>
  <c r="F1438" i="25"/>
  <c r="F1437" i="25"/>
  <c r="F1436" i="25"/>
  <c r="F1435" i="25"/>
  <c r="F1434" i="25"/>
  <c r="F1433" i="25"/>
  <c r="F1432" i="25"/>
  <c r="F1431" i="25"/>
  <c r="F1430" i="25"/>
  <c r="F1429" i="25"/>
  <c r="F1428" i="25"/>
  <c r="F1427" i="25"/>
  <c r="F1426" i="25"/>
  <c r="F1425" i="25"/>
  <c r="F1424" i="25"/>
  <c r="F1423" i="25"/>
  <c r="F1422" i="25"/>
  <c r="F1421" i="25"/>
  <c r="F1420" i="25"/>
  <c r="F1419" i="25"/>
  <c r="F1418" i="25"/>
  <c r="F1417" i="25"/>
  <c r="F1416" i="25"/>
  <c r="F1415" i="25"/>
  <c r="F1414" i="25"/>
  <c r="F1413" i="25"/>
  <c r="F1412" i="25"/>
  <c r="F1405" i="25"/>
  <c r="F1404" i="25"/>
  <c r="F1403" i="25"/>
  <c r="F1402" i="25"/>
  <c r="F1401" i="25"/>
  <c r="F1400" i="25"/>
  <c r="F1399" i="25"/>
  <c r="F1398" i="25"/>
  <c r="F1397" i="25"/>
  <c r="F1396" i="25"/>
  <c r="F1395" i="25"/>
  <c r="F1394" i="25"/>
  <c r="F1393" i="25"/>
  <c r="F1392" i="25"/>
  <c r="F1391" i="25"/>
  <c r="F1390" i="25"/>
  <c r="F1389" i="25"/>
  <c r="F1388" i="25"/>
  <c r="F1387" i="25"/>
  <c r="F1386" i="25"/>
  <c r="F1385" i="25"/>
  <c r="F1384" i="25"/>
  <c r="F1383" i="25"/>
  <c r="F1382" i="25"/>
  <c r="F1381" i="25"/>
  <c r="F1380" i="25"/>
  <c r="F1379" i="25"/>
  <c r="F1378" i="25"/>
  <c r="F1377" i="25"/>
  <c r="F1376" i="25"/>
  <c r="F1375" i="25"/>
  <c r="F1374" i="25"/>
  <c r="F1373" i="25"/>
  <c r="F1372" i="25"/>
  <c r="F1371" i="25"/>
  <c r="F1370" i="25"/>
  <c r="F1369" i="25"/>
  <c r="F1368" i="25"/>
  <c r="F1367" i="25"/>
  <c r="F1366" i="25"/>
  <c r="F1365" i="25"/>
  <c r="F1364" i="25"/>
  <c r="F1363" i="25"/>
  <c r="F1362" i="25"/>
  <c r="F1361" i="25"/>
  <c r="F1360" i="25"/>
  <c r="F1353" i="25"/>
  <c r="F1352" i="25"/>
  <c r="F1351" i="25"/>
  <c r="F1350" i="25"/>
  <c r="F1349" i="25"/>
  <c r="F1348" i="25"/>
  <c r="F1347" i="25"/>
  <c r="F1346" i="25"/>
  <c r="F1345" i="25"/>
  <c r="F1344" i="25"/>
  <c r="F1343" i="25"/>
  <c r="F1342" i="25"/>
  <c r="F1341" i="25"/>
  <c r="F1340" i="25"/>
  <c r="F1339" i="25"/>
  <c r="F1338" i="25"/>
  <c r="F1337" i="25"/>
  <c r="F1336" i="25"/>
  <c r="F1335" i="25"/>
  <c r="F1334" i="25"/>
  <c r="F1333" i="25"/>
  <c r="F1332" i="25"/>
  <c r="F1331" i="25"/>
  <c r="F1330" i="25"/>
  <c r="F1329" i="25"/>
  <c r="F1328" i="25"/>
  <c r="F1327" i="25"/>
  <c r="F1326" i="25"/>
  <c r="F1325" i="25"/>
  <c r="F1324" i="25"/>
  <c r="F1323" i="25"/>
  <c r="F1322" i="25"/>
  <c r="F1321" i="25"/>
  <c r="F1320" i="25"/>
  <c r="F1319" i="25"/>
  <c r="F1318" i="25"/>
  <c r="F1317" i="25"/>
  <c r="F1316" i="25"/>
  <c r="F1315" i="25"/>
  <c r="F1314" i="25"/>
  <c r="F1313" i="25"/>
  <c r="F1312" i="25"/>
  <c r="F1311" i="25"/>
  <c r="F1310" i="25"/>
  <c r="F1309" i="25"/>
  <c r="F1308" i="25"/>
  <c r="F1301" i="25"/>
  <c r="F1300" i="25"/>
  <c r="F1299" i="25"/>
  <c r="F1298" i="25"/>
  <c r="F1297" i="25"/>
  <c r="F1296" i="25"/>
  <c r="F1295" i="25"/>
  <c r="F1294" i="25"/>
  <c r="F1293" i="25"/>
  <c r="F1292" i="25"/>
  <c r="F1291" i="25"/>
  <c r="F1290" i="25"/>
  <c r="F1289" i="25"/>
  <c r="F1288" i="25"/>
  <c r="F1287" i="25"/>
  <c r="F1286" i="25"/>
  <c r="F1285" i="25"/>
  <c r="F1284" i="25"/>
  <c r="F1283" i="25"/>
  <c r="F1282" i="25"/>
  <c r="F1281" i="25"/>
  <c r="F1280" i="25"/>
  <c r="F1279" i="25"/>
  <c r="F1278" i="25"/>
  <c r="F1277" i="25"/>
  <c r="F1276" i="25"/>
  <c r="F1275" i="25"/>
  <c r="F1274" i="25"/>
  <c r="F1273" i="25"/>
  <c r="F1272" i="25"/>
  <c r="F1271" i="25"/>
  <c r="F1270" i="25"/>
  <c r="F1269" i="25"/>
  <c r="F1268" i="25"/>
  <c r="F1267" i="25"/>
  <c r="F1266" i="25"/>
  <c r="F1265" i="25"/>
  <c r="F1264" i="25"/>
  <c r="F1263" i="25"/>
  <c r="F1262" i="25"/>
  <c r="F1261" i="25"/>
  <c r="F1260" i="25"/>
  <c r="F1259" i="25"/>
  <c r="F1258" i="25"/>
  <c r="F1257" i="25"/>
  <c r="F1256" i="25"/>
  <c r="F1249" i="25"/>
  <c r="F1248" i="25"/>
  <c r="F1247" i="25"/>
  <c r="F1246" i="25"/>
  <c r="F1245" i="25"/>
  <c r="F1244" i="25"/>
  <c r="F1243" i="25"/>
  <c r="F1242" i="25"/>
  <c r="F1241" i="25"/>
  <c r="F1240" i="25"/>
  <c r="F1239" i="25"/>
  <c r="F1238" i="25"/>
  <c r="F1237" i="25"/>
  <c r="F1236" i="25"/>
  <c r="F1235" i="25"/>
  <c r="F1234" i="25"/>
  <c r="F1233" i="25"/>
  <c r="F1232" i="25"/>
  <c r="F1231" i="25"/>
  <c r="F1230" i="25"/>
  <c r="F1229" i="25"/>
  <c r="F1228" i="25"/>
  <c r="F1227" i="25"/>
  <c r="F1226" i="25"/>
  <c r="F1225" i="25"/>
  <c r="F1224" i="25"/>
  <c r="F1223" i="25"/>
  <c r="F1222" i="25"/>
  <c r="F1221" i="25"/>
  <c r="F1220" i="25"/>
  <c r="F1219" i="25"/>
  <c r="F1218" i="25"/>
  <c r="F1217" i="25"/>
  <c r="F1216" i="25"/>
  <c r="F1215" i="25"/>
  <c r="F1214" i="25"/>
  <c r="F1213" i="25"/>
  <c r="F1212" i="25"/>
  <c r="F1211" i="25"/>
  <c r="F1210" i="25"/>
  <c r="F1209" i="25"/>
  <c r="F1208" i="25"/>
  <c r="F1207" i="25"/>
  <c r="F1206" i="25"/>
  <c r="F1205" i="25"/>
  <c r="F1204" i="25"/>
  <c r="F1197" i="25"/>
  <c r="F1196" i="25"/>
  <c r="F1195" i="25"/>
  <c r="F1194" i="25"/>
  <c r="F1193" i="25"/>
  <c r="F1192" i="25"/>
  <c r="F1191" i="25"/>
  <c r="F1190" i="25"/>
  <c r="F1189" i="25"/>
  <c r="F1188" i="25"/>
  <c r="F1187" i="25"/>
  <c r="F1186" i="25"/>
  <c r="F1185" i="25"/>
  <c r="F1184" i="25"/>
  <c r="F1183" i="25"/>
  <c r="F1182" i="25"/>
  <c r="F1181" i="25"/>
  <c r="F1180" i="25"/>
  <c r="F1179" i="25"/>
  <c r="F1178" i="25"/>
  <c r="F1177" i="25"/>
  <c r="F1176" i="25"/>
  <c r="F1175" i="25"/>
  <c r="F1174" i="25"/>
  <c r="F1173" i="25"/>
  <c r="F1172" i="25"/>
  <c r="F1171" i="25"/>
  <c r="F1170" i="25"/>
  <c r="F1169" i="25"/>
  <c r="F1168" i="25"/>
  <c r="F1167" i="25"/>
  <c r="F1166" i="25"/>
  <c r="F1165" i="25"/>
  <c r="F1164" i="25"/>
  <c r="F1163" i="25"/>
  <c r="F1162" i="25"/>
  <c r="F1161" i="25"/>
  <c r="F1160" i="25"/>
  <c r="F1159" i="25"/>
  <c r="F1158" i="25"/>
  <c r="F1157" i="25"/>
  <c r="F1156" i="25"/>
  <c r="F1155" i="25"/>
  <c r="F1154" i="25"/>
  <c r="F1153" i="25"/>
  <c r="F1152" i="25"/>
  <c r="F1145" i="25"/>
  <c r="F1144" i="25"/>
  <c r="F1143" i="25"/>
  <c r="F1142" i="25"/>
  <c r="F1141" i="25"/>
  <c r="F1140" i="25"/>
  <c r="F1139" i="25"/>
  <c r="F1138" i="25"/>
  <c r="F1137" i="25"/>
  <c r="F1136" i="25"/>
  <c r="F1135" i="25"/>
  <c r="F1134" i="25"/>
  <c r="F1133" i="25"/>
  <c r="F1132" i="25"/>
  <c r="F1131" i="25"/>
  <c r="F1130" i="25"/>
  <c r="F1129" i="25"/>
  <c r="F1128" i="25"/>
  <c r="F1127" i="25"/>
  <c r="F1126" i="25"/>
  <c r="F1125" i="25"/>
  <c r="F1124" i="25"/>
  <c r="F1123" i="25"/>
  <c r="F1122" i="25"/>
  <c r="F1121" i="25"/>
  <c r="F1120" i="25"/>
  <c r="F1119" i="25"/>
  <c r="F1118" i="25"/>
  <c r="F1117" i="25"/>
  <c r="F1116" i="25"/>
  <c r="F1115" i="25"/>
  <c r="F1114" i="25"/>
  <c r="F1113" i="25"/>
  <c r="F1112" i="25"/>
  <c r="F1111" i="25"/>
  <c r="F1110" i="25"/>
  <c r="F1109" i="25"/>
  <c r="F1108" i="25"/>
  <c r="F1107" i="25"/>
  <c r="F1106" i="25"/>
  <c r="F1105" i="25"/>
  <c r="F1104" i="25"/>
  <c r="F1103" i="25"/>
  <c r="F1102" i="25"/>
  <c r="F1101" i="25"/>
  <c r="F1100" i="25"/>
  <c r="F1093" i="25"/>
  <c r="F1092" i="25"/>
  <c r="F1091" i="25"/>
  <c r="F1090" i="25"/>
  <c r="F1089" i="25"/>
  <c r="F1088" i="25"/>
  <c r="F1087" i="25"/>
  <c r="F1086" i="25"/>
  <c r="F1085" i="25"/>
  <c r="F1084" i="25"/>
  <c r="F1083" i="25"/>
  <c r="F1082" i="25"/>
  <c r="F1081" i="25"/>
  <c r="F1080" i="25"/>
  <c r="F1079" i="25"/>
  <c r="F1078" i="25"/>
  <c r="F1077" i="25"/>
  <c r="F1076" i="25"/>
  <c r="F1075" i="25"/>
  <c r="F1074" i="25"/>
  <c r="F1073" i="25"/>
  <c r="F1072" i="25"/>
  <c r="F1071" i="25"/>
  <c r="F1070" i="25"/>
  <c r="F1069" i="25"/>
  <c r="F1068" i="25"/>
  <c r="F1067" i="25"/>
  <c r="F1066" i="25"/>
  <c r="F1065" i="25"/>
  <c r="F1064" i="25"/>
  <c r="F1063" i="25"/>
  <c r="F1062" i="25"/>
  <c r="F1061" i="25"/>
  <c r="F1060" i="25"/>
  <c r="F1059" i="25"/>
  <c r="F1058" i="25"/>
  <c r="F1057" i="25"/>
  <c r="F1056" i="25"/>
  <c r="F1055" i="25"/>
  <c r="F1054" i="25"/>
  <c r="F1053" i="25"/>
  <c r="F1052" i="25"/>
  <c r="F1051" i="25"/>
  <c r="F1050" i="25"/>
  <c r="F1049" i="25"/>
  <c r="F1048" i="25"/>
  <c r="F1041" i="25"/>
  <c r="F1040" i="25"/>
  <c r="F1039" i="25"/>
  <c r="F1038" i="25"/>
  <c r="F1037" i="25"/>
  <c r="F1036" i="25"/>
  <c r="F1035" i="25"/>
  <c r="F1034" i="25"/>
  <c r="F1033" i="25"/>
  <c r="F1032" i="25"/>
  <c r="F1031" i="25"/>
  <c r="F1030" i="25"/>
  <c r="F1029" i="25"/>
  <c r="F1028" i="25"/>
  <c r="F1027" i="25"/>
  <c r="F1026" i="25"/>
  <c r="F1025" i="25"/>
  <c r="F1024" i="25"/>
  <c r="F1023" i="25"/>
  <c r="F1022" i="25"/>
  <c r="F1021" i="25"/>
  <c r="F1020" i="25"/>
  <c r="F1019" i="25"/>
  <c r="F1018" i="25"/>
  <c r="F1017" i="25"/>
  <c r="F1016" i="25"/>
  <c r="F1015" i="25"/>
  <c r="F1014" i="25"/>
  <c r="F1013" i="25"/>
  <c r="F1012" i="25"/>
  <c r="F1011" i="25"/>
  <c r="F1010" i="25"/>
  <c r="F1009" i="25"/>
  <c r="F1008" i="25"/>
  <c r="F1007" i="25"/>
  <c r="F1006" i="25"/>
  <c r="F1005" i="25"/>
  <c r="F1004" i="25"/>
  <c r="F1003" i="25"/>
  <c r="F1002" i="25"/>
  <c r="F1001" i="25"/>
  <c r="F1000" i="25"/>
  <c r="F999" i="25"/>
  <c r="F998" i="25"/>
  <c r="F997" i="25"/>
  <c r="F996" i="25"/>
  <c r="F989" i="25"/>
  <c r="F988" i="25"/>
  <c r="F987" i="25"/>
  <c r="F986" i="25"/>
  <c r="F985" i="25"/>
  <c r="F984" i="25"/>
  <c r="F983" i="25"/>
  <c r="F982" i="25"/>
  <c r="F981" i="25"/>
  <c r="F980" i="25"/>
  <c r="F979" i="25"/>
  <c r="F978" i="25"/>
  <c r="F977" i="25"/>
  <c r="F976" i="25"/>
  <c r="F975" i="25"/>
  <c r="F974" i="25"/>
  <c r="F973" i="25"/>
  <c r="F972" i="25"/>
  <c r="F971" i="25"/>
  <c r="F970" i="25"/>
  <c r="F969" i="25"/>
  <c r="F968" i="25"/>
  <c r="F967" i="25"/>
  <c r="F966" i="25"/>
  <c r="F965" i="25"/>
  <c r="F964" i="25"/>
  <c r="F963" i="25"/>
  <c r="F962" i="25"/>
  <c r="F961" i="25"/>
  <c r="F960" i="25"/>
  <c r="F959" i="25"/>
  <c r="F958" i="25"/>
  <c r="F957" i="25"/>
  <c r="F956" i="25"/>
  <c r="F955" i="25"/>
  <c r="F954" i="25"/>
  <c r="F953" i="25"/>
  <c r="F952" i="25"/>
  <c r="F951" i="25"/>
  <c r="F950" i="25"/>
  <c r="F949" i="25"/>
  <c r="F948" i="25"/>
  <c r="F947" i="25"/>
  <c r="F946" i="25"/>
  <c r="F945" i="25"/>
  <c r="F944" i="25"/>
  <c r="F937" i="25"/>
  <c r="F936" i="25"/>
  <c r="F935" i="25"/>
  <c r="F934" i="25"/>
  <c r="F933" i="25"/>
  <c r="F932" i="25"/>
  <c r="F931" i="25"/>
  <c r="F930" i="25"/>
  <c r="F929" i="25"/>
  <c r="F928" i="25"/>
  <c r="F927" i="25"/>
  <c r="F926" i="25"/>
  <c r="F925" i="25"/>
  <c r="F924" i="25"/>
  <c r="F923" i="25"/>
  <c r="F922" i="25"/>
  <c r="F921" i="25"/>
  <c r="F920" i="25"/>
  <c r="F919" i="25"/>
  <c r="F918" i="25"/>
  <c r="F917" i="25"/>
  <c r="F916" i="25"/>
  <c r="F915" i="25"/>
  <c r="F914" i="25"/>
  <c r="F913" i="25"/>
  <c r="F912" i="25"/>
  <c r="F911" i="25"/>
  <c r="F910" i="25"/>
  <c r="F909" i="25"/>
  <c r="F908" i="25"/>
  <c r="F907" i="25"/>
  <c r="F906" i="25"/>
  <c r="F905" i="25"/>
  <c r="F904" i="25"/>
  <c r="F903" i="25"/>
  <c r="F902" i="25"/>
  <c r="F901" i="25"/>
  <c r="F900" i="25"/>
  <c r="F899" i="25"/>
  <c r="F898" i="25"/>
  <c r="F897" i="25"/>
  <c r="F896" i="25"/>
  <c r="F895" i="25"/>
  <c r="F894" i="25"/>
  <c r="F893" i="25"/>
  <c r="F892" i="25"/>
  <c r="F885" i="25"/>
  <c r="F884" i="25"/>
  <c r="F883" i="25"/>
  <c r="F882" i="25"/>
  <c r="F881" i="25"/>
  <c r="F880" i="25"/>
  <c r="F879" i="25"/>
  <c r="F878" i="25"/>
  <c r="F877" i="25"/>
  <c r="F876" i="25"/>
  <c r="F875" i="25"/>
  <c r="F874" i="25"/>
  <c r="F873" i="25"/>
  <c r="F872" i="25"/>
  <c r="F871" i="25"/>
  <c r="F870" i="25"/>
  <c r="F869" i="25"/>
  <c r="F868" i="25"/>
  <c r="F867" i="25"/>
  <c r="F866" i="25"/>
  <c r="F865" i="25"/>
  <c r="F864" i="25"/>
  <c r="F863" i="25"/>
  <c r="F862" i="25"/>
  <c r="F861" i="25"/>
  <c r="F860" i="25"/>
  <c r="F859" i="25"/>
  <c r="F858" i="25"/>
  <c r="F857" i="25"/>
  <c r="F856" i="25"/>
  <c r="F855" i="25"/>
  <c r="F854" i="25"/>
  <c r="F853" i="25"/>
  <c r="F852" i="25"/>
  <c r="F851" i="25"/>
  <c r="F850" i="25"/>
  <c r="F849" i="25"/>
  <c r="F848" i="25"/>
  <c r="F847" i="25"/>
  <c r="F846" i="25"/>
  <c r="F845" i="25"/>
  <c r="F844" i="25"/>
  <c r="F843" i="25"/>
  <c r="F842" i="25"/>
  <c r="F841" i="25"/>
  <c r="F840" i="25"/>
  <c r="F833" i="25"/>
  <c r="F832" i="25"/>
  <c r="F831" i="25"/>
  <c r="F830" i="25"/>
  <c r="F829" i="25"/>
  <c r="F828" i="25"/>
  <c r="F827" i="25"/>
  <c r="F826" i="25"/>
  <c r="F825" i="25"/>
  <c r="F824" i="25"/>
  <c r="F823" i="25"/>
  <c r="F822" i="25"/>
  <c r="F821" i="25"/>
  <c r="F820" i="25"/>
  <c r="F819" i="25"/>
  <c r="F818" i="25"/>
  <c r="F817" i="25"/>
  <c r="F816" i="25"/>
  <c r="F815" i="25"/>
  <c r="F814" i="25"/>
  <c r="F813" i="25"/>
  <c r="F812" i="25"/>
  <c r="F811" i="25"/>
  <c r="F810" i="25"/>
  <c r="F809" i="25"/>
  <c r="F808" i="25"/>
  <c r="F807" i="25"/>
  <c r="F806" i="25"/>
  <c r="F805" i="25"/>
  <c r="F804" i="25"/>
  <c r="F803" i="25"/>
  <c r="F802" i="25"/>
  <c r="F801" i="25"/>
  <c r="F800" i="25"/>
  <c r="F799" i="25"/>
  <c r="F798" i="25"/>
  <c r="F797" i="25"/>
  <c r="F796" i="25"/>
  <c r="F795" i="25"/>
  <c r="F794" i="25"/>
  <c r="F793" i="25"/>
  <c r="F792" i="25"/>
  <c r="F791" i="25"/>
  <c r="F790" i="25"/>
  <c r="F789" i="25"/>
  <c r="F788" i="25"/>
  <c r="F781" i="25"/>
  <c r="F780" i="25"/>
  <c r="F779" i="25"/>
  <c r="F778" i="25"/>
  <c r="F777" i="25"/>
  <c r="F776" i="25"/>
  <c r="F775" i="25"/>
  <c r="F774" i="25"/>
  <c r="F773" i="25"/>
  <c r="F772" i="25"/>
  <c r="F771" i="25"/>
  <c r="F770" i="25"/>
  <c r="F769" i="25"/>
  <c r="F768" i="25"/>
  <c r="F767" i="25"/>
  <c r="F766" i="25"/>
  <c r="F765" i="25"/>
  <c r="F764" i="25"/>
  <c r="F763" i="25"/>
  <c r="F762" i="25"/>
  <c r="F761" i="25"/>
  <c r="F760" i="25"/>
  <c r="F759" i="25"/>
  <c r="F758" i="25"/>
  <c r="F757" i="25"/>
  <c r="F756" i="25"/>
  <c r="F755" i="25"/>
  <c r="F754" i="25"/>
  <c r="F753" i="25"/>
  <c r="F752" i="25"/>
  <c r="F751" i="25"/>
  <c r="F750" i="25"/>
  <c r="F749" i="25"/>
  <c r="F748" i="25"/>
  <c r="F747" i="25"/>
  <c r="F746" i="25"/>
  <c r="F745" i="25"/>
  <c r="F744" i="25"/>
  <c r="F743" i="25"/>
  <c r="F742" i="25"/>
  <c r="F741" i="25"/>
  <c r="F740" i="25"/>
  <c r="F739" i="25"/>
  <c r="F738" i="25"/>
  <c r="F737" i="25"/>
  <c r="F736" i="25"/>
  <c r="F729" i="25"/>
  <c r="F728" i="25"/>
  <c r="F727" i="25"/>
  <c r="F726" i="25"/>
  <c r="F725" i="25"/>
  <c r="F724" i="25"/>
  <c r="F723" i="25"/>
  <c r="F722" i="25"/>
  <c r="F721" i="25"/>
  <c r="F720" i="25"/>
  <c r="F719" i="25"/>
  <c r="F718" i="25"/>
  <c r="F717" i="25"/>
  <c r="F716" i="25"/>
  <c r="F715" i="25"/>
  <c r="F714" i="25"/>
  <c r="F713" i="25"/>
  <c r="F712" i="25"/>
  <c r="F711" i="25"/>
  <c r="F710" i="25"/>
  <c r="F709" i="25"/>
  <c r="F708" i="25"/>
  <c r="F707" i="25"/>
  <c r="F706" i="25"/>
  <c r="F705" i="25"/>
  <c r="F704" i="25"/>
  <c r="F703" i="25"/>
  <c r="F702" i="25"/>
  <c r="F701" i="25"/>
  <c r="F700" i="25"/>
  <c r="F699" i="25"/>
  <c r="F698" i="25"/>
  <c r="F697" i="25"/>
  <c r="F696" i="25"/>
  <c r="F695" i="25"/>
  <c r="F694" i="25"/>
  <c r="F693" i="25"/>
  <c r="F692" i="25"/>
  <c r="F691" i="25"/>
  <c r="F690" i="25"/>
  <c r="F689" i="25"/>
  <c r="F688" i="25"/>
  <c r="F687" i="25"/>
  <c r="F686" i="25"/>
  <c r="F685" i="25"/>
  <c r="F684" i="25"/>
  <c r="F677" i="25"/>
  <c r="F676" i="25"/>
  <c r="F675" i="25"/>
  <c r="F674" i="25"/>
  <c r="F673" i="25"/>
  <c r="F672" i="25"/>
  <c r="F671" i="25"/>
  <c r="F670" i="25"/>
  <c r="F669" i="25"/>
  <c r="F668" i="25"/>
  <c r="F667" i="25"/>
  <c r="F666" i="25"/>
  <c r="F665" i="25"/>
  <c r="F664" i="25"/>
  <c r="F663" i="25"/>
  <c r="F662" i="25"/>
  <c r="F661" i="25"/>
  <c r="F660" i="25"/>
  <c r="F659" i="25"/>
  <c r="F658" i="25"/>
  <c r="F657" i="25"/>
  <c r="F656" i="25"/>
  <c r="F655" i="25"/>
  <c r="F654" i="25"/>
  <c r="F653" i="25"/>
  <c r="F652" i="25"/>
  <c r="F651" i="25"/>
  <c r="F650" i="25"/>
  <c r="F649" i="25"/>
  <c r="F648" i="25"/>
  <c r="F647" i="25"/>
  <c r="F646" i="25"/>
  <c r="F645" i="25"/>
  <c r="F644" i="25"/>
  <c r="F643" i="25"/>
  <c r="F642" i="25"/>
  <c r="F641" i="25"/>
  <c r="F640" i="25"/>
  <c r="F639" i="25"/>
  <c r="F638" i="25"/>
  <c r="F637" i="25"/>
  <c r="F636" i="25"/>
  <c r="F635" i="25"/>
  <c r="F634" i="25"/>
  <c r="F633" i="25"/>
  <c r="F632" i="25"/>
  <c r="F625" i="25"/>
  <c r="F624" i="25"/>
  <c r="F623" i="25"/>
  <c r="F622" i="25"/>
  <c r="F621" i="25"/>
  <c r="F620" i="25"/>
  <c r="F619" i="25"/>
  <c r="F618" i="25"/>
  <c r="F617" i="25"/>
  <c r="F616" i="25"/>
  <c r="F615" i="25"/>
  <c r="F614" i="25"/>
  <c r="F613" i="25"/>
  <c r="F612" i="25"/>
  <c r="F611" i="25"/>
  <c r="F610" i="25"/>
  <c r="F609" i="25"/>
  <c r="F608" i="25"/>
  <c r="F607" i="25"/>
  <c r="F606" i="25"/>
  <c r="F605" i="25"/>
  <c r="F604" i="25"/>
  <c r="F603" i="25"/>
  <c r="F602" i="25"/>
  <c r="F601" i="25"/>
  <c r="F600" i="25"/>
  <c r="F599" i="25"/>
  <c r="F598" i="25"/>
  <c r="F597" i="25"/>
  <c r="F596" i="25"/>
  <c r="F595" i="25"/>
  <c r="F594" i="25"/>
  <c r="F593" i="25"/>
  <c r="F592" i="25"/>
  <c r="F591" i="25"/>
  <c r="F590" i="25"/>
  <c r="F589" i="25"/>
  <c r="F588" i="25"/>
  <c r="F587" i="25"/>
  <c r="F586" i="25"/>
  <c r="F585" i="25"/>
  <c r="F584" i="25"/>
  <c r="F583" i="25"/>
  <c r="F582" i="25"/>
  <c r="F581" i="25"/>
  <c r="F580" i="25"/>
  <c r="F573" i="25"/>
  <c r="F572" i="25"/>
  <c r="F571" i="25"/>
  <c r="F570" i="25"/>
  <c r="F569" i="25"/>
  <c r="F568" i="25"/>
  <c r="F567" i="25"/>
  <c r="F566" i="25"/>
  <c r="F565" i="25"/>
  <c r="F564" i="25"/>
  <c r="F563" i="25"/>
  <c r="F562" i="25"/>
  <c r="F561" i="25"/>
  <c r="F560" i="25"/>
  <c r="F559" i="25"/>
  <c r="F558" i="25"/>
  <c r="F557" i="25"/>
  <c r="F556" i="25"/>
  <c r="F555" i="25"/>
  <c r="F554" i="25"/>
  <c r="F553" i="25"/>
  <c r="F552" i="25"/>
  <c r="F551" i="25"/>
  <c r="F550" i="25"/>
  <c r="F549" i="25"/>
  <c r="F548" i="25"/>
  <c r="F547" i="25"/>
  <c r="F546" i="25"/>
  <c r="F545" i="25"/>
  <c r="F544" i="25"/>
  <c r="F543" i="25"/>
  <c r="F542" i="25"/>
  <c r="F541" i="25"/>
  <c r="F540" i="25"/>
  <c r="F539" i="25"/>
  <c r="F538" i="25"/>
  <c r="F537" i="25"/>
  <c r="F536" i="25"/>
  <c r="F535" i="25"/>
  <c r="F534" i="25"/>
  <c r="F533" i="25"/>
  <c r="F532" i="25"/>
  <c r="F531" i="25"/>
  <c r="F530" i="25"/>
  <c r="F529" i="25"/>
  <c r="F528" i="25"/>
  <c r="F521" i="25"/>
  <c r="F520" i="25"/>
  <c r="F519" i="25"/>
  <c r="F518" i="25"/>
  <c r="F517" i="25"/>
  <c r="F516" i="25"/>
  <c r="F515" i="25"/>
  <c r="F514" i="25"/>
  <c r="F513" i="25"/>
  <c r="F512" i="25"/>
  <c r="F511" i="25"/>
  <c r="F510" i="25"/>
  <c r="F509" i="25"/>
  <c r="F508" i="25"/>
  <c r="F507" i="25"/>
  <c r="F506" i="25"/>
  <c r="F505" i="25"/>
  <c r="F504" i="25"/>
  <c r="F503" i="25"/>
  <c r="F502" i="25"/>
  <c r="F501" i="25"/>
  <c r="F500" i="25"/>
  <c r="F499" i="25"/>
  <c r="F498" i="25"/>
  <c r="F497" i="25"/>
  <c r="F496" i="25"/>
  <c r="F495" i="25"/>
  <c r="F494" i="25"/>
  <c r="F493" i="25"/>
  <c r="F492" i="25"/>
  <c r="F491" i="25"/>
  <c r="F490" i="25"/>
  <c r="F489" i="25"/>
  <c r="F488" i="25"/>
  <c r="F487" i="25"/>
  <c r="F486" i="25"/>
  <c r="F485" i="25"/>
  <c r="F484" i="25"/>
  <c r="F483" i="25"/>
  <c r="F482" i="25"/>
  <c r="F481" i="25"/>
  <c r="F480" i="25"/>
  <c r="F479" i="25"/>
  <c r="F478" i="25"/>
  <c r="F477" i="25"/>
  <c r="F476" i="25"/>
  <c r="F469" i="25"/>
  <c r="F468" i="25"/>
  <c r="F467" i="25"/>
  <c r="F466" i="25"/>
  <c r="F465" i="25"/>
  <c r="F464" i="25"/>
  <c r="F463" i="25"/>
  <c r="F462" i="25"/>
  <c r="F461" i="25"/>
  <c r="F460" i="25"/>
  <c r="F459" i="25"/>
  <c r="F458" i="25"/>
  <c r="F457" i="25"/>
  <c r="F456" i="25"/>
  <c r="F455" i="25"/>
  <c r="F454" i="25"/>
  <c r="F453" i="25"/>
  <c r="F452" i="25"/>
  <c r="F451" i="25"/>
  <c r="F450" i="25"/>
  <c r="F449" i="25"/>
  <c r="F448" i="25"/>
  <c r="F447" i="25"/>
  <c r="F446" i="25"/>
  <c r="F445" i="25"/>
  <c r="F444" i="25"/>
  <c r="F443" i="25"/>
  <c r="F442" i="25"/>
  <c r="F441" i="25"/>
  <c r="F440" i="25"/>
  <c r="F439" i="25"/>
  <c r="F438" i="25"/>
  <c r="F437" i="25"/>
  <c r="F436" i="25"/>
  <c r="F435" i="25"/>
  <c r="F434" i="25"/>
  <c r="F433" i="25"/>
  <c r="F432" i="25"/>
  <c r="F431" i="25"/>
  <c r="F430" i="25"/>
  <c r="F429" i="25"/>
  <c r="F428" i="25"/>
  <c r="F427" i="25"/>
  <c r="F426" i="25"/>
  <c r="F425" i="25"/>
  <c r="F424" i="25"/>
  <c r="F417" i="25"/>
  <c r="F416" i="25"/>
  <c r="F415" i="25"/>
  <c r="F414" i="25"/>
  <c r="F413" i="25"/>
  <c r="F412" i="25"/>
  <c r="F411" i="25"/>
  <c r="F410" i="25"/>
  <c r="F409" i="25"/>
  <c r="F408" i="25"/>
  <c r="F407" i="25"/>
  <c r="F406" i="25"/>
  <c r="F405" i="25"/>
  <c r="F404" i="25"/>
  <c r="F403" i="25"/>
  <c r="F402" i="25"/>
  <c r="F401" i="25"/>
  <c r="F400" i="25"/>
  <c r="F399" i="25"/>
  <c r="F398" i="25"/>
  <c r="F397" i="25"/>
  <c r="F396" i="25"/>
  <c r="F395" i="25"/>
  <c r="F394" i="25"/>
  <c r="F393" i="25"/>
  <c r="F392" i="25"/>
  <c r="F391" i="25"/>
  <c r="F390" i="25"/>
  <c r="F389" i="25"/>
  <c r="F388" i="25"/>
  <c r="F387" i="25"/>
  <c r="F386" i="25"/>
  <c r="F385" i="25"/>
  <c r="F384" i="25"/>
  <c r="F383" i="25"/>
  <c r="F382" i="25"/>
  <c r="F381" i="25"/>
  <c r="F380" i="25"/>
  <c r="F379" i="25"/>
  <c r="F378" i="25"/>
  <c r="F377" i="25"/>
  <c r="F376" i="25"/>
  <c r="F375" i="25"/>
  <c r="F374" i="25"/>
  <c r="F373" i="25"/>
  <c r="F372" i="25"/>
  <c r="F365" i="25"/>
  <c r="F364" i="25"/>
  <c r="F363" i="25"/>
  <c r="F362" i="25"/>
  <c r="F361" i="25"/>
  <c r="F360" i="25"/>
  <c r="F359" i="25"/>
  <c r="F358" i="25"/>
  <c r="F357" i="25"/>
  <c r="F356" i="25"/>
  <c r="F355" i="25"/>
  <c r="F354" i="25"/>
  <c r="F353" i="25"/>
  <c r="F352" i="25"/>
  <c r="F351" i="25"/>
  <c r="F350" i="25"/>
  <c r="F349" i="25"/>
  <c r="F348" i="25"/>
  <c r="F347" i="25"/>
  <c r="F346" i="25"/>
  <c r="F345" i="25"/>
  <c r="F344" i="25"/>
  <c r="F343" i="25"/>
  <c r="F342" i="25"/>
  <c r="F341" i="25"/>
  <c r="F340" i="25"/>
  <c r="F339" i="25"/>
  <c r="F338" i="25"/>
  <c r="F337" i="25"/>
  <c r="F336" i="25"/>
  <c r="F335" i="25"/>
  <c r="F334" i="25"/>
  <c r="F333" i="25"/>
  <c r="F332" i="25"/>
  <c r="F331" i="25"/>
  <c r="F330" i="25"/>
  <c r="F329" i="25"/>
  <c r="F328" i="25"/>
  <c r="F327" i="25"/>
  <c r="F326" i="25"/>
  <c r="F325" i="25"/>
  <c r="F324" i="25"/>
  <c r="F323" i="25"/>
  <c r="F322" i="25"/>
  <c r="F321" i="25"/>
  <c r="F320" i="25"/>
  <c r="F313" i="25"/>
  <c r="F312" i="25"/>
  <c r="F311" i="25"/>
  <c r="F310" i="25"/>
  <c r="F309" i="25"/>
  <c r="F308" i="25"/>
  <c r="F307" i="25"/>
  <c r="F306" i="25"/>
  <c r="F305" i="25"/>
  <c r="F304" i="25"/>
  <c r="F303" i="25"/>
  <c r="F302" i="25"/>
  <c r="F301" i="25"/>
  <c r="F300" i="25"/>
  <c r="F299" i="25"/>
  <c r="F298" i="25"/>
  <c r="F297" i="25"/>
  <c r="F296" i="25"/>
  <c r="F295" i="25"/>
  <c r="F294" i="25"/>
  <c r="F293" i="25"/>
  <c r="F292" i="25"/>
  <c r="F291" i="25"/>
  <c r="F290" i="25"/>
  <c r="F289" i="25"/>
  <c r="F288" i="25"/>
  <c r="F287" i="25"/>
  <c r="F286" i="25"/>
  <c r="F285" i="25"/>
  <c r="F284" i="25"/>
  <c r="F283" i="25"/>
  <c r="F282" i="25"/>
  <c r="F281" i="25"/>
  <c r="F280" i="25"/>
  <c r="F279" i="25"/>
  <c r="F278" i="25"/>
  <c r="F277" i="25"/>
  <c r="F276" i="25"/>
  <c r="F275" i="25"/>
  <c r="F274" i="25"/>
  <c r="F273" i="25"/>
  <c r="F272" i="25"/>
  <c r="F271" i="25"/>
  <c r="F270" i="25"/>
  <c r="F269" i="25"/>
  <c r="F268" i="25"/>
  <c r="F261" i="25"/>
  <c r="F260" i="25"/>
  <c r="F259" i="25"/>
  <c r="F258" i="25"/>
  <c r="F257" i="25"/>
  <c r="F256" i="25"/>
  <c r="F255" i="25"/>
  <c r="F254" i="25"/>
  <c r="F253" i="25"/>
  <c r="F252" i="25"/>
  <c r="F251" i="25"/>
  <c r="F250" i="25"/>
  <c r="F249" i="25"/>
  <c r="F248" i="25"/>
  <c r="F247" i="25"/>
  <c r="F246" i="25"/>
  <c r="F245" i="25"/>
  <c r="F244" i="25"/>
  <c r="F243" i="25"/>
  <c r="F242" i="25"/>
  <c r="F241" i="25"/>
  <c r="F240" i="25"/>
  <c r="F239" i="25"/>
  <c r="F238" i="25"/>
  <c r="F237" i="25"/>
  <c r="F236" i="25"/>
  <c r="F235" i="25"/>
  <c r="F234" i="25"/>
  <c r="F233" i="25"/>
  <c r="F232" i="25"/>
  <c r="F231" i="25"/>
  <c r="F230" i="25"/>
  <c r="F229" i="25"/>
  <c r="F228" i="25"/>
  <c r="F227" i="25"/>
  <c r="F226" i="25"/>
  <c r="F225" i="25"/>
  <c r="F224" i="25"/>
  <c r="F223" i="25"/>
  <c r="F222" i="25"/>
  <c r="F221" i="25"/>
  <c r="F220" i="25"/>
  <c r="F219" i="25"/>
  <c r="F218" i="25"/>
  <c r="F217" i="25"/>
  <c r="F216" i="25"/>
  <c r="F209" i="25"/>
  <c r="F208" i="25"/>
  <c r="F207" i="25"/>
  <c r="F206" i="25"/>
  <c r="F205" i="25"/>
  <c r="F204" i="25"/>
  <c r="F203" i="25"/>
  <c r="F202" i="25"/>
  <c r="F201" i="25"/>
  <c r="F200" i="25"/>
  <c r="F199" i="25"/>
  <c r="F198" i="25"/>
  <c r="F197" i="25"/>
  <c r="F196" i="25"/>
  <c r="F195" i="25"/>
  <c r="F194" i="25"/>
  <c r="F193" i="25"/>
  <c r="F192" i="25"/>
  <c r="F191" i="25"/>
  <c r="F190" i="25"/>
  <c r="F189" i="25"/>
  <c r="F188" i="25"/>
  <c r="F187" i="25"/>
  <c r="F186" i="25"/>
  <c r="F185" i="25"/>
  <c r="F184" i="25"/>
  <c r="F183" i="25"/>
  <c r="F182" i="25"/>
  <c r="F181" i="25"/>
  <c r="F180" i="25"/>
  <c r="F179" i="25"/>
  <c r="F178" i="25"/>
  <c r="F177" i="25"/>
  <c r="F176" i="25"/>
  <c r="F175" i="25"/>
  <c r="F174" i="25"/>
  <c r="F173" i="25"/>
  <c r="F172" i="25"/>
  <c r="F171" i="25"/>
  <c r="F170" i="25"/>
  <c r="F169" i="25"/>
  <c r="F168" i="25"/>
  <c r="F167" i="25"/>
  <c r="F166" i="25"/>
  <c r="F165" i="25"/>
  <c r="F164" i="25"/>
  <c r="F157" i="25"/>
  <c r="F156" i="25"/>
  <c r="F155" i="25"/>
  <c r="F154" i="25"/>
  <c r="F153" i="25"/>
  <c r="F152" i="25"/>
  <c r="F151" i="25"/>
  <c r="F150" i="25"/>
  <c r="F149" i="25"/>
  <c r="F148" i="25"/>
  <c r="F147" i="25"/>
  <c r="F146" i="25"/>
  <c r="F145" i="25"/>
  <c r="F144" i="25"/>
  <c r="F143" i="25"/>
  <c r="F142" i="25"/>
  <c r="F141" i="25"/>
  <c r="F140" i="25"/>
  <c r="F139" i="25"/>
  <c r="F138" i="25"/>
  <c r="F137" i="25"/>
  <c r="F136" i="25"/>
  <c r="F135" i="25"/>
  <c r="F134" i="25"/>
  <c r="F133" i="25"/>
  <c r="F132" i="25"/>
  <c r="F131" i="25"/>
  <c r="F130" i="25"/>
  <c r="F129" i="25"/>
  <c r="F128" i="25"/>
  <c r="F127" i="25"/>
  <c r="F126" i="25"/>
  <c r="F125" i="25"/>
  <c r="F124" i="25"/>
  <c r="F123" i="25"/>
  <c r="F122" i="25"/>
  <c r="F121" i="25"/>
  <c r="F120" i="25"/>
  <c r="F119" i="25"/>
  <c r="F118" i="25"/>
  <c r="F117" i="25"/>
  <c r="F116" i="25"/>
  <c r="F115" i="25"/>
  <c r="F114" i="25"/>
  <c r="F113" i="25"/>
  <c r="F112" i="25"/>
  <c r="F105" i="25"/>
  <c r="F104" i="25"/>
  <c r="F103" i="25"/>
  <c r="F102" i="25"/>
  <c r="F101" i="25"/>
  <c r="F100" i="25"/>
  <c r="F99" i="25"/>
  <c r="F98" i="25"/>
  <c r="F97" i="25"/>
  <c r="F96" i="25"/>
  <c r="F95" i="25"/>
  <c r="F94" i="25"/>
  <c r="F93" i="25"/>
  <c r="F92" i="25"/>
  <c r="F91" i="25"/>
  <c r="F90" i="25"/>
  <c r="F89" i="25"/>
  <c r="F88" i="25"/>
  <c r="F87" i="25"/>
  <c r="F86" i="25"/>
  <c r="F85" i="25"/>
  <c r="F84" i="25"/>
  <c r="F83" i="25"/>
  <c r="F82" i="25"/>
  <c r="F81" i="25"/>
  <c r="F80" i="25"/>
  <c r="F79" i="25"/>
  <c r="F78" i="25"/>
  <c r="F77" i="25"/>
  <c r="F76" i="25"/>
  <c r="F75" i="25"/>
  <c r="F74" i="25"/>
  <c r="F73" i="25"/>
  <c r="F72" i="25"/>
  <c r="F71" i="25"/>
  <c r="F70" i="25"/>
  <c r="F69" i="25"/>
  <c r="F68" i="25"/>
  <c r="F67" i="25"/>
  <c r="F66" i="25"/>
  <c r="F65" i="25"/>
  <c r="F64" i="25"/>
  <c r="F63" i="25"/>
  <c r="F62" i="25"/>
  <c r="F61" i="25"/>
  <c r="F60" i="25"/>
  <c r="F53" i="25"/>
  <c r="F52" i="25"/>
  <c r="F51" i="25"/>
  <c r="F49" i="25"/>
  <c r="F48" i="25"/>
  <c r="F47" i="25"/>
  <c r="F46" i="25"/>
  <c r="F45" i="25"/>
  <c r="F44" i="25"/>
  <c r="F43" i="25"/>
  <c r="F42" i="25"/>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2" i="25"/>
  <c r="F11" i="25"/>
  <c r="F10" i="25"/>
  <c r="F9" i="25"/>
  <c r="F8" i="25"/>
  <c r="D10565" i="25" l="1"/>
  <c r="D10566" i="25" s="1"/>
  <c r="D10567" i="25" s="1"/>
  <c r="D10568" i="25" s="1"/>
  <c r="D10569" i="25" s="1"/>
  <c r="D10570" i="25" s="1"/>
  <c r="D10571" i="25" s="1"/>
  <c r="D10572" i="25" s="1"/>
  <c r="D10573" i="25" s="1"/>
  <c r="D10574" i="25" s="1"/>
  <c r="D10575" i="25" s="1"/>
  <c r="D10576" i="25" s="1"/>
  <c r="D10577" i="25" s="1"/>
  <c r="D10578" i="25" s="1"/>
  <c r="D10579" i="25" s="1"/>
  <c r="D10580" i="25" s="1"/>
  <c r="D10581" i="25" s="1"/>
  <c r="D10582" i="25" s="1"/>
  <c r="D10583" i="25" s="1"/>
  <c r="D10584" i="25" s="1"/>
  <c r="D10585" i="25" s="1"/>
  <c r="D10586" i="25" s="1"/>
  <c r="D10587" i="25" s="1"/>
  <c r="D10588" i="25" s="1"/>
  <c r="D10589" i="25" s="1"/>
  <c r="D10590" i="25" s="1"/>
  <c r="D10591" i="25" s="1"/>
  <c r="D10592" i="25" s="1"/>
  <c r="D10593" i="25" s="1"/>
  <c r="D10594" i="25" s="1"/>
  <c r="D10595" i="25" s="1"/>
  <c r="D10596" i="25" s="1"/>
  <c r="D10597" i="25" s="1"/>
  <c r="D10598" i="25" s="1"/>
  <c r="D10599" i="25" s="1"/>
  <c r="D10600" i="25" s="1"/>
  <c r="D10601" i="25" s="1"/>
  <c r="D10602" i="25" s="1"/>
  <c r="D10603" i="25" s="1"/>
  <c r="D10604" i="25" s="1"/>
  <c r="D10605" i="25" s="1"/>
  <c r="D10606" i="25" s="1"/>
  <c r="D10607" i="25" s="1"/>
  <c r="D10608" i="25" s="1"/>
  <c r="D10609" i="25" s="1"/>
  <c r="D10564" i="25"/>
  <c r="A10557" i="25"/>
  <c r="D10514" i="25"/>
  <c r="D10515" i="25" s="1"/>
  <c r="D10516" i="25" s="1"/>
  <c r="D10517" i="25" s="1"/>
  <c r="D10518" i="25" s="1"/>
  <c r="D10519" i="25" s="1"/>
  <c r="D10520" i="25" s="1"/>
  <c r="D10521" i="25" s="1"/>
  <c r="D10522" i="25" s="1"/>
  <c r="D10523" i="25" s="1"/>
  <c r="D10524" i="25" s="1"/>
  <c r="D10525" i="25" s="1"/>
  <c r="D10526" i="25" s="1"/>
  <c r="D10527" i="25" s="1"/>
  <c r="D10528" i="25" s="1"/>
  <c r="D10529" i="25" s="1"/>
  <c r="D10530" i="25" s="1"/>
  <c r="D10531" i="25" s="1"/>
  <c r="D10532" i="25" s="1"/>
  <c r="D10533" i="25" s="1"/>
  <c r="D10534" i="25" s="1"/>
  <c r="D10535" i="25" s="1"/>
  <c r="D10536" i="25" s="1"/>
  <c r="D10537" i="25" s="1"/>
  <c r="D10538" i="25" s="1"/>
  <c r="D10539" i="25" s="1"/>
  <c r="D10540" i="25" s="1"/>
  <c r="D10541" i="25" s="1"/>
  <c r="D10542" i="25" s="1"/>
  <c r="D10543" i="25" s="1"/>
  <c r="D10544" i="25" s="1"/>
  <c r="D10545" i="25" s="1"/>
  <c r="D10546" i="25" s="1"/>
  <c r="D10547" i="25" s="1"/>
  <c r="D10548" i="25" s="1"/>
  <c r="D10549" i="25" s="1"/>
  <c r="D10550" i="25" s="1"/>
  <c r="D10551" i="25" s="1"/>
  <c r="D10552" i="25" s="1"/>
  <c r="D10553" i="25" s="1"/>
  <c r="D10554" i="25" s="1"/>
  <c r="D10555" i="25" s="1"/>
  <c r="D10556" i="25" s="1"/>
  <c r="D10557" i="25" s="1"/>
  <c r="D10513" i="25"/>
  <c r="D10512" i="25"/>
  <c r="D10461" i="25"/>
  <c r="D10462" i="25" s="1"/>
  <c r="D10463" i="25" s="1"/>
  <c r="D10464" i="25" s="1"/>
  <c r="D10465" i="25" s="1"/>
  <c r="D10466" i="25" s="1"/>
  <c r="D10467" i="25" s="1"/>
  <c r="D10468" i="25" s="1"/>
  <c r="D10469" i="25" s="1"/>
  <c r="D10470" i="25" s="1"/>
  <c r="D10471" i="25" s="1"/>
  <c r="D10472" i="25" s="1"/>
  <c r="D10473" i="25" s="1"/>
  <c r="D10474" i="25" s="1"/>
  <c r="D10475" i="25" s="1"/>
  <c r="D10476" i="25" s="1"/>
  <c r="D10477" i="25" s="1"/>
  <c r="D10478" i="25" s="1"/>
  <c r="D10479" i="25" s="1"/>
  <c r="D10480" i="25" s="1"/>
  <c r="D10481" i="25" s="1"/>
  <c r="D10482" i="25" s="1"/>
  <c r="D10483" i="25" s="1"/>
  <c r="D10484" i="25" s="1"/>
  <c r="D10485" i="25" s="1"/>
  <c r="D10486" i="25" s="1"/>
  <c r="D10487" i="25" s="1"/>
  <c r="D10488" i="25" s="1"/>
  <c r="D10489" i="25" s="1"/>
  <c r="D10490" i="25" s="1"/>
  <c r="D10491" i="25" s="1"/>
  <c r="D10492" i="25" s="1"/>
  <c r="D10493" i="25" s="1"/>
  <c r="D10494" i="25" s="1"/>
  <c r="D10495" i="25" s="1"/>
  <c r="D10496" i="25" s="1"/>
  <c r="D10460" i="25"/>
  <c r="A10453" i="25"/>
  <c r="D10410" i="25"/>
  <c r="D10411" i="25" s="1"/>
  <c r="D10412" i="25" s="1"/>
  <c r="D10413" i="25" s="1"/>
  <c r="D10414" i="25" s="1"/>
  <c r="D10415" i="25" s="1"/>
  <c r="D10416" i="25" s="1"/>
  <c r="D10417" i="25" s="1"/>
  <c r="D10418" i="25" s="1"/>
  <c r="D10419" i="25" s="1"/>
  <c r="D10420" i="25" s="1"/>
  <c r="D10421" i="25" s="1"/>
  <c r="D10422" i="25" s="1"/>
  <c r="D10423" i="25" s="1"/>
  <c r="D10424" i="25" s="1"/>
  <c r="D10425" i="25" s="1"/>
  <c r="D10426" i="25" s="1"/>
  <c r="D10427" i="25" s="1"/>
  <c r="D10428" i="25" s="1"/>
  <c r="D10429" i="25" s="1"/>
  <c r="D10430" i="25" s="1"/>
  <c r="D10431" i="25" s="1"/>
  <c r="D10432" i="25" s="1"/>
  <c r="D10433" i="25" s="1"/>
  <c r="D10434" i="25" s="1"/>
  <c r="D10435" i="25" s="1"/>
  <c r="D10436" i="25" s="1"/>
  <c r="D10437" i="25" s="1"/>
  <c r="D10438" i="25" s="1"/>
  <c r="D10439" i="25" s="1"/>
  <c r="D10440" i="25" s="1"/>
  <c r="D10441" i="25" s="1"/>
  <c r="D10442" i="25" s="1"/>
  <c r="D10409" i="25"/>
  <c r="D10408" i="25"/>
  <c r="D10357" i="25"/>
  <c r="D10358" i="25" s="1"/>
  <c r="D10359" i="25" s="1"/>
  <c r="D10360" i="25" s="1"/>
  <c r="D10361" i="25" s="1"/>
  <c r="D10362" i="25" s="1"/>
  <c r="D10363" i="25" s="1"/>
  <c r="D10364" i="25" s="1"/>
  <c r="D10365" i="25" s="1"/>
  <c r="D10366" i="25" s="1"/>
  <c r="D10367" i="25" s="1"/>
  <c r="D10368" i="25" s="1"/>
  <c r="D10369" i="25" s="1"/>
  <c r="D10370" i="25" s="1"/>
  <c r="D10371" i="25" s="1"/>
  <c r="D10372" i="25" s="1"/>
  <c r="D10373" i="25" s="1"/>
  <c r="D10374" i="25" s="1"/>
  <c r="D10375" i="25" s="1"/>
  <c r="D10376" i="25" s="1"/>
  <c r="D10377" i="25" s="1"/>
  <c r="D10378" i="25" s="1"/>
  <c r="D10379" i="25" s="1"/>
  <c r="D10380" i="25" s="1"/>
  <c r="D10381" i="25" s="1"/>
  <c r="D10382" i="25" s="1"/>
  <c r="D10383" i="25" s="1"/>
  <c r="D10384" i="25" s="1"/>
  <c r="D10385" i="25" s="1"/>
  <c r="D10386" i="25" s="1"/>
  <c r="D10387" i="25" s="1"/>
  <c r="D10388" i="25" s="1"/>
  <c r="D10389" i="25" s="1"/>
  <c r="D10356" i="25"/>
  <c r="D10306" i="25"/>
  <c r="D10307" i="25" s="1"/>
  <c r="D10308" i="25" s="1"/>
  <c r="D10309" i="25" s="1"/>
  <c r="D10310" i="25" s="1"/>
  <c r="D10311" i="25" s="1"/>
  <c r="D10312" i="25" s="1"/>
  <c r="D10313" i="25" s="1"/>
  <c r="D10314" i="25" s="1"/>
  <c r="D10315" i="25" s="1"/>
  <c r="D10316" i="25" s="1"/>
  <c r="D10317" i="25" s="1"/>
  <c r="D10318" i="25" s="1"/>
  <c r="D10319" i="25" s="1"/>
  <c r="D10320" i="25" s="1"/>
  <c r="D10321" i="25" s="1"/>
  <c r="D10322" i="25" s="1"/>
  <c r="D10323" i="25" s="1"/>
  <c r="D10324" i="25" s="1"/>
  <c r="D10325" i="25" s="1"/>
  <c r="D10326" i="25" s="1"/>
  <c r="D10327" i="25" s="1"/>
  <c r="D10328" i="25" s="1"/>
  <c r="D10329" i="25" s="1"/>
  <c r="D10330" i="25" s="1"/>
  <c r="D10331" i="25" s="1"/>
  <c r="D10332" i="25" s="1"/>
  <c r="D10333" i="25" s="1"/>
  <c r="D10334" i="25" s="1"/>
  <c r="D10335" i="25" s="1"/>
  <c r="D10305" i="25"/>
  <c r="D10304" i="25"/>
  <c r="D10253" i="25"/>
  <c r="D10254" i="25" s="1"/>
  <c r="D10255" i="25" s="1"/>
  <c r="D10256" i="25" s="1"/>
  <c r="D10257" i="25" s="1"/>
  <c r="D10258" i="25" s="1"/>
  <c r="D10259" i="25" s="1"/>
  <c r="D10260" i="25" s="1"/>
  <c r="D10261" i="25" s="1"/>
  <c r="D10262" i="25" s="1"/>
  <c r="D10263" i="25" s="1"/>
  <c r="D10264" i="25" s="1"/>
  <c r="D10265" i="25" s="1"/>
  <c r="D10266" i="25" s="1"/>
  <c r="D10267" i="25" s="1"/>
  <c r="D10268" i="25" s="1"/>
  <c r="D10269" i="25" s="1"/>
  <c r="D10270" i="25" s="1"/>
  <c r="D10271" i="25" s="1"/>
  <c r="D10272" i="25" s="1"/>
  <c r="D10273" i="25" s="1"/>
  <c r="D10274" i="25" s="1"/>
  <c r="D10275" i="25" s="1"/>
  <c r="D10276" i="25" s="1"/>
  <c r="D10277" i="25" s="1"/>
  <c r="D10278" i="25" s="1"/>
  <c r="D10279" i="25" s="1"/>
  <c r="D10280" i="25" s="1"/>
  <c r="D10281" i="25" s="1"/>
  <c r="D10282" i="25" s="1"/>
  <c r="D10283" i="25" s="1"/>
  <c r="D10284" i="25" s="1"/>
  <c r="D10285" i="25" s="1"/>
  <c r="D10286" i="25" s="1"/>
  <c r="D10287" i="25" s="1"/>
  <c r="D10288" i="25" s="1"/>
  <c r="D10289" i="25" s="1"/>
  <c r="D10290" i="25" s="1"/>
  <c r="D10291" i="25" s="1"/>
  <c r="D10292" i="25" s="1"/>
  <c r="D10293" i="25" s="1"/>
  <c r="D10294" i="25" s="1"/>
  <c r="D10295" i="25" s="1"/>
  <c r="D10252" i="25"/>
  <c r="D10201" i="25"/>
  <c r="D10202" i="25" s="1"/>
  <c r="D10203" i="25" s="1"/>
  <c r="D10204" i="25" s="1"/>
  <c r="D10205" i="25" s="1"/>
  <c r="D10206" i="25" s="1"/>
  <c r="D10207" i="25" s="1"/>
  <c r="D10208" i="25" s="1"/>
  <c r="D10209" i="25" s="1"/>
  <c r="D10210" i="25" s="1"/>
  <c r="D10211" i="25" s="1"/>
  <c r="D10212" i="25" s="1"/>
  <c r="D10213" i="25" s="1"/>
  <c r="D10214" i="25" s="1"/>
  <c r="D10215" i="25" s="1"/>
  <c r="D10216" i="25" s="1"/>
  <c r="D10217" i="25" s="1"/>
  <c r="D10218" i="25" s="1"/>
  <c r="D10219" i="25" s="1"/>
  <c r="D10220" i="25" s="1"/>
  <c r="D10221" i="25" s="1"/>
  <c r="D10222" i="25" s="1"/>
  <c r="D10223" i="25" s="1"/>
  <c r="D10224" i="25" s="1"/>
  <c r="D10225" i="25" s="1"/>
  <c r="D10226" i="25" s="1"/>
  <c r="D10227" i="25" s="1"/>
  <c r="D10228" i="25" s="1"/>
  <c r="D10229" i="25" s="1"/>
  <c r="D10230" i="25" s="1"/>
  <c r="D10231" i="25" s="1"/>
  <c r="D10232" i="25" s="1"/>
  <c r="D10233" i="25" s="1"/>
  <c r="D10234" i="25" s="1"/>
  <c r="D10235" i="25" s="1"/>
  <c r="D10236" i="25" s="1"/>
  <c r="D10237" i="25" s="1"/>
  <c r="D10238" i="25" s="1"/>
  <c r="D10239" i="25" s="1"/>
  <c r="D10240" i="25" s="1"/>
  <c r="D10241" i="25" s="1"/>
  <c r="D10242" i="25" s="1"/>
  <c r="D10200" i="25"/>
  <c r="D10150" i="25"/>
  <c r="D10151" i="25" s="1"/>
  <c r="D10152" i="25" s="1"/>
  <c r="D10153" i="25" s="1"/>
  <c r="D10154" i="25" s="1"/>
  <c r="D10155" i="25" s="1"/>
  <c r="D10156" i="25" s="1"/>
  <c r="D10157" i="25" s="1"/>
  <c r="D10158" i="25" s="1"/>
  <c r="D10159" i="25" s="1"/>
  <c r="D10160" i="25" s="1"/>
  <c r="D10161" i="25" s="1"/>
  <c r="D10162" i="25" s="1"/>
  <c r="D10163" i="25" s="1"/>
  <c r="D10164" i="25" s="1"/>
  <c r="D10165" i="25" s="1"/>
  <c r="D10166" i="25" s="1"/>
  <c r="D10167" i="25" s="1"/>
  <c r="D10168" i="25" s="1"/>
  <c r="D10169" i="25" s="1"/>
  <c r="D10170" i="25" s="1"/>
  <c r="D10171" i="25" s="1"/>
  <c r="D10172" i="25" s="1"/>
  <c r="D10173" i="25" s="1"/>
  <c r="D10174" i="25" s="1"/>
  <c r="D10175" i="25" s="1"/>
  <c r="D10176" i="25" s="1"/>
  <c r="D10177" i="25" s="1"/>
  <c r="D10178" i="25" s="1"/>
  <c r="D10179" i="25" s="1"/>
  <c r="D10180" i="25" s="1"/>
  <c r="D10181" i="25" s="1"/>
  <c r="D10149" i="25"/>
  <c r="D10148" i="25"/>
  <c r="D10098" i="25"/>
  <c r="D10099" i="25" s="1"/>
  <c r="D10100" i="25" s="1"/>
  <c r="D10101" i="25" s="1"/>
  <c r="D10102" i="25" s="1"/>
  <c r="D10103" i="25" s="1"/>
  <c r="D10104" i="25" s="1"/>
  <c r="D10105" i="25" s="1"/>
  <c r="D10106" i="25" s="1"/>
  <c r="D10107" i="25" s="1"/>
  <c r="D10108" i="25" s="1"/>
  <c r="D10109" i="25" s="1"/>
  <c r="D10110" i="25" s="1"/>
  <c r="D10111" i="25" s="1"/>
  <c r="D10112" i="25" s="1"/>
  <c r="D10113" i="25" s="1"/>
  <c r="D10114" i="25" s="1"/>
  <c r="D10115" i="25" s="1"/>
  <c r="D10116" i="25" s="1"/>
  <c r="D10117" i="25" s="1"/>
  <c r="D10118" i="25" s="1"/>
  <c r="D10119" i="25" s="1"/>
  <c r="D10120" i="25" s="1"/>
  <c r="D10121" i="25" s="1"/>
  <c r="D10122" i="25" s="1"/>
  <c r="D10123" i="25" s="1"/>
  <c r="D10124" i="25" s="1"/>
  <c r="D10125" i="25" s="1"/>
  <c r="D10126" i="25" s="1"/>
  <c r="D10127" i="25" s="1"/>
  <c r="D10128" i="25" s="1"/>
  <c r="D10129" i="25" s="1"/>
  <c r="D10130" i="25" s="1"/>
  <c r="D10131" i="25" s="1"/>
  <c r="D10132" i="25" s="1"/>
  <c r="D10097" i="25"/>
  <c r="D10096" i="25"/>
  <c r="D10046" i="25"/>
  <c r="D10047" i="25" s="1"/>
  <c r="D10048" i="25" s="1"/>
  <c r="D10049" i="25" s="1"/>
  <c r="D10050" i="25" s="1"/>
  <c r="D10051" i="25" s="1"/>
  <c r="D10052" i="25" s="1"/>
  <c r="D10053" i="25" s="1"/>
  <c r="D10054" i="25" s="1"/>
  <c r="D10055" i="25" s="1"/>
  <c r="D10056" i="25" s="1"/>
  <c r="D10057" i="25" s="1"/>
  <c r="D10058" i="25" s="1"/>
  <c r="D10059" i="25" s="1"/>
  <c r="D10060" i="25" s="1"/>
  <c r="D10061" i="25" s="1"/>
  <c r="D10062" i="25" s="1"/>
  <c r="D10063" i="25" s="1"/>
  <c r="D10064" i="25" s="1"/>
  <c r="D10065" i="25" s="1"/>
  <c r="D10066" i="25" s="1"/>
  <c r="D10067" i="25" s="1"/>
  <c r="D10068" i="25" s="1"/>
  <c r="D10069" i="25" s="1"/>
  <c r="D10070" i="25" s="1"/>
  <c r="D10071" i="25" s="1"/>
  <c r="D10072" i="25" s="1"/>
  <c r="D10073" i="25" s="1"/>
  <c r="D10074" i="25" s="1"/>
  <c r="D10075" i="25" s="1"/>
  <c r="D10076" i="25" s="1"/>
  <c r="D10077" i="25" s="1"/>
  <c r="D10078" i="25" s="1"/>
  <c r="D10079" i="25" s="1"/>
  <c r="D10080" i="25" s="1"/>
  <c r="D10081" i="25" s="1"/>
  <c r="D10082" i="25" s="1"/>
  <c r="D10083" i="25" s="1"/>
  <c r="D10084" i="25" s="1"/>
  <c r="D10085" i="25" s="1"/>
  <c r="D10086" i="25" s="1"/>
  <c r="D10087" i="25" s="1"/>
  <c r="D10088" i="25" s="1"/>
  <c r="D10089" i="25" s="1"/>
  <c r="D10045" i="25"/>
  <c r="D10044" i="25"/>
  <c r="D9994" i="25"/>
  <c r="D9995" i="25" s="1"/>
  <c r="D9996" i="25" s="1"/>
  <c r="D9997" i="25" s="1"/>
  <c r="D9998" i="25" s="1"/>
  <c r="D9999" i="25" s="1"/>
  <c r="D10000" i="25" s="1"/>
  <c r="D10001" i="25" s="1"/>
  <c r="D10002" i="25" s="1"/>
  <c r="D10003" i="25" s="1"/>
  <c r="D10004" i="25" s="1"/>
  <c r="D10005" i="25" s="1"/>
  <c r="D10006" i="25" s="1"/>
  <c r="D10007" i="25" s="1"/>
  <c r="D10008" i="25" s="1"/>
  <c r="D10009" i="25" s="1"/>
  <c r="D10010" i="25" s="1"/>
  <c r="D10011" i="25" s="1"/>
  <c r="D10012" i="25" s="1"/>
  <c r="D10013" i="25" s="1"/>
  <c r="D10014" i="25" s="1"/>
  <c r="D10015" i="25" s="1"/>
  <c r="D10016" i="25" s="1"/>
  <c r="D10017" i="25" s="1"/>
  <c r="D10018" i="25" s="1"/>
  <c r="D10019" i="25" s="1"/>
  <c r="D10020" i="25" s="1"/>
  <c r="D10021" i="25" s="1"/>
  <c r="D10022" i="25" s="1"/>
  <c r="D10023" i="25" s="1"/>
  <c r="D10024" i="25" s="1"/>
  <c r="D10025" i="25" s="1"/>
  <c r="D10026" i="25" s="1"/>
  <c r="D10027" i="25" s="1"/>
  <c r="D10028" i="25" s="1"/>
  <c r="D10029" i="25" s="1"/>
  <c r="D10030" i="25" s="1"/>
  <c r="D10031" i="25" s="1"/>
  <c r="D10032" i="25" s="1"/>
  <c r="D10033" i="25" s="1"/>
  <c r="D10034" i="25" s="1"/>
  <c r="D10035" i="25" s="1"/>
  <c r="D10036" i="25" s="1"/>
  <c r="D10037" i="25" s="1"/>
  <c r="D9993" i="25"/>
  <c r="D9992" i="25"/>
  <c r="D9942" i="25"/>
  <c r="D9943" i="25" s="1"/>
  <c r="D9944" i="25" s="1"/>
  <c r="D9945" i="25" s="1"/>
  <c r="D9946" i="25" s="1"/>
  <c r="D9947" i="25" s="1"/>
  <c r="D9948" i="25" s="1"/>
  <c r="D9949" i="25" s="1"/>
  <c r="D9950" i="25" s="1"/>
  <c r="D9951" i="25" s="1"/>
  <c r="D9952" i="25" s="1"/>
  <c r="D9953" i="25" s="1"/>
  <c r="D9954" i="25" s="1"/>
  <c r="D9955" i="25" s="1"/>
  <c r="D9956" i="25" s="1"/>
  <c r="D9957" i="25" s="1"/>
  <c r="D9958" i="25" s="1"/>
  <c r="D9959" i="25" s="1"/>
  <c r="D9960" i="25" s="1"/>
  <c r="D9961" i="25" s="1"/>
  <c r="D9962" i="25" s="1"/>
  <c r="D9963" i="25" s="1"/>
  <c r="D9964" i="25" s="1"/>
  <c r="D9965" i="25" s="1"/>
  <c r="D9966" i="25" s="1"/>
  <c r="D9967" i="25" s="1"/>
  <c r="D9968" i="25" s="1"/>
  <c r="D9969" i="25" s="1"/>
  <c r="D9970" i="25" s="1"/>
  <c r="D9971" i="25" s="1"/>
  <c r="D9972" i="25" s="1"/>
  <c r="D9973" i="25" s="1"/>
  <c r="D9974" i="25" s="1"/>
  <c r="D9975" i="25" s="1"/>
  <c r="D9976" i="25" s="1"/>
  <c r="D9977" i="25" s="1"/>
  <c r="D9978" i="25" s="1"/>
  <c r="D9979" i="25" s="1"/>
  <c r="D9980" i="25" s="1"/>
  <c r="D9981" i="25" s="1"/>
  <c r="D9982" i="25" s="1"/>
  <c r="D9983" i="25" s="1"/>
  <c r="D9984" i="25" s="1"/>
  <c r="D9985" i="25" s="1"/>
  <c r="D9941" i="25"/>
  <c r="D9940" i="25"/>
  <c r="D9890" i="25"/>
  <c r="D9891" i="25" s="1"/>
  <c r="D9892" i="25" s="1"/>
  <c r="D9893" i="25" s="1"/>
  <c r="D9894" i="25" s="1"/>
  <c r="D9895" i="25" s="1"/>
  <c r="D9896" i="25" s="1"/>
  <c r="D9897" i="25" s="1"/>
  <c r="D9898" i="25" s="1"/>
  <c r="D9899" i="25" s="1"/>
  <c r="D9900" i="25" s="1"/>
  <c r="D9901" i="25" s="1"/>
  <c r="D9902" i="25" s="1"/>
  <c r="D9903" i="25" s="1"/>
  <c r="D9904" i="25" s="1"/>
  <c r="D9905" i="25" s="1"/>
  <c r="D9906" i="25" s="1"/>
  <c r="D9907" i="25" s="1"/>
  <c r="D9908" i="25" s="1"/>
  <c r="D9909" i="25" s="1"/>
  <c r="D9910" i="25" s="1"/>
  <c r="D9911" i="25" s="1"/>
  <c r="D9912" i="25" s="1"/>
  <c r="D9913" i="25" s="1"/>
  <c r="D9914" i="25" s="1"/>
  <c r="D9915" i="25" s="1"/>
  <c r="D9916" i="25" s="1"/>
  <c r="D9917" i="25" s="1"/>
  <c r="D9918" i="25" s="1"/>
  <c r="D9919" i="25" s="1"/>
  <c r="D9920" i="25" s="1"/>
  <c r="D9921" i="25" s="1"/>
  <c r="D9922" i="25" s="1"/>
  <c r="D9923" i="25" s="1"/>
  <c r="D9924" i="25" s="1"/>
  <c r="D9925" i="25" s="1"/>
  <c r="D9926" i="25" s="1"/>
  <c r="D9927" i="25" s="1"/>
  <c r="D9928" i="25" s="1"/>
  <c r="D9929" i="25" s="1"/>
  <c r="D9930" i="25" s="1"/>
  <c r="D9931" i="25" s="1"/>
  <c r="D9932" i="25" s="1"/>
  <c r="D9933" i="25" s="1"/>
  <c r="D9889" i="25"/>
  <c r="D9888" i="25"/>
  <c r="D9837" i="25"/>
  <c r="D9838" i="25" s="1"/>
  <c r="D9839" i="25" s="1"/>
  <c r="D9840" i="25" s="1"/>
  <c r="D9841" i="25" s="1"/>
  <c r="D9842" i="25" s="1"/>
  <c r="D9843" i="25" s="1"/>
  <c r="D9844" i="25" s="1"/>
  <c r="D9845" i="25" s="1"/>
  <c r="D9846" i="25" s="1"/>
  <c r="D9847" i="25" s="1"/>
  <c r="D9848" i="25" s="1"/>
  <c r="D9849" i="25" s="1"/>
  <c r="D9850" i="25" s="1"/>
  <c r="D9851" i="25" s="1"/>
  <c r="D9852" i="25" s="1"/>
  <c r="D9853" i="25" s="1"/>
  <c r="D9854" i="25" s="1"/>
  <c r="D9855" i="25" s="1"/>
  <c r="D9856" i="25" s="1"/>
  <c r="D9857" i="25" s="1"/>
  <c r="D9858" i="25" s="1"/>
  <c r="D9859" i="25" s="1"/>
  <c r="D9860" i="25" s="1"/>
  <c r="D9861" i="25" s="1"/>
  <c r="D9862" i="25" s="1"/>
  <c r="D9863" i="25" s="1"/>
  <c r="D9864" i="25" s="1"/>
  <c r="D9865" i="25" s="1"/>
  <c r="D9866" i="25" s="1"/>
  <c r="D9867" i="25" s="1"/>
  <c r="D9868" i="25" s="1"/>
  <c r="D9869" i="25" s="1"/>
  <c r="D9870" i="25" s="1"/>
  <c r="D9871" i="25" s="1"/>
  <c r="D9872" i="25" s="1"/>
  <c r="D9873" i="25" s="1"/>
  <c r="D9874" i="25" s="1"/>
  <c r="D9875" i="25" s="1"/>
  <c r="D9876" i="25" s="1"/>
  <c r="D9877" i="25" s="1"/>
  <c r="D9878" i="25" s="1"/>
  <c r="D9879" i="25" s="1"/>
  <c r="D9880" i="25" s="1"/>
  <c r="D9881" i="25" s="1"/>
  <c r="D9836" i="25"/>
  <c r="D9785" i="25"/>
  <c r="D9786" i="25" s="1"/>
  <c r="D9787" i="25" s="1"/>
  <c r="D9788" i="25" s="1"/>
  <c r="D9789" i="25" s="1"/>
  <c r="D9790" i="25" s="1"/>
  <c r="D9791" i="25" s="1"/>
  <c r="D9792" i="25" s="1"/>
  <c r="D9793" i="25" s="1"/>
  <c r="D9794" i="25" s="1"/>
  <c r="D9795" i="25" s="1"/>
  <c r="D9796" i="25" s="1"/>
  <c r="D9797" i="25" s="1"/>
  <c r="D9798" i="25" s="1"/>
  <c r="D9799" i="25" s="1"/>
  <c r="D9800" i="25" s="1"/>
  <c r="D9801" i="25" s="1"/>
  <c r="D9802" i="25" s="1"/>
  <c r="D9803" i="25" s="1"/>
  <c r="D9804" i="25" s="1"/>
  <c r="D9805" i="25" s="1"/>
  <c r="D9806" i="25" s="1"/>
  <c r="D9807" i="25" s="1"/>
  <c r="D9808" i="25" s="1"/>
  <c r="D9809" i="25" s="1"/>
  <c r="D9810" i="25" s="1"/>
  <c r="D9811" i="25" s="1"/>
  <c r="D9812" i="25" s="1"/>
  <c r="D9813" i="25" s="1"/>
  <c r="D9814" i="25" s="1"/>
  <c r="D9815" i="25" s="1"/>
  <c r="D9816" i="25" s="1"/>
  <c r="D9817" i="25" s="1"/>
  <c r="D9818" i="25" s="1"/>
  <c r="D9819" i="25" s="1"/>
  <c r="D9820" i="25" s="1"/>
  <c r="D9821" i="25" s="1"/>
  <c r="D9822" i="25" s="1"/>
  <c r="D9823" i="25" s="1"/>
  <c r="D9824" i="25" s="1"/>
  <c r="D9825" i="25" s="1"/>
  <c r="D9826" i="25" s="1"/>
  <c r="D9827" i="25" s="1"/>
  <c r="D9828" i="25" s="1"/>
  <c r="D9829" i="25" s="1"/>
  <c r="D9784" i="25"/>
  <c r="D9733" i="25"/>
  <c r="D9734" i="25" s="1"/>
  <c r="D9735" i="25" s="1"/>
  <c r="D9736" i="25" s="1"/>
  <c r="D9737" i="25" s="1"/>
  <c r="D9738" i="25" s="1"/>
  <c r="D9739" i="25" s="1"/>
  <c r="D9740" i="25" s="1"/>
  <c r="D9741" i="25" s="1"/>
  <c r="D9742" i="25" s="1"/>
  <c r="D9743" i="25" s="1"/>
  <c r="D9744" i="25" s="1"/>
  <c r="D9745" i="25" s="1"/>
  <c r="D9746" i="25" s="1"/>
  <c r="D9747" i="25" s="1"/>
  <c r="D9748" i="25" s="1"/>
  <c r="D9749" i="25" s="1"/>
  <c r="D9750" i="25" s="1"/>
  <c r="D9751" i="25" s="1"/>
  <c r="D9752" i="25" s="1"/>
  <c r="D9753" i="25" s="1"/>
  <c r="D9754" i="25" s="1"/>
  <c r="D9755" i="25" s="1"/>
  <c r="D9756" i="25" s="1"/>
  <c r="D9757" i="25" s="1"/>
  <c r="D9758" i="25" s="1"/>
  <c r="D9759" i="25" s="1"/>
  <c r="D9760" i="25" s="1"/>
  <c r="D9761" i="25" s="1"/>
  <c r="D9762" i="25" s="1"/>
  <c r="D9763" i="25" s="1"/>
  <c r="D9764" i="25" s="1"/>
  <c r="D9765" i="25" s="1"/>
  <c r="D9766" i="25" s="1"/>
  <c r="D9767" i="25" s="1"/>
  <c r="D9768" i="25" s="1"/>
  <c r="D9769" i="25" s="1"/>
  <c r="D9770" i="25" s="1"/>
  <c r="D9771" i="25" s="1"/>
  <c r="D9772" i="25" s="1"/>
  <c r="D9773" i="25" s="1"/>
  <c r="D9774" i="25" s="1"/>
  <c r="D9775" i="25" s="1"/>
  <c r="D9776" i="25" s="1"/>
  <c r="D9777" i="25" s="1"/>
  <c r="D9732" i="25"/>
  <c r="D9681" i="25"/>
  <c r="D9682" i="25" s="1"/>
  <c r="D9683" i="25" s="1"/>
  <c r="D9684" i="25" s="1"/>
  <c r="D9685" i="25" s="1"/>
  <c r="D9686" i="25" s="1"/>
  <c r="D9687" i="25" s="1"/>
  <c r="D9688" i="25" s="1"/>
  <c r="D9689" i="25" s="1"/>
  <c r="D9690" i="25" s="1"/>
  <c r="D9691" i="25" s="1"/>
  <c r="D9692" i="25" s="1"/>
  <c r="D9693" i="25" s="1"/>
  <c r="D9694" i="25" s="1"/>
  <c r="D9695" i="25" s="1"/>
  <c r="D9696" i="25" s="1"/>
  <c r="D9697" i="25" s="1"/>
  <c r="D9698" i="25" s="1"/>
  <c r="D9699" i="25" s="1"/>
  <c r="D9700" i="25" s="1"/>
  <c r="D9701" i="25" s="1"/>
  <c r="D9702" i="25" s="1"/>
  <c r="D9703" i="25" s="1"/>
  <c r="D9704" i="25" s="1"/>
  <c r="D9705" i="25" s="1"/>
  <c r="D9706" i="25" s="1"/>
  <c r="D9707" i="25" s="1"/>
  <c r="D9708" i="25" s="1"/>
  <c r="D9709" i="25" s="1"/>
  <c r="D9710" i="25" s="1"/>
  <c r="D9711" i="25" s="1"/>
  <c r="D9712" i="25" s="1"/>
  <c r="D9713" i="25" s="1"/>
  <c r="D9714" i="25" s="1"/>
  <c r="D9715" i="25" s="1"/>
  <c r="D9716" i="25" s="1"/>
  <c r="D9717" i="25" s="1"/>
  <c r="D9718" i="25" s="1"/>
  <c r="D9719" i="25" s="1"/>
  <c r="D9720" i="25" s="1"/>
  <c r="D9721" i="25" s="1"/>
  <c r="D9722" i="25" s="1"/>
  <c r="D9723" i="25" s="1"/>
  <c r="D9724" i="25" s="1"/>
  <c r="D9725" i="25" s="1"/>
  <c r="D9680" i="25"/>
  <c r="D9629" i="25"/>
  <c r="D9630" i="25" s="1"/>
  <c r="D9631" i="25" s="1"/>
  <c r="D9632" i="25" s="1"/>
  <c r="D9633" i="25" s="1"/>
  <c r="D9634" i="25" s="1"/>
  <c r="D9635" i="25" s="1"/>
  <c r="D9636" i="25" s="1"/>
  <c r="D9637" i="25" s="1"/>
  <c r="D9638" i="25" s="1"/>
  <c r="D9639" i="25" s="1"/>
  <c r="D9640" i="25" s="1"/>
  <c r="D9641" i="25" s="1"/>
  <c r="D9642" i="25" s="1"/>
  <c r="D9643" i="25" s="1"/>
  <c r="D9644" i="25" s="1"/>
  <c r="D9645" i="25" s="1"/>
  <c r="D9646" i="25" s="1"/>
  <c r="D9647" i="25" s="1"/>
  <c r="D9648" i="25" s="1"/>
  <c r="D9649" i="25" s="1"/>
  <c r="D9650" i="25" s="1"/>
  <c r="D9651" i="25" s="1"/>
  <c r="D9652" i="25" s="1"/>
  <c r="D9653" i="25" s="1"/>
  <c r="D9654" i="25" s="1"/>
  <c r="D9655" i="25" s="1"/>
  <c r="D9656" i="25" s="1"/>
  <c r="D9657" i="25" s="1"/>
  <c r="D9658" i="25" s="1"/>
  <c r="D9659" i="25" s="1"/>
  <c r="D9660" i="25" s="1"/>
  <c r="D9661" i="25" s="1"/>
  <c r="D9662" i="25" s="1"/>
  <c r="D9663" i="25" s="1"/>
  <c r="D9664" i="25" s="1"/>
  <c r="D9665" i="25" s="1"/>
  <c r="D9666" i="25" s="1"/>
  <c r="D9667" i="25" s="1"/>
  <c r="D9668" i="25" s="1"/>
  <c r="D9669" i="25" s="1"/>
  <c r="D9670" i="25" s="1"/>
  <c r="D9671" i="25" s="1"/>
  <c r="D9672" i="25" s="1"/>
  <c r="D9673" i="25" s="1"/>
  <c r="D9628" i="25"/>
  <c r="D9577" i="25"/>
  <c r="D9578" i="25" s="1"/>
  <c r="D9579" i="25" s="1"/>
  <c r="D9580" i="25" s="1"/>
  <c r="D9581" i="25" s="1"/>
  <c r="D9582" i="25" s="1"/>
  <c r="D9583" i="25" s="1"/>
  <c r="D9584" i="25" s="1"/>
  <c r="D9585" i="25" s="1"/>
  <c r="D9586" i="25" s="1"/>
  <c r="D9587" i="25" s="1"/>
  <c r="D9588" i="25" s="1"/>
  <c r="D9589" i="25" s="1"/>
  <c r="D9590" i="25" s="1"/>
  <c r="D9591" i="25" s="1"/>
  <c r="D9592" i="25" s="1"/>
  <c r="D9593" i="25" s="1"/>
  <c r="D9594" i="25" s="1"/>
  <c r="D9595" i="25" s="1"/>
  <c r="D9596" i="25" s="1"/>
  <c r="D9597" i="25" s="1"/>
  <c r="D9598" i="25" s="1"/>
  <c r="D9599" i="25" s="1"/>
  <c r="D9600" i="25" s="1"/>
  <c r="D9601" i="25" s="1"/>
  <c r="D9602" i="25" s="1"/>
  <c r="D9603" i="25" s="1"/>
  <c r="D9604" i="25" s="1"/>
  <c r="D9605" i="25" s="1"/>
  <c r="D9606" i="25" s="1"/>
  <c r="D9607" i="25" s="1"/>
  <c r="D9608" i="25" s="1"/>
  <c r="D9609" i="25" s="1"/>
  <c r="D9610" i="25" s="1"/>
  <c r="D9611" i="25" s="1"/>
  <c r="D9612" i="25" s="1"/>
  <c r="D9613" i="25" s="1"/>
  <c r="D9614" i="25" s="1"/>
  <c r="D9615" i="25" s="1"/>
  <c r="D9616" i="25" s="1"/>
  <c r="D9617" i="25" s="1"/>
  <c r="D9618" i="25" s="1"/>
  <c r="D9619" i="25" s="1"/>
  <c r="D9620" i="25" s="1"/>
  <c r="D9621" i="25" s="1"/>
  <c r="D9576" i="25"/>
  <c r="D9525" i="25"/>
  <c r="D9526" i="25" s="1"/>
  <c r="D9527" i="25" s="1"/>
  <c r="D9528" i="25" s="1"/>
  <c r="D9529" i="25" s="1"/>
  <c r="D9530" i="25" s="1"/>
  <c r="D9531" i="25" s="1"/>
  <c r="D9532" i="25" s="1"/>
  <c r="D9533" i="25" s="1"/>
  <c r="D9534" i="25" s="1"/>
  <c r="D9535" i="25" s="1"/>
  <c r="D9536" i="25" s="1"/>
  <c r="D9537" i="25" s="1"/>
  <c r="D9538" i="25" s="1"/>
  <c r="D9539" i="25" s="1"/>
  <c r="D9540" i="25" s="1"/>
  <c r="D9541" i="25" s="1"/>
  <c r="D9542" i="25" s="1"/>
  <c r="D9543" i="25" s="1"/>
  <c r="D9544" i="25" s="1"/>
  <c r="D9545" i="25" s="1"/>
  <c r="D9546" i="25" s="1"/>
  <c r="D9547" i="25" s="1"/>
  <c r="D9548" i="25" s="1"/>
  <c r="D9549" i="25" s="1"/>
  <c r="D9550" i="25" s="1"/>
  <c r="D9551" i="25" s="1"/>
  <c r="D9552" i="25" s="1"/>
  <c r="D9553" i="25" s="1"/>
  <c r="D9554" i="25" s="1"/>
  <c r="D9555" i="25" s="1"/>
  <c r="D9556" i="25" s="1"/>
  <c r="D9557" i="25" s="1"/>
  <c r="D9558" i="25" s="1"/>
  <c r="D9559" i="25" s="1"/>
  <c r="D9560" i="25" s="1"/>
  <c r="D9561" i="25" s="1"/>
  <c r="D9562" i="25" s="1"/>
  <c r="D9563" i="25" s="1"/>
  <c r="D9564" i="25" s="1"/>
  <c r="D9565" i="25" s="1"/>
  <c r="D9566" i="25" s="1"/>
  <c r="D9567" i="25" s="1"/>
  <c r="D9568" i="25" s="1"/>
  <c r="D9569" i="25" s="1"/>
  <c r="D9524" i="25"/>
  <c r="D9473" i="25"/>
  <c r="D9474" i="25" s="1"/>
  <c r="D9475" i="25" s="1"/>
  <c r="D9476" i="25" s="1"/>
  <c r="D9477" i="25" s="1"/>
  <c r="D9478" i="25" s="1"/>
  <c r="D9479" i="25" s="1"/>
  <c r="D9480" i="25" s="1"/>
  <c r="D9481" i="25" s="1"/>
  <c r="D9482" i="25" s="1"/>
  <c r="D9483" i="25" s="1"/>
  <c r="D9484" i="25" s="1"/>
  <c r="D9485" i="25" s="1"/>
  <c r="D9486" i="25" s="1"/>
  <c r="D9487" i="25" s="1"/>
  <c r="D9488" i="25" s="1"/>
  <c r="D9489" i="25" s="1"/>
  <c r="D9490" i="25" s="1"/>
  <c r="D9491" i="25" s="1"/>
  <c r="D9492" i="25" s="1"/>
  <c r="D9493" i="25" s="1"/>
  <c r="D9494" i="25" s="1"/>
  <c r="D9495" i="25" s="1"/>
  <c r="D9496" i="25" s="1"/>
  <c r="D9497" i="25" s="1"/>
  <c r="D9498" i="25" s="1"/>
  <c r="D9499" i="25" s="1"/>
  <c r="D9500" i="25" s="1"/>
  <c r="D9501" i="25" s="1"/>
  <c r="D9502" i="25" s="1"/>
  <c r="D9503" i="25" s="1"/>
  <c r="D9504" i="25" s="1"/>
  <c r="D9505" i="25" s="1"/>
  <c r="D9506" i="25" s="1"/>
  <c r="D9507" i="25" s="1"/>
  <c r="D9508" i="25" s="1"/>
  <c r="D9509" i="25" s="1"/>
  <c r="D9510" i="25" s="1"/>
  <c r="D9511" i="25" s="1"/>
  <c r="D9512" i="25" s="1"/>
  <c r="D9513" i="25" s="1"/>
  <c r="D9514" i="25" s="1"/>
  <c r="D9515" i="25" s="1"/>
  <c r="D9516" i="25" s="1"/>
  <c r="D9517" i="25" s="1"/>
  <c r="D9472" i="25"/>
  <c r="D9421" i="25"/>
  <c r="D9422" i="25" s="1"/>
  <c r="D9423" i="25" s="1"/>
  <c r="D9424" i="25" s="1"/>
  <c r="D9425" i="25" s="1"/>
  <c r="D9426" i="25" s="1"/>
  <c r="D9427" i="25" s="1"/>
  <c r="D9428" i="25" s="1"/>
  <c r="D9429" i="25" s="1"/>
  <c r="D9430" i="25" s="1"/>
  <c r="D9431" i="25" s="1"/>
  <c r="D9432" i="25" s="1"/>
  <c r="D9433" i="25" s="1"/>
  <c r="D9434" i="25" s="1"/>
  <c r="D9435" i="25" s="1"/>
  <c r="D9436" i="25" s="1"/>
  <c r="D9437" i="25" s="1"/>
  <c r="D9438" i="25" s="1"/>
  <c r="D9439" i="25" s="1"/>
  <c r="D9440" i="25" s="1"/>
  <c r="D9441" i="25" s="1"/>
  <c r="D9442" i="25" s="1"/>
  <c r="D9443" i="25" s="1"/>
  <c r="D9444" i="25" s="1"/>
  <c r="D9445" i="25" s="1"/>
  <c r="D9446" i="25" s="1"/>
  <c r="D9447" i="25" s="1"/>
  <c r="D9448" i="25" s="1"/>
  <c r="D9449" i="25" s="1"/>
  <c r="D9450" i="25" s="1"/>
  <c r="D9451" i="25" s="1"/>
  <c r="D9452" i="25" s="1"/>
  <c r="D9453" i="25" s="1"/>
  <c r="D9454" i="25" s="1"/>
  <c r="D9455" i="25" s="1"/>
  <c r="D9456" i="25" s="1"/>
  <c r="D9457" i="25" s="1"/>
  <c r="D9458" i="25" s="1"/>
  <c r="D9459" i="25" s="1"/>
  <c r="D9460" i="25" s="1"/>
  <c r="D9461" i="25" s="1"/>
  <c r="D9462" i="25" s="1"/>
  <c r="D9463" i="25" s="1"/>
  <c r="D9464" i="25" s="1"/>
  <c r="D9465" i="25" s="1"/>
  <c r="D9420" i="25"/>
  <c r="D9371" i="25"/>
  <c r="D9372" i="25" s="1"/>
  <c r="D9373" i="25" s="1"/>
  <c r="D9374" i="25" s="1"/>
  <c r="D9375" i="25" s="1"/>
  <c r="D9376" i="25" s="1"/>
  <c r="D9377" i="25" s="1"/>
  <c r="D9378" i="25" s="1"/>
  <c r="D9379" i="25" s="1"/>
  <c r="D9380" i="25" s="1"/>
  <c r="D9381" i="25" s="1"/>
  <c r="D9382" i="25" s="1"/>
  <c r="D9383" i="25" s="1"/>
  <c r="D9384" i="25" s="1"/>
  <c r="D9385" i="25" s="1"/>
  <c r="D9386" i="25" s="1"/>
  <c r="D9387" i="25" s="1"/>
  <c r="D9388" i="25" s="1"/>
  <c r="D9389" i="25" s="1"/>
  <c r="D9390" i="25" s="1"/>
  <c r="D9391" i="25" s="1"/>
  <c r="D9392" i="25" s="1"/>
  <c r="D9393" i="25" s="1"/>
  <c r="D9394" i="25" s="1"/>
  <c r="D9395" i="25" s="1"/>
  <c r="D9396" i="25" s="1"/>
  <c r="D9397" i="25" s="1"/>
  <c r="D9398" i="25" s="1"/>
  <c r="D9399" i="25" s="1"/>
  <c r="D9400" i="25" s="1"/>
  <c r="D9401" i="25" s="1"/>
  <c r="D9402" i="25" s="1"/>
  <c r="D9403" i="25" s="1"/>
  <c r="D9404" i="25" s="1"/>
  <c r="D9405" i="25" s="1"/>
  <c r="D9406" i="25" s="1"/>
  <c r="D9407" i="25" s="1"/>
  <c r="D9408" i="25" s="1"/>
  <c r="D9409" i="25" s="1"/>
  <c r="D9410" i="25" s="1"/>
  <c r="D9411" i="25" s="1"/>
  <c r="D9412" i="25" s="1"/>
  <c r="D9413" i="25" s="1"/>
  <c r="D9369" i="25"/>
  <c r="D9370" i="25" s="1"/>
  <c r="D9368" i="25"/>
  <c r="D9317" i="25"/>
  <c r="D9318" i="25" s="1"/>
  <c r="D9319" i="25" s="1"/>
  <c r="D9320" i="25" s="1"/>
  <c r="D9321" i="25" s="1"/>
  <c r="D9322" i="25" s="1"/>
  <c r="D9323" i="25" s="1"/>
  <c r="D9324" i="25" s="1"/>
  <c r="D9325" i="25" s="1"/>
  <c r="D9326" i="25" s="1"/>
  <c r="D9327" i="25" s="1"/>
  <c r="D9328" i="25" s="1"/>
  <c r="D9329" i="25" s="1"/>
  <c r="D9330" i="25" s="1"/>
  <c r="D9331" i="25" s="1"/>
  <c r="D9332" i="25" s="1"/>
  <c r="D9333" i="25" s="1"/>
  <c r="D9334" i="25" s="1"/>
  <c r="D9335" i="25" s="1"/>
  <c r="D9336" i="25" s="1"/>
  <c r="D9337" i="25" s="1"/>
  <c r="D9338" i="25" s="1"/>
  <c r="D9339" i="25" s="1"/>
  <c r="D9340" i="25" s="1"/>
  <c r="D9341" i="25" s="1"/>
  <c r="D9342" i="25" s="1"/>
  <c r="D9343" i="25" s="1"/>
  <c r="D9344" i="25" s="1"/>
  <c r="D9345" i="25" s="1"/>
  <c r="D9346" i="25" s="1"/>
  <c r="D9347" i="25" s="1"/>
  <c r="D9348" i="25" s="1"/>
  <c r="D9349" i="25" s="1"/>
  <c r="D9350" i="25" s="1"/>
  <c r="D9351" i="25" s="1"/>
  <c r="D9352" i="25" s="1"/>
  <c r="D9353" i="25" s="1"/>
  <c r="D9354" i="25" s="1"/>
  <c r="D9355" i="25" s="1"/>
  <c r="D9356" i="25" s="1"/>
  <c r="D9357" i="25" s="1"/>
  <c r="D9358" i="25" s="1"/>
  <c r="D9359" i="25" s="1"/>
  <c r="D9360" i="25" s="1"/>
  <c r="D9361" i="25" s="1"/>
  <c r="D9316" i="25"/>
  <c r="D9265" i="25"/>
  <c r="D9266" i="25" s="1"/>
  <c r="D9267" i="25" s="1"/>
  <c r="D9268" i="25" s="1"/>
  <c r="D9269" i="25" s="1"/>
  <c r="D9270" i="25" s="1"/>
  <c r="D9271" i="25" s="1"/>
  <c r="D9272" i="25" s="1"/>
  <c r="D9273" i="25" s="1"/>
  <c r="D9274" i="25" s="1"/>
  <c r="D9275" i="25" s="1"/>
  <c r="D9276" i="25" s="1"/>
  <c r="D9277" i="25" s="1"/>
  <c r="D9278" i="25" s="1"/>
  <c r="D9279" i="25" s="1"/>
  <c r="D9280" i="25" s="1"/>
  <c r="D9281" i="25" s="1"/>
  <c r="D9282" i="25" s="1"/>
  <c r="D9283" i="25" s="1"/>
  <c r="D9284" i="25" s="1"/>
  <c r="D9285" i="25" s="1"/>
  <c r="D9286" i="25" s="1"/>
  <c r="D9287" i="25" s="1"/>
  <c r="D9288" i="25" s="1"/>
  <c r="D9289" i="25" s="1"/>
  <c r="D9290" i="25" s="1"/>
  <c r="D9291" i="25" s="1"/>
  <c r="D9292" i="25" s="1"/>
  <c r="D9293" i="25" s="1"/>
  <c r="D9294" i="25" s="1"/>
  <c r="D9295" i="25" s="1"/>
  <c r="D9296" i="25" s="1"/>
  <c r="D9297" i="25" s="1"/>
  <c r="D9298" i="25" s="1"/>
  <c r="D9299" i="25" s="1"/>
  <c r="D9300" i="25" s="1"/>
  <c r="D9301" i="25" s="1"/>
  <c r="D9302" i="25" s="1"/>
  <c r="D9303" i="25" s="1"/>
  <c r="D9304" i="25" s="1"/>
  <c r="D9305" i="25" s="1"/>
  <c r="D9306" i="25" s="1"/>
  <c r="D9307" i="25" s="1"/>
  <c r="D9308" i="25" s="1"/>
  <c r="D9309" i="25" s="1"/>
  <c r="D9264" i="25"/>
  <c r="D9213" i="25"/>
  <c r="D9214" i="25" s="1"/>
  <c r="D9215" i="25" s="1"/>
  <c r="D9216" i="25" s="1"/>
  <c r="D9217" i="25" s="1"/>
  <c r="D9218" i="25" s="1"/>
  <c r="D9219" i="25" s="1"/>
  <c r="D9220" i="25" s="1"/>
  <c r="D9221" i="25" s="1"/>
  <c r="D9222" i="25" s="1"/>
  <c r="D9223" i="25" s="1"/>
  <c r="D9224" i="25" s="1"/>
  <c r="D9225" i="25" s="1"/>
  <c r="D9226" i="25" s="1"/>
  <c r="D9227" i="25" s="1"/>
  <c r="D9228" i="25" s="1"/>
  <c r="D9229" i="25" s="1"/>
  <c r="D9230" i="25" s="1"/>
  <c r="D9231" i="25" s="1"/>
  <c r="D9232" i="25" s="1"/>
  <c r="D9233" i="25" s="1"/>
  <c r="D9234" i="25" s="1"/>
  <c r="D9235" i="25" s="1"/>
  <c r="D9236" i="25" s="1"/>
  <c r="D9237" i="25" s="1"/>
  <c r="D9238" i="25" s="1"/>
  <c r="D9239" i="25" s="1"/>
  <c r="D9240" i="25" s="1"/>
  <c r="D9241" i="25" s="1"/>
  <c r="D9242" i="25" s="1"/>
  <c r="D9243" i="25" s="1"/>
  <c r="D9244" i="25" s="1"/>
  <c r="D9245" i="25" s="1"/>
  <c r="D9246" i="25" s="1"/>
  <c r="D9247" i="25" s="1"/>
  <c r="D9248" i="25" s="1"/>
  <c r="D9249" i="25" s="1"/>
  <c r="D9250" i="25" s="1"/>
  <c r="D9251" i="25" s="1"/>
  <c r="D9252" i="25" s="1"/>
  <c r="D9253" i="25" s="1"/>
  <c r="D9254" i="25" s="1"/>
  <c r="D9255" i="25" s="1"/>
  <c r="D9256" i="25" s="1"/>
  <c r="D9257" i="25" s="1"/>
  <c r="D9162" i="25"/>
  <c r="D9163" i="25" s="1"/>
  <c r="D9164" i="25" s="1"/>
  <c r="D9165" i="25" s="1"/>
  <c r="D9166" i="25" s="1"/>
  <c r="D9167" i="25" s="1"/>
  <c r="D9168" i="25" s="1"/>
  <c r="D9169" i="25" s="1"/>
  <c r="D9170" i="25" s="1"/>
  <c r="D9171" i="25" s="1"/>
  <c r="D9172" i="25" s="1"/>
  <c r="D9173" i="25" s="1"/>
  <c r="D9174" i="25" s="1"/>
  <c r="D9175" i="25" s="1"/>
  <c r="D9176" i="25" s="1"/>
  <c r="D9177" i="25" s="1"/>
  <c r="D9178" i="25" s="1"/>
  <c r="D9179" i="25" s="1"/>
  <c r="D9180" i="25" s="1"/>
  <c r="D9181" i="25" s="1"/>
  <c r="D9182" i="25" s="1"/>
  <c r="D9183" i="25" s="1"/>
  <c r="D9184" i="25" s="1"/>
  <c r="D9185" i="25" s="1"/>
  <c r="D9186" i="25" s="1"/>
  <c r="D9187" i="25" s="1"/>
  <c r="D9188" i="25" s="1"/>
  <c r="D9189" i="25" s="1"/>
  <c r="D9190" i="25" s="1"/>
  <c r="D9191" i="25" s="1"/>
  <c r="D9192" i="25" s="1"/>
  <c r="D9193" i="25" s="1"/>
  <c r="D9194" i="25" s="1"/>
  <c r="D9195" i="25" s="1"/>
  <c r="D9196" i="25" s="1"/>
  <c r="D9197" i="25" s="1"/>
  <c r="D9198" i="25" s="1"/>
  <c r="D9199" i="25" s="1"/>
  <c r="D9200" i="25" s="1"/>
  <c r="D9201" i="25" s="1"/>
  <c r="D9202" i="25" s="1"/>
  <c r="D9203" i="25" s="1"/>
  <c r="D9204" i="25" s="1"/>
  <c r="D9205" i="25" s="1"/>
  <c r="D9161" i="25"/>
  <c r="D9109" i="25"/>
  <c r="D9110" i="25" s="1"/>
  <c r="D9111" i="25" s="1"/>
  <c r="D9112" i="25" s="1"/>
  <c r="D9113" i="25" s="1"/>
  <c r="D9114" i="25" s="1"/>
  <c r="D9115" i="25" s="1"/>
  <c r="D9116" i="25" s="1"/>
  <c r="D9117" i="25" s="1"/>
  <c r="D9118" i="25" s="1"/>
  <c r="D9119" i="25" s="1"/>
  <c r="D9120" i="25" s="1"/>
  <c r="D9121" i="25" s="1"/>
  <c r="D9122" i="25" s="1"/>
  <c r="D9123" i="25" s="1"/>
  <c r="D9124" i="25" s="1"/>
  <c r="D9125" i="25" s="1"/>
  <c r="D9126" i="25" s="1"/>
  <c r="D9127" i="25" s="1"/>
  <c r="D9128" i="25" s="1"/>
  <c r="D9129" i="25" s="1"/>
  <c r="D9130" i="25" s="1"/>
  <c r="D9131" i="25" s="1"/>
  <c r="D9132" i="25" s="1"/>
  <c r="D9133" i="25" s="1"/>
  <c r="D9134" i="25" s="1"/>
  <c r="D9135" i="25" s="1"/>
  <c r="D9136" i="25" s="1"/>
  <c r="D9137" i="25" s="1"/>
  <c r="D9138" i="25" s="1"/>
  <c r="D9139" i="25" s="1"/>
  <c r="D9140" i="25" s="1"/>
  <c r="D9141" i="25" s="1"/>
  <c r="D9142" i="25" s="1"/>
  <c r="D9143" i="25" s="1"/>
  <c r="D9144" i="25" s="1"/>
  <c r="D9145" i="25" s="1"/>
  <c r="D9146" i="25" s="1"/>
  <c r="D9147" i="25" s="1"/>
  <c r="D9148" i="25" s="1"/>
  <c r="D9149" i="25" s="1"/>
  <c r="D9150" i="25" s="1"/>
  <c r="D9151" i="25" s="1"/>
  <c r="D9152" i="25" s="1"/>
  <c r="D9153" i="25" s="1"/>
  <c r="D9060" i="25"/>
  <c r="D9061" i="25" s="1"/>
  <c r="D9062" i="25" s="1"/>
  <c r="D9063" i="25" s="1"/>
  <c r="D9064" i="25" s="1"/>
  <c r="D9065" i="25" s="1"/>
  <c r="D9066" i="25" s="1"/>
  <c r="D9067" i="25" s="1"/>
  <c r="D9068" i="25" s="1"/>
  <c r="D9069" i="25" s="1"/>
  <c r="D9070" i="25" s="1"/>
  <c r="D9071" i="25" s="1"/>
  <c r="D9072" i="25" s="1"/>
  <c r="D9073" i="25" s="1"/>
  <c r="D9074" i="25" s="1"/>
  <c r="D9075" i="25" s="1"/>
  <c r="D9076" i="25" s="1"/>
  <c r="D9077" i="25" s="1"/>
  <c r="D9078" i="25" s="1"/>
  <c r="D9079" i="25" s="1"/>
  <c r="D9080" i="25" s="1"/>
  <c r="D9081" i="25" s="1"/>
  <c r="D9082" i="25" s="1"/>
  <c r="D9083" i="25" s="1"/>
  <c r="D9084" i="25" s="1"/>
  <c r="D9085" i="25" s="1"/>
  <c r="D9086" i="25" s="1"/>
  <c r="D9087" i="25" s="1"/>
  <c r="D9088" i="25" s="1"/>
  <c r="D9089" i="25" s="1"/>
  <c r="D9090" i="25" s="1"/>
  <c r="D9091" i="25" s="1"/>
  <c r="D9092" i="25" s="1"/>
  <c r="D9093" i="25" s="1"/>
  <c r="D9094" i="25" s="1"/>
  <c r="D9095" i="25" s="1"/>
  <c r="D9096" i="25" s="1"/>
  <c r="D9097" i="25" s="1"/>
  <c r="D9098" i="25" s="1"/>
  <c r="D9099" i="25" s="1"/>
  <c r="D9100" i="25" s="1"/>
  <c r="D9101" i="25" s="1"/>
  <c r="D9058" i="25"/>
  <c r="D9059" i="25" s="1"/>
  <c r="D9057" i="25"/>
  <c r="D9011" i="25"/>
  <c r="D9012" i="25" s="1"/>
  <c r="D9013" i="25" s="1"/>
  <c r="D9014" i="25" s="1"/>
  <c r="D9015" i="25" s="1"/>
  <c r="D9016" i="25" s="1"/>
  <c r="D9017" i="25" s="1"/>
  <c r="D9018" i="25" s="1"/>
  <c r="D9019" i="25" s="1"/>
  <c r="D9020" i="25" s="1"/>
  <c r="D9021" i="25" s="1"/>
  <c r="D9022" i="25" s="1"/>
  <c r="D9023" i="25" s="1"/>
  <c r="D9024" i="25" s="1"/>
  <c r="D9025" i="25" s="1"/>
  <c r="D9026" i="25" s="1"/>
  <c r="D9027" i="25" s="1"/>
  <c r="D9028" i="25" s="1"/>
  <c r="D9029" i="25" s="1"/>
  <c r="D9030" i="25" s="1"/>
  <c r="D9031" i="25" s="1"/>
  <c r="D9032" i="25" s="1"/>
  <c r="D9033" i="25" s="1"/>
  <c r="D9034" i="25" s="1"/>
  <c r="D9035" i="25" s="1"/>
  <c r="D9036" i="25" s="1"/>
  <c r="D9037" i="25" s="1"/>
  <c r="D9038" i="25" s="1"/>
  <c r="D9039" i="25" s="1"/>
  <c r="D9040" i="25" s="1"/>
  <c r="D9041" i="25" s="1"/>
  <c r="D9042" i="25" s="1"/>
  <c r="D9043" i="25" s="1"/>
  <c r="D9044" i="25" s="1"/>
  <c r="D9045" i="25" s="1"/>
  <c r="D9046" i="25" s="1"/>
  <c r="D9047" i="25" s="1"/>
  <c r="D9048" i="25" s="1"/>
  <c r="D9049" i="25" s="1"/>
  <c r="D9007" i="25"/>
  <c r="D9008" i="25" s="1"/>
  <c r="D9009" i="25" s="1"/>
  <c r="D9010" i="25" s="1"/>
  <c r="D9005" i="25"/>
  <c r="D9006" i="25" s="1"/>
  <c r="D8960" i="25"/>
  <c r="D8961" i="25" s="1"/>
  <c r="D8962" i="25" s="1"/>
  <c r="D8963" i="25" s="1"/>
  <c r="D8964" i="25" s="1"/>
  <c r="D8965" i="25" s="1"/>
  <c r="D8966" i="25" s="1"/>
  <c r="D8967" i="25" s="1"/>
  <c r="D8968" i="25" s="1"/>
  <c r="D8969" i="25" s="1"/>
  <c r="D8970" i="25" s="1"/>
  <c r="D8971" i="25" s="1"/>
  <c r="D8972" i="25" s="1"/>
  <c r="D8973" i="25" s="1"/>
  <c r="D8974" i="25" s="1"/>
  <c r="D8975" i="25" s="1"/>
  <c r="D8976" i="25" s="1"/>
  <c r="D8977" i="25" s="1"/>
  <c r="D8978" i="25" s="1"/>
  <c r="D8979" i="25" s="1"/>
  <c r="D8980" i="25" s="1"/>
  <c r="D8981" i="25" s="1"/>
  <c r="D8982" i="25" s="1"/>
  <c r="D8983" i="25" s="1"/>
  <c r="D8984" i="25" s="1"/>
  <c r="D8985" i="25" s="1"/>
  <c r="D8986" i="25" s="1"/>
  <c r="D8987" i="25" s="1"/>
  <c r="D8988" i="25" s="1"/>
  <c r="D8989" i="25" s="1"/>
  <c r="D8990" i="25" s="1"/>
  <c r="D8991" i="25" s="1"/>
  <c r="D8992" i="25" s="1"/>
  <c r="D8993" i="25" s="1"/>
  <c r="D8994" i="25" s="1"/>
  <c r="D8995" i="25" s="1"/>
  <c r="D8996" i="25" s="1"/>
  <c r="D8997" i="25" s="1"/>
  <c r="D8956" i="25"/>
  <c r="D8957" i="25" s="1"/>
  <c r="D8958" i="25" s="1"/>
  <c r="D8959" i="25" s="1"/>
  <c r="D8954" i="25"/>
  <c r="D8955" i="25" s="1"/>
  <c r="D8953" i="25"/>
  <c r="D8903" i="25"/>
  <c r="D8904" i="25" s="1"/>
  <c r="D8905" i="25" s="1"/>
  <c r="D8906" i="25" s="1"/>
  <c r="D8907" i="25" s="1"/>
  <c r="D8908" i="25" s="1"/>
  <c r="D8909" i="25" s="1"/>
  <c r="D8910" i="25" s="1"/>
  <c r="D8911" i="25" s="1"/>
  <c r="D8912" i="25" s="1"/>
  <c r="D8913" i="25" s="1"/>
  <c r="D8914" i="25" s="1"/>
  <c r="D8915" i="25" s="1"/>
  <c r="D8916" i="25" s="1"/>
  <c r="D8917" i="25" s="1"/>
  <c r="D8918" i="25" s="1"/>
  <c r="D8919" i="25" s="1"/>
  <c r="D8920" i="25" s="1"/>
  <c r="D8921" i="25" s="1"/>
  <c r="D8922" i="25" s="1"/>
  <c r="D8923" i="25" s="1"/>
  <c r="D8924" i="25" s="1"/>
  <c r="D8925" i="25" s="1"/>
  <c r="D8926" i="25" s="1"/>
  <c r="D8927" i="25" s="1"/>
  <c r="D8928" i="25" s="1"/>
  <c r="D8929" i="25" s="1"/>
  <c r="D8930" i="25" s="1"/>
  <c r="D8931" i="25" s="1"/>
  <c r="D8932" i="25" s="1"/>
  <c r="D8933" i="25" s="1"/>
  <c r="D8934" i="25" s="1"/>
  <c r="D8935" i="25" s="1"/>
  <c r="D8936" i="25" s="1"/>
  <c r="D8937" i="25" s="1"/>
  <c r="D8938" i="25" s="1"/>
  <c r="D8939" i="25" s="1"/>
  <c r="D8940" i="25" s="1"/>
  <c r="D8941" i="25" s="1"/>
  <c r="D8942" i="25" s="1"/>
  <c r="D8943" i="25" s="1"/>
  <c r="D8944" i="25" s="1"/>
  <c r="D8945" i="25" s="1"/>
  <c r="D8901" i="25"/>
  <c r="D8902" i="25" s="1"/>
  <c r="D8852" i="25"/>
  <c r="D8853" i="25" s="1"/>
  <c r="D8854" i="25" s="1"/>
  <c r="D8855" i="25" s="1"/>
  <c r="D8856" i="25" s="1"/>
  <c r="D8857" i="25" s="1"/>
  <c r="D8858" i="25" s="1"/>
  <c r="D8859" i="25" s="1"/>
  <c r="D8860" i="25" s="1"/>
  <c r="D8861" i="25" s="1"/>
  <c r="D8862" i="25" s="1"/>
  <c r="D8863" i="25" s="1"/>
  <c r="D8864" i="25" s="1"/>
  <c r="D8865" i="25" s="1"/>
  <c r="D8866" i="25" s="1"/>
  <c r="D8867" i="25" s="1"/>
  <c r="D8868" i="25" s="1"/>
  <c r="D8869" i="25" s="1"/>
  <c r="D8870" i="25" s="1"/>
  <c r="D8871" i="25" s="1"/>
  <c r="D8872" i="25" s="1"/>
  <c r="D8873" i="25" s="1"/>
  <c r="D8874" i="25" s="1"/>
  <c r="D8875" i="25" s="1"/>
  <c r="D8876" i="25" s="1"/>
  <c r="D8877" i="25" s="1"/>
  <c r="D8878" i="25" s="1"/>
  <c r="D8879" i="25" s="1"/>
  <c r="D8880" i="25" s="1"/>
  <c r="D8881" i="25" s="1"/>
  <c r="D8882" i="25" s="1"/>
  <c r="D8883" i="25" s="1"/>
  <c r="D8884" i="25" s="1"/>
  <c r="D8885" i="25" s="1"/>
  <c r="D8886" i="25" s="1"/>
  <c r="D8887" i="25" s="1"/>
  <c r="D8888" i="25" s="1"/>
  <c r="D8889" i="25" s="1"/>
  <c r="D8890" i="25" s="1"/>
  <c r="D8891" i="25" s="1"/>
  <c r="D8892" i="25" s="1"/>
  <c r="D8893" i="25" s="1"/>
  <c r="D8850" i="25"/>
  <c r="D8851" i="25" s="1"/>
  <c r="D8849" i="25"/>
  <c r="D8803" i="25"/>
  <c r="D8804" i="25" s="1"/>
  <c r="D8805" i="25" s="1"/>
  <c r="D8806" i="25" s="1"/>
  <c r="D8807" i="25" s="1"/>
  <c r="D8808" i="25" s="1"/>
  <c r="D8809" i="25" s="1"/>
  <c r="D8810" i="25" s="1"/>
  <c r="D8811" i="25" s="1"/>
  <c r="D8812" i="25" s="1"/>
  <c r="D8813" i="25" s="1"/>
  <c r="D8814" i="25" s="1"/>
  <c r="D8815" i="25" s="1"/>
  <c r="D8816" i="25" s="1"/>
  <c r="D8817" i="25" s="1"/>
  <c r="D8818" i="25" s="1"/>
  <c r="D8819" i="25" s="1"/>
  <c r="D8820" i="25" s="1"/>
  <c r="D8821" i="25" s="1"/>
  <c r="D8822" i="25" s="1"/>
  <c r="D8823" i="25" s="1"/>
  <c r="D8824" i="25" s="1"/>
  <c r="D8825" i="25" s="1"/>
  <c r="D8826" i="25" s="1"/>
  <c r="D8827" i="25" s="1"/>
  <c r="D8828" i="25" s="1"/>
  <c r="D8829" i="25" s="1"/>
  <c r="D8830" i="25" s="1"/>
  <c r="D8831" i="25" s="1"/>
  <c r="D8832" i="25" s="1"/>
  <c r="D8833" i="25" s="1"/>
  <c r="D8834" i="25" s="1"/>
  <c r="D8835" i="25" s="1"/>
  <c r="D8836" i="25" s="1"/>
  <c r="D8837" i="25" s="1"/>
  <c r="D8838" i="25" s="1"/>
  <c r="D8839" i="25" s="1"/>
  <c r="D8840" i="25" s="1"/>
  <c r="D8841" i="25" s="1"/>
  <c r="D8799" i="25"/>
  <c r="D8800" i="25" s="1"/>
  <c r="D8801" i="25" s="1"/>
  <c r="D8802" i="25" s="1"/>
  <c r="D8797" i="25"/>
  <c r="D8798" i="25" s="1"/>
  <c r="D8752" i="25"/>
  <c r="D8753" i="25" s="1"/>
  <c r="D8754" i="25" s="1"/>
  <c r="D8755" i="25" s="1"/>
  <c r="D8756" i="25" s="1"/>
  <c r="D8757" i="25" s="1"/>
  <c r="D8758" i="25" s="1"/>
  <c r="D8759" i="25" s="1"/>
  <c r="D8760" i="25" s="1"/>
  <c r="D8761" i="25" s="1"/>
  <c r="D8762" i="25" s="1"/>
  <c r="D8763" i="25" s="1"/>
  <c r="D8764" i="25" s="1"/>
  <c r="D8765" i="25" s="1"/>
  <c r="D8766" i="25" s="1"/>
  <c r="D8767" i="25" s="1"/>
  <c r="D8768" i="25" s="1"/>
  <c r="D8769" i="25" s="1"/>
  <c r="D8770" i="25" s="1"/>
  <c r="D8771" i="25" s="1"/>
  <c r="D8772" i="25" s="1"/>
  <c r="D8773" i="25" s="1"/>
  <c r="D8774" i="25" s="1"/>
  <c r="D8775" i="25" s="1"/>
  <c r="D8776" i="25" s="1"/>
  <c r="D8777" i="25" s="1"/>
  <c r="D8778" i="25" s="1"/>
  <c r="D8779" i="25" s="1"/>
  <c r="D8780" i="25" s="1"/>
  <c r="D8781" i="25" s="1"/>
  <c r="D8782" i="25" s="1"/>
  <c r="D8783" i="25" s="1"/>
  <c r="D8784" i="25" s="1"/>
  <c r="D8785" i="25" s="1"/>
  <c r="D8786" i="25" s="1"/>
  <c r="D8787" i="25" s="1"/>
  <c r="D8788" i="25" s="1"/>
  <c r="D8789" i="25" s="1"/>
  <c r="D8748" i="25"/>
  <c r="D8749" i="25" s="1"/>
  <c r="D8750" i="25" s="1"/>
  <c r="D8751" i="25" s="1"/>
  <c r="D8746" i="25"/>
  <c r="D8747" i="25" s="1"/>
  <c r="D8745" i="25"/>
  <c r="D8695" i="25"/>
  <c r="D8696" i="25" s="1"/>
  <c r="D8697" i="25" s="1"/>
  <c r="D8698" i="25" s="1"/>
  <c r="D8699" i="25" s="1"/>
  <c r="D8700" i="25" s="1"/>
  <c r="D8701" i="25" s="1"/>
  <c r="D8702" i="25" s="1"/>
  <c r="D8703" i="25" s="1"/>
  <c r="D8704" i="25" s="1"/>
  <c r="D8705" i="25" s="1"/>
  <c r="D8706" i="25" s="1"/>
  <c r="D8707" i="25" s="1"/>
  <c r="D8708" i="25" s="1"/>
  <c r="D8709" i="25" s="1"/>
  <c r="D8710" i="25" s="1"/>
  <c r="D8711" i="25" s="1"/>
  <c r="D8712" i="25" s="1"/>
  <c r="D8713" i="25" s="1"/>
  <c r="D8714" i="25" s="1"/>
  <c r="D8715" i="25" s="1"/>
  <c r="D8716" i="25" s="1"/>
  <c r="D8717" i="25" s="1"/>
  <c r="D8718" i="25" s="1"/>
  <c r="D8719" i="25" s="1"/>
  <c r="D8720" i="25" s="1"/>
  <c r="D8721" i="25" s="1"/>
  <c r="D8722" i="25" s="1"/>
  <c r="D8723" i="25" s="1"/>
  <c r="D8724" i="25" s="1"/>
  <c r="D8725" i="25" s="1"/>
  <c r="D8726" i="25" s="1"/>
  <c r="D8727" i="25" s="1"/>
  <c r="D8728" i="25" s="1"/>
  <c r="D8729" i="25" s="1"/>
  <c r="D8730" i="25" s="1"/>
  <c r="D8731" i="25" s="1"/>
  <c r="D8732" i="25" s="1"/>
  <c r="D8733" i="25" s="1"/>
  <c r="D8734" i="25" s="1"/>
  <c r="D8735" i="25" s="1"/>
  <c r="D8736" i="25" s="1"/>
  <c r="D8737" i="25" s="1"/>
  <c r="D8693" i="25"/>
  <c r="D8694" i="25" s="1"/>
  <c r="D8644" i="25"/>
  <c r="D8645" i="25" s="1"/>
  <c r="D8646" i="25" s="1"/>
  <c r="D8647" i="25" s="1"/>
  <c r="D8648" i="25" s="1"/>
  <c r="D8649" i="25" s="1"/>
  <c r="D8650" i="25" s="1"/>
  <c r="D8651" i="25" s="1"/>
  <c r="D8652" i="25" s="1"/>
  <c r="D8653" i="25" s="1"/>
  <c r="D8654" i="25" s="1"/>
  <c r="D8655" i="25" s="1"/>
  <c r="D8656" i="25" s="1"/>
  <c r="D8657" i="25" s="1"/>
  <c r="D8658" i="25" s="1"/>
  <c r="D8659" i="25" s="1"/>
  <c r="D8660" i="25" s="1"/>
  <c r="D8661" i="25" s="1"/>
  <c r="D8662" i="25" s="1"/>
  <c r="D8663" i="25" s="1"/>
  <c r="D8664" i="25" s="1"/>
  <c r="D8665" i="25" s="1"/>
  <c r="D8666" i="25" s="1"/>
  <c r="D8667" i="25" s="1"/>
  <c r="D8668" i="25" s="1"/>
  <c r="D8669" i="25" s="1"/>
  <c r="D8670" i="25" s="1"/>
  <c r="D8671" i="25" s="1"/>
  <c r="D8672" i="25" s="1"/>
  <c r="D8673" i="25" s="1"/>
  <c r="D8674" i="25" s="1"/>
  <c r="D8675" i="25" s="1"/>
  <c r="D8676" i="25" s="1"/>
  <c r="D8677" i="25" s="1"/>
  <c r="D8678" i="25" s="1"/>
  <c r="D8679" i="25" s="1"/>
  <c r="D8680" i="25" s="1"/>
  <c r="D8681" i="25" s="1"/>
  <c r="D8682" i="25" s="1"/>
  <c r="D8683" i="25" s="1"/>
  <c r="D8684" i="25" s="1"/>
  <c r="D8685" i="25" s="1"/>
  <c r="D8642" i="25"/>
  <c r="D8643" i="25" s="1"/>
  <c r="D8641" i="25"/>
  <c r="D8595" i="25"/>
  <c r="D8596" i="25" s="1"/>
  <c r="D8597" i="25" s="1"/>
  <c r="D8598" i="25" s="1"/>
  <c r="D8599" i="25" s="1"/>
  <c r="D8600" i="25" s="1"/>
  <c r="D8601" i="25" s="1"/>
  <c r="D8602" i="25" s="1"/>
  <c r="D8603" i="25" s="1"/>
  <c r="D8604" i="25" s="1"/>
  <c r="D8605" i="25" s="1"/>
  <c r="D8606" i="25" s="1"/>
  <c r="D8607" i="25" s="1"/>
  <c r="D8608" i="25" s="1"/>
  <c r="D8609" i="25" s="1"/>
  <c r="D8610" i="25" s="1"/>
  <c r="D8611" i="25" s="1"/>
  <c r="D8612" i="25" s="1"/>
  <c r="D8613" i="25" s="1"/>
  <c r="D8614" i="25" s="1"/>
  <c r="D8615" i="25" s="1"/>
  <c r="D8616" i="25" s="1"/>
  <c r="D8617" i="25" s="1"/>
  <c r="D8618" i="25" s="1"/>
  <c r="D8619" i="25" s="1"/>
  <c r="D8620" i="25" s="1"/>
  <c r="D8621" i="25" s="1"/>
  <c r="D8622" i="25" s="1"/>
  <c r="D8623" i="25" s="1"/>
  <c r="D8624" i="25" s="1"/>
  <c r="D8625" i="25" s="1"/>
  <c r="D8626" i="25" s="1"/>
  <c r="D8627" i="25" s="1"/>
  <c r="D8628" i="25" s="1"/>
  <c r="D8629" i="25" s="1"/>
  <c r="D8630" i="25" s="1"/>
  <c r="D8631" i="25" s="1"/>
  <c r="D8632" i="25" s="1"/>
  <c r="D8633" i="25" s="1"/>
  <c r="D8591" i="25"/>
  <c r="D8592" i="25" s="1"/>
  <c r="D8593" i="25" s="1"/>
  <c r="D8594" i="25" s="1"/>
  <c r="D8589" i="25"/>
  <c r="D8590" i="25" s="1"/>
  <c r="D8538" i="25"/>
  <c r="D8539" i="25" s="1"/>
  <c r="D8540" i="25" s="1"/>
  <c r="D8541" i="25" s="1"/>
  <c r="D8542" i="25" s="1"/>
  <c r="D8543" i="25" s="1"/>
  <c r="D8544" i="25" s="1"/>
  <c r="D8545" i="25" s="1"/>
  <c r="D8546" i="25" s="1"/>
  <c r="D8547" i="25" s="1"/>
  <c r="D8548" i="25" s="1"/>
  <c r="D8549" i="25" s="1"/>
  <c r="D8550" i="25" s="1"/>
  <c r="D8551" i="25" s="1"/>
  <c r="D8552" i="25" s="1"/>
  <c r="D8553" i="25" s="1"/>
  <c r="D8554" i="25" s="1"/>
  <c r="D8555" i="25" s="1"/>
  <c r="D8556" i="25" s="1"/>
  <c r="D8557" i="25" s="1"/>
  <c r="D8558" i="25" s="1"/>
  <c r="D8559" i="25" s="1"/>
  <c r="D8560" i="25" s="1"/>
  <c r="D8561" i="25" s="1"/>
  <c r="D8562" i="25" s="1"/>
  <c r="D8563" i="25" s="1"/>
  <c r="D8564" i="25" s="1"/>
  <c r="D8565" i="25" s="1"/>
  <c r="D8566" i="25" s="1"/>
  <c r="D8567" i="25" s="1"/>
  <c r="D8568" i="25" s="1"/>
  <c r="D8569" i="25" s="1"/>
  <c r="D8570" i="25" s="1"/>
  <c r="D8571" i="25" s="1"/>
  <c r="D8572" i="25" s="1"/>
  <c r="D8573" i="25" s="1"/>
  <c r="D8574" i="25" s="1"/>
  <c r="D8575" i="25" s="1"/>
  <c r="D8576" i="25" s="1"/>
  <c r="D8577" i="25" s="1"/>
  <c r="D8578" i="25" s="1"/>
  <c r="D8579" i="25" s="1"/>
  <c r="D8580" i="25" s="1"/>
  <c r="D8581" i="25" s="1"/>
  <c r="D8537" i="25"/>
  <c r="D8485" i="25"/>
  <c r="D8486" i="25" s="1"/>
  <c r="D8487" i="25" s="1"/>
  <c r="D8488" i="25" s="1"/>
  <c r="D8489" i="25" s="1"/>
  <c r="D8490" i="25" s="1"/>
  <c r="D8491" i="25" s="1"/>
  <c r="D8492" i="25" s="1"/>
  <c r="D8493" i="25" s="1"/>
  <c r="D8494" i="25" s="1"/>
  <c r="D8495" i="25" s="1"/>
  <c r="D8496" i="25" s="1"/>
  <c r="D8497" i="25" s="1"/>
  <c r="D8498" i="25" s="1"/>
  <c r="D8499" i="25" s="1"/>
  <c r="D8500" i="25" s="1"/>
  <c r="D8501" i="25" s="1"/>
  <c r="D8502" i="25" s="1"/>
  <c r="D8503" i="25" s="1"/>
  <c r="D8504" i="25" s="1"/>
  <c r="D8505" i="25" s="1"/>
  <c r="D8506" i="25" s="1"/>
  <c r="D8507" i="25" s="1"/>
  <c r="D8508" i="25" s="1"/>
  <c r="D8509" i="25" s="1"/>
  <c r="D8510" i="25" s="1"/>
  <c r="D8511" i="25" s="1"/>
  <c r="D8512" i="25" s="1"/>
  <c r="D8513" i="25" s="1"/>
  <c r="D8514" i="25" s="1"/>
  <c r="D8515" i="25" s="1"/>
  <c r="D8516" i="25" s="1"/>
  <c r="D8517" i="25" s="1"/>
  <c r="D8518" i="25" s="1"/>
  <c r="D8519" i="25" s="1"/>
  <c r="D8520" i="25" s="1"/>
  <c r="D8521" i="25" s="1"/>
  <c r="D8522" i="25" s="1"/>
  <c r="D8523" i="25" s="1"/>
  <c r="D8524" i="25" s="1"/>
  <c r="D8525" i="25" s="1"/>
  <c r="D8526" i="25" s="1"/>
  <c r="D8527" i="25" s="1"/>
  <c r="D8528" i="25" s="1"/>
  <c r="D8529" i="25" s="1"/>
  <c r="D8434" i="25"/>
  <c r="D8435" i="25" s="1"/>
  <c r="D8436" i="25" s="1"/>
  <c r="D8437" i="25" s="1"/>
  <c r="D8438" i="25" s="1"/>
  <c r="D8439" i="25" s="1"/>
  <c r="D8440" i="25" s="1"/>
  <c r="D8441" i="25" s="1"/>
  <c r="D8442" i="25" s="1"/>
  <c r="D8443" i="25" s="1"/>
  <c r="D8444" i="25" s="1"/>
  <c r="D8445" i="25" s="1"/>
  <c r="D8446" i="25" s="1"/>
  <c r="D8447" i="25" s="1"/>
  <c r="D8448" i="25" s="1"/>
  <c r="D8449" i="25" s="1"/>
  <c r="D8450" i="25" s="1"/>
  <c r="D8451" i="25" s="1"/>
  <c r="D8452" i="25" s="1"/>
  <c r="D8453" i="25" s="1"/>
  <c r="D8454" i="25" s="1"/>
  <c r="D8455" i="25" s="1"/>
  <c r="D8456" i="25" s="1"/>
  <c r="D8457" i="25" s="1"/>
  <c r="D8458" i="25" s="1"/>
  <c r="D8459" i="25" s="1"/>
  <c r="D8460" i="25" s="1"/>
  <c r="D8461" i="25" s="1"/>
  <c r="D8462" i="25" s="1"/>
  <c r="D8463" i="25" s="1"/>
  <c r="D8464" i="25" s="1"/>
  <c r="D8465" i="25" s="1"/>
  <c r="D8466" i="25" s="1"/>
  <c r="D8467" i="25" s="1"/>
  <c r="D8468" i="25" s="1"/>
  <c r="D8469" i="25" s="1"/>
  <c r="D8470" i="25" s="1"/>
  <c r="D8471" i="25" s="1"/>
  <c r="D8472" i="25" s="1"/>
  <c r="D8473" i="25" s="1"/>
  <c r="D8474" i="25" s="1"/>
  <c r="D8475" i="25" s="1"/>
  <c r="D8476" i="25" s="1"/>
  <c r="D8477" i="25" s="1"/>
  <c r="D8433" i="25"/>
  <c r="D8381" i="25"/>
  <c r="D8382" i="25" s="1"/>
  <c r="D8383" i="25" s="1"/>
  <c r="D8384" i="25" s="1"/>
  <c r="D8385" i="25" s="1"/>
  <c r="D8386" i="25" s="1"/>
  <c r="D8387" i="25" s="1"/>
  <c r="D8388" i="25" s="1"/>
  <c r="D8389" i="25" s="1"/>
  <c r="D8390" i="25" s="1"/>
  <c r="D8391" i="25" s="1"/>
  <c r="D8392" i="25" s="1"/>
  <c r="D8393" i="25" s="1"/>
  <c r="D8394" i="25" s="1"/>
  <c r="D8395" i="25" s="1"/>
  <c r="D8396" i="25" s="1"/>
  <c r="D8397" i="25" s="1"/>
  <c r="D8398" i="25" s="1"/>
  <c r="D8399" i="25" s="1"/>
  <c r="D8400" i="25" s="1"/>
  <c r="D8401" i="25" s="1"/>
  <c r="D8402" i="25" s="1"/>
  <c r="D8403" i="25" s="1"/>
  <c r="D8404" i="25" s="1"/>
  <c r="D8405" i="25" s="1"/>
  <c r="D8406" i="25" s="1"/>
  <c r="D8407" i="25" s="1"/>
  <c r="D8408" i="25" s="1"/>
  <c r="D8409" i="25" s="1"/>
  <c r="D8410" i="25" s="1"/>
  <c r="D8411" i="25" s="1"/>
  <c r="D8412" i="25" s="1"/>
  <c r="D8413" i="25" s="1"/>
  <c r="D8414" i="25" s="1"/>
  <c r="D8415" i="25" s="1"/>
  <c r="D8416" i="25" s="1"/>
  <c r="D8417" i="25" s="1"/>
  <c r="D8418" i="25" s="1"/>
  <c r="D8419" i="25" s="1"/>
  <c r="D8420" i="25" s="1"/>
  <c r="D8421" i="25" s="1"/>
  <c r="D8422" i="25" s="1"/>
  <c r="D8423" i="25" s="1"/>
  <c r="D8424" i="25" s="1"/>
  <c r="D8425" i="25" s="1"/>
  <c r="D8330" i="25"/>
  <c r="D8331" i="25" s="1"/>
  <c r="D8332" i="25" s="1"/>
  <c r="D8333" i="25" s="1"/>
  <c r="D8334" i="25" s="1"/>
  <c r="D8335" i="25" s="1"/>
  <c r="D8336" i="25" s="1"/>
  <c r="D8337" i="25" s="1"/>
  <c r="D8338" i="25" s="1"/>
  <c r="D8339" i="25" s="1"/>
  <c r="D8340" i="25" s="1"/>
  <c r="D8341" i="25" s="1"/>
  <c r="D8342" i="25" s="1"/>
  <c r="D8343" i="25" s="1"/>
  <c r="D8344" i="25" s="1"/>
  <c r="D8345" i="25" s="1"/>
  <c r="D8346" i="25" s="1"/>
  <c r="D8347" i="25" s="1"/>
  <c r="D8348" i="25" s="1"/>
  <c r="D8349" i="25" s="1"/>
  <c r="D8350" i="25" s="1"/>
  <c r="D8351" i="25" s="1"/>
  <c r="D8352" i="25" s="1"/>
  <c r="D8353" i="25" s="1"/>
  <c r="D8354" i="25" s="1"/>
  <c r="D8355" i="25" s="1"/>
  <c r="D8356" i="25" s="1"/>
  <c r="D8357" i="25" s="1"/>
  <c r="D8358" i="25" s="1"/>
  <c r="D8359" i="25" s="1"/>
  <c r="D8360" i="25" s="1"/>
  <c r="D8361" i="25" s="1"/>
  <c r="D8362" i="25" s="1"/>
  <c r="D8363" i="25" s="1"/>
  <c r="D8364" i="25" s="1"/>
  <c r="D8365" i="25" s="1"/>
  <c r="D8366" i="25" s="1"/>
  <c r="D8367" i="25" s="1"/>
  <c r="D8368" i="25" s="1"/>
  <c r="D8369" i="25" s="1"/>
  <c r="D8370" i="25" s="1"/>
  <c r="D8371" i="25" s="1"/>
  <c r="D8372" i="25" s="1"/>
  <c r="D8373" i="25" s="1"/>
  <c r="D8329" i="25"/>
  <c r="D8277" i="25"/>
  <c r="D8278" i="25" s="1"/>
  <c r="D8279" i="25" s="1"/>
  <c r="D8280" i="25" s="1"/>
  <c r="D8281" i="25" s="1"/>
  <c r="D8282" i="25" s="1"/>
  <c r="D8283" i="25" s="1"/>
  <c r="D8284" i="25" s="1"/>
  <c r="D8285" i="25" s="1"/>
  <c r="D8286" i="25" s="1"/>
  <c r="D8287" i="25" s="1"/>
  <c r="D8288" i="25" s="1"/>
  <c r="D8289" i="25" s="1"/>
  <c r="D8290" i="25" s="1"/>
  <c r="D8291" i="25" s="1"/>
  <c r="D8292" i="25" s="1"/>
  <c r="D8293" i="25" s="1"/>
  <c r="D8294" i="25" s="1"/>
  <c r="D8295" i="25" s="1"/>
  <c r="D8296" i="25" s="1"/>
  <c r="D8297" i="25" s="1"/>
  <c r="D8298" i="25" s="1"/>
  <c r="D8299" i="25" s="1"/>
  <c r="D8300" i="25" s="1"/>
  <c r="D8301" i="25" s="1"/>
  <c r="D8302" i="25" s="1"/>
  <c r="D8303" i="25" s="1"/>
  <c r="D8304" i="25" s="1"/>
  <c r="D8305" i="25" s="1"/>
  <c r="D8306" i="25" s="1"/>
  <c r="D8307" i="25" s="1"/>
  <c r="D8308" i="25" s="1"/>
  <c r="D8309" i="25" s="1"/>
  <c r="D8310" i="25" s="1"/>
  <c r="D8311" i="25" s="1"/>
  <c r="D8312" i="25" s="1"/>
  <c r="D8313" i="25" s="1"/>
  <c r="D8314" i="25" s="1"/>
  <c r="D8315" i="25" s="1"/>
  <c r="D8316" i="25" s="1"/>
  <c r="D8317" i="25" s="1"/>
  <c r="D8318" i="25" s="1"/>
  <c r="D8319" i="25" s="1"/>
  <c r="D8320" i="25" s="1"/>
  <c r="D8321" i="25" s="1"/>
  <c r="A8269" i="25"/>
  <c r="D8227" i="25"/>
  <c r="D8228" i="25" s="1"/>
  <c r="D8229" i="25" s="1"/>
  <c r="D8230" i="25" s="1"/>
  <c r="D8231" i="25" s="1"/>
  <c r="D8232" i="25" s="1"/>
  <c r="D8233" i="25" s="1"/>
  <c r="D8234" i="25" s="1"/>
  <c r="D8235" i="25" s="1"/>
  <c r="D8236" i="25" s="1"/>
  <c r="D8237" i="25" s="1"/>
  <c r="D8238" i="25" s="1"/>
  <c r="D8239" i="25" s="1"/>
  <c r="D8240" i="25" s="1"/>
  <c r="D8241" i="25" s="1"/>
  <c r="D8242" i="25" s="1"/>
  <c r="D8243" i="25" s="1"/>
  <c r="D8244" i="25" s="1"/>
  <c r="D8245" i="25" s="1"/>
  <c r="D8246" i="25" s="1"/>
  <c r="D8247" i="25" s="1"/>
  <c r="D8248" i="25" s="1"/>
  <c r="D8249" i="25" s="1"/>
  <c r="D8250" i="25" s="1"/>
  <c r="D8251" i="25" s="1"/>
  <c r="D8252" i="25" s="1"/>
  <c r="D8253" i="25" s="1"/>
  <c r="D8254" i="25" s="1"/>
  <c r="D8255" i="25" s="1"/>
  <c r="D8256" i="25" s="1"/>
  <c r="D8257" i="25" s="1"/>
  <c r="D8258" i="25" s="1"/>
  <c r="D8259" i="25" s="1"/>
  <c r="D8260" i="25" s="1"/>
  <c r="D8261" i="25" s="1"/>
  <c r="D8262" i="25" s="1"/>
  <c r="D8263" i="25" s="1"/>
  <c r="D8264" i="25" s="1"/>
  <c r="D8265" i="25" s="1"/>
  <c r="D8266" i="25" s="1"/>
  <c r="D8267" i="25" s="1"/>
  <c r="D8268" i="25" s="1"/>
  <c r="D8269" i="25" s="1"/>
  <c r="D8225" i="25"/>
  <c r="D8226" i="25" s="1"/>
  <c r="D8176" i="25"/>
  <c r="D8177" i="25" s="1"/>
  <c r="D8178" i="25" s="1"/>
  <c r="D8179" i="25" s="1"/>
  <c r="D8180" i="25" s="1"/>
  <c r="D8181" i="25" s="1"/>
  <c r="D8182" i="25" s="1"/>
  <c r="D8183" i="25" s="1"/>
  <c r="D8184" i="25" s="1"/>
  <c r="D8185" i="25" s="1"/>
  <c r="D8186" i="25" s="1"/>
  <c r="D8187" i="25" s="1"/>
  <c r="D8188" i="25" s="1"/>
  <c r="D8189" i="25" s="1"/>
  <c r="D8190" i="25" s="1"/>
  <c r="D8191" i="25" s="1"/>
  <c r="D8192" i="25" s="1"/>
  <c r="D8193" i="25" s="1"/>
  <c r="D8194" i="25" s="1"/>
  <c r="D8195" i="25" s="1"/>
  <c r="D8196" i="25" s="1"/>
  <c r="D8197" i="25" s="1"/>
  <c r="D8198" i="25" s="1"/>
  <c r="D8199" i="25" s="1"/>
  <c r="D8200" i="25" s="1"/>
  <c r="D8201" i="25" s="1"/>
  <c r="D8202" i="25" s="1"/>
  <c r="D8203" i="25" s="1"/>
  <c r="D8204" i="25" s="1"/>
  <c r="D8205" i="25" s="1"/>
  <c r="D8206" i="25" s="1"/>
  <c r="D8207" i="25" s="1"/>
  <c r="D8208" i="25" s="1"/>
  <c r="D8209" i="25" s="1"/>
  <c r="D8210" i="25" s="1"/>
  <c r="D8211" i="25" s="1"/>
  <c r="D8212" i="25" s="1"/>
  <c r="D8213" i="25" s="1"/>
  <c r="D8214" i="25" s="1"/>
  <c r="D8215" i="25" s="1"/>
  <c r="D8216" i="25" s="1"/>
  <c r="D8217" i="25" s="1"/>
  <c r="D8174" i="25"/>
  <c r="D8175" i="25" s="1"/>
  <c r="D8173" i="25"/>
  <c r="D8123" i="25"/>
  <c r="D8124" i="25" s="1"/>
  <c r="D8125" i="25" s="1"/>
  <c r="D8126" i="25" s="1"/>
  <c r="D8127" i="25" s="1"/>
  <c r="D8128" i="25" s="1"/>
  <c r="D8129" i="25" s="1"/>
  <c r="D8130" i="25" s="1"/>
  <c r="D8131" i="25" s="1"/>
  <c r="D8132" i="25" s="1"/>
  <c r="D8133" i="25" s="1"/>
  <c r="D8134" i="25" s="1"/>
  <c r="D8135" i="25" s="1"/>
  <c r="D8136" i="25" s="1"/>
  <c r="D8137" i="25" s="1"/>
  <c r="D8138" i="25" s="1"/>
  <c r="D8139" i="25" s="1"/>
  <c r="D8140" i="25" s="1"/>
  <c r="D8141" i="25" s="1"/>
  <c r="D8142" i="25" s="1"/>
  <c r="D8143" i="25" s="1"/>
  <c r="D8144" i="25" s="1"/>
  <c r="D8145" i="25" s="1"/>
  <c r="D8146" i="25" s="1"/>
  <c r="D8147" i="25" s="1"/>
  <c r="D8148" i="25" s="1"/>
  <c r="D8149" i="25" s="1"/>
  <c r="D8150" i="25" s="1"/>
  <c r="D8151" i="25" s="1"/>
  <c r="D8152" i="25" s="1"/>
  <c r="D8153" i="25" s="1"/>
  <c r="D8154" i="25" s="1"/>
  <c r="D8155" i="25" s="1"/>
  <c r="D8156" i="25" s="1"/>
  <c r="D8157" i="25" s="1"/>
  <c r="D8158" i="25" s="1"/>
  <c r="D8159" i="25" s="1"/>
  <c r="D8160" i="25" s="1"/>
  <c r="D8161" i="25" s="1"/>
  <c r="D8162" i="25" s="1"/>
  <c r="D8163" i="25" s="1"/>
  <c r="D8164" i="25" s="1"/>
  <c r="D8165" i="25" s="1"/>
  <c r="D8121" i="25"/>
  <c r="D8122" i="25" s="1"/>
  <c r="D8072" i="25"/>
  <c r="D8073" i="25" s="1"/>
  <c r="D8074" i="25" s="1"/>
  <c r="D8075" i="25" s="1"/>
  <c r="D8076" i="25" s="1"/>
  <c r="D8077" i="25" s="1"/>
  <c r="D8078" i="25" s="1"/>
  <c r="D8079" i="25" s="1"/>
  <c r="D8080" i="25" s="1"/>
  <c r="D8081" i="25" s="1"/>
  <c r="D8082" i="25" s="1"/>
  <c r="D8083" i="25" s="1"/>
  <c r="D8084" i="25" s="1"/>
  <c r="D8085" i="25" s="1"/>
  <c r="D8086" i="25" s="1"/>
  <c r="D8087" i="25" s="1"/>
  <c r="D8088" i="25" s="1"/>
  <c r="D8089" i="25" s="1"/>
  <c r="D8090" i="25" s="1"/>
  <c r="D8091" i="25" s="1"/>
  <c r="D8092" i="25" s="1"/>
  <c r="D8093" i="25" s="1"/>
  <c r="D8094" i="25" s="1"/>
  <c r="D8095" i="25" s="1"/>
  <c r="D8096" i="25" s="1"/>
  <c r="D8097" i="25" s="1"/>
  <c r="D8098" i="25" s="1"/>
  <c r="D8099" i="25" s="1"/>
  <c r="D8100" i="25" s="1"/>
  <c r="D8101" i="25" s="1"/>
  <c r="D8102" i="25" s="1"/>
  <c r="D8103" i="25" s="1"/>
  <c r="D8104" i="25" s="1"/>
  <c r="D8105" i="25" s="1"/>
  <c r="D8106" i="25" s="1"/>
  <c r="D8107" i="25" s="1"/>
  <c r="D8108" i="25" s="1"/>
  <c r="D8109" i="25" s="1"/>
  <c r="D8110" i="25" s="1"/>
  <c r="D8111" i="25" s="1"/>
  <c r="D8112" i="25" s="1"/>
  <c r="D8113" i="25" s="1"/>
  <c r="D8070" i="25"/>
  <c r="D8071" i="25" s="1"/>
  <c r="D8069" i="25"/>
  <c r="D8017" i="25"/>
  <c r="D8018" i="25" s="1"/>
  <c r="D8019" i="25" s="1"/>
  <c r="D8020" i="25" s="1"/>
  <c r="D8021" i="25" s="1"/>
  <c r="D8022" i="25" s="1"/>
  <c r="D8023" i="25" s="1"/>
  <c r="D8024" i="25" s="1"/>
  <c r="D8025" i="25" s="1"/>
  <c r="D8026" i="25" s="1"/>
  <c r="D8027" i="25" s="1"/>
  <c r="D8028" i="25" s="1"/>
  <c r="D8029" i="25" s="1"/>
  <c r="D8030" i="25" s="1"/>
  <c r="D8031" i="25" s="1"/>
  <c r="D8032" i="25" s="1"/>
  <c r="D8033" i="25" s="1"/>
  <c r="D8034" i="25" s="1"/>
  <c r="D8035" i="25" s="1"/>
  <c r="D8036" i="25" s="1"/>
  <c r="D8037" i="25" s="1"/>
  <c r="D8038" i="25" s="1"/>
  <c r="D8039" i="25" s="1"/>
  <c r="D8040" i="25" s="1"/>
  <c r="D8041" i="25" s="1"/>
  <c r="D8042" i="25" s="1"/>
  <c r="D8043" i="25" s="1"/>
  <c r="D8044" i="25" s="1"/>
  <c r="D8045" i="25" s="1"/>
  <c r="D8046" i="25" s="1"/>
  <c r="D8047" i="25" s="1"/>
  <c r="D8048" i="25" s="1"/>
  <c r="D8049" i="25" s="1"/>
  <c r="D8050" i="25" s="1"/>
  <c r="D8051" i="25" s="1"/>
  <c r="D8052" i="25" s="1"/>
  <c r="D8053" i="25" s="1"/>
  <c r="D8054" i="25" s="1"/>
  <c r="D8055" i="25" s="1"/>
  <c r="D8056" i="25" s="1"/>
  <c r="D8057" i="25" s="1"/>
  <c r="D8058" i="25" s="1"/>
  <c r="D8059" i="25" s="1"/>
  <c r="D8060" i="25" s="1"/>
  <c r="D8061" i="25" s="1"/>
  <c r="D7966" i="25"/>
  <c r="D7967" i="25" s="1"/>
  <c r="D7968" i="25" s="1"/>
  <c r="D7969" i="25" s="1"/>
  <c r="D7970" i="25" s="1"/>
  <c r="D7971" i="25" s="1"/>
  <c r="D7972" i="25" s="1"/>
  <c r="D7973" i="25" s="1"/>
  <c r="D7974" i="25" s="1"/>
  <c r="D7975" i="25" s="1"/>
  <c r="D7976" i="25" s="1"/>
  <c r="D7977" i="25" s="1"/>
  <c r="D7978" i="25" s="1"/>
  <c r="D7979" i="25" s="1"/>
  <c r="D7980" i="25" s="1"/>
  <c r="D7981" i="25" s="1"/>
  <c r="D7982" i="25" s="1"/>
  <c r="D7983" i="25" s="1"/>
  <c r="D7984" i="25" s="1"/>
  <c r="D7985" i="25" s="1"/>
  <c r="D7986" i="25" s="1"/>
  <c r="D7987" i="25" s="1"/>
  <c r="D7988" i="25" s="1"/>
  <c r="D7989" i="25" s="1"/>
  <c r="D7990" i="25" s="1"/>
  <c r="D7991" i="25" s="1"/>
  <c r="D7992" i="25" s="1"/>
  <c r="D7993" i="25" s="1"/>
  <c r="D7994" i="25" s="1"/>
  <c r="D7995" i="25" s="1"/>
  <c r="D7996" i="25" s="1"/>
  <c r="D7997" i="25" s="1"/>
  <c r="D7998" i="25" s="1"/>
  <c r="D7999" i="25" s="1"/>
  <c r="D8000" i="25" s="1"/>
  <c r="D8001" i="25" s="1"/>
  <c r="D8002" i="25" s="1"/>
  <c r="D8003" i="25" s="1"/>
  <c r="D8004" i="25" s="1"/>
  <c r="D8005" i="25" s="1"/>
  <c r="D8006" i="25" s="1"/>
  <c r="D8007" i="25" s="1"/>
  <c r="D8008" i="25" s="1"/>
  <c r="D8009" i="25" s="1"/>
  <c r="D7965" i="25"/>
  <c r="B7957" i="25"/>
  <c r="D7914" i="25"/>
  <c r="D7915" i="25" s="1"/>
  <c r="D7916" i="25" s="1"/>
  <c r="D7917" i="25" s="1"/>
  <c r="D7918" i="25" s="1"/>
  <c r="D7919" i="25" s="1"/>
  <c r="D7920" i="25" s="1"/>
  <c r="D7921" i="25" s="1"/>
  <c r="D7922" i="25" s="1"/>
  <c r="D7923" i="25" s="1"/>
  <c r="D7924" i="25" s="1"/>
  <c r="D7925" i="25" s="1"/>
  <c r="D7926" i="25" s="1"/>
  <c r="D7927" i="25" s="1"/>
  <c r="D7928" i="25" s="1"/>
  <c r="D7929" i="25" s="1"/>
  <c r="D7930" i="25" s="1"/>
  <c r="D7931" i="25" s="1"/>
  <c r="D7932" i="25" s="1"/>
  <c r="D7933" i="25" s="1"/>
  <c r="D7934" i="25" s="1"/>
  <c r="D7935" i="25" s="1"/>
  <c r="D7936" i="25" s="1"/>
  <c r="D7937" i="25" s="1"/>
  <c r="D7938" i="25" s="1"/>
  <c r="D7939" i="25" s="1"/>
  <c r="D7940" i="25" s="1"/>
  <c r="D7941" i="25" s="1"/>
  <c r="D7942" i="25" s="1"/>
  <c r="D7943" i="25" s="1"/>
  <c r="D7944" i="25" s="1"/>
  <c r="D7945" i="25" s="1"/>
  <c r="D7946" i="25" s="1"/>
  <c r="D7947" i="25" s="1"/>
  <c r="D7948" i="25" s="1"/>
  <c r="D7949" i="25" s="1"/>
  <c r="D7950" i="25" s="1"/>
  <c r="D7951" i="25" s="1"/>
  <c r="D7952" i="25" s="1"/>
  <c r="D7953" i="25" s="1"/>
  <c r="D7954" i="25" s="1"/>
  <c r="D7955" i="25" s="1"/>
  <c r="D7956" i="25" s="1"/>
  <c r="D7957" i="25" s="1"/>
  <c r="D7913" i="25"/>
  <c r="D7861" i="25"/>
  <c r="D7862" i="25" s="1"/>
  <c r="D7863" i="25" s="1"/>
  <c r="D7864" i="25" s="1"/>
  <c r="D7865" i="25" s="1"/>
  <c r="D7866" i="25" s="1"/>
  <c r="D7867" i="25" s="1"/>
  <c r="D7868" i="25" s="1"/>
  <c r="D7869" i="25" s="1"/>
  <c r="D7870" i="25" s="1"/>
  <c r="D7871" i="25" s="1"/>
  <c r="D7872" i="25" s="1"/>
  <c r="D7873" i="25" s="1"/>
  <c r="D7874" i="25" s="1"/>
  <c r="D7875" i="25" s="1"/>
  <c r="D7876" i="25" s="1"/>
  <c r="D7877" i="25" s="1"/>
  <c r="D7878" i="25" s="1"/>
  <c r="D7879" i="25" s="1"/>
  <c r="D7880" i="25" s="1"/>
  <c r="D7881" i="25" s="1"/>
  <c r="D7882" i="25" s="1"/>
  <c r="D7883" i="25" s="1"/>
  <c r="D7884" i="25" s="1"/>
  <c r="D7885" i="25" s="1"/>
  <c r="D7886" i="25" s="1"/>
  <c r="D7887" i="25" s="1"/>
  <c r="D7888" i="25" s="1"/>
  <c r="D7889" i="25" s="1"/>
  <c r="D7890" i="25" s="1"/>
  <c r="D7891" i="25" s="1"/>
  <c r="D7892" i="25" s="1"/>
  <c r="D7893" i="25" s="1"/>
  <c r="D7894" i="25" s="1"/>
  <c r="D7895" i="25" s="1"/>
  <c r="D7896" i="25" s="1"/>
  <c r="D7897" i="25" s="1"/>
  <c r="D7898" i="25" s="1"/>
  <c r="D7899" i="25" s="1"/>
  <c r="D7900" i="25" s="1"/>
  <c r="D7901" i="25" s="1"/>
  <c r="D7902" i="25" s="1"/>
  <c r="D7903" i="25" s="1"/>
  <c r="D7904" i="25" s="1"/>
  <c r="D7905" i="25" s="1"/>
  <c r="A7853" i="25"/>
  <c r="A7852" i="25"/>
  <c r="A7851" i="25"/>
  <c r="D7809" i="25"/>
  <c r="D7810" i="25" s="1"/>
  <c r="D7811" i="25" s="1"/>
  <c r="D7812" i="25" s="1"/>
  <c r="D7813" i="25" s="1"/>
  <c r="D7814" i="25" s="1"/>
  <c r="D7815" i="25" s="1"/>
  <c r="D7816" i="25" s="1"/>
  <c r="D7817" i="25" s="1"/>
  <c r="D7818" i="25" s="1"/>
  <c r="D7819" i="25" s="1"/>
  <c r="D7820" i="25" s="1"/>
  <c r="D7821" i="25" s="1"/>
  <c r="D7822" i="25" s="1"/>
  <c r="D7823" i="25" s="1"/>
  <c r="D7824" i="25" s="1"/>
  <c r="D7825" i="25" s="1"/>
  <c r="D7826" i="25" s="1"/>
  <c r="D7827" i="25" s="1"/>
  <c r="D7828" i="25" s="1"/>
  <c r="D7829" i="25" s="1"/>
  <c r="D7830" i="25" s="1"/>
  <c r="D7831" i="25" s="1"/>
  <c r="D7832" i="25" s="1"/>
  <c r="D7833" i="25" s="1"/>
  <c r="D7834" i="25" s="1"/>
  <c r="D7835" i="25" s="1"/>
  <c r="D7836" i="25" s="1"/>
  <c r="D7837" i="25" s="1"/>
  <c r="D7838" i="25" s="1"/>
  <c r="D7839" i="25" s="1"/>
  <c r="D7840" i="25" s="1"/>
  <c r="D7841" i="25" s="1"/>
  <c r="D7842" i="25" s="1"/>
  <c r="D7843" i="25" s="1"/>
  <c r="D7844" i="25" s="1"/>
  <c r="D7845" i="25" s="1"/>
  <c r="D7846" i="25" s="1"/>
  <c r="D7847" i="25" s="1"/>
  <c r="D7848" i="25" s="1"/>
  <c r="D7849" i="25" s="1"/>
  <c r="D7850" i="25" s="1"/>
  <c r="D7851" i="25" s="1"/>
  <c r="D7852" i="25" s="1"/>
  <c r="D7853" i="25" s="1"/>
  <c r="D7758" i="25"/>
  <c r="D7759" i="25" s="1"/>
  <c r="D7760" i="25" s="1"/>
  <c r="D7761" i="25" s="1"/>
  <c r="D7762" i="25" s="1"/>
  <c r="D7763" i="25" s="1"/>
  <c r="D7764" i="25" s="1"/>
  <c r="D7765" i="25" s="1"/>
  <c r="D7766" i="25" s="1"/>
  <c r="D7767" i="25" s="1"/>
  <c r="D7768" i="25" s="1"/>
  <c r="D7769" i="25" s="1"/>
  <c r="D7770" i="25" s="1"/>
  <c r="D7771" i="25" s="1"/>
  <c r="D7772" i="25" s="1"/>
  <c r="D7773" i="25" s="1"/>
  <c r="D7774" i="25" s="1"/>
  <c r="D7775" i="25" s="1"/>
  <c r="D7776" i="25" s="1"/>
  <c r="D7777" i="25" s="1"/>
  <c r="D7778" i="25" s="1"/>
  <c r="D7779" i="25" s="1"/>
  <c r="D7780" i="25" s="1"/>
  <c r="D7781" i="25" s="1"/>
  <c r="D7782" i="25" s="1"/>
  <c r="D7783" i="25" s="1"/>
  <c r="D7784" i="25" s="1"/>
  <c r="D7785" i="25" s="1"/>
  <c r="D7786" i="25" s="1"/>
  <c r="D7787" i="25" s="1"/>
  <c r="D7788" i="25" s="1"/>
  <c r="D7789" i="25" s="1"/>
  <c r="D7790" i="25" s="1"/>
  <c r="D7791" i="25" s="1"/>
  <c r="D7792" i="25" s="1"/>
  <c r="D7793" i="25" s="1"/>
  <c r="D7794" i="25" s="1"/>
  <c r="D7795" i="25" s="1"/>
  <c r="D7796" i="25" s="1"/>
  <c r="D7797" i="25" s="1"/>
  <c r="D7798" i="25" s="1"/>
  <c r="D7799" i="25" s="1"/>
  <c r="D7800" i="25" s="1"/>
  <c r="D7801" i="25" s="1"/>
  <c r="D7757" i="25"/>
  <c r="D7705" i="25"/>
  <c r="D7706" i="25" s="1"/>
  <c r="D7707" i="25" s="1"/>
  <c r="D7708" i="25" s="1"/>
  <c r="D7709" i="25" s="1"/>
  <c r="D7710" i="25" s="1"/>
  <c r="D7711" i="25" s="1"/>
  <c r="D7712" i="25" s="1"/>
  <c r="D7713" i="25" s="1"/>
  <c r="D7714" i="25" s="1"/>
  <c r="D7715" i="25" s="1"/>
  <c r="D7716" i="25" s="1"/>
  <c r="D7717" i="25" s="1"/>
  <c r="D7718" i="25" s="1"/>
  <c r="D7719" i="25" s="1"/>
  <c r="D7720" i="25" s="1"/>
  <c r="D7721" i="25" s="1"/>
  <c r="D7722" i="25" s="1"/>
  <c r="D7723" i="25" s="1"/>
  <c r="D7724" i="25" s="1"/>
  <c r="D7725" i="25" s="1"/>
  <c r="D7726" i="25" s="1"/>
  <c r="D7727" i="25" s="1"/>
  <c r="D7728" i="25" s="1"/>
  <c r="D7729" i="25" s="1"/>
  <c r="D7730" i="25" s="1"/>
  <c r="D7731" i="25" s="1"/>
  <c r="D7732" i="25" s="1"/>
  <c r="D7733" i="25" s="1"/>
  <c r="D7734" i="25" s="1"/>
  <c r="D7735" i="25" s="1"/>
  <c r="D7736" i="25" s="1"/>
  <c r="D7737" i="25" s="1"/>
  <c r="D7738" i="25" s="1"/>
  <c r="D7739" i="25" s="1"/>
  <c r="D7740" i="25" s="1"/>
  <c r="D7741" i="25" s="1"/>
  <c r="D7742" i="25" s="1"/>
  <c r="D7743" i="25" s="1"/>
  <c r="D7744" i="25" s="1"/>
  <c r="D7745" i="25" s="1"/>
  <c r="D7746" i="25" s="1"/>
  <c r="D7747" i="25" s="1"/>
  <c r="D7748" i="25" s="1"/>
  <c r="D7749" i="25" s="1"/>
  <c r="D7654" i="25"/>
  <c r="D7655" i="25" s="1"/>
  <c r="D7656" i="25" s="1"/>
  <c r="D7657" i="25" s="1"/>
  <c r="D7658" i="25" s="1"/>
  <c r="D7659" i="25" s="1"/>
  <c r="D7660" i="25" s="1"/>
  <c r="D7661" i="25" s="1"/>
  <c r="D7662" i="25" s="1"/>
  <c r="D7663" i="25" s="1"/>
  <c r="D7664" i="25" s="1"/>
  <c r="D7665" i="25" s="1"/>
  <c r="D7666" i="25" s="1"/>
  <c r="D7667" i="25" s="1"/>
  <c r="D7668" i="25" s="1"/>
  <c r="D7669" i="25" s="1"/>
  <c r="D7670" i="25" s="1"/>
  <c r="D7671" i="25" s="1"/>
  <c r="D7672" i="25" s="1"/>
  <c r="D7673" i="25" s="1"/>
  <c r="D7674" i="25" s="1"/>
  <c r="D7675" i="25" s="1"/>
  <c r="D7676" i="25" s="1"/>
  <c r="D7677" i="25" s="1"/>
  <c r="D7678" i="25" s="1"/>
  <c r="D7679" i="25" s="1"/>
  <c r="D7680" i="25" s="1"/>
  <c r="D7681" i="25" s="1"/>
  <c r="D7682" i="25" s="1"/>
  <c r="D7683" i="25" s="1"/>
  <c r="D7684" i="25" s="1"/>
  <c r="D7685" i="25" s="1"/>
  <c r="D7686" i="25" s="1"/>
  <c r="D7687" i="25" s="1"/>
  <c r="D7688" i="25" s="1"/>
  <c r="D7689" i="25" s="1"/>
  <c r="D7690" i="25" s="1"/>
  <c r="D7691" i="25" s="1"/>
  <c r="D7692" i="25" s="1"/>
  <c r="D7693" i="25" s="1"/>
  <c r="D7694" i="25" s="1"/>
  <c r="D7695" i="25" s="1"/>
  <c r="D7696" i="25" s="1"/>
  <c r="D7697" i="25" s="1"/>
  <c r="D7653" i="25"/>
  <c r="D7601" i="25"/>
  <c r="D7602" i="25" s="1"/>
  <c r="D7603" i="25" s="1"/>
  <c r="D7604" i="25" s="1"/>
  <c r="D7605" i="25" s="1"/>
  <c r="D7606" i="25" s="1"/>
  <c r="D7607" i="25" s="1"/>
  <c r="D7608" i="25" s="1"/>
  <c r="D7609" i="25" s="1"/>
  <c r="D7610" i="25" s="1"/>
  <c r="D7611" i="25" s="1"/>
  <c r="D7612" i="25" s="1"/>
  <c r="D7613" i="25" s="1"/>
  <c r="D7614" i="25" s="1"/>
  <c r="D7615" i="25" s="1"/>
  <c r="D7616" i="25" s="1"/>
  <c r="D7617" i="25" s="1"/>
  <c r="D7618" i="25" s="1"/>
  <c r="D7619" i="25" s="1"/>
  <c r="D7620" i="25" s="1"/>
  <c r="D7621" i="25" s="1"/>
  <c r="D7622" i="25" s="1"/>
  <c r="D7623" i="25" s="1"/>
  <c r="D7624" i="25" s="1"/>
  <c r="D7625" i="25" s="1"/>
  <c r="D7626" i="25" s="1"/>
  <c r="D7627" i="25" s="1"/>
  <c r="D7628" i="25" s="1"/>
  <c r="D7629" i="25" s="1"/>
  <c r="D7630" i="25" s="1"/>
  <c r="D7631" i="25" s="1"/>
  <c r="D7632" i="25" s="1"/>
  <c r="D7633" i="25" s="1"/>
  <c r="D7634" i="25" s="1"/>
  <c r="D7635" i="25" s="1"/>
  <c r="D7636" i="25" s="1"/>
  <c r="D7637" i="25" s="1"/>
  <c r="D7638" i="25" s="1"/>
  <c r="D7639" i="25" s="1"/>
  <c r="D7640" i="25" s="1"/>
  <c r="D7641" i="25" s="1"/>
  <c r="D7642" i="25" s="1"/>
  <c r="D7643" i="25" s="1"/>
  <c r="D7644" i="25" s="1"/>
  <c r="D7645" i="25" s="1"/>
  <c r="D7550" i="25"/>
  <c r="D7551" i="25" s="1"/>
  <c r="D7552" i="25" s="1"/>
  <c r="D7553" i="25" s="1"/>
  <c r="D7554" i="25" s="1"/>
  <c r="D7555" i="25" s="1"/>
  <c r="D7556" i="25" s="1"/>
  <c r="D7557" i="25" s="1"/>
  <c r="D7558" i="25" s="1"/>
  <c r="D7559" i="25" s="1"/>
  <c r="D7560" i="25" s="1"/>
  <c r="D7561" i="25" s="1"/>
  <c r="D7562" i="25" s="1"/>
  <c r="D7563" i="25" s="1"/>
  <c r="D7564" i="25" s="1"/>
  <c r="D7565" i="25" s="1"/>
  <c r="D7566" i="25" s="1"/>
  <c r="D7567" i="25" s="1"/>
  <c r="D7568" i="25" s="1"/>
  <c r="D7569" i="25" s="1"/>
  <c r="D7570" i="25" s="1"/>
  <c r="D7571" i="25" s="1"/>
  <c r="D7572" i="25" s="1"/>
  <c r="D7573" i="25" s="1"/>
  <c r="D7574" i="25" s="1"/>
  <c r="D7575" i="25" s="1"/>
  <c r="D7576" i="25" s="1"/>
  <c r="D7577" i="25" s="1"/>
  <c r="D7578" i="25" s="1"/>
  <c r="D7579" i="25" s="1"/>
  <c r="D7580" i="25" s="1"/>
  <c r="D7581" i="25" s="1"/>
  <c r="D7582" i="25" s="1"/>
  <c r="D7583" i="25" s="1"/>
  <c r="D7584" i="25" s="1"/>
  <c r="D7585" i="25" s="1"/>
  <c r="D7586" i="25" s="1"/>
  <c r="D7587" i="25" s="1"/>
  <c r="D7588" i="25" s="1"/>
  <c r="D7589" i="25" s="1"/>
  <c r="D7590" i="25" s="1"/>
  <c r="D7591" i="25" s="1"/>
  <c r="D7592" i="25" s="1"/>
  <c r="D7593" i="25" s="1"/>
  <c r="D7549" i="25"/>
  <c r="D7497" i="25"/>
  <c r="D7498" i="25" s="1"/>
  <c r="D7499" i="25" s="1"/>
  <c r="D7500" i="25" s="1"/>
  <c r="D7501" i="25" s="1"/>
  <c r="D7502" i="25" s="1"/>
  <c r="D7503" i="25" s="1"/>
  <c r="D7504" i="25" s="1"/>
  <c r="D7505" i="25" s="1"/>
  <c r="D7506" i="25" s="1"/>
  <c r="D7507" i="25" s="1"/>
  <c r="D7508" i="25" s="1"/>
  <c r="D7509" i="25" s="1"/>
  <c r="D7510" i="25" s="1"/>
  <c r="D7511" i="25" s="1"/>
  <c r="D7512" i="25" s="1"/>
  <c r="D7513" i="25" s="1"/>
  <c r="D7514" i="25" s="1"/>
  <c r="D7515" i="25" s="1"/>
  <c r="D7516" i="25" s="1"/>
  <c r="D7517" i="25" s="1"/>
  <c r="D7518" i="25" s="1"/>
  <c r="D7519" i="25" s="1"/>
  <c r="D7520" i="25" s="1"/>
  <c r="D7521" i="25" s="1"/>
  <c r="D7522" i="25" s="1"/>
  <c r="D7523" i="25" s="1"/>
  <c r="D7524" i="25" s="1"/>
  <c r="D7525" i="25" s="1"/>
  <c r="D7526" i="25" s="1"/>
  <c r="D7527" i="25" s="1"/>
  <c r="D7528" i="25" s="1"/>
  <c r="D7529" i="25" s="1"/>
  <c r="D7530" i="25" s="1"/>
  <c r="D7531" i="25" s="1"/>
  <c r="D7532" i="25" s="1"/>
  <c r="D7533" i="25" s="1"/>
  <c r="D7534" i="25" s="1"/>
  <c r="D7535" i="25" s="1"/>
  <c r="D7536" i="25" s="1"/>
  <c r="D7537" i="25" s="1"/>
  <c r="D7538" i="25" s="1"/>
  <c r="D7539" i="25" s="1"/>
  <c r="D7540" i="25" s="1"/>
  <c r="D7541" i="25" s="1"/>
  <c r="D7446" i="25"/>
  <c r="D7447" i="25" s="1"/>
  <c r="D7448" i="25" s="1"/>
  <c r="D7449" i="25" s="1"/>
  <c r="D7450" i="25" s="1"/>
  <c r="D7451" i="25" s="1"/>
  <c r="D7452" i="25" s="1"/>
  <c r="D7453" i="25" s="1"/>
  <c r="D7454" i="25" s="1"/>
  <c r="D7455" i="25" s="1"/>
  <c r="D7456" i="25" s="1"/>
  <c r="D7457" i="25" s="1"/>
  <c r="D7458" i="25" s="1"/>
  <c r="D7459" i="25" s="1"/>
  <c r="D7460" i="25" s="1"/>
  <c r="D7461" i="25" s="1"/>
  <c r="D7462" i="25" s="1"/>
  <c r="D7463" i="25" s="1"/>
  <c r="D7464" i="25" s="1"/>
  <c r="D7465" i="25" s="1"/>
  <c r="D7466" i="25" s="1"/>
  <c r="D7467" i="25" s="1"/>
  <c r="D7468" i="25" s="1"/>
  <c r="D7469" i="25" s="1"/>
  <c r="D7470" i="25" s="1"/>
  <c r="D7471" i="25" s="1"/>
  <c r="D7472" i="25" s="1"/>
  <c r="D7473" i="25" s="1"/>
  <c r="D7474" i="25" s="1"/>
  <c r="D7475" i="25" s="1"/>
  <c r="D7476" i="25" s="1"/>
  <c r="D7477" i="25" s="1"/>
  <c r="D7478" i="25" s="1"/>
  <c r="D7479" i="25" s="1"/>
  <c r="D7480" i="25" s="1"/>
  <c r="D7481" i="25" s="1"/>
  <c r="D7482" i="25" s="1"/>
  <c r="D7483" i="25" s="1"/>
  <c r="D7484" i="25" s="1"/>
  <c r="D7485" i="25" s="1"/>
  <c r="D7486" i="25" s="1"/>
  <c r="D7487" i="25" s="1"/>
  <c r="D7488" i="25" s="1"/>
  <c r="D7489" i="25" s="1"/>
  <c r="D7445" i="25"/>
  <c r="D7393" i="25"/>
  <c r="D7394" i="25" s="1"/>
  <c r="D7395" i="25" s="1"/>
  <c r="D7396" i="25" s="1"/>
  <c r="D7397" i="25" s="1"/>
  <c r="D7398" i="25" s="1"/>
  <c r="D7399" i="25" s="1"/>
  <c r="D7400" i="25" s="1"/>
  <c r="D7401" i="25" s="1"/>
  <c r="D7402" i="25" s="1"/>
  <c r="D7403" i="25" s="1"/>
  <c r="D7404" i="25" s="1"/>
  <c r="D7405" i="25" s="1"/>
  <c r="D7406" i="25" s="1"/>
  <c r="D7407" i="25" s="1"/>
  <c r="D7408" i="25" s="1"/>
  <c r="D7409" i="25" s="1"/>
  <c r="D7410" i="25" s="1"/>
  <c r="D7411" i="25" s="1"/>
  <c r="D7412" i="25" s="1"/>
  <c r="D7413" i="25" s="1"/>
  <c r="D7414" i="25" s="1"/>
  <c r="D7415" i="25" s="1"/>
  <c r="D7416" i="25" s="1"/>
  <c r="D7417" i="25" s="1"/>
  <c r="D7418" i="25" s="1"/>
  <c r="D7419" i="25" s="1"/>
  <c r="D7420" i="25" s="1"/>
  <c r="D7421" i="25" s="1"/>
  <c r="D7422" i="25" s="1"/>
  <c r="D7423" i="25" s="1"/>
  <c r="D7424" i="25" s="1"/>
  <c r="D7425" i="25" s="1"/>
  <c r="D7426" i="25" s="1"/>
  <c r="D7427" i="25" s="1"/>
  <c r="D7428" i="25" s="1"/>
  <c r="D7429" i="25" s="1"/>
  <c r="D7430" i="25" s="1"/>
  <c r="D7431" i="25" s="1"/>
  <c r="D7432" i="25" s="1"/>
  <c r="D7433" i="25" s="1"/>
  <c r="D7434" i="25" s="1"/>
  <c r="D7435" i="25" s="1"/>
  <c r="D7436" i="25" s="1"/>
  <c r="D7437" i="25" s="1"/>
  <c r="D7342" i="25"/>
  <c r="D7343" i="25" s="1"/>
  <c r="D7344" i="25" s="1"/>
  <c r="D7345" i="25" s="1"/>
  <c r="D7346" i="25" s="1"/>
  <c r="D7347" i="25" s="1"/>
  <c r="D7348" i="25" s="1"/>
  <c r="D7349" i="25" s="1"/>
  <c r="D7350" i="25" s="1"/>
  <c r="D7351" i="25" s="1"/>
  <c r="D7352" i="25" s="1"/>
  <c r="D7353" i="25" s="1"/>
  <c r="D7354" i="25" s="1"/>
  <c r="D7355" i="25" s="1"/>
  <c r="D7356" i="25" s="1"/>
  <c r="D7357" i="25" s="1"/>
  <c r="D7358" i="25" s="1"/>
  <c r="D7359" i="25" s="1"/>
  <c r="D7360" i="25" s="1"/>
  <c r="D7361" i="25" s="1"/>
  <c r="D7362" i="25" s="1"/>
  <c r="D7363" i="25" s="1"/>
  <c r="D7364" i="25" s="1"/>
  <c r="D7365" i="25" s="1"/>
  <c r="D7366" i="25" s="1"/>
  <c r="D7367" i="25" s="1"/>
  <c r="D7368" i="25" s="1"/>
  <c r="D7369" i="25" s="1"/>
  <c r="D7370" i="25" s="1"/>
  <c r="D7371" i="25" s="1"/>
  <c r="D7372" i="25" s="1"/>
  <c r="D7373" i="25" s="1"/>
  <c r="D7374" i="25" s="1"/>
  <c r="D7375" i="25" s="1"/>
  <c r="D7376" i="25" s="1"/>
  <c r="D7377" i="25" s="1"/>
  <c r="D7378" i="25" s="1"/>
  <c r="D7379" i="25" s="1"/>
  <c r="D7380" i="25" s="1"/>
  <c r="D7381" i="25" s="1"/>
  <c r="D7382" i="25" s="1"/>
  <c r="D7383" i="25" s="1"/>
  <c r="D7384" i="25" s="1"/>
  <c r="D7385" i="25" s="1"/>
  <c r="D7341" i="25"/>
  <c r="A7333" i="25"/>
  <c r="D7290" i="25"/>
  <c r="D7291" i="25" s="1"/>
  <c r="D7292" i="25" s="1"/>
  <c r="D7293" i="25" s="1"/>
  <c r="D7294" i="25" s="1"/>
  <c r="D7295" i="25" s="1"/>
  <c r="D7296" i="25" s="1"/>
  <c r="D7297" i="25" s="1"/>
  <c r="D7298" i="25" s="1"/>
  <c r="D7299" i="25" s="1"/>
  <c r="D7300" i="25" s="1"/>
  <c r="D7301" i="25" s="1"/>
  <c r="D7302" i="25" s="1"/>
  <c r="D7303" i="25" s="1"/>
  <c r="D7304" i="25" s="1"/>
  <c r="D7305" i="25" s="1"/>
  <c r="D7306" i="25" s="1"/>
  <c r="D7307" i="25" s="1"/>
  <c r="D7308" i="25" s="1"/>
  <c r="D7309" i="25" s="1"/>
  <c r="D7310" i="25" s="1"/>
  <c r="D7311" i="25" s="1"/>
  <c r="D7312" i="25" s="1"/>
  <c r="D7313" i="25" s="1"/>
  <c r="D7314" i="25" s="1"/>
  <c r="D7315" i="25" s="1"/>
  <c r="D7316" i="25" s="1"/>
  <c r="D7317" i="25" s="1"/>
  <c r="D7318" i="25" s="1"/>
  <c r="D7319" i="25" s="1"/>
  <c r="D7320" i="25" s="1"/>
  <c r="D7321" i="25" s="1"/>
  <c r="D7322" i="25" s="1"/>
  <c r="D7323" i="25" s="1"/>
  <c r="D7324" i="25" s="1"/>
  <c r="D7325" i="25" s="1"/>
  <c r="D7326" i="25" s="1"/>
  <c r="D7327" i="25" s="1"/>
  <c r="D7328" i="25" s="1"/>
  <c r="D7329" i="25" s="1"/>
  <c r="D7330" i="25" s="1"/>
  <c r="D7331" i="25" s="1"/>
  <c r="D7332" i="25" s="1"/>
  <c r="D7333" i="25" s="1"/>
  <c r="D7289" i="25"/>
  <c r="D7237" i="25"/>
  <c r="D7238" i="25" s="1"/>
  <c r="D7239" i="25" s="1"/>
  <c r="D7240" i="25" s="1"/>
  <c r="D7241" i="25" s="1"/>
  <c r="D7242" i="25" s="1"/>
  <c r="D7243" i="25" s="1"/>
  <c r="D7244" i="25" s="1"/>
  <c r="D7245" i="25" s="1"/>
  <c r="D7246" i="25" s="1"/>
  <c r="D7247" i="25" s="1"/>
  <c r="D7248" i="25" s="1"/>
  <c r="D7249" i="25" s="1"/>
  <c r="D7250" i="25" s="1"/>
  <c r="D7251" i="25" s="1"/>
  <c r="D7252" i="25" s="1"/>
  <c r="D7253" i="25" s="1"/>
  <c r="D7254" i="25" s="1"/>
  <c r="D7255" i="25" s="1"/>
  <c r="D7256" i="25" s="1"/>
  <c r="D7257" i="25" s="1"/>
  <c r="D7258" i="25" s="1"/>
  <c r="D7259" i="25" s="1"/>
  <c r="D7260" i="25" s="1"/>
  <c r="D7261" i="25" s="1"/>
  <c r="D7262" i="25" s="1"/>
  <c r="D7263" i="25" s="1"/>
  <c r="D7264" i="25" s="1"/>
  <c r="D7265" i="25" s="1"/>
  <c r="D7266" i="25" s="1"/>
  <c r="D7267" i="25" s="1"/>
  <c r="D7268" i="25" s="1"/>
  <c r="D7269" i="25" s="1"/>
  <c r="D7270" i="25" s="1"/>
  <c r="D7271" i="25" s="1"/>
  <c r="D7272" i="25" s="1"/>
  <c r="D7273" i="25" s="1"/>
  <c r="D7274" i="25" s="1"/>
  <c r="D7275" i="25" s="1"/>
  <c r="D7276" i="25" s="1"/>
  <c r="D7277" i="25" s="1"/>
  <c r="D7278" i="25" s="1"/>
  <c r="D7279" i="25" s="1"/>
  <c r="D7280" i="25" s="1"/>
  <c r="D7281" i="25" s="1"/>
  <c r="D7186" i="25"/>
  <c r="D7187" i="25" s="1"/>
  <c r="D7188" i="25" s="1"/>
  <c r="D7189" i="25" s="1"/>
  <c r="D7190" i="25" s="1"/>
  <c r="D7191" i="25" s="1"/>
  <c r="D7192" i="25" s="1"/>
  <c r="D7193" i="25" s="1"/>
  <c r="D7194" i="25" s="1"/>
  <c r="D7195" i="25" s="1"/>
  <c r="D7196" i="25" s="1"/>
  <c r="D7197" i="25" s="1"/>
  <c r="D7198" i="25" s="1"/>
  <c r="D7199" i="25" s="1"/>
  <c r="D7200" i="25" s="1"/>
  <c r="D7201" i="25" s="1"/>
  <c r="D7202" i="25" s="1"/>
  <c r="D7203" i="25" s="1"/>
  <c r="D7204" i="25" s="1"/>
  <c r="D7205" i="25" s="1"/>
  <c r="D7206" i="25" s="1"/>
  <c r="D7207" i="25" s="1"/>
  <c r="D7208" i="25" s="1"/>
  <c r="D7209" i="25" s="1"/>
  <c r="D7210" i="25" s="1"/>
  <c r="D7211" i="25" s="1"/>
  <c r="D7212" i="25" s="1"/>
  <c r="D7213" i="25" s="1"/>
  <c r="D7214" i="25" s="1"/>
  <c r="D7215" i="25" s="1"/>
  <c r="D7216" i="25" s="1"/>
  <c r="D7217" i="25" s="1"/>
  <c r="D7218" i="25" s="1"/>
  <c r="D7219" i="25" s="1"/>
  <c r="D7220" i="25" s="1"/>
  <c r="D7221" i="25" s="1"/>
  <c r="D7222" i="25" s="1"/>
  <c r="D7223" i="25" s="1"/>
  <c r="D7224" i="25" s="1"/>
  <c r="D7225" i="25" s="1"/>
  <c r="D7226" i="25" s="1"/>
  <c r="D7227" i="25" s="1"/>
  <c r="D7228" i="25" s="1"/>
  <c r="D7229" i="25" s="1"/>
  <c r="D7185" i="25"/>
  <c r="D7133" i="25"/>
  <c r="D7134" i="25" s="1"/>
  <c r="D7135" i="25" s="1"/>
  <c r="D7136" i="25" s="1"/>
  <c r="D7137" i="25" s="1"/>
  <c r="D7138" i="25" s="1"/>
  <c r="D7139" i="25" s="1"/>
  <c r="D7140" i="25" s="1"/>
  <c r="D7141" i="25" s="1"/>
  <c r="D7142" i="25" s="1"/>
  <c r="D7143" i="25" s="1"/>
  <c r="D7144" i="25" s="1"/>
  <c r="D7145" i="25" s="1"/>
  <c r="D7146" i="25" s="1"/>
  <c r="D7147" i="25" s="1"/>
  <c r="D7148" i="25" s="1"/>
  <c r="D7149" i="25" s="1"/>
  <c r="D7150" i="25" s="1"/>
  <c r="D7151" i="25" s="1"/>
  <c r="D7152" i="25" s="1"/>
  <c r="D7153" i="25" s="1"/>
  <c r="D7154" i="25" s="1"/>
  <c r="D7155" i="25" s="1"/>
  <c r="D7156" i="25" s="1"/>
  <c r="D7157" i="25" s="1"/>
  <c r="D7158" i="25" s="1"/>
  <c r="D7159" i="25" s="1"/>
  <c r="D7160" i="25" s="1"/>
  <c r="D7161" i="25" s="1"/>
  <c r="D7162" i="25" s="1"/>
  <c r="D7163" i="25" s="1"/>
  <c r="D7164" i="25" s="1"/>
  <c r="D7165" i="25" s="1"/>
  <c r="D7166" i="25" s="1"/>
  <c r="D7167" i="25" s="1"/>
  <c r="D7168" i="25" s="1"/>
  <c r="D7169" i="25" s="1"/>
  <c r="D7170" i="25" s="1"/>
  <c r="D7171" i="25" s="1"/>
  <c r="D7172" i="25" s="1"/>
  <c r="D7173" i="25" s="1"/>
  <c r="D7174" i="25" s="1"/>
  <c r="D7175" i="25" s="1"/>
  <c r="D7176" i="25" s="1"/>
  <c r="D7177" i="25" s="1"/>
  <c r="D7082" i="25"/>
  <c r="D7083" i="25" s="1"/>
  <c r="D7084" i="25" s="1"/>
  <c r="D7085" i="25" s="1"/>
  <c r="D7086" i="25" s="1"/>
  <c r="D7087" i="25" s="1"/>
  <c r="D7088" i="25" s="1"/>
  <c r="D7089" i="25" s="1"/>
  <c r="D7090" i="25" s="1"/>
  <c r="D7091" i="25" s="1"/>
  <c r="D7092" i="25" s="1"/>
  <c r="D7093" i="25" s="1"/>
  <c r="D7094" i="25" s="1"/>
  <c r="D7095" i="25" s="1"/>
  <c r="D7096" i="25" s="1"/>
  <c r="D7097" i="25" s="1"/>
  <c r="D7098" i="25" s="1"/>
  <c r="D7099" i="25" s="1"/>
  <c r="D7100" i="25" s="1"/>
  <c r="D7101" i="25" s="1"/>
  <c r="D7102" i="25" s="1"/>
  <c r="D7103" i="25" s="1"/>
  <c r="D7104" i="25" s="1"/>
  <c r="D7105" i="25" s="1"/>
  <c r="D7106" i="25" s="1"/>
  <c r="D7107" i="25" s="1"/>
  <c r="D7108" i="25" s="1"/>
  <c r="D7109" i="25" s="1"/>
  <c r="D7110" i="25" s="1"/>
  <c r="D7111" i="25" s="1"/>
  <c r="D7112" i="25" s="1"/>
  <c r="D7113" i="25" s="1"/>
  <c r="D7114" i="25" s="1"/>
  <c r="D7115" i="25" s="1"/>
  <c r="D7116" i="25" s="1"/>
  <c r="D7117" i="25" s="1"/>
  <c r="D7118" i="25" s="1"/>
  <c r="D7119" i="25" s="1"/>
  <c r="D7120" i="25" s="1"/>
  <c r="D7121" i="25" s="1"/>
  <c r="D7122" i="25" s="1"/>
  <c r="D7123" i="25" s="1"/>
  <c r="D7124" i="25" s="1"/>
  <c r="D7125" i="25" s="1"/>
  <c r="D7081" i="25"/>
  <c r="D7029" i="25"/>
  <c r="D7030" i="25" s="1"/>
  <c r="D7031" i="25" s="1"/>
  <c r="D7032" i="25" s="1"/>
  <c r="D7033" i="25" s="1"/>
  <c r="D7034" i="25" s="1"/>
  <c r="D7035" i="25" s="1"/>
  <c r="D7036" i="25" s="1"/>
  <c r="D7037" i="25" s="1"/>
  <c r="D7038" i="25" s="1"/>
  <c r="D7039" i="25" s="1"/>
  <c r="D7040" i="25" s="1"/>
  <c r="D7041" i="25" s="1"/>
  <c r="D7042" i="25" s="1"/>
  <c r="D7043" i="25" s="1"/>
  <c r="D7044" i="25" s="1"/>
  <c r="D7045" i="25" s="1"/>
  <c r="D7046" i="25" s="1"/>
  <c r="D7047" i="25" s="1"/>
  <c r="D7048" i="25" s="1"/>
  <c r="D7049" i="25" s="1"/>
  <c r="D7050" i="25" s="1"/>
  <c r="D7051" i="25" s="1"/>
  <c r="D7052" i="25" s="1"/>
  <c r="D7053" i="25" s="1"/>
  <c r="D7054" i="25" s="1"/>
  <c r="D7055" i="25" s="1"/>
  <c r="D7056" i="25" s="1"/>
  <c r="D7057" i="25" s="1"/>
  <c r="D7058" i="25" s="1"/>
  <c r="D7059" i="25" s="1"/>
  <c r="D7060" i="25" s="1"/>
  <c r="D7061" i="25" s="1"/>
  <c r="D7062" i="25" s="1"/>
  <c r="D7063" i="25" s="1"/>
  <c r="D7064" i="25" s="1"/>
  <c r="D7065" i="25" s="1"/>
  <c r="D7066" i="25" s="1"/>
  <c r="D7067" i="25" s="1"/>
  <c r="D7068" i="25" s="1"/>
  <c r="D7069" i="25" s="1"/>
  <c r="D7070" i="25" s="1"/>
  <c r="D7071" i="25" s="1"/>
  <c r="D7072" i="25" s="1"/>
  <c r="D7073" i="25" s="1"/>
  <c r="D6978" i="25"/>
  <c r="D6979" i="25" s="1"/>
  <c r="D6980" i="25" s="1"/>
  <c r="D6981" i="25" s="1"/>
  <c r="D6982" i="25" s="1"/>
  <c r="D6983" i="25" s="1"/>
  <c r="D6984" i="25" s="1"/>
  <c r="D6985" i="25" s="1"/>
  <c r="D6986" i="25" s="1"/>
  <c r="D6987" i="25" s="1"/>
  <c r="D6988" i="25" s="1"/>
  <c r="D6989" i="25" s="1"/>
  <c r="D6990" i="25" s="1"/>
  <c r="D6991" i="25" s="1"/>
  <c r="D6992" i="25" s="1"/>
  <c r="D6993" i="25" s="1"/>
  <c r="D6994" i="25" s="1"/>
  <c r="D6995" i="25" s="1"/>
  <c r="D6996" i="25" s="1"/>
  <c r="D6997" i="25" s="1"/>
  <c r="D6998" i="25" s="1"/>
  <c r="D6999" i="25" s="1"/>
  <c r="D7000" i="25" s="1"/>
  <c r="D7001" i="25" s="1"/>
  <c r="D7002" i="25" s="1"/>
  <c r="D7003" i="25" s="1"/>
  <c r="D7004" i="25" s="1"/>
  <c r="D7005" i="25" s="1"/>
  <c r="D7006" i="25" s="1"/>
  <c r="D7007" i="25" s="1"/>
  <c r="D7008" i="25" s="1"/>
  <c r="D7009" i="25" s="1"/>
  <c r="D7010" i="25" s="1"/>
  <c r="D7011" i="25" s="1"/>
  <c r="D7012" i="25" s="1"/>
  <c r="D7013" i="25" s="1"/>
  <c r="D7014" i="25" s="1"/>
  <c r="D7015" i="25" s="1"/>
  <c r="D7016" i="25" s="1"/>
  <c r="D7017" i="25" s="1"/>
  <c r="D7018" i="25" s="1"/>
  <c r="D7019" i="25" s="1"/>
  <c r="D7020" i="25" s="1"/>
  <c r="D7021" i="25" s="1"/>
  <c r="D6977" i="25"/>
  <c r="B6969" i="25"/>
  <c r="B6968" i="25"/>
  <c r="D6927" i="25"/>
  <c r="D6928" i="25" s="1"/>
  <c r="D6929" i="25" s="1"/>
  <c r="D6930" i="25" s="1"/>
  <c r="D6931" i="25" s="1"/>
  <c r="D6932" i="25" s="1"/>
  <c r="D6933" i="25" s="1"/>
  <c r="D6934" i="25" s="1"/>
  <c r="D6935" i="25" s="1"/>
  <c r="D6936" i="25" s="1"/>
  <c r="D6937" i="25" s="1"/>
  <c r="D6938" i="25" s="1"/>
  <c r="D6939" i="25" s="1"/>
  <c r="D6940" i="25" s="1"/>
  <c r="D6941" i="25" s="1"/>
  <c r="D6942" i="25" s="1"/>
  <c r="D6943" i="25" s="1"/>
  <c r="D6944" i="25" s="1"/>
  <c r="D6945" i="25" s="1"/>
  <c r="D6946" i="25" s="1"/>
  <c r="D6947" i="25" s="1"/>
  <c r="D6948" i="25" s="1"/>
  <c r="D6949" i="25" s="1"/>
  <c r="D6950" i="25" s="1"/>
  <c r="D6951" i="25" s="1"/>
  <c r="D6952" i="25" s="1"/>
  <c r="D6953" i="25" s="1"/>
  <c r="D6954" i="25" s="1"/>
  <c r="D6955" i="25" s="1"/>
  <c r="D6956" i="25" s="1"/>
  <c r="D6957" i="25" s="1"/>
  <c r="D6958" i="25" s="1"/>
  <c r="D6959" i="25" s="1"/>
  <c r="D6960" i="25" s="1"/>
  <c r="D6961" i="25" s="1"/>
  <c r="D6962" i="25" s="1"/>
  <c r="D6963" i="25" s="1"/>
  <c r="D6964" i="25" s="1"/>
  <c r="D6965" i="25" s="1"/>
  <c r="D6966" i="25" s="1"/>
  <c r="D6967" i="25" s="1"/>
  <c r="D6968" i="25" s="1"/>
  <c r="D6969" i="25" s="1"/>
  <c r="D6925" i="25"/>
  <c r="D6926" i="25" s="1"/>
  <c r="D6876" i="25"/>
  <c r="D6877" i="25" s="1"/>
  <c r="D6878" i="25" s="1"/>
  <c r="D6879" i="25" s="1"/>
  <c r="D6880" i="25" s="1"/>
  <c r="D6881" i="25" s="1"/>
  <c r="D6882" i="25" s="1"/>
  <c r="D6883" i="25" s="1"/>
  <c r="D6884" i="25" s="1"/>
  <c r="D6885" i="25" s="1"/>
  <c r="D6886" i="25" s="1"/>
  <c r="D6887" i="25" s="1"/>
  <c r="D6888" i="25" s="1"/>
  <c r="D6889" i="25" s="1"/>
  <c r="D6890" i="25" s="1"/>
  <c r="D6891" i="25" s="1"/>
  <c r="D6892" i="25" s="1"/>
  <c r="D6893" i="25" s="1"/>
  <c r="D6894" i="25" s="1"/>
  <c r="D6895" i="25" s="1"/>
  <c r="D6896" i="25" s="1"/>
  <c r="D6897" i="25" s="1"/>
  <c r="D6898" i="25" s="1"/>
  <c r="D6899" i="25" s="1"/>
  <c r="D6900" i="25" s="1"/>
  <c r="D6901" i="25" s="1"/>
  <c r="D6902" i="25" s="1"/>
  <c r="D6903" i="25" s="1"/>
  <c r="D6904" i="25" s="1"/>
  <c r="D6905" i="25" s="1"/>
  <c r="D6906" i="25" s="1"/>
  <c r="D6907" i="25" s="1"/>
  <c r="D6908" i="25" s="1"/>
  <c r="D6909" i="25" s="1"/>
  <c r="D6910" i="25" s="1"/>
  <c r="D6911" i="25" s="1"/>
  <c r="D6912" i="25" s="1"/>
  <c r="D6913" i="25" s="1"/>
  <c r="D6914" i="25" s="1"/>
  <c r="D6915" i="25" s="1"/>
  <c r="D6916" i="25" s="1"/>
  <c r="D6917" i="25" s="1"/>
  <c r="D6874" i="25"/>
  <c r="D6875" i="25" s="1"/>
  <c r="D6873" i="25"/>
  <c r="D6823" i="25"/>
  <c r="D6824" i="25" s="1"/>
  <c r="D6825" i="25" s="1"/>
  <c r="D6826" i="25" s="1"/>
  <c r="D6827" i="25" s="1"/>
  <c r="D6828" i="25" s="1"/>
  <c r="D6829" i="25" s="1"/>
  <c r="D6830" i="25" s="1"/>
  <c r="D6831" i="25" s="1"/>
  <c r="D6832" i="25" s="1"/>
  <c r="D6833" i="25" s="1"/>
  <c r="D6834" i="25" s="1"/>
  <c r="D6835" i="25" s="1"/>
  <c r="D6836" i="25" s="1"/>
  <c r="D6837" i="25" s="1"/>
  <c r="D6838" i="25" s="1"/>
  <c r="D6839" i="25" s="1"/>
  <c r="D6840" i="25" s="1"/>
  <c r="D6841" i="25" s="1"/>
  <c r="D6842" i="25" s="1"/>
  <c r="D6843" i="25" s="1"/>
  <c r="D6844" i="25" s="1"/>
  <c r="D6845" i="25" s="1"/>
  <c r="D6846" i="25" s="1"/>
  <c r="D6847" i="25" s="1"/>
  <c r="D6848" i="25" s="1"/>
  <c r="D6849" i="25" s="1"/>
  <c r="D6850" i="25" s="1"/>
  <c r="D6851" i="25" s="1"/>
  <c r="D6852" i="25" s="1"/>
  <c r="D6853" i="25" s="1"/>
  <c r="D6854" i="25" s="1"/>
  <c r="D6855" i="25" s="1"/>
  <c r="D6856" i="25" s="1"/>
  <c r="D6857" i="25" s="1"/>
  <c r="D6858" i="25" s="1"/>
  <c r="D6859" i="25" s="1"/>
  <c r="D6860" i="25" s="1"/>
  <c r="D6861" i="25" s="1"/>
  <c r="D6862" i="25" s="1"/>
  <c r="D6863" i="25" s="1"/>
  <c r="D6864" i="25" s="1"/>
  <c r="D6865" i="25" s="1"/>
  <c r="D6821" i="25"/>
  <c r="D6822" i="25" s="1"/>
  <c r="A6812" i="25"/>
  <c r="D6770" i="25"/>
  <c r="D6771" i="25" s="1"/>
  <c r="D6772" i="25" s="1"/>
  <c r="D6773" i="25" s="1"/>
  <c r="D6774" i="25" s="1"/>
  <c r="D6775" i="25" s="1"/>
  <c r="D6776" i="25" s="1"/>
  <c r="D6777" i="25" s="1"/>
  <c r="D6778" i="25" s="1"/>
  <c r="D6779" i="25" s="1"/>
  <c r="D6780" i="25" s="1"/>
  <c r="D6781" i="25" s="1"/>
  <c r="D6782" i="25" s="1"/>
  <c r="D6783" i="25" s="1"/>
  <c r="D6784" i="25" s="1"/>
  <c r="D6785" i="25" s="1"/>
  <c r="D6786" i="25" s="1"/>
  <c r="D6787" i="25" s="1"/>
  <c r="D6788" i="25" s="1"/>
  <c r="D6789" i="25" s="1"/>
  <c r="D6790" i="25" s="1"/>
  <c r="D6791" i="25" s="1"/>
  <c r="D6792" i="25" s="1"/>
  <c r="D6793" i="25" s="1"/>
  <c r="D6794" i="25" s="1"/>
  <c r="D6795" i="25" s="1"/>
  <c r="D6796" i="25" s="1"/>
  <c r="D6797" i="25" s="1"/>
  <c r="D6798" i="25" s="1"/>
  <c r="D6799" i="25" s="1"/>
  <c r="D6800" i="25" s="1"/>
  <c r="D6801" i="25" s="1"/>
  <c r="D6802" i="25" s="1"/>
  <c r="D6803" i="25" s="1"/>
  <c r="D6804" i="25" s="1"/>
  <c r="D6805" i="25" s="1"/>
  <c r="D6806" i="25" s="1"/>
  <c r="D6807" i="25" s="1"/>
  <c r="D6808" i="25" s="1"/>
  <c r="D6809" i="25" s="1"/>
  <c r="D6810" i="25" s="1"/>
  <c r="D6811" i="25" s="1"/>
  <c r="D6812" i="25" s="1"/>
  <c r="D6813" i="25" s="1"/>
  <c r="D6769" i="25"/>
  <c r="D6717" i="25"/>
  <c r="D6718" i="25" s="1"/>
  <c r="D6719" i="25" s="1"/>
  <c r="D6720" i="25" s="1"/>
  <c r="D6721" i="25" s="1"/>
  <c r="D6722" i="25" s="1"/>
  <c r="D6723" i="25" s="1"/>
  <c r="D6724" i="25" s="1"/>
  <c r="D6725" i="25" s="1"/>
  <c r="D6726" i="25" s="1"/>
  <c r="D6727" i="25" s="1"/>
  <c r="D6728" i="25" s="1"/>
  <c r="D6729" i="25" s="1"/>
  <c r="D6730" i="25" s="1"/>
  <c r="D6731" i="25" s="1"/>
  <c r="D6732" i="25" s="1"/>
  <c r="D6733" i="25" s="1"/>
  <c r="D6734" i="25" s="1"/>
  <c r="D6735" i="25" s="1"/>
  <c r="D6736" i="25" s="1"/>
  <c r="D6737" i="25" s="1"/>
  <c r="D6738" i="25" s="1"/>
  <c r="D6739" i="25" s="1"/>
  <c r="D6740" i="25" s="1"/>
  <c r="D6741" i="25" s="1"/>
  <c r="D6742" i="25" s="1"/>
  <c r="D6743" i="25" s="1"/>
  <c r="D6744" i="25" s="1"/>
  <c r="D6745" i="25" s="1"/>
  <c r="D6746" i="25" s="1"/>
  <c r="D6747" i="25" s="1"/>
  <c r="D6748" i="25" s="1"/>
  <c r="D6749" i="25" s="1"/>
  <c r="D6750" i="25" s="1"/>
  <c r="D6751" i="25" s="1"/>
  <c r="D6752" i="25" s="1"/>
  <c r="D6753" i="25" s="1"/>
  <c r="D6754" i="25" s="1"/>
  <c r="D6755" i="25" s="1"/>
  <c r="D6756" i="25" s="1"/>
  <c r="D6757" i="25" s="1"/>
  <c r="D6758" i="25" s="1"/>
  <c r="D6759" i="25" s="1"/>
  <c r="D6760" i="25" s="1"/>
  <c r="D6761" i="25" s="1"/>
  <c r="D6666" i="25"/>
  <c r="D6667" i="25" s="1"/>
  <c r="D6668" i="25" s="1"/>
  <c r="D6669" i="25" s="1"/>
  <c r="D6670" i="25" s="1"/>
  <c r="D6671" i="25" s="1"/>
  <c r="D6672" i="25" s="1"/>
  <c r="D6673" i="25" s="1"/>
  <c r="D6674" i="25" s="1"/>
  <c r="D6675" i="25" s="1"/>
  <c r="D6676" i="25" s="1"/>
  <c r="D6677" i="25" s="1"/>
  <c r="D6678" i="25" s="1"/>
  <c r="D6679" i="25" s="1"/>
  <c r="D6680" i="25" s="1"/>
  <c r="D6681" i="25" s="1"/>
  <c r="D6682" i="25" s="1"/>
  <c r="D6683" i="25" s="1"/>
  <c r="D6684" i="25" s="1"/>
  <c r="D6685" i="25" s="1"/>
  <c r="D6686" i="25" s="1"/>
  <c r="D6687" i="25" s="1"/>
  <c r="D6688" i="25" s="1"/>
  <c r="D6689" i="25" s="1"/>
  <c r="D6690" i="25" s="1"/>
  <c r="D6691" i="25" s="1"/>
  <c r="D6692" i="25" s="1"/>
  <c r="D6693" i="25" s="1"/>
  <c r="D6694" i="25" s="1"/>
  <c r="D6695" i="25" s="1"/>
  <c r="D6696" i="25" s="1"/>
  <c r="D6697" i="25" s="1"/>
  <c r="D6698" i="25" s="1"/>
  <c r="D6699" i="25" s="1"/>
  <c r="D6700" i="25" s="1"/>
  <c r="D6701" i="25" s="1"/>
  <c r="D6702" i="25" s="1"/>
  <c r="D6703" i="25" s="1"/>
  <c r="D6704" i="25" s="1"/>
  <c r="D6705" i="25" s="1"/>
  <c r="D6706" i="25" s="1"/>
  <c r="D6707" i="25" s="1"/>
  <c r="D6708" i="25" s="1"/>
  <c r="D6709" i="25" s="1"/>
  <c r="D6665" i="25"/>
  <c r="D6613" i="25"/>
  <c r="D6614" i="25" s="1"/>
  <c r="D6615" i="25" s="1"/>
  <c r="D6616" i="25" s="1"/>
  <c r="D6617" i="25" s="1"/>
  <c r="D6618" i="25" s="1"/>
  <c r="D6619" i="25" s="1"/>
  <c r="D6620" i="25" s="1"/>
  <c r="D6621" i="25" s="1"/>
  <c r="D6622" i="25" s="1"/>
  <c r="D6623" i="25" s="1"/>
  <c r="D6624" i="25" s="1"/>
  <c r="D6625" i="25" s="1"/>
  <c r="D6626" i="25" s="1"/>
  <c r="D6627" i="25" s="1"/>
  <c r="D6628" i="25" s="1"/>
  <c r="D6629" i="25" s="1"/>
  <c r="D6630" i="25" s="1"/>
  <c r="D6631" i="25" s="1"/>
  <c r="D6632" i="25" s="1"/>
  <c r="D6633" i="25" s="1"/>
  <c r="D6634" i="25" s="1"/>
  <c r="D6635" i="25" s="1"/>
  <c r="D6636" i="25" s="1"/>
  <c r="D6637" i="25" s="1"/>
  <c r="D6638" i="25" s="1"/>
  <c r="D6639" i="25" s="1"/>
  <c r="D6640" i="25" s="1"/>
  <c r="D6641" i="25" s="1"/>
  <c r="D6642" i="25" s="1"/>
  <c r="D6643" i="25" s="1"/>
  <c r="D6644" i="25" s="1"/>
  <c r="D6645" i="25" s="1"/>
  <c r="D6646" i="25" s="1"/>
  <c r="D6647" i="25" s="1"/>
  <c r="D6648" i="25" s="1"/>
  <c r="D6649" i="25" s="1"/>
  <c r="D6650" i="25" s="1"/>
  <c r="D6651" i="25" s="1"/>
  <c r="D6652" i="25" s="1"/>
  <c r="D6653" i="25" s="1"/>
  <c r="D6654" i="25" s="1"/>
  <c r="D6655" i="25" s="1"/>
  <c r="D6656" i="25" s="1"/>
  <c r="D6657" i="25" s="1"/>
  <c r="D6562" i="25"/>
  <c r="D6563" i="25" s="1"/>
  <c r="D6564" i="25" s="1"/>
  <c r="D6565" i="25" s="1"/>
  <c r="D6566" i="25" s="1"/>
  <c r="D6567" i="25" s="1"/>
  <c r="D6568" i="25" s="1"/>
  <c r="D6569" i="25" s="1"/>
  <c r="D6570" i="25" s="1"/>
  <c r="D6571" i="25" s="1"/>
  <c r="D6572" i="25" s="1"/>
  <c r="D6573" i="25" s="1"/>
  <c r="D6574" i="25" s="1"/>
  <c r="D6575" i="25" s="1"/>
  <c r="D6576" i="25" s="1"/>
  <c r="D6577" i="25" s="1"/>
  <c r="D6578" i="25" s="1"/>
  <c r="D6579" i="25" s="1"/>
  <c r="D6580" i="25" s="1"/>
  <c r="D6581" i="25" s="1"/>
  <c r="D6582" i="25" s="1"/>
  <c r="D6583" i="25" s="1"/>
  <c r="D6584" i="25" s="1"/>
  <c r="D6585" i="25" s="1"/>
  <c r="D6586" i="25" s="1"/>
  <c r="D6587" i="25" s="1"/>
  <c r="D6588" i="25" s="1"/>
  <c r="D6589" i="25" s="1"/>
  <c r="D6590" i="25" s="1"/>
  <c r="D6591" i="25" s="1"/>
  <c r="D6592" i="25" s="1"/>
  <c r="D6593" i="25" s="1"/>
  <c r="D6594" i="25" s="1"/>
  <c r="D6595" i="25" s="1"/>
  <c r="D6596" i="25" s="1"/>
  <c r="D6597" i="25" s="1"/>
  <c r="D6598" i="25" s="1"/>
  <c r="D6599" i="25" s="1"/>
  <c r="D6600" i="25" s="1"/>
  <c r="D6601" i="25" s="1"/>
  <c r="D6602" i="25" s="1"/>
  <c r="D6603" i="25" s="1"/>
  <c r="D6604" i="25" s="1"/>
  <c r="D6605" i="25" s="1"/>
  <c r="D6561" i="25"/>
  <c r="D6509" i="25"/>
  <c r="D6510" i="25" s="1"/>
  <c r="D6511" i="25" s="1"/>
  <c r="D6512" i="25" s="1"/>
  <c r="D6513" i="25" s="1"/>
  <c r="D6514" i="25" s="1"/>
  <c r="D6515" i="25" s="1"/>
  <c r="D6516" i="25" s="1"/>
  <c r="D6517" i="25" s="1"/>
  <c r="D6518" i="25" s="1"/>
  <c r="D6519" i="25" s="1"/>
  <c r="D6520" i="25" s="1"/>
  <c r="D6521" i="25" s="1"/>
  <c r="D6522" i="25" s="1"/>
  <c r="D6523" i="25" s="1"/>
  <c r="D6524" i="25" s="1"/>
  <c r="D6525" i="25" s="1"/>
  <c r="D6526" i="25" s="1"/>
  <c r="D6527" i="25" s="1"/>
  <c r="D6528" i="25" s="1"/>
  <c r="D6529" i="25" s="1"/>
  <c r="D6530" i="25" s="1"/>
  <c r="D6531" i="25" s="1"/>
  <c r="D6532" i="25" s="1"/>
  <c r="D6533" i="25" s="1"/>
  <c r="D6534" i="25" s="1"/>
  <c r="D6535" i="25" s="1"/>
  <c r="D6536" i="25" s="1"/>
  <c r="D6537" i="25" s="1"/>
  <c r="D6538" i="25" s="1"/>
  <c r="D6539" i="25" s="1"/>
  <c r="D6540" i="25" s="1"/>
  <c r="D6541" i="25" s="1"/>
  <c r="D6542" i="25" s="1"/>
  <c r="D6543" i="25" s="1"/>
  <c r="D6544" i="25" s="1"/>
  <c r="D6545" i="25" s="1"/>
  <c r="D6546" i="25" s="1"/>
  <c r="D6547" i="25" s="1"/>
  <c r="D6548" i="25" s="1"/>
  <c r="D6549" i="25" s="1"/>
  <c r="D6550" i="25" s="1"/>
  <c r="D6551" i="25" s="1"/>
  <c r="D6552" i="25" s="1"/>
  <c r="D6553" i="25" s="1"/>
  <c r="B6501" i="25"/>
  <c r="B6500" i="25"/>
  <c r="B6499" i="25"/>
  <c r="B6498" i="25"/>
  <c r="D6458" i="25"/>
  <c r="D6459" i="25" s="1"/>
  <c r="D6460" i="25" s="1"/>
  <c r="D6461" i="25" s="1"/>
  <c r="D6462" i="25" s="1"/>
  <c r="D6463" i="25" s="1"/>
  <c r="D6464" i="25" s="1"/>
  <c r="D6465" i="25" s="1"/>
  <c r="D6466" i="25" s="1"/>
  <c r="D6467" i="25" s="1"/>
  <c r="D6468" i="25" s="1"/>
  <c r="D6469" i="25" s="1"/>
  <c r="D6470" i="25" s="1"/>
  <c r="D6471" i="25" s="1"/>
  <c r="D6472" i="25" s="1"/>
  <c r="D6473" i="25" s="1"/>
  <c r="D6474" i="25" s="1"/>
  <c r="D6475" i="25" s="1"/>
  <c r="D6476" i="25" s="1"/>
  <c r="D6477" i="25" s="1"/>
  <c r="D6478" i="25" s="1"/>
  <c r="D6479" i="25" s="1"/>
  <c r="D6480" i="25" s="1"/>
  <c r="D6481" i="25" s="1"/>
  <c r="D6482" i="25" s="1"/>
  <c r="D6483" i="25" s="1"/>
  <c r="D6484" i="25" s="1"/>
  <c r="D6485" i="25" s="1"/>
  <c r="D6486" i="25" s="1"/>
  <c r="D6487" i="25" s="1"/>
  <c r="D6488" i="25" s="1"/>
  <c r="D6489" i="25" s="1"/>
  <c r="D6490" i="25" s="1"/>
  <c r="D6491" i="25" s="1"/>
  <c r="D6492" i="25" s="1"/>
  <c r="D6493" i="25" s="1"/>
  <c r="D6494" i="25" s="1"/>
  <c r="D6495" i="25" s="1"/>
  <c r="D6496" i="25" s="1"/>
  <c r="D6497" i="25" s="1"/>
  <c r="D6498" i="25" s="1"/>
  <c r="D6499" i="25" s="1"/>
  <c r="D6500" i="25" s="1"/>
  <c r="D6501" i="25" s="1"/>
  <c r="D6457" i="25"/>
  <c r="D6405" i="25"/>
  <c r="D6406" i="25" s="1"/>
  <c r="D6407" i="25" s="1"/>
  <c r="D6408" i="25" s="1"/>
  <c r="D6409" i="25" s="1"/>
  <c r="D6410" i="25" s="1"/>
  <c r="D6411" i="25" s="1"/>
  <c r="D6412" i="25" s="1"/>
  <c r="D6413" i="25" s="1"/>
  <c r="D6414" i="25" s="1"/>
  <c r="D6415" i="25" s="1"/>
  <c r="D6416" i="25" s="1"/>
  <c r="D6417" i="25" s="1"/>
  <c r="D6418" i="25" s="1"/>
  <c r="D6419" i="25" s="1"/>
  <c r="D6420" i="25" s="1"/>
  <c r="D6421" i="25" s="1"/>
  <c r="D6422" i="25" s="1"/>
  <c r="D6423" i="25" s="1"/>
  <c r="D6424" i="25" s="1"/>
  <c r="D6425" i="25" s="1"/>
  <c r="D6426" i="25" s="1"/>
  <c r="D6427" i="25" s="1"/>
  <c r="D6428" i="25" s="1"/>
  <c r="D6429" i="25" s="1"/>
  <c r="D6430" i="25" s="1"/>
  <c r="D6431" i="25" s="1"/>
  <c r="D6432" i="25" s="1"/>
  <c r="D6433" i="25" s="1"/>
  <c r="D6434" i="25" s="1"/>
  <c r="D6435" i="25" s="1"/>
  <c r="D6436" i="25" s="1"/>
  <c r="D6437" i="25" s="1"/>
  <c r="D6438" i="25" s="1"/>
  <c r="D6439" i="25" s="1"/>
  <c r="D6440" i="25" s="1"/>
  <c r="D6441" i="25" s="1"/>
  <c r="D6442" i="25" s="1"/>
  <c r="D6443" i="25" s="1"/>
  <c r="D6444" i="25" s="1"/>
  <c r="D6445" i="25" s="1"/>
  <c r="D6446" i="25" s="1"/>
  <c r="D6447" i="25" s="1"/>
  <c r="D6448" i="25" s="1"/>
  <c r="D6449" i="25" s="1"/>
  <c r="D6354" i="25"/>
  <c r="D6355" i="25" s="1"/>
  <c r="D6356" i="25" s="1"/>
  <c r="D6357" i="25" s="1"/>
  <c r="D6358" i="25" s="1"/>
  <c r="D6359" i="25" s="1"/>
  <c r="D6360" i="25" s="1"/>
  <c r="D6361" i="25" s="1"/>
  <c r="D6362" i="25" s="1"/>
  <c r="D6363" i="25" s="1"/>
  <c r="D6364" i="25" s="1"/>
  <c r="D6365" i="25" s="1"/>
  <c r="D6366" i="25" s="1"/>
  <c r="D6367" i="25" s="1"/>
  <c r="D6368" i="25" s="1"/>
  <c r="D6369" i="25" s="1"/>
  <c r="D6370" i="25" s="1"/>
  <c r="D6371" i="25" s="1"/>
  <c r="D6372" i="25" s="1"/>
  <c r="D6373" i="25" s="1"/>
  <c r="D6374" i="25" s="1"/>
  <c r="D6375" i="25" s="1"/>
  <c r="D6376" i="25" s="1"/>
  <c r="D6377" i="25" s="1"/>
  <c r="D6378" i="25" s="1"/>
  <c r="D6379" i="25" s="1"/>
  <c r="D6380" i="25" s="1"/>
  <c r="D6381" i="25" s="1"/>
  <c r="D6382" i="25" s="1"/>
  <c r="D6383" i="25" s="1"/>
  <c r="D6384" i="25" s="1"/>
  <c r="D6385" i="25" s="1"/>
  <c r="D6386" i="25" s="1"/>
  <c r="D6387" i="25" s="1"/>
  <c r="D6388" i="25" s="1"/>
  <c r="D6389" i="25" s="1"/>
  <c r="D6390" i="25" s="1"/>
  <c r="D6391" i="25" s="1"/>
  <c r="D6392" i="25" s="1"/>
  <c r="D6393" i="25" s="1"/>
  <c r="D6394" i="25" s="1"/>
  <c r="D6395" i="25" s="1"/>
  <c r="D6396" i="25" s="1"/>
  <c r="D6397" i="25" s="1"/>
  <c r="D6353" i="25"/>
  <c r="D6301" i="25"/>
  <c r="D6302" i="25" s="1"/>
  <c r="D6303" i="25" s="1"/>
  <c r="D6304" i="25" s="1"/>
  <c r="D6305" i="25" s="1"/>
  <c r="D6306" i="25" s="1"/>
  <c r="D6307" i="25" s="1"/>
  <c r="D6308" i="25" s="1"/>
  <c r="D6309" i="25" s="1"/>
  <c r="D6310" i="25" s="1"/>
  <c r="D6311" i="25" s="1"/>
  <c r="D6312" i="25" s="1"/>
  <c r="D6313" i="25" s="1"/>
  <c r="D6314" i="25" s="1"/>
  <c r="D6315" i="25" s="1"/>
  <c r="D6316" i="25" s="1"/>
  <c r="D6317" i="25" s="1"/>
  <c r="D6318" i="25" s="1"/>
  <c r="D6319" i="25" s="1"/>
  <c r="D6320" i="25" s="1"/>
  <c r="D6321" i="25" s="1"/>
  <c r="D6322" i="25" s="1"/>
  <c r="D6323" i="25" s="1"/>
  <c r="D6324" i="25" s="1"/>
  <c r="D6325" i="25" s="1"/>
  <c r="D6326" i="25" s="1"/>
  <c r="D6327" i="25" s="1"/>
  <c r="D6328" i="25" s="1"/>
  <c r="D6329" i="25" s="1"/>
  <c r="D6330" i="25" s="1"/>
  <c r="D6331" i="25" s="1"/>
  <c r="D6332" i="25" s="1"/>
  <c r="D6333" i="25" s="1"/>
  <c r="D6334" i="25" s="1"/>
  <c r="D6335" i="25" s="1"/>
  <c r="D6336" i="25" s="1"/>
  <c r="D6337" i="25" s="1"/>
  <c r="D6338" i="25" s="1"/>
  <c r="D6339" i="25" s="1"/>
  <c r="D6340" i="25" s="1"/>
  <c r="D6341" i="25" s="1"/>
  <c r="D6342" i="25" s="1"/>
  <c r="D6343" i="25" s="1"/>
  <c r="D6344" i="25" s="1"/>
  <c r="D6345" i="25" s="1"/>
  <c r="D6250" i="25"/>
  <c r="D6251" i="25" s="1"/>
  <c r="D6252" i="25" s="1"/>
  <c r="D6253" i="25" s="1"/>
  <c r="D6254" i="25" s="1"/>
  <c r="D6255" i="25" s="1"/>
  <c r="D6256" i="25" s="1"/>
  <c r="D6257" i="25" s="1"/>
  <c r="D6258" i="25" s="1"/>
  <c r="D6259" i="25" s="1"/>
  <c r="D6260" i="25" s="1"/>
  <c r="D6261" i="25" s="1"/>
  <c r="D6262" i="25" s="1"/>
  <c r="D6263" i="25" s="1"/>
  <c r="D6264" i="25" s="1"/>
  <c r="D6265" i="25" s="1"/>
  <c r="D6266" i="25" s="1"/>
  <c r="D6267" i="25" s="1"/>
  <c r="D6268" i="25" s="1"/>
  <c r="D6269" i="25" s="1"/>
  <c r="D6270" i="25" s="1"/>
  <c r="D6271" i="25" s="1"/>
  <c r="D6272" i="25" s="1"/>
  <c r="D6273" i="25" s="1"/>
  <c r="D6274" i="25" s="1"/>
  <c r="D6275" i="25" s="1"/>
  <c r="D6276" i="25" s="1"/>
  <c r="D6277" i="25" s="1"/>
  <c r="D6278" i="25" s="1"/>
  <c r="D6279" i="25" s="1"/>
  <c r="D6280" i="25" s="1"/>
  <c r="D6281" i="25" s="1"/>
  <c r="D6282" i="25" s="1"/>
  <c r="D6283" i="25" s="1"/>
  <c r="D6284" i="25" s="1"/>
  <c r="D6285" i="25" s="1"/>
  <c r="D6286" i="25" s="1"/>
  <c r="D6287" i="25" s="1"/>
  <c r="D6288" i="25" s="1"/>
  <c r="D6289" i="25" s="1"/>
  <c r="D6290" i="25" s="1"/>
  <c r="D6291" i="25" s="1"/>
  <c r="D6292" i="25" s="1"/>
  <c r="D6293" i="25" s="1"/>
  <c r="D6249" i="25"/>
  <c r="D6197" i="25"/>
  <c r="D6198" i="25" s="1"/>
  <c r="D6199" i="25" s="1"/>
  <c r="D6200" i="25" s="1"/>
  <c r="D6201" i="25" s="1"/>
  <c r="D6202" i="25" s="1"/>
  <c r="D6203" i="25" s="1"/>
  <c r="D6204" i="25" s="1"/>
  <c r="D6205" i="25" s="1"/>
  <c r="D6206" i="25" s="1"/>
  <c r="D6207" i="25" s="1"/>
  <c r="D6208" i="25" s="1"/>
  <c r="D6209" i="25" s="1"/>
  <c r="D6210" i="25" s="1"/>
  <c r="D6211" i="25" s="1"/>
  <c r="D6212" i="25" s="1"/>
  <c r="D6213" i="25" s="1"/>
  <c r="D6214" i="25" s="1"/>
  <c r="D6215" i="25" s="1"/>
  <c r="D6216" i="25" s="1"/>
  <c r="D6217" i="25" s="1"/>
  <c r="D6218" i="25" s="1"/>
  <c r="D6219" i="25" s="1"/>
  <c r="D6220" i="25" s="1"/>
  <c r="D6221" i="25" s="1"/>
  <c r="D6222" i="25" s="1"/>
  <c r="D6223" i="25" s="1"/>
  <c r="D6224" i="25" s="1"/>
  <c r="D6225" i="25" s="1"/>
  <c r="D6226" i="25" s="1"/>
  <c r="D6227" i="25" s="1"/>
  <c r="D6228" i="25" s="1"/>
  <c r="D6229" i="25" s="1"/>
  <c r="D6230" i="25" s="1"/>
  <c r="D6231" i="25" s="1"/>
  <c r="D6232" i="25" s="1"/>
  <c r="D6233" i="25" s="1"/>
  <c r="D6234" i="25" s="1"/>
  <c r="D6235" i="25" s="1"/>
  <c r="D6236" i="25" s="1"/>
  <c r="D6237" i="25" s="1"/>
  <c r="D6238" i="25" s="1"/>
  <c r="D6239" i="25" s="1"/>
  <c r="D6240" i="25" s="1"/>
  <c r="D6241" i="25" s="1"/>
  <c r="D6146" i="25"/>
  <c r="D6147" i="25" s="1"/>
  <c r="D6148" i="25" s="1"/>
  <c r="D6149" i="25" s="1"/>
  <c r="D6150" i="25" s="1"/>
  <c r="D6151" i="25" s="1"/>
  <c r="D6152" i="25" s="1"/>
  <c r="D6153" i="25" s="1"/>
  <c r="D6154" i="25" s="1"/>
  <c r="D6155" i="25" s="1"/>
  <c r="D6156" i="25" s="1"/>
  <c r="D6157" i="25" s="1"/>
  <c r="D6158" i="25" s="1"/>
  <c r="D6159" i="25" s="1"/>
  <c r="D6160" i="25" s="1"/>
  <c r="D6161" i="25" s="1"/>
  <c r="D6162" i="25" s="1"/>
  <c r="D6163" i="25" s="1"/>
  <c r="D6164" i="25" s="1"/>
  <c r="D6165" i="25" s="1"/>
  <c r="D6166" i="25" s="1"/>
  <c r="D6167" i="25" s="1"/>
  <c r="D6168" i="25" s="1"/>
  <c r="D6169" i="25" s="1"/>
  <c r="D6170" i="25" s="1"/>
  <c r="D6171" i="25" s="1"/>
  <c r="D6172" i="25" s="1"/>
  <c r="D6173" i="25" s="1"/>
  <c r="D6174" i="25" s="1"/>
  <c r="D6175" i="25" s="1"/>
  <c r="D6176" i="25" s="1"/>
  <c r="D6177" i="25" s="1"/>
  <c r="D6178" i="25" s="1"/>
  <c r="D6179" i="25" s="1"/>
  <c r="D6180" i="25" s="1"/>
  <c r="D6181" i="25" s="1"/>
  <c r="D6182" i="25" s="1"/>
  <c r="D6183" i="25" s="1"/>
  <c r="D6184" i="25" s="1"/>
  <c r="D6185" i="25" s="1"/>
  <c r="D6186" i="25" s="1"/>
  <c r="D6187" i="25" s="1"/>
  <c r="D6188" i="25" s="1"/>
  <c r="D6189" i="25" s="1"/>
  <c r="D6145" i="25"/>
  <c r="D6093" i="25"/>
  <c r="D6094" i="25" s="1"/>
  <c r="D6095" i="25" s="1"/>
  <c r="D6096" i="25" s="1"/>
  <c r="D6097" i="25" s="1"/>
  <c r="D6098" i="25" s="1"/>
  <c r="D6099" i="25" s="1"/>
  <c r="D6100" i="25" s="1"/>
  <c r="D6101" i="25" s="1"/>
  <c r="D6102" i="25" s="1"/>
  <c r="D6103" i="25" s="1"/>
  <c r="D6104" i="25" s="1"/>
  <c r="D6105" i="25" s="1"/>
  <c r="D6106" i="25" s="1"/>
  <c r="D6107" i="25" s="1"/>
  <c r="D6108" i="25" s="1"/>
  <c r="D6109" i="25" s="1"/>
  <c r="D6110" i="25" s="1"/>
  <c r="D6111" i="25" s="1"/>
  <c r="D6112" i="25" s="1"/>
  <c r="D6113" i="25" s="1"/>
  <c r="D6114" i="25" s="1"/>
  <c r="D6115" i="25" s="1"/>
  <c r="D6116" i="25" s="1"/>
  <c r="D6117" i="25" s="1"/>
  <c r="D6118" i="25" s="1"/>
  <c r="D6119" i="25" s="1"/>
  <c r="D6120" i="25" s="1"/>
  <c r="D6121" i="25" s="1"/>
  <c r="D6122" i="25" s="1"/>
  <c r="D6123" i="25" s="1"/>
  <c r="D6124" i="25" s="1"/>
  <c r="D6125" i="25" s="1"/>
  <c r="D6126" i="25" s="1"/>
  <c r="D6127" i="25" s="1"/>
  <c r="D6128" i="25" s="1"/>
  <c r="D6129" i="25" s="1"/>
  <c r="D6130" i="25" s="1"/>
  <c r="D6131" i="25" s="1"/>
  <c r="D6132" i="25" s="1"/>
  <c r="D6133" i="25" s="1"/>
  <c r="D6134" i="25" s="1"/>
  <c r="D6135" i="25" s="1"/>
  <c r="D6136" i="25" s="1"/>
  <c r="D6137" i="25" s="1"/>
  <c r="D6042" i="25"/>
  <c r="D6043" i="25" s="1"/>
  <c r="D6044" i="25" s="1"/>
  <c r="D6045" i="25" s="1"/>
  <c r="D6046" i="25" s="1"/>
  <c r="D6047" i="25" s="1"/>
  <c r="D6048" i="25" s="1"/>
  <c r="D6049" i="25" s="1"/>
  <c r="D6050" i="25" s="1"/>
  <c r="D6051" i="25" s="1"/>
  <c r="D6052" i="25" s="1"/>
  <c r="D6053" i="25" s="1"/>
  <c r="D6054" i="25" s="1"/>
  <c r="D6055" i="25" s="1"/>
  <c r="D6056" i="25" s="1"/>
  <c r="D6057" i="25" s="1"/>
  <c r="D6058" i="25" s="1"/>
  <c r="D6059" i="25" s="1"/>
  <c r="D6060" i="25" s="1"/>
  <c r="D6061" i="25" s="1"/>
  <c r="D6062" i="25" s="1"/>
  <c r="D6063" i="25" s="1"/>
  <c r="D6064" i="25" s="1"/>
  <c r="D6065" i="25" s="1"/>
  <c r="D6066" i="25" s="1"/>
  <c r="D6067" i="25" s="1"/>
  <c r="D6068" i="25" s="1"/>
  <c r="D6069" i="25" s="1"/>
  <c r="D6070" i="25" s="1"/>
  <c r="D6071" i="25" s="1"/>
  <c r="D6072" i="25" s="1"/>
  <c r="D6073" i="25" s="1"/>
  <c r="D6074" i="25" s="1"/>
  <c r="D6075" i="25" s="1"/>
  <c r="D6076" i="25" s="1"/>
  <c r="D6077" i="25" s="1"/>
  <c r="D6078" i="25" s="1"/>
  <c r="D6079" i="25" s="1"/>
  <c r="D6080" i="25" s="1"/>
  <c r="D6081" i="25" s="1"/>
  <c r="D6082" i="25" s="1"/>
  <c r="D6083" i="25" s="1"/>
  <c r="D6084" i="25" s="1"/>
  <c r="D6085" i="25" s="1"/>
  <c r="D6041" i="25"/>
  <c r="D5989" i="25"/>
  <c r="D5990" i="25" s="1"/>
  <c r="D5991" i="25" s="1"/>
  <c r="D5992" i="25" s="1"/>
  <c r="D5993" i="25" s="1"/>
  <c r="D5994" i="25" s="1"/>
  <c r="D5995" i="25" s="1"/>
  <c r="D5996" i="25" s="1"/>
  <c r="D5997" i="25" s="1"/>
  <c r="D5998" i="25" s="1"/>
  <c r="D5999" i="25" s="1"/>
  <c r="D6000" i="25" s="1"/>
  <c r="D6001" i="25" s="1"/>
  <c r="D6002" i="25" s="1"/>
  <c r="D6003" i="25" s="1"/>
  <c r="D6004" i="25" s="1"/>
  <c r="D6005" i="25" s="1"/>
  <c r="D6006" i="25" s="1"/>
  <c r="D6007" i="25" s="1"/>
  <c r="D6008" i="25" s="1"/>
  <c r="D6009" i="25" s="1"/>
  <c r="D6010" i="25" s="1"/>
  <c r="D6011" i="25" s="1"/>
  <c r="D6012" i="25" s="1"/>
  <c r="D6013" i="25" s="1"/>
  <c r="D6014" i="25" s="1"/>
  <c r="D6015" i="25" s="1"/>
  <c r="D6016" i="25" s="1"/>
  <c r="D6017" i="25" s="1"/>
  <c r="D6018" i="25" s="1"/>
  <c r="D6019" i="25" s="1"/>
  <c r="D6020" i="25" s="1"/>
  <c r="D6021" i="25" s="1"/>
  <c r="D6022" i="25" s="1"/>
  <c r="D6023" i="25" s="1"/>
  <c r="D6024" i="25" s="1"/>
  <c r="D6025" i="25" s="1"/>
  <c r="D6026" i="25" s="1"/>
  <c r="D6027" i="25" s="1"/>
  <c r="D6028" i="25" s="1"/>
  <c r="D6029" i="25" s="1"/>
  <c r="D6030" i="25" s="1"/>
  <c r="D6031" i="25" s="1"/>
  <c r="D6032" i="25" s="1"/>
  <c r="D6033" i="25" s="1"/>
  <c r="D5938" i="25"/>
  <c r="D5939" i="25" s="1"/>
  <c r="D5940" i="25" s="1"/>
  <c r="D5941" i="25" s="1"/>
  <c r="D5942" i="25" s="1"/>
  <c r="D5943" i="25" s="1"/>
  <c r="D5944" i="25" s="1"/>
  <c r="D5945" i="25" s="1"/>
  <c r="D5946" i="25" s="1"/>
  <c r="D5947" i="25" s="1"/>
  <c r="D5948" i="25" s="1"/>
  <c r="D5949" i="25" s="1"/>
  <c r="D5950" i="25" s="1"/>
  <c r="D5951" i="25" s="1"/>
  <c r="D5952" i="25" s="1"/>
  <c r="D5953" i="25" s="1"/>
  <c r="D5954" i="25" s="1"/>
  <c r="D5955" i="25" s="1"/>
  <c r="D5956" i="25" s="1"/>
  <c r="D5957" i="25" s="1"/>
  <c r="D5958" i="25" s="1"/>
  <c r="D5959" i="25" s="1"/>
  <c r="D5960" i="25" s="1"/>
  <c r="D5961" i="25" s="1"/>
  <c r="D5962" i="25" s="1"/>
  <c r="D5963" i="25" s="1"/>
  <c r="D5964" i="25" s="1"/>
  <c r="D5965" i="25" s="1"/>
  <c r="D5966" i="25" s="1"/>
  <c r="D5967" i="25" s="1"/>
  <c r="D5968" i="25" s="1"/>
  <c r="D5969" i="25" s="1"/>
  <c r="D5970" i="25" s="1"/>
  <c r="D5971" i="25" s="1"/>
  <c r="D5972" i="25" s="1"/>
  <c r="D5973" i="25" s="1"/>
  <c r="D5974" i="25" s="1"/>
  <c r="D5975" i="25" s="1"/>
  <c r="D5976" i="25" s="1"/>
  <c r="D5977" i="25" s="1"/>
  <c r="D5978" i="25" s="1"/>
  <c r="D5979" i="25" s="1"/>
  <c r="D5980" i="25" s="1"/>
  <c r="D5981" i="25" s="1"/>
  <c r="D5937" i="25"/>
  <c r="D5936" i="25"/>
  <c r="D5886" i="25"/>
  <c r="D5887" i="25" s="1"/>
  <c r="D5888" i="25" s="1"/>
  <c r="D5889" i="25" s="1"/>
  <c r="D5890" i="25" s="1"/>
  <c r="D5891" i="25" s="1"/>
  <c r="D5892" i="25" s="1"/>
  <c r="D5893" i="25" s="1"/>
  <c r="D5894" i="25" s="1"/>
  <c r="D5895" i="25" s="1"/>
  <c r="D5896" i="25" s="1"/>
  <c r="D5897" i="25" s="1"/>
  <c r="D5898" i="25" s="1"/>
  <c r="D5899" i="25" s="1"/>
  <c r="D5900" i="25" s="1"/>
  <c r="D5901" i="25" s="1"/>
  <c r="D5902" i="25" s="1"/>
  <c r="D5903" i="25" s="1"/>
  <c r="D5904" i="25" s="1"/>
  <c r="D5905" i="25" s="1"/>
  <c r="D5906" i="25" s="1"/>
  <c r="D5907" i="25" s="1"/>
  <c r="D5908" i="25" s="1"/>
  <c r="D5909" i="25" s="1"/>
  <c r="D5910" i="25" s="1"/>
  <c r="D5911" i="25" s="1"/>
  <c r="D5912" i="25" s="1"/>
  <c r="D5913" i="25" s="1"/>
  <c r="D5914" i="25" s="1"/>
  <c r="D5915" i="25" s="1"/>
  <c r="D5916" i="25" s="1"/>
  <c r="D5917" i="25" s="1"/>
  <c r="D5918" i="25" s="1"/>
  <c r="D5919" i="25" s="1"/>
  <c r="D5920" i="25" s="1"/>
  <c r="D5921" i="25" s="1"/>
  <c r="D5922" i="25" s="1"/>
  <c r="D5923" i="25" s="1"/>
  <c r="D5924" i="25" s="1"/>
  <c r="D5925" i="25" s="1"/>
  <c r="D5926" i="25" s="1"/>
  <c r="D5927" i="25" s="1"/>
  <c r="D5928" i="25" s="1"/>
  <c r="D5929" i="25" s="1"/>
  <c r="D5885" i="25"/>
  <c r="D5884" i="25"/>
  <c r="D5834" i="25"/>
  <c r="D5835" i="25" s="1"/>
  <c r="D5836" i="25" s="1"/>
  <c r="D5837" i="25" s="1"/>
  <c r="D5838" i="25" s="1"/>
  <c r="D5839" i="25" s="1"/>
  <c r="D5840" i="25" s="1"/>
  <c r="D5841" i="25" s="1"/>
  <c r="D5842" i="25" s="1"/>
  <c r="D5843" i="25" s="1"/>
  <c r="D5844" i="25" s="1"/>
  <c r="D5845" i="25" s="1"/>
  <c r="D5846" i="25" s="1"/>
  <c r="D5847" i="25" s="1"/>
  <c r="D5848" i="25" s="1"/>
  <c r="D5849" i="25" s="1"/>
  <c r="D5850" i="25" s="1"/>
  <c r="D5851" i="25" s="1"/>
  <c r="D5852" i="25" s="1"/>
  <c r="D5853" i="25" s="1"/>
  <c r="D5854" i="25" s="1"/>
  <c r="D5855" i="25" s="1"/>
  <c r="D5856" i="25" s="1"/>
  <c r="D5857" i="25" s="1"/>
  <c r="D5858" i="25" s="1"/>
  <c r="D5859" i="25" s="1"/>
  <c r="D5860" i="25" s="1"/>
  <c r="D5861" i="25" s="1"/>
  <c r="D5862" i="25" s="1"/>
  <c r="D5863" i="25" s="1"/>
  <c r="D5864" i="25" s="1"/>
  <c r="D5865" i="25" s="1"/>
  <c r="D5866" i="25" s="1"/>
  <c r="D5867" i="25" s="1"/>
  <c r="D5868" i="25" s="1"/>
  <c r="D5869" i="25" s="1"/>
  <c r="D5870" i="25" s="1"/>
  <c r="D5871" i="25" s="1"/>
  <c r="D5872" i="25" s="1"/>
  <c r="D5873" i="25" s="1"/>
  <c r="D5874" i="25" s="1"/>
  <c r="D5875" i="25" s="1"/>
  <c r="D5876" i="25" s="1"/>
  <c r="D5877" i="25" s="1"/>
  <c r="D5833" i="25"/>
  <c r="D5832" i="25"/>
  <c r="B5825" i="25"/>
  <c r="D5783" i="25"/>
  <c r="D5784" i="25" s="1"/>
  <c r="D5785" i="25" s="1"/>
  <c r="D5786" i="25" s="1"/>
  <c r="D5787" i="25" s="1"/>
  <c r="D5788" i="25" s="1"/>
  <c r="D5789" i="25" s="1"/>
  <c r="D5790" i="25" s="1"/>
  <c r="D5791" i="25" s="1"/>
  <c r="D5792" i="25" s="1"/>
  <c r="D5793" i="25" s="1"/>
  <c r="D5794" i="25" s="1"/>
  <c r="D5795" i="25" s="1"/>
  <c r="D5796" i="25" s="1"/>
  <c r="D5797" i="25" s="1"/>
  <c r="D5798" i="25" s="1"/>
  <c r="D5799" i="25" s="1"/>
  <c r="D5800" i="25" s="1"/>
  <c r="D5801" i="25" s="1"/>
  <c r="D5802" i="25" s="1"/>
  <c r="D5803" i="25" s="1"/>
  <c r="D5804" i="25" s="1"/>
  <c r="D5805" i="25" s="1"/>
  <c r="D5806" i="25" s="1"/>
  <c r="D5807" i="25" s="1"/>
  <c r="D5808" i="25" s="1"/>
  <c r="D5809" i="25" s="1"/>
  <c r="D5810" i="25" s="1"/>
  <c r="D5811" i="25" s="1"/>
  <c r="D5812" i="25" s="1"/>
  <c r="D5813" i="25" s="1"/>
  <c r="D5814" i="25" s="1"/>
  <c r="D5815" i="25" s="1"/>
  <c r="D5816" i="25" s="1"/>
  <c r="D5817" i="25" s="1"/>
  <c r="D5818" i="25" s="1"/>
  <c r="D5819" i="25" s="1"/>
  <c r="D5820" i="25" s="1"/>
  <c r="D5821" i="25" s="1"/>
  <c r="D5822" i="25" s="1"/>
  <c r="D5823" i="25" s="1"/>
  <c r="D5824" i="25" s="1"/>
  <c r="D5825" i="25" s="1"/>
  <c r="D5781" i="25"/>
  <c r="D5782" i="25" s="1"/>
  <c r="D5780" i="25"/>
  <c r="D5731" i="25"/>
  <c r="D5732" i="25" s="1"/>
  <c r="D5733" i="25" s="1"/>
  <c r="D5734" i="25" s="1"/>
  <c r="D5735" i="25" s="1"/>
  <c r="D5736" i="25" s="1"/>
  <c r="D5737" i="25" s="1"/>
  <c r="D5738" i="25" s="1"/>
  <c r="D5739" i="25" s="1"/>
  <c r="D5740" i="25" s="1"/>
  <c r="D5741" i="25" s="1"/>
  <c r="D5742" i="25" s="1"/>
  <c r="D5743" i="25" s="1"/>
  <c r="D5744" i="25" s="1"/>
  <c r="D5745" i="25" s="1"/>
  <c r="D5746" i="25" s="1"/>
  <c r="D5747" i="25" s="1"/>
  <c r="D5748" i="25" s="1"/>
  <c r="D5749" i="25" s="1"/>
  <c r="D5750" i="25" s="1"/>
  <c r="D5751" i="25" s="1"/>
  <c r="D5752" i="25" s="1"/>
  <c r="D5753" i="25" s="1"/>
  <c r="D5754" i="25" s="1"/>
  <c r="D5755" i="25" s="1"/>
  <c r="D5756" i="25" s="1"/>
  <c r="D5757" i="25" s="1"/>
  <c r="D5758" i="25" s="1"/>
  <c r="D5759" i="25" s="1"/>
  <c r="D5760" i="25" s="1"/>
  <c r="D5761" i="25" s="1"/>
  <c r="D5762" i="25" s="1"/>
  <c r="D5763" i="25" s="1"/>
  <c r="D5764" i="25" s="1"/>
  <c r="D5765" i="25" s="1"/>
  <c r="D5766" i="25" s="1"/>
  <c r="D5767" i="25" s="1"/>
  <c r="D5768" i="25" s="1"/>
  <c r="D5769" i="25" s="1"/>
  <c r="D5770" i="25" s="1"/>
  <c r="D5771" i="25" s="1"/>
  <c r="D5772" i="25" s="1"/>
  <c r="D5773" i="25" s="1"/>
  <c r="D5729" i="25"/>
  <c r="D5730" i="25" s="1"/>
  <c r="D5728" i="25"/>
  <c r="D5679" i="25"/>
  <c r="D5680" i="25" s="1"/>
  <c r="D5681" i="25" s="1"/>
  <c r="D5682" i="25" s="1"/>
  <c r="D5683" i="25" s="1"/>
  <c r="D5684" i="25" s="1"/>
  <c r="D5685" i="25" s="1"/>
  <c r="D5686" i="25" s="1"/>
  <c r="D5687" i="25" s="1"/>
  <c r="D5688" i="25" s="1"/>
  <c r="D5689" i="25" s="1"/>
  <c r="D5690" i="25" s="1"/>
  <c r="D5691" i="25" s="1"/>
  <c r="D5692" i="25" s="1"/>
  <c r="D5693" i="25" s="1"/>
  <c r="D5694" i="25" s="1"/>
  <c r="D5695" i="25" s="1"/>
  <c r="D5696" i="25" s="1"/>
  <c r="D5697" i="25" s="1"/>
  <c r="D5698" i="25" s="1"/>
  <c r="D5699" i="25" s="1"/>
  <c r="D5700" i="25" s="1"/>
  <c r="D5701" i="25" s="1"/>
  <c r="D5702" i="25" s="1"/>
  <c r="D5703" i="25" s="1"/>
  <c r="D5704" i="25" s="1"/>
  <c r="D5705" i="25" s="1"/>
  <c r="D5706" i="25" s="1"/>
  <c r="D5707" i="25" s="1"/>
  <c r="D5708" i="25" s="1"/>
  <c r="D5709" i="25" s="1"/>
  <c r="D5710" i="25" s="1"/>
  <c r="D5711" i="25" s="1"/>
  <c r="D5712" i="25" s="1"/>
  <c r="D5713" i="25" s="1"/>
  <c r="D5714" i="25" s="1"/>
  <c r="D5715" i="25" s="1"/>
  <c r="D5716" i="25" s="1"/>
  <c r="D5717" i="25" s="1"/>
  <c r="D5718" i="25" s="1"/>
  <c r="D5719" i="25" s="1"/>
  <c r="D5720" i="25" s="1"/>
  <c r="D5721" i="25" s="1"/>
  <c r="D5677" i="25"/>
  <c r="D5678" i="25" s="1"/>
  <c r="D5676" i="25"/>
  <c r="D5627" i="25"/>
  <c r="D5628" i="25" s="1"/>
  <c r="D5629" i="25" s="1"/>
  <c r="D5630" i="25" s="1"/>
  <c r="D5631" i="25" s="1"/>
  <c r="D5632" i="25" s="1"/>
  <c r="D5633" i="25" s="1"/>
  <c r="D5634" i="25" s="1"/>
  <c r="D5635" i="25" s="1"/>
  <c r="D5636" i="25" s="1"/>
  <c r="D5637" i="25" s="1"/>
  <c r="D5638" i="25" s="1"/>
  <c r="D5639" i="25" s="1"/>
  <c r="D5640" i="25" s="1"/>
  <c r="D5641" i="25" s="1"/>
  <c r="D5642" i="25" s="1"/>
  <c r="D5643" i="25" s="1"/>
  <c r="D5644" i="25" s="1"/>
  <c r="D5645" i="25" s="1"/>
  <c r="D5646" i="25" s="1"/>
  <c r="D5647" i="25" s="1"/>
  <c r="D5648" i="25" s="1"/>
  <c r="D5649" i="25" s="1"/>
  <c r="D5650" i="25" s="1"/>
  <c r="D5651" i="25" s="1"/>
  <c r="D5652" i="25" s="1"/>
  <c r="D5653" i="25" s="1"/>
  <c r="D5654" i="25" s="1"/>
  <c r="D5655" i="25" s="1"/>
  <c r="D5656" i="25" s="1"/>
  <c r="D5657" i="25" s="1"/>
  <c r="D5658" i="25" s="1"/>
  <c r="D5659" i="25" s="1"/>
  <c r="D5660" i="25" s="1"/>
  <c r="D5661" i="25" s="1"/>
  <c r="D5662" i="25" s="1"/>
  <c r="D5663" i="25" s="1"/>
  <c r="D5664" i="25" s="1"/>
  <c r="D5665" i="25" s="1"/>
  <c r="D5666" i="25" s="1"/>
  <c r="D5667" i="25" s="1"/>
  <c r="D5668" i="25" s="1"/>
  <c r="D5669" i="25" s="1"/>
  <c r="D5625" i="25"/>
  <c r="D5626" i="25" s="1"/>
  <c r="D5624" i="25"/>
  <c r="D5575" i="25"/>
  <c r="D5576" i="25" s="1"/>
  <c r="D5577" i="25" s="1"/>
  <c r="D5578" i="25" s="1"/>
  <c r="D5579" i="25" s="1"/>
  <c r="D5580" i="25" s="1"/>
  <c r="D5581" i="25" s="1"/>
  <c r="D5582" i="25" s="1"/>
  <c r="D5583" i="25" s="1"/>
  <c r="D5584" i="25" s="1"/>
  <c r="D5585" i="25" s="1"/>
  <c r="D5586" i="25" s="1"/>
  <c r="D5587" i="25" s="1"/>
  <c r="D5588" i="25" s="1"/>
  <c r="D5589" i="25" s="1"/>
  <c r="D5590" i="25" s="1"/>
  <c r="D5591" i="25" s="1"/>
  <c r="D5592" i="25" s="1"/>
  <c r="D5593" i="25" s="1"/>
  <c r="D5594" i="25" s="1"/>
  <c r="D5595" i="25" s="1"/>
  <c r="D5596" i="25" s="1"/>
  <c r="D5597" i="25" s="1"/>
  <c r="D5598" i="25" s="1"/>
  <c r="D5599" i="25" s="1"/>
  <c r="D5600" i="25" s="1"/>
  <c r="D5601" i="25" s="1"/>
  <c r="D5602" i="25" s="1"/>
  <c r="D5603" i="25" s="1"/>
  <c r="D5604" i="25" s="1"/>
  <c r="D5605" i="25" s="1"/>
  <c r="D5606" i="25" s="1"/>
  <c r="D5607" i="25" s="1"/>
  <c r="D5608" i="25" s="1"/>
  <c r="D5609" i="25" s="1"/>
  <c r="D5610" i="25" s="1"/>
  <c r="D5611" i="25" s="1"/>
  <c r="D5612" i="25" s="1"/>
  <c r="D5613" i="25" s="1"/>
  <c r="D5614" i="25" s="1"/>
  <c r="D5615" i="25" s="1"/>
  <c r="D5616" i="25" s="1"/>
  <c r="D5617" i="25" s="1"/>
  <c r="D5573" i="25"/>
  <c r="D5574" i="25" s="1"/>
  <c r="D5572" i="25"/>
  <c r="D5523" i="25"/>
  <c r="D5524" i="25" s="1"/>
  <c r="D5525" i="25" s="1"/>
  <c r="D5526" i="25" s="1"/>
  <c r="D5527" i="25" s="1"/>
  <c r="D5528" i="25" s="1"/>
  <c r="D5529" i="25" s="1"/>
  <c r="D5530" i="25" s="1"/>
  <c r="D5531" i="25" s="1"/>
  <c r="D5532" i="25" s="1"/>
  <c r="D5533" i="25" s="1"/>
  <c r="D5534" i="25" s="1"/>
  <c r="D5535" i="25" s="1"/>
  <c r="D5536" i="25" s="1"/>
  <c r="D5537" i="25" s="1"/>
  <c r="D5538" i="25" s="1"/>
  <c r="D5539" i="25" s="1"/>
  <c r="D5540" i="25" s="1"/>
  <c r="D5541" i="25" s="1"/>
  <c r="D5542" i="25" s="1"/>
  <c r="D5543" i="25" s="1"/>
  <c r="D5544" i="25" s="1"/>
  <c r="D5545" i="25" s="1"/>
  <c r="D5546" i="25" s="1"/>
  <c r="D5547" i="25" s="1"/>
  <c r="D5548" i="25" s="1"/>
  <c r="D5549" i="25" s="1"/>
  <c r="D5550" i="25" s="1"/>
  <c r="D5551" i="25" s="1"/>
  <c r="D5552" i="25" s="1"/>
  <c r="D5553" i="25" s="1"/>
  <c r="D5554" i="25" s="1"/>
  <c r="D5555" i="25" s="1"/>
  <c r="D5556" i="25" s="1"/>
  <c r="D5557" i="25" s="1"/>
  <c r="D5558" i="25" s="1"/>
  <c r="D5559" i="25" s="1"/>
  <c r="D5560" i="25" s="1"/>
  <c r="D5561" i="25" s="1"/>
  <c r="D5562" i="25" s="1"/>
  <c r="D5563" i="25" s="1"/>
  <c r="D5564" i="25" s="1"/>
  <c r="D5565" i="25" s="1"/>
  <c r="D5521" i="25"/>
  <c r="D5522" i="25" s="1"/>
  <c r="D5520" i="25"/>
  <c r="D5471" i="25"/>
  <c r="D5472" i="25" s="1"/>
  <c r="D5473" i="25" s="1"/>
  <c r="D5474" i="25" s="1"/>
  <c r="D5475" i="25" s="1"/>
  <c r="D5476" i="25" s="1"/>
  <c r="D5477" i="25" s="1"/>
  <c r="D5478" i="25" s="1"/>
  <c r="D5479" i="25" s="1"/>
  <c r="D5480" i="25" s="1"/>
  <c r="D5481" i="25" s="1"/>
  <c r="D5482" i="25" s="1"/>
  <c r="D5483" i="25" s="1"/>
  <c r="D5484" i="25" s="1"/>
  <c r="D5485" i="25" s="1"/>
  <c r="D5486" i="25" s="1"/>
  <c r="D5487" i="25" s="1"/>
  <c r="D5488" i="25" s="1"/>
  <c r="D5489" i="25" s="1"/>
  <c r="D5490" i="25" s="1"/>
  <c r="D5491" i="25" s="1"/>
  <c r="D5492" i="25" s="1"/>
  <c r="D5493" i="25" s="1"/>
  <c r="D5494" i="25" s="1"/>
  <c r="D5495" i="25" s="1"/>
  <c r="D5496" i="25" s="1"/>
  <c r="D5497" i="25" s="1"/>
  <c r="D5498" i="25" s="1"/>
  <c r="D5499" i="25" s="1"/>
  <c r="D5500" i="25" s="1"/>
  <c r="D5501" i="25" s="1"/>
  <c r="D5502" i="25" s="1"/>
  <c r="D5503" i="25" s="1"/>
  <c r="D5504" i="25" s="1"/>
  <c r="D5505" i="25" s="1"/>
  <c r="D5506" i="25" s="1"/>
  <c r="D5507" i="25" s="1"/>
  <c r="D5508" i="25" s="1"/>
  <c r="D5509" i="25" s="1"/>
  <c r="D5510" i="25" s="1"/>
  <c r="D5511" i="25" s="1"/>
  <c r="D5512" i="25" s="1"/>
  <c r="D5513" i="25" s="1"/>
  <c r="D5469" i="25"/>
  <c r="D5470" i="25" s="1"/>
  <c r="D5468" i="25"/>
  <c r="D5417" i="25"/>
  <c r="D5418" i="25" s="1"/>
  <c r="D5419" i="25" s="1"/>
  <c r="D5420" i="25" s="1"/>
  <c r="D5421" i="25" s="1"/>
  <c r="D5422" i="25" s="1"/>
  <c r="D5423" i="25" s="1"/>
  <c r="D5424" i="25" s="1"/>
  <c r="D5425" i="25" s="1"/>
  <c r="D5426" i="25" s="1"/>
  <c r="D5427" i="25" s="1"/>
  <c r="D5428" i="25" s="1"/>
  <c r="D5429" i="25" s="1"/>
  <c r="D5430" i="25" s="1"/>
  <c r="D5431" i="25" s="1"/>
  <c r="D5432" i="25" s="1"/>
  <c r="D5433" i="25" s="1"/>
  <c r="D5434" i="25" s="1"/>
  <c r="D5435" i="25" s="1"/>
  <c r="D5436" i="25" s="1"/>
  <c r="D5437" i="25" s="1"/>
  <c r="D5438" i="25" s="1"/>
  <c r="D5439" i="25" s="1"/>
  <c r="D5440" i="25" s="1"/>
  <c r="D5441" i="25" s="1"/>
  <c r="D5442" i="25" s="1"/>
  <c r="D5443" i="25" s="1"/>
  <c r="D5444" i="25" s="1"/>
  <c r="D5445" i="25" s="1"/>
  <c r="D5446" i="25" s="1"/>
  <c r="D5447" i="25" s="1"/>
  <c r="D5448" i="25" s="1"/>
  <c r="D5449" i="25" s="1"/>
  <c r="D5450" i="25" s="1"/>
  <c r="D5451" i="25" s="1"/>
  <c r="D5452" i="25" s="1"/>
  <c r="D5453" i="25" s="1"/>
  <c r="D5454" i="25" s="1"/>
  <c r="D5455" i="25" s="1"/>
  <c r="D5456" i="25" s="1"/>
  <c r="D5457" i="25" s="1"/>
  <c r="D5458" i="25" s="1"/>
  <c r="D5459" i="25" s="1"/>
  <c r="D5460" i="25" s="1"/>
  <c r="D5461" i="25" s="1"/>
  <c r="D5416" i="25"/>
  <c r="D5365" i="25"/>
  <c r="D5366" i="25" s="1"/>
  <c r="D5367" i="25" s="1"/>
  <c r="D5368" i="25" s="1"/>
  <c r="D5369" i="25" s="1"/>
  <c r="D5370" i="25" s="1"/>
  <c r="D5371" i="25" s="1"/>
  <c r="D5372" i="25" s="1"/>
  <c r="D5373" i="25" s="1"/>
  <c r="D5374" i="25" s="1"/>
  <c r="D5375" i="25" s="1"/>
  <c r="D5376" i="25" s="1"/>
  <c r="D5377" i="25" s="1"/>
  <c r="D5378" i="25" s="1"/>
  <c r="D5379" i="25" s="1"/>
  <c r="D5380" i="25" s="1"/>
  <c r="D5381" i="25" s="1"/>
  <c r="D5382" i="25" s="1"/>
  <c r="D5383" i="25" s="1"/>
  <c r="D5384" i="25" s="1"/>
  <c r="D5385" i="25" s="1"/>
  <c r="D5386" i="25" s="1"/>
  <c r="D5387" i="25" s="1"/>
  <c r="D5388" i="25" s="1"/>
  <c r="D5389" i="25" s="1"/>
  <c r="D5390" i="25" s="1"/>
  <c r="D5391" i="25" s="1"/>
  <c r="D5392" i="25" s="1"/>
  <c r="D5393" i="25" s="1"/>
  <c r="D5394" i="25" s="1"/>
  <c r="D5395" i="25" s="1"/>
  <c r="D5396" i="25" s="1"/>
  <c r="D5397" i="25" s="1"/>
  <c r="D5398" i="25" s="1"/>
  <c r="D5399" i="25" s="1"/>
  <c r="D5400" i="25" s="1"/>
  <c r="D5401" i="25" s="1"/>
  <c r="D5402" i="25" s="1"/>
  <c r="D5403" i="25" s="1"/>
  <c r="D5404" i="25" s="1"/>
  <c r="D5405" i="25" s="1"/>
  <c r="D5406" i="25" s="1"/>
  <c r="D5407" i="25" s="1"/>
  <c r="D5408" i="25" s="1"/>
  <c r="D5409" i="25" s="1"/>
  <c r="D5364" i="25"/>
  <c r="D5313" i="25"/>
  <c r="D5314" i="25" s="1"/>
  <c r="D5315" i="25" s="1"/>
  <c r="D5316" i="25" s="1"/>
  <c r="D5317" i="25" s="1"/>
  <c r="D5318" i="25" s="1"/>
  <c r="D5319" i="25" s="1"/>
  <c r="D5320" i="25" s="1"/>
  <c r="D5321" i="25" s="1"/>
  <c r="D5322" i="25" s="1"/>
  <c r="D5323" i="25" s="1"/>
  <c r="D5324" i="25" s="1"/>
  <c r="D5325" i="25" s="1"/>
  <c r="D5326" i="25" s="1"/>
  <c r="D5327" i="25" s="1"/>
  <c r="D5328" i="25" s="1"/>
  <c r="D5329" i="25" s="1"/>
  <c r="D5330" i="25" s="1"/>
  <c r="D5331" i="25" s="1"/>
  <c r="D5332" i="25" s="1"/>
  <c r="D5333" i="25" s="1"/>
  <c r="D5334" i="25" s="1"/>
  <c r="D5335" i="25" s="1"/>
  <c r="D5336" i="25" s="1"/>
  <c r="D5337" i="25" s="1"/>
  <c r="D5338" i="25" s="1"/>
  <c r="D5339" i="25" s="1"/>
  <c r="D5340" i="25" s="1"/>
  <c r="D5341" i="25" s="1"/>
  <c r="D5342" i="25" s="1"/>
  <c r="D5343" i="25" s="1"/>
  <c r="D5344" i="25" s="1"/>
  <c r="D5345" i="25" s="1"/>
  <c r="D5346" i="25" s="1"/>
  <c r="D5347" i="25" s="1"/>
  <c r="D5348" i="25" s="1"/>
  <c r="D5349" i="25" s="1"/>
  <c r="D5350" i="25" s="1"/>
  <c r="D5351" i="25" s="1"/>
  <c r="D5352" i="25" s="1"/>
  <c r="D5353" i="25" s="1"/>
  <c r="D5354" i="25" s="1"/>
  <c r="D5355" i="25" s="1"/>
  <c r="D5356" i="25" s="1"/>
  <c r="D5357" i="25" s="1"/>
  <c r="D5312" i="25"/>
  <c r="D5261" i="25"/>
  <c r="D5262" i="25" s="1"/>
  <c r="D5263" i="25" s="1"/>
  <c r="D5264" i="25" s="1"/>
  <c r="D5265" i="25" s="1"/>
  <c r="D5266" i="25" s="1"/>
  <c r="D5267" i="25" s="1"/>
  <c r="D5268" i="25" s="1"/>
  <c r="D5269" i="25" s="1"/>
  <c r="D5270" i="25" s="1"/>
  <c r="D5271" i="25" s="1"/>
  <c r="D5272" i="25" s="1"/>
  <c r="D5273" i="25" s="1"/>
  <c r="D5274" i="25" s="1"/>
  <c r="D5275" i="25" s="1"/>
  <c r="D5276" i="25" s="1"/>
  <c r="D5277" i="25" s="1"/>
  <c r="D5278" i="25" s="1"/>
  <c r="D5279" i="25" s="1"/>
  <c r="D5280" i="25" s="1"/>
  <c r="D5281" i="25" s="1"/>
  <c r="D5282" i="25" s="1"/>
  <c r="D5283" i="25" s="1"/>
  <c r="D5284" i="25" s="1"/>
  <c r="D5285" i="25" s="1"/>
  <c r="D5286" i="25" s="1"/>
  <c r="D5287" i="25" s="1"/>
  <c r="D5288" i="25" s="1"/>
  <c r="D5289" i="25" s="1"/>
  <c r="D5290" i="25" s="1"/>
  <c r="D5291" i="25" s="1"/>
  <c r="D5292" i="25" s="1"/>
  <c r="D5293" i="25" s="1"/>
  <c r="D5294" i="25" s="1"/>
  <c r="D5295" i="25" s="1"/>
  <c r="D5296" i="25" s="1"/>
  <c r="D5297" i="25" s="1"/>
  <c r="D5298" i="25" s="1"/>
  <c r="D5299" i="25" s="1"/>
  <c r="D5300" i="25" s="1"/>
  <c r="D5301" i="25" s="1"/>
  <c r="D5302" i="25" s="1"/>
  <c r="D5303" i="25" s="1"/>
  <c r="D5304" i="25" s="1"/>
  <c r="D5305" i="25" s="1"/>
  <c r="D5260" i="25"/>
  <c r="D5209" i="25"/>
  <c r="D5210" i="25" s="1"/>
  <c r="D5211" i="25" s="1"/>
  <c r="D5212" i="25" s="1"/>
  <c r="D5213" i="25" s="1"/>
  <c r="D5214" i="25" s="1"/>
  <c r="D5215" i="25" s="1"/>
  <c r="D5216" i="25" s="1"/>
  <c r="D5217" i="25" s="1"/>
  <c r="D5218" i="25" s="1"/>
  <c r="D5219" i="25" s="1"/>
  <c r="D5220" i="25" s="1"/>
  <c r="D5221" i="25" s="1"/>
  <c r="D5222" i="25" s="1"/>
  <c r="D5223" i="25" s="1"/>
  <c r="D5224" i="25" s="1"/>
  <c r="D5225" i="25" s="1"/>
  <c r="D5226" i="25" s="1"/>
  <c r="D5227" i="25" s="1"/>
  <c r="D5228" i="25" s="1"/>
  <c r="D5229" i="25" s="1"/>
  <c r="D5230" i="25" s="1"/>
  <c r="D5231" i="25" s="1"/>
  <c r="D5232" i="25" s="1"/>
  <c r="D5233" i="25" s="1"/>
  <c r="D5234" i="25" s="1"/>
  <c r="D5235" i="25" s="1"/>
  <c r="D5236" i="25" s="1"/>
  <c r="D5237" i="25" s="1"/>
  <c r="D5238" i="25" s="1"/>
  <c r="D5239" i="25" s="1"/>
  <c r="D5240" i="25" s="1"/>
  <c r="D5241" i="25" s="1"/>
  <c r="D5242" i="25" s="1"/>
  <c r="D5243" i="25" s="1"/>
  <c r="D5244" i="25" s="1"/>
  <c r="D5245" i="25" s="1"/>
  <c r="D5246" i="25" s="1"/>
  <c r="D5247" i="25" s="1"/>
  <c r="D5248" i="25" s="1"/>
  <c r="D5249" i="25" s="1"/>
  <c r="D5250" i="25" s="1"/>
  <c r="D5251" i="25" s="1"/>
  <c r="D5252" i="25" s="1"/>
  <c r="D5253" i="25" s="1"/>
  <c r="D5208" i="25"/>
  <c r="D5157" i="25"/>
  <c r="D5158" i="25" s="1"/>
  <c r="D5159" i="25" s="1"/>
  <c r="D5160" i="25" s="1"/>
  <c r="D5161" i="25" s="1"/>
  <c r="D5162" i="25" s="1"/>
  <c r="D5163" i="25" s="1"/>
  <c r="D5164" i="25" s="1"/>
  <c r="D5165" i="25" s="1"/>
  <c r="D5166" i="25" s="1"/>
  <c r="D5167" i="25" s="1"/>
  <c r="D5168" i="25" s="1"/>
  <c r="D5169" i="25" s="1"/>
  <c r="D5170" i="25" s="1"/>
  <c r="D5171" i="25" s="1"/>
  <c r="D5172" i="25" s="1"/>
  <c r="D5173" i="25" s="1"/>
  <c r="D5174" i="25" s="1"/>
  <c r="D5175" i="25" s="1"/>
  <c r="D5176" i="25" s="1"/>
  <c r="D5177" i="25" s="1"/>
  <c r="D5178" i="25" s="1"/>
  <c r="D5179" i="25" s="1"/>
  <c r="D5180" i="25" s="1"/>
  <c r="D5181" i="25" s="1"/>
  <c r="D5182" i="25" s="1"/>
  <c r="D5183" i="25" s="1"/>
  <c r="D5184" i="25" s="1"/>
  <c r="D5185" i="25" s="1"/>
  <c r="D5186" i="25" s="1"/>
  <c r="D5187" i="25" s="1"/>
  <c r="D5188" i="25" s="1"/>
  <c r="D5189" i="25" s="1"/>
  <c r="D5190" i="25" s="1"/>
  <c r="D5191" i="25" s="1"/>
  <c r="D5192" i="25" s="1"/>
  <c r="D5193" i="25" s="1"/>
  <c r="D5194" i="25" s="1"/>
  <c r="D5195" i="25" s="1"/>
  <c r="D5196" i="25" s="1"/>
  <c r="D5197" i="25" s="1"/>
  <c r="D5198" i="25" s="1"/>
  <c r="D5199" i="25" s="1"/>
  <c r="D5200" i="25" s="1"/>
  <c r="D5201" i="25" s="1"/>
  <c r="D5156" i="25"/>
  <c r="D5105" i="25"/>
  <c r="D5106" i="25" s="1"/>
  <c r="D5107" i="25" s="1"/>
  <c r="D5108" i="25" s="1"/>
  <c r="D5109" i="25" s="1"/>
  <c r="D5110" i="25" s="1"/>
  <c r="D5111" i="25" s="1"/>
  <c r="D5112" i="25" s="1"/>
  <c r="D5113" i="25" s="1"/>
  <c r="D5114" i="25" s="1"/>
  <c r="D5115" i="25" s="1"/>
  <c r="D5116" i="25" s="1"/>
  <c r="D5117" i="25" s="1"/>
  <c r="D5118" i="25" s="1"/>
  <c r="D5119" i="25" s="1"/>
  <c r="D5120" i="25" s="1"/>
  <c r="D5121" i="25" s="1"/>
  <c r="D5122" i="25" s="1"/>
  <c r="D5123" i="25" s="1"/>
  <c r="D5124" i="25" s="1"/>
  <c r="D5125" i="25" s="1"/>
  <c r="D5126" i="25" s="1"/>
  <c r="D5127" i="25" s="1"/>
  <c r="D5128" i="25" s="1"/>
  <c r="D5129" i="25" s="1"/>
  <c r="D5130" i="25" s="1"/>
  <c r="D5131" i="25" s="1"/>
  <c r="D5132" i="25" s="1"/>
  <c r="D5133" i="25" s="1"/>
  <c r="D5134" i="25" s="1"/>
  <c r="D5135" i="25" s="1"/>
  <c r="D5136" i="25" s="1"/>
  <c r="D5137" i="25" s="1"/>
  <c r="D5138" i="25" s="1"/>
  <c r="D5139" i="25" s="1"/>
  <c r="D5140" i="25" s="1"/>
  <c r="D5141" i="25" s="1"/>
  <c r="D5142" i="25" s="1"/>
  <c r="D5143" i="25" s="1"/>
  <c r="D5144" i="25" s="1"/>
  <c r="D5145" i="25" s="1"/>
  <c r="D5146" i="25" s="1"/>
  <c r="D5147" i="25" s="1"/>
  <c r="D5148" i="25" s="1"/>
  <c r="D5149" i="25" s="1"/>
  <c r="D5104" i="25"/>
  <c r="B5097" i="25"/>
  <c r="D5054" i="25"/>
  <c r="D5055" i="25" s="1"/>
  <c r="D5056" i="25" s="1"/>
  <c r="D5057" i="25" s="1"/>
  <c r="D5058" i="25" s="1"/>
  <c r="D5059" i="25" s="1"/>
  <c r="D5060" i="25" s="1"/>
  <c r="D5061" i="25" s="1"/>
  <c r="D5062" i="25" s="1"/>
  <c r="D5063" i="25" s="1"/>
  <c r="D5064" i="25" s="1"/>
  <c r="D5065" i="25" s="1"/>
  <c r="D5066" i="25" s="1"/>
  <c r="D5067" i="25" s="1"/>
  <c r="D5068" i="25" s="1"/>
  <c r="D5069" i="25" s="1"/>
  <c r="D5070" i="25" s="1"/>
  <c r="D5071" i="25" s="1"/>
  <c r="D5072" i="25" s="1"/>
  <c r="D5073" i="25" s="1"/>
  <c r="D5074" i="25" s="1"/>
  <c r="D5075" i="25" s="1"/>
  <c r="D5076" i="25" s="1"/>
  <c r="D5077" i="25" s="1"/>
  <c r="D5078" i="25" s="1"/>
  <c r="D5079" i="25" s="1"/>
  <c r="D5080" i="25" s="1"/>
  <c r="D5081" i="25" s="1"/>
  <c r="D5082" i="25" s="1"/>
  <c r="D5083" i="25" s="1"/>
  <c r="D5084" i="25" s="1"/>
  <c r="D5085" i="25" s="1"/>
  <c r="D5086" i="25" s="1"/>
  <c r="D5087" i="25" s="1"/>
  <c r="D5088" i="25" s="1"/>
  <c r="D5089" i="25" s="1"/>
  <c r="D5090" i="25" s="1"/>
  <c r="D5091" i="25" s="1"/>
  <c r="D5092" i="25" s="1"/>
  <c r="D5093" i="25" s="1"/>
  <c r="D5094" i="25" s="1"/>
  <c r="D5095" i="25" s="1"/>
  <c r="D5096" i="25" s="1"/>
  <c r="D5097" i="25" s="1"/>
  <c r="D5053" i="25"/>
  <c r="D5052" i="25"/>
  <c r="A5045" i="25"/>
  <c r="D5001" i="25"/>
  <c r="D5002" i="25" s="1"/>
  <c r="D5003" i="25" s="1"/>
  <c r="D5004" i="25" s="1"/>
  <c r="D5005" i="25" s="1"/>
  <c r="D5006" i="25" s="1"/>
  <c r="D5007" i="25" s="1"/>
  <c r="D5008" i="25" s="1"/>
  <c r="D5009" i="25" s="1"/>
  <c r="D5010" i="25" s="1"/>
  <c r="D5011" i="25" s="1"/>
  <c r="D5012" i="25" s="1"/>
  <c r="D5013" i="25" s="1"/>
  <c r="D5014" i="25" s="1"/>
  <c r="D5015" i="25" s="1"/>
  <c r="D5016" i="25" s="1"/>
  <c r="D5017" i="25" s="1"/>
  <c r="D5018" i="25" s="1"/>
  <c r="D5019" i="25" s="1"/>
  <c r="D5020" i="25" s="1"/>
  <c r="D5021" i="25" s="1"/>
  <c r="D5022" i="25" s="1"/>
  <c r="D5023" i="25" s="1"/>
  <c r="D5024" i="25" s="1"/>
  <c r="D5025" i="25" s="1"/>
  <c r="D5026" i="25" s="1"/>
  <c r="D5027" i="25" s="1"/>
  <c r="D5028" i="25" s="1"/>
  <c r="D5029" i="25" s="1"/>
  <c r="D5030" i="25" s="1"/>
  <c r="D5031" i="25" s="1"/>
  <c r="D5032" i="25" s="1"/>
  <c r="D5033" i="25" s="1"/>
  <c r="D5034" i="25" s="1"/>
  <c r="D5035" i="25" s="1"/>
  <c r="D5036" i="25" s="1"/>
  <c r="D5037" i="25" s="1"/>
  <c r="D5038" i="25" s="1"/>
  <c r="D5039" i="25" s="1"/>
  <c r="D5040" i="25" s="1"/>
  <c r="D5041" i="25" s="1"/>
  <c r="D5042" i="25" s="1"/>
  <c r="D5043" i="25" s="1"/>
  <c r="D5044" i="25" s="1"/>
  <c r="D5045" i="25" s="1"/>
  <c r="D5000" i="25"/>
  <c r="D4950" i="25"/>
  <c r="D4951" i="25" s="1"/>
  <c r="D4949" i="25"/>
  <c r="D4948" i="25"/>
  <c r="D4898" i="25"/>
  <c r="D4899" i="25" s="1"/>
  <c r="D4900" i="25" s="1"/>
  <c r="D4901" i="25" s="1"/>
  <c r="D4902" i="25" s="1"/>
  <c r="D4903" i="25" s="1"/>
  <c r="D4904" i="25" s="1"/>
  <c r="D4905" i="25" s="1"/>
  <c r="D4906" i="25" s="1"/>
  <c r="D4907" i="25" s="1"/>
  <c r="D4908" i="25" s="1"/>
  <c r="D4909" i="25" s="1"/>
  <c r="D4910" i="25" s="1"/>
  <c r="D4911" i="25" s="1"/>
  <c r="D4912" i="25" s="1"/>
  <c r="D4913" i="25" s="1"/>
  <c r="D4914" i="25" s="1"/>
  <c r="D4915" i="25" s="1"/>
  <c r="D4916" i="25" s="1"/>
  <c r="D4917" i="25" s="1"/>
  <c r="D4918" i="25" s="1"/>
  <c r="D4919" i="25" s="1"/>
  <c r="D4920" i="25" s="1"/>
  <c r="D4921" i="25" s="1"/>
  <c r="D4922" i="25" s="1"/>
  <c r="D4923" i="25" s="1"/>
  <c r="D4924" i="25" s="1"/>
  <c r="D4925" i="25" s="1"/>
  <c r="D4926" i="25" s="1"/>
  <c r="D4927" i="25" s="1"/>
  <c r="D4928" i="25" s="1"/>
  <c r="D4929" i="25" s="1"/>
  <c r="D4930" i="25" s="1"/>
  <c r="D4931" i="25" s="1"/>
  <c r="D4932" i="25" s="1"/>
  <c r="D4933" i="25" s="1"/>
  <c r="D4934" i="25" s="1"/>
  <c r="D4935" i="25" s="1"/>
  <c r="D4936" i="25" s="1"/>
  <c r="D4937" i="25" s="1"/>
  <c r="D4938" i="25" s="1"/>
  <c r="D4939" i="25" s="1"/>
  <c r="D4940" i="25" s="1"/>
  <c r="D4941" i="25" s="1"/>
  <c r="D4897" i="25"/>
  <c r="D4896" i="25"/>
  <c r="A4889" i="25"/>
  <c r="D4845" i="25"/>
  <c r="D4846" i="25" s="1"/>
  <c r="D4847" i="25" s="1"/>
  <c r="D4848" i="25" s="1"/>
  <c r="D4849" i="25" s="1"/>
  <c r="D4850" i="25" s="1"/>
  <c r="D4851" i="25" s="1"/>
  <c r="D4852" i="25" s="1"/>
  <c r="D4853" i="25" s="1"/>
  <c r="D4854" i="25" s="1"/>
  <c r="D4855" i="25" s="1"/>
  <c r="D4856" i="25" s="1"/>
  <c r="D4857" i="25" s="1"/>
  <c r="D4858" i="25" s="1"/>
  <c r="D4859" i="25" s="1"/>
  <c r="D4860" i="25" s="1"/>
  <c r="D4861" i="25" s="1"/>
  <c r="D4862" i="25" s="1"/>
  <c r="D4863" i="25" s="1"/>
  <c r="D4864" i="25" s="1"/>
  <c r="D4865" i="25" s="1"/>
  <c r="D4866" i="25" s="1"/>
  <c r="D4867" i="25" s="1"/>
  <c r="D4868" i="25" s="1"/>
  <c r="D4869" i="25" s="1"/>
  <c r="D4870" i="25" s="1"/>
  <c r="D4871" i="25" s="1"/>
  <c r="D4872" i="25" s="1"/>
  <c r="D4873" i="25" s="1"/>
  <c r="D4874" i="25" s="1"/>
  <c r="D4875" i="25" s="1"/>
  <c r="D4876" i="25" s="1"/>
  <c r="D4877" i="25" s="1"/>
  <c r="D4878" i="25" s="1"/>
  <c r="D4879" i="25" s="1"/>
  <c r="D4880" i="25" s="1"/>
  <c r="D4881" i="25" s="1"/>
  <c r="D4882" i="25" s="1"/>
  <c r="D4883" i="25" s="1"/>
  <c r="D4884" i="25" s="1"/>
  <c r="D4885" i="25" s="1"/>
  <c r="D4886" i="25" s="1"/>
  <c r="D4887" i="25" s="1"/>
  <c r="D4888" i="25" s="1"/>
  <c r="D4889" i="25" s="1"/>
  <c r="D4844" i="25"/>
  <c r="D4793" i="25"/>
  <c r="D4794" i="25" s="1"/>
  <c r="D4795" i="25" s="1"/>
  <c r="D4796" i="25" s="1"/>
  <c r="D4797" i="25" s="1"/>
  <c r="D4798" i="25" s="1"/>
  <c r="D4799" i="25" s="1"/>
  <c r="D4800" i="25" s="1"/>
  <c r="D4801" i="25" s="1"/>
  <c r="D4802" i="25" s="1"/>
  <c r="D4803" i="25" s="1"/>
  <c r="D4804" i="25" s="1"/>
  <c r="D4805" i="25" s="1"/>
  <c r="D4806" i="25" s="1"/>
  <c r="D4807" i="25" s="1"/>
  <c r="D4808" i="25" s="1"/>
  <c r="D4809" i="25" s="1"/>
  <c r="D4810" i="25" s="1"/>
  <c r="D4811" i="25" s="1"/>
  <c r="D4812" i="25" s="1"/>
  <c r="D4813" i="25" s="1"/>
  <c r="D4814" i="25" s="1"/>
  <c r="D4815" i="25" s="1"/>
  <c r="D4816" i="25" s="1"/>
  <c r="D4817" i="25" s="1"/>
  <c r="D4818" i="25" s="1"/>
  <c r="D4819" i="25" s="1"/>
  <c r="D4820" i="25" s="1"/>
  <c r="D4821" i="25" s="1"/>
  <c r="D4822" i="25" s="1"/>
  <c r="D4823" i="25" s="1"/>
  <c r="D4824" i="25" s="1"/>
  <c r="D4825" i="25" s="1"/>
  <c r="D4826" i="25" s="1"/>
  <c r="D4827" i="25" s="1"/>
  <c r="D4828" i="25" s="1"/>
  <c r="D4829" i="25" s="1"/>
  <c r="D4830" i="25" s="1"/>
  <c r="D4831" i="25" s="1"/>
  <c r="D4832" i="25" s="1"/>
  <c r="D4833" i="25" s="1"/>
  <c r="D4834" i="25" s="1"/>
  <c r="D4835" i="25" s="1"/>
  <c r="D4836" i="25" s="1"/>
  <c r="D4837" i="25" s="1"/>
  <c r="D4792" i="25"/>
  <c r="D4741" i="25"/>
  <c r="D4742" i="25" s="1"/>
  <c r="D4743" i="25" s="1"/>
  <c r="D4744" i="25" s="1"/>
  <c r="D4745" i="25" s="1"/>
  <c r="D4746" i="25" s="1"/>
  <c r="D4747" i="25" s="1"/>
  <c r="D4748" i="25" s="1"/>
  <c r="D4749" i="25" s="1"/>
  <c r="D4750" i="25" s="1"/>
  <c r="D4751" i="25" s="1"/>
  <c r="D4752" i="25" s="1"/>
  <c r="D4753" i="25" s="1"/>
  <c r="D4754" i="25" s="1"/>
  <c r="D4755" i="25" s="1"/>
  <c r="D4756" i="25" s="1"/>
  <c r="D4757" i="25" s="1"/>
  <c r="D4758" i="25" s="1"/>
  <c r="D4759" i="25" s="1"/>
  <c r="D4760" i="25" s="1"/>
  <c r="D4761" i="25" s="1"/>
  <c r="D4762" i="25" s="1"/>
  <c r="D4763" i="25" s="1"/>
  <c r="D4764" i="25" s="1"/>
  <c r="D4765" i="25" s="1"/>
  <c r="D4766" i="25" s="1"/>
  <c r="D4767" i="25" s="1"/>
  <c r="D4768" i="25" s="1"/>
  <c r="D4769" i="25" s="1"/>
  <c r="D4770" i="25" s="1"/>
  <c r="D4771" i="25" s="1"/>
  <c r="D4772" i="25" s="1"/>
  <c r="D4773" i="25" s="1"/>
  <c r="D4774" i="25" s="1"/>
  <c r="D4775" i="25" s="1"/>
  <c r="D4776" i="25" s="1"/>
  <c r="D4777" i="25" s="1"/>
  <c r="D4778" i="25" s="1"/>
  <c r="D4779" i="25" s="1"/>
  <c r="D4780" i="25" s="1"/>
  <c r="D4781" i="25" s="1"/>
  <c r="D4782" i="25" s="1"/>
  <c r="D4783" i="25" s="1"/>
  <c r="D4784" i="25" s="1"/>
  <c r="D4785" i="25" s="1"/>
  <c r="D4740" i="25"/>
  <c r="D4690" i="25"/>
  <c r="D4691" i="25" s="1"/>
  <c r="D4692" i="25" s="1"/>
  <c r="D4693" i="25" s="1"/>
  <c r="D4694" i="25" s="1"/>
  <c r="D4695" i="25" s="1"/>
  <c r="D4696" i="25" s="1"/>
  <c r="D4697" i="25" s="1"/>
  <c r="D4698" i="25" s="1"/>
  <c r="D4699" i="25" s="1"/>
  <c r="D4700" i="25" s="1"/>
  <c r="D4701" i="25" s="1"/>
  <c r="D4702" i="25" s="1"/>
  <c r="D4703" i="25" s="1"/>
  <c r="D4704" i="25" s="1"/>
  <c r="D4705" i="25" s="1"/>
  <c r="D4706" i="25" s="1"/>
  <c r="D4707" i="25" s="1"/>
  <c r="D4708" i="25" s="1"/>
  <c r="D4709" i="25" s="1"/>
  <c r="D4710" i="25" s="1"/>
  <c r="D4711" i="25" s="1"/>
  <c r="D4712" i="25" s="1"/>
  <c r="D4713" i="25" s="1"/>
  <c r="D4714" i="25" s="1"/>
  <c r="D4715" i="25" s="1"/>
  <c r="D4716" i="25" s="1"/>
  <c r="D4717" i="25" s="1"/>
  <c r="D4718" i="25" s="1"/>
  <c r="D4719" i="25" s="1"/>
  <c r="D4720" i="25" s="1"/>
  <c r="D4721" i="25" s="1"/>
  <c r="D4722" i="25" s="1"/>
  <c r="D4723" i="25" s="1"/>
  <c r="D4724" i="25" s="1"/>
  <c r="D4725" i="25" s="1"/>
  <c r="D4726" i="25" s="1"/>
  <c r="D4727" i="25" s="1"/>
  <c r="D4728" i="25" s="1"/>
  <c r="D4729" i="25" s="1"/>
  <c r="D4730" i="25" s="1"/>
  <c r="D4731" i="25" s="1"/>
  <c r="D4732" i="25" s="1"/>
  <c r="D4733" i="25" s="1"/>
  <c r="D4689" i="25"/>
  <c r="D4688" i="25"/>
  <c r="D4637" i="25"/>
  <c r="D4638" i="25" s="1"/>
  <c r="D4639" i="25" s="1"/>
  <c r="D4640" i="25" s="1"/>
  <c r="D4641" i="25" s="1"/>
  <c r="D4642" i="25" s="1"/>
  <c r="D4643" i="25" s="1"/>
  <c r="D4644" i="25" s="1"/>
  <c r="D4645" i="25" s="1"/>
  <c r="D4646" i="25" s="1"/>
  <c r="D4647" i="25" s="1"/>
  <c r="D4648" i="25" s="1"/>
  <c r="D4649" i="25" s="1"/>
  <c r="D4650" i="25" s="1"/>
  <c r="D4651" i="25" s="1"/>
  <c r="D4652" i="25" s="1"/>
  <c r="D4653" i="25" s="1"/>
  <c r="D4654" i="25" s="1"/>
  <c r="D4655" i="25" s="1"/>
  <c r="D4656" i="25" s="1"/>
  <c r="D4657" i="25" s="1"/>
  <c r="D4658" i="25" s="1"/>
  <c r="D4659" i="25" s="1"/>
  <c r="D4660" i="25" s="1"/>
  <c r="D4661" i="25" s="1"/>
  <c r="D4662" i="25" s="1"/>
  <c r="D4663" i="25" s="1"/>
  <c r="D4664" i="25" s="1"/>
  <c r="D4665" i="25" s="1"/>
  <c r="D4666" i="25" s="1"/>
  <c r="D4667" i="25" s="1"/>
  <c r="D4668" i="25" s="1"/>
  <c r="D4669" i="25" s="1"/>
  <c r="D4670" i="25" s="1"/>
  <c r="D4671" i="25" s="1"/>
  <c r="D4672" i="25" s="1"/>
  <c r="D4673" i="25" s="1"/>
  <c r="D4674" i="25" s="1"/>
  <c r="D4675" i="25" s="1"/>
  <c r="D4676" i="25" s="1"/>
  <c r="D4677" i="25" s="1"/>
  <c r="D4678" i="25" s="1"/>
  <c r="D4679" i="25" s="1"/>
  <c r="D4680" i="25" s="1"/>
  <c r="D4681" i="25" s="1"/>
  <c r="D4636" i="25"/>
  <c r="B4629" i="25"/>
  <c r="D4585" i="25"/>
  <c r="D4586" i="25" s="1"/>
  <c r="D4587" i="25" s="1"/>
  <c r="D4588" i="25" s="1"/>
  <c r="D4589" i="25" s="1"/>
  <c r="D4590" i="25" s="1"/>
  <c r="D4591" i="25" s="1"/>
  <c r="D4592" i="25" s="1"/>
  <c r="D4593" i="25" s="1"/>
  <c r="D4594" i="25" s="1"/>
  <c r="D4595" i="25" s="1"/>
  <c r="D4596" i="25" s="1"/>
  <c r="D4597" i="25" s="1"/>
  <c r="D4598" i="25" s="1"/>
  <c r="D4599" i="25" s="1"/>
  <c r="D4600" i="25" s="1"/>
  <c r="D4601" i="25" s="1"/>
  <c r="D4602" i="25" s="1"/>
  <c r="D4603" i="25" s="1"/>
  <c r="D4604" i="25" s="1"/>
  <c r="D4605" i="25" s="1"/>
  <c r="D4606" i="25" s="1"/>
  <c r="D4607" i="25" s="1"/>
  <c r="D4608" i="25" s="1"/>
  <c r="D4609" i="25" s="1"/>
  <c r="D4610" i="25" s="1"/>
  <c r="D4611" i="25" s="1"/>
  <c r="D4612" i="25" s="1"/>
  <c r="D4613" i="25" s="1"/>
  <c r="D4614" i="25" s="1"/>
  <c r="D4615" i="25" s="1"/>
  <c r="D4616" i="25" s="1"/>
  <c r="D4617" i="25" s="1"/>
  <c r="D4618" i="25" s="1"/>
  <c r="D4619" i="25" s="1"/>
  <c r="D4620" i="25" s="1"/>
  <c r="D4621" i="25" s="1"/>
  <c r="D4622" i="25" s="1"/>
  <c r="D4623" i="25" s="1"/>
  <c r="D4624" i="25" s="1"/>
  <c r="D4625" i="25" s="1"/>
  <c r="D4626" i="25" s="1"/>
  <c r="D4627" i="25" s="1"/>
  <c r="D4628" i="25" s="1"/>
  <c r="D4629" i="25" s="1"/>
  <c r="D4584" i="25"/>
  <c r="D4533" i="25"/>
  <c r="D4534" i="25" s="1"/>
  <c r="D4535" i="25" s="1"/>
  <c r="D4536" i="25" s="1"/>
  <c r="D4537" i="25" s="1"/>
  <c r="D4538" i="25" s="1"/>
  <c r="D4539" i="25" s="1"/>
  <c r="D4540" i="25" s="1"/>
  <c r="D4541" i="25" s="1"/>
  <c r="D4542" i="25" s="1"/>
  <c r="D4543" i="25" s="1"/>
  <c r="D4544" i="25" s="1"/>
  <c r="D4545" i="25" s="1"/>
  <c r="D4546" i="25" s="1"/>
  <c r="D4547" i="25" s="1"/>
  <c r="D4548" i="25" s="1"/>
  <c r="D4549" i="25" s="1"/>
  <c r="D4550" i="25" s="1"/>
  <c r="D4551" i="25" s="1"/>
  <c r="D4552" i="25" s="1"/>
  <c r="D4553" i="25" s="1"/>
  <c r="D4554" i="25" s="1"/>
  <c r="D4555" i="25" s="1"/>
  <c r="D4556" i="25" s="1"/>
  <c r="D4557" i="25" s="1"/>
  <c r="D4558" i="25" s="1"/>
  <c r="D4559" i="25" s="1"/>
  <c r="D4560" i="25" s="1"/>
  <c r="D4561" i="25" s="1"/>
  <c r="D4562" i="25" s="1"/>
  <c r="D4563" i="25" s="1"/>
  <c r="D4564" i="25" s="1"/>
  <c r="D4565" i="25" s="1"/>
  <c r="D4566" i="25" s="1"/>
  <c r="D4567" i="25" s="1"/>
  <c r="D4568" i="25" s="1"/>
  <c r="D4569" i="25" s="1"/>
  <c r="D4570" i="25" s="1"/>
  <c r="D4571" i="25" s="1"/>
  <c r="D4572" i="25" s="1"/>
  <c r="D4573" i="25" s="1"/>
  <c r="D4574" i="25" s="1"/>
  <c r="D4575" i="25" s="1"/>
  <c r="D4576" i="25" s="1"/>
  <c r="D4577" i="25" s="1"/>
  <c r="D4532" i="25"/>
  <c r="D4482" i="25"/>
  <c r="D4483" i="25" s="1"/>
  <c r="D4484" i="25" s="1"/>
  <c r="D4485" i="25" s="1"/>
  <c r="D4486" i="25" s="1"/>
  <c r="D4487" i="25" s="1"/>
  <c r="D4488" i="25" s="1"/>
  <c r="D4489" i="25" s="1"/>
  <c r="D4490" i="25" s="1"/>
  <c r="D4491" i="25" s="1"/>
  <c r="D4492" i="25" s="1"/>
  <c r="D4493" i="25" s="1"/>
  <c r="D4494" i="25" s="1"/>
  <c r="D4495" i="25" s="1"/>
  <c r="D4496" i="25" s="1"/>
  <c r="D4497" i="25" s="1"/>
  <c r="D4498" i="25" s="1"/>
  <c r="D4499" i="25" s="1"/>
  <c r="D4500" i="25" s="1"/>
  <c r="D4501" i="25" s="1"/>
  <c r="D4502" i="25" s="1"/>
  <c r="D4503" i="25" s="1"/>
  <c r="D4504" i="25" s="1"/>
  <c r="D4505" i="25" s="1"/>
  <c r="D4506" i="25" s="1"/>
  <c r="D4507" i="25" s="1"/>
  <c r="D4508" i="25" s="1"/>
  <c r="D4509" i="25" s="1"/>
  <c r="D4510" i="25" s="1"/>
  <c r="D4511" i="25" s="1"/>
  <c r="D4512" i="25" s="1"/>
  <c r="D4513" i="25" s="1"/>
  <c r="D4514" i="25" s="1"/>
  <c r="D4515" i="25" s="1"/>
  <c r="D4516" i="25" s="1"/>
  <c r="D4517" i="25" s="1"/>
  <c r="D4518" i="25" s="1"/>
  <c r="D4519" i="25" s="1"/>
  <c r="D4520" i="25" s="1"/>
  <c r="D4521" i="25" s="1"/>
  <c r="D4522" i="25" s="1"/>
  <c r="D4523" i="25" s="1"/>
  <c r="D4524" i="25" s="1"/>
  <c r="D4525" i="25" s="1"/>
  <c r="D4481" i="25"/>
  <c r="D4480" i="25"/>
  <c r="D4430" i="25"/>
  <c r="D4431" i="25" s="1"/>
  <c r="D4432" i="25" s="1"/>
  <c r="D4433" i="25" s="1"/>
  <c r="D4434" i="25" s="1"/>
  <c r="D4435" i="25" s="1"/>
  <c r="D4436" i="25" s="1"/>
  <c r="D4437" i="25" s="1"/>
  <c r="D4438" i="25" s="1"/>
  <c r="D4439" i="25" s="1"/>
  <c r="D4440" i="25" s="1"/>
  <c r="D4441" i="25" s="1"/>
  <c r="D4442" i="25" s="1"/>
  <c r="D4443" i="25" s="1"/>
  <c r="D4444" i="25" s="1"/>
  <c r="D4445" i="25" s="1"/>
  <c r="D4446" i="25" s="1"/>
  <c r="D4447" i="25" s="1"/>
  <c r="D4448" i="25" s="1"/>
  <c r="D4449" i="25" s="1"/>
  <c r="D4450" i="25" s="1"/>
  <c r="D4451" i="25" s="1"/>
  <c r="D4452" i="25" s="1"/>
  <c r="D4453" i="25" s="1"/>
  <c r="D4454" i="25" s="1"/>
  <c r="D4455" i="25" s="1"/>
  <c r="D4456" i="25" s="1"/>
  <c r="D4457" i="25" s="1"/>
  <c r="D4458" i="25" s="1"/>
  <c r="D4459" i="25" s="1"/>
  <c r="D4460" i="25" s="1"/>
  <c r="D4461" i="25" s="1"/>
  <c r="D4462" i="25" s="1"/>
  <c r="D4463" i="25" s="1"/>
  <c r="D4464" i="25" s="1"/>
  <c r="D4465" i="25" s="1"/>
  <c r="D4466" i="25" s="1"/>
  <c r="D4467" i="25" s="1"/>
  <c r="D4468" i="25" s="1"/>
  <c r="D4469" i="25" s="1"/>
  <c r="D4470" i="25" s="1"/>
  <c r="D4471" i="25" s="1"/>
  <c r="D4472" i="25" s="1"/>
  <c r="D4473" i="25" s="1"/>
  <c r="D4429" i="25"/>
  <c r="D4428" i="25"/>
  <c r="D4377" i="25"/>
  <c r="D4378" i="25" s="1"/>
  <c r="D4379" i="25" s="1"/>
  <c r="D4380" i="25" s="1"/>
  <c r="D4381" i="25" s="1"/>
  <c r="D4382" i="25" s="1"/>
  <c r="D4383" i="25" s="1"/>
  <c r="D4384" i="25" s="1"/>
  <c r="D4385" i="25" s="1"/>
  <c r="D4386" i="25" s="1"/>
  <c r="D4387" i="25" s="1"/>
  <c r="D4388" i="25" s="1"/>
  <c r="D4389" i="25" s="1"/>
  <c r="D4390" i="25" s="1"/>
  <c r="D4391" i="25" s="1"/>
  <c r="D4392" i="25" s="1"/>
  <c r="D4393" i="25" s="1"/>
  <c r="D4394" i="25" s="1"/>
  <c r="D4395" i="25" s="1"/>
  <c r="D4396" i="25" s="1"/>
  <c r="D4397" i="25" s="1"/>
  <c r="D4398" i="25" s="1"/>
  <c r="D4399" i="25" s="1"/>
  <c r="D4400" i="25" s="1"/>
  <c r="D4401" i="25" s="1"/>
  <c r="D4402" i="25" s="1"/>
  <c r="D4403" i="25" s="1"/>
  <c r="D4404" i="25" s="1"/>
  <c r="D4405" i="25" s="1"/>
  <c r="D4406" i="25" s="1"/>
  <c r="D4407" i="25" s="1"/>
  <c r="D4408" i="25" s="1"/>
  <c r="D4409" i="25" s="1"/>
  <c r="D4410" i="25" s="1"/>
  <c r="D4411" i="25" s="1"/>
  <c r="D4412" i="25" s="1"/>
  <c r="D4413" i="25" s="1"/>
  <c r="D4414" i="25" s="1"/>
  <c r="D4415" i="25" s="1"/>
  <c r="D4416" i="25" s="1"/>
  <c r="D4417" i="25" s="1"/>
  <c r="D4418" i="25" s="1"/>
  <c r="D4419" i="25" s="1"/>
  <c r="D4420" i="25" s="1"/>
  <c r="D4421" i="25" s="1"/>
  <c r="D4376" i="25"/>
  <c r="D4325" i="25"/>
  <c r="D4326" i="25" s="1"/>
  <c r="D4327" i="25" s="1"/>
  <c r="D4328" i="25" s="1"/>
  <c r="D4329" i="25" s="1"/>
  <c r="D4330" i="25" s="1"/>
  <c r="D4331" i="25" s="1"/>
  <c r="D4332" i="25" s="1"/>
  <c r="D4333" i="25" s="1"/>
  <c r="D4334" i="25" s="1"/>
  <c r="D4335" i="25" s="1"/>
  <c r="D4336" i="25" s="1"/>
  <c r="D4337" i="25" s="1"/>
  <c r="D4338" i="25" s="1"/>
  <c r="D4339" i="25" s="1"/>
  <c r="D4340" i="25" s="1"/>
  <c r="D4341" i="25" s="1"/>
  <c r="D4342" i="25" s="1"/>
  <c r="D4343" i="25" s="1"/>
  <c r="D4344" i="25" s="1"/>
  <c r="D4345" i="25" s="1"/>
  <c r="D4346" i="25" s="1"/>
  <c r="D4347" i="25" s="1"/>
  <c r="D4348" i="25" s="1"/>
  <c r="D4349" i="25" s="1"/>
  <c r="D4350" i="25" s="1"/>
  <c r="D4351" i="25" s="1"/>
  <c r="D4352" i="25" s="1"/>
  <c r="D4353" i="25" s="1"/>
  <c r="D4354" i="25" s="1"/>
  <c r="D4355" i="25" s="1"/>
  <c r="D4356" i="25" s="1"/>
  <c r="D4357" i="25" s="1"/>
  <c r="D4358" i="25" s="1"/>
  <c r="D4359" i="25" s="1"/>
  <c r="D4360" i="25" s="1"/>
  <c r="D4361" i="25" s="1"/>
  <c r="D4362" i="25" s="1"/>
  <c r="D4363" i="25" s="1"/>
  <c r="D4364" i="25" s="1"/>
  <c r="D4365" i="25" s="1"/>
  <c r="D4366" i="25" s="1"/>
  <c r="D4367" i="25" s="1"/>
  <c r="D4368" i="25" s="1"/>
  <c r="D4369" i="25" s="1"/>
  <c r="D4324" i="25"/>
  <c r="D4273" i="25"/>
  <c r="D4274" i="25" s="1"/>
  <c r="D4275" i="25" s="1"/>
  <c r="D4276" i="25" s="1"/>
  <c r="D4277" i="25" s="1"/>
  <c r="D4278" i="25" s="1"/>
  <c r="D4279" i="25" s="1"/>
  <c r="D4280" i="25" s="1"/>
  <c r="D4281" i="25" s="1"/>
  <c r="D4282" i="25" s="1"/>
  <c r="D4283" i="25" s="1"/>
  <c r="D4284" i="25" s="1"/>
  <c r="D4285" i="25" s="1"/>
  <c r="D4286" i="25" s="1"/>
  <c r="D4287" i="25" s="1"/>
  <c r="D4288" i="25" s="1"/>
  <c r="D4289" i="25" s="1"/>
  <c r="D4290" i="25" s="1"/>
  <c r="D4291" i="25" s="1"/>
  <c r="D4292" i="25" s="1"/>
  <c r="D4293" i="25" s="1"/>
  <c r="D4294" i="25" s="1"/>
  <c r="D4295" i="25" s="1"/>
  <c r="D4296" i="25" s="1"/>
  <c r="D4297" i="25" s="1"/>
  <c r="D4298" i="25" s="1"/>
  <c r="D4299" i="25" s="1"/>
  <c r="D4300" i="25" s="1"/>
  <c r="D4301" i="25" s="1"/>
  <c r="D4302" i="25" s="1"/>
  <c r="D4303" i="25" s="1"/>
  <c r="D4304" i="25" s="1"/>
  <c r="D4305" i="25" s="1"/>
  <c r="D4306" i="25" s="1"/>
  <c r="D4307" i="25" s="1"/>
  <c r="D4308" i="25" s="1"/>
  <c r="D4309" i="25" s="1"/>
  <c r="D4310" i="25" s="1"/>
  <c r="D4311" i="25" s="1"/>
  <c r="D4312" i="25" s="1"/>
  <c r="D4313" i="25" s="1"/>
  <c r="D4314" i="25" s="1"/>
  <c r="D4315" i="25" s="1"/>
  <c r="D4316" i="25" s="1"/>
  <c r="D4317" i="25" s="1"/>
  <c r="D4272" i="25"/>
  <c r="D4221" i="25"/>
  <c r="D4222" i="25" s="1"/>
  <c r="D4223" i="25" s="1"/>
  <c r="D4224" i="25" s="1"/>
  <c r="D4225" i="25" s="1"/>
  <c r="D4226" i="25" s="1"/>
  <c r="D4227" i="25" s="1"/>
  <c r="D4228" i="25" s="1"/>
  <c r="D4229" i="25" s="1"/>
  <c r="D4230" i="25" s="1"/>
  <c r="D4231" i="25" s="1"/>
  <c r="D4232" i="25" s="1"/>
  <c r="D4233" i="25" s="1"/>
  <c r="D4234" i="25" s="1"/>
  <c r="D4235" i="25" s="1"/>
  <c r="D4236" i="25" s="1"/>
  <c r="D4237" i="25" s="1"/>
  <c r="D4238" i="25" s="1"/>
  <c r="D4239" i="25" s="1"/>
  <c r="D4240" i="25" s="1"/>
  <c r="D4241" i="25" s="1"/>
  <c r="D4242" i="25" s="1"/>
  <c r="D4243" i="25" s="1"/>
  <c r="D4244" i="25" s="1"/>
  <c r="D4245" i="25" s="1"/>
  <c r="D4246" i="25" s="1"/>
  <c r="D4247" i="25" s="1"/>
  <c r="D4248" i="25" s="1"/>
  <c r="D4249" i="25" s="1"/>
  <c r="D4250" i="25" s="1"/>
  <c r="D4251" i="25" s="1"/>
  <c r="D4252" i="25" s="1"/>
  <c r="D4253" i="25" s="1"/>
  <c r="D4254" i="25" s="1"/>
  <c r="D4255" i="25" s="1"/>
  <c r="D4256" i="25" s="1"/>
  <c r="D4257" i="25" s="1"/>
  <c r="D4258" i="25" s="1"/>
  <c r="D4259" i="25" s="1"/>
  <c r="D4260" i="25" s="1"/>
  <c r="D4261" i="25" s="1"/>
  <c r="D4262" i="25" s="1"/>
  <c r="D4263" i="25" s="1"/>
  <c r="D4264" i="25" s="1"/>
  <c r="D4265" i="25" s="1"/>
  <c r="D4220" i="25"/>
  <c r="D4169" i="25"/>
  <c r="D4170" i="25" s="1"/>
  <c r="D4171" i="25" s="1"/>
  <c r="D4172" i="25" s="1"/>
  <c r="D4173" i="25" s="1"/>
  <c r="D4174" i="25" s="1"/>
  <c r="D4175" i="25" s="1"/>
  <c r="D4176" i="25" s="1"/>
  <c r="D4177" i="25" s="1"/>
  <c r="D4178" i="25" s="1"/>
  <c r="D4179" i="25" s="1"/>
  <c r="D4180" i="25" s="1"/>
  <c r="D4181" i="25" s="1"/>
  <c r="D4182" i="25" s="1"/>
  <c r="D4183" i="25" s="1"/>
  <c r="D4184" i="25" s="1"/>
  <c r="D4185" i="25" s="1"/>
  <c r="D4186" i="25" s="1"/>
  <c r="D4187" i="25" s="1"/>
  <c r="D4188" i="25" s="1"/>
  <c r="D4189" i="25" s="1"/>
  <c r="D4190" i="25" s="1"/>
  <c r="D4191" i="25" s="1"/>
  <c r="D4192" i="25" s="1"/>
  <c r="D4193" i="25" s="1"/>
  <c r="D4194" i="25" s="1"/>
  <c r="D4195" i="25" s="1"/>
  <c r="D4196" i="25" s="1"/>
  <c r="D4197" i="25" s="1"/>
  <c r="D4198" i="25" s="1"/>
  <c r="D4199" i="25" s="1"/>
  <c r="D4200" i="25" s="1"/>
  <c r="D4201" i="25" s="1"/>
  <c r="D4202" i="25" s="1"/>
  <c r="D4203" i="25" s="1"/>
  <c r="D4204" i="25" s="1"/>
  <c r="D4205" i="25" s="1"/>
  <c r="D4206" i="25" s="1"/>
  <c r="D4207" i="25" s="1"/>
  <c r="D4208" i="25" s="1"/>
  <c r="D4209" i="25" s="1"/>
  <c r="D4210" i="25" s="1"/>
  <c r="D4211" i="25" s="1"/>
  <c r="D4212" i="25" s="1"/>
  <c r="D4213" i="25" s="1"/>
  <c r="D4168" i="25"/>
  <c r="D4117" i="25"/>
  <c r="D4118" i="25" s="1"/>
  <c r="D4119" i="25" s="1"/>
  <c r="D4120" i="25" s="1"/>
  <c r="D4121" i="25" s="1"/>
  <c r="D4122" i="25" s="1"/>
  <c r="D4123" i="25" s="1"/>
  <c r="D4124" i="25" s="1"/>
  <c r="D4125" i="25" s="1"/>
  <c r="D4126" i="25" s="1"/>
  <c r="D4127" i="25" s="1"/>
  <c r="D4128" i="25" s="1"/>
  <c r="D4129" i="25" s="1"/>
  <c r="D4130" i="25" s="1"/>
  <c r="D4131" i="25" s="1"/>
  <c r="D4132" i="25" s="1"/>
  <c r="D4133" i="25" s="1"/>
  <c r="D4134" i="25" s="1"/>
  <c r="D4135" i="25" s="1"/>
  <c r="D4136" i="25" s="1"/>
  <c r="D4137" i="25" s="1"/>
  <c r="D4138" i="25" s="1"/>
  <c r="D4139" i="25" s="1"/>
  <c r="D4140" i="25" s="1"/>
  <c r="D4141" i="25" s="1"/>
  <c r="D4142" i="25" s="1"/>
  <c r="D4143" i="25" s="1"/>
  <c r="D4144" i="25" s="1"/>
  <c r="D4145" i="25" s="1"/>
  <c r="D4146" i="25" s="1"/>
  <c r="D4147" i="25" s="1"/>
  <c r="D4148" i="25" s="1"/>
  <c r="D4149" i="25" s="1"/>
  <c r="D4150" i="25" s="1"/>
  <c r="D4151" i="25" s="1"/>
  <c r="D4152" i="25" s="1"/>
  <c r="D4153" i="25" s="1"/>
  <c r="D4154" i="25" s="1"/>
  <c r="D4155" i="25" s="1"/>
  <c r="D4156" i="25" s="1"/>
  <c r="D4157" i="25" s="1"/>
  <c r="D4158" i="25" s="1"/>
  <c r="D4159" i="25" s="1"/>
  <c r="D4160" i="25" s="1"/>
  <c r="D4161" i="25" s="1"/>
  <c r="D4116" i="25"/>
  <c r="A4108" i="25"/>
  <c r="D4065" i="25"/>
  <c r="D4066" i="25" s="1"/>
  <c r="D4067" i="25" s="1"/>
  <c r="D4068" i="25" s="1"/>
  <c r="D4069" i="25" s="1"/>
  <c r="D4070" i="25" s="1"/>
  <c r="D4071" i="25" s="1"/>
  <c r="D4072" i="25" s="1"/>
  <c r="D4073" i="25" s="1"/>
  <c r="D4074" i="25" s="1"/>
  <c r="D4075" i="25" s="1"/>
  <c r="D4076" i="25" s="1"/>
  <c r="D4077" i="25" s="1"/>
  <c r="D4078" i="25" s="1"/>
  <c r="D4079" i="25" s="1"/>
  <c r="D4080" i="25" s="1"/>
  <c r="D4081" i="25" s="1"/>
  <c r="D4082" i="25" s="1"/>
  <c r="D4083" i="25" s="1"/>
  <c r="D4084" i="25" s="1"/>
  <c r="D4085" i="25" s="1"/>
  <c r="D4086" i="25" s="1"/>
  <c r="D4087" i="25" s="1"/>
  <c r="D4088" i="25" s="1"/>
  <c r="D4089" i="25" s="1"/>
  <c r="D4090" i="25" s="1"/>
  <c r="D4091" i="25" s="1"/>
  <c r="D4092" i="25" s="1"/>
  <c r="D4093" i="25" s="1"/>
  <c r="D4094" i="25" s="1"/>
  <c r="D4095" i="25" s="1"/>
  <c r="D4096" i="25" s="1"/>
  <c r="D4097" i="25" s="1"/>
  <c r="D4098" i="25" s="1"/>
  <c r="D4099" i="25" s="1"/>
  <c r="D4100" i="25" s="1"/>
  <c r="D4101" i="25" s="1"/>
  <c r="D4102" i="25" s="1"/>
  <c r="D4103" i="25" s="1"/>
  <c r="D4104" i="25" s="1"/>
  <c r="D4105" i="25" s="1"/>
  <c r="D4106" i="25" s="1"/>
  <c r="D4107" i="25" s="1"/>
  <c r="D4108" i="25" s="1"/>
  <c r="D4109" i="25" s="1"/>
  <c r="D4064" i="25"/>
  <c r="D4014" i="25"/>
  <c r="D4015" i="25" s="1"/>
  <c r="D4016" i="25" s="1"/>
  <c r="D4017" i="25" s="1"/>
  <c r="D4018" i="25" s="1"/>
  <c r="D4019" i="25" s="1"/>
  <c r="D4020" i="25" s="1"/>
  <c r="D4021" i="25" s="1"/>
  <c r="D4022" i="25" s="1"/>
  <c r="D4023" i="25" s="1"/>
  <c r="D4024" i="25" s="1"/>
  <c r="D4025" i="25" s="1"/>
  <c r="D4026" i="25" s="1"/>
  <c r="D4027" i="25" s="1"/>
  <c r="D4028" i="25" s="1"/>
  <c r="D4029" i="25" s="1"/>
  <c r="D4030" i="25" s="1"/>
  <c r="D4031" i="25" s="1"/>
  <c r="D4032" i="25" s="1"/>
  <c r="D4033" i="25" s="1"/>
  <c r="D4034" i="25" s="1"/>
  <c r="D4035" i="25" s="1"/>
  <c r="D4036" i="25" s="1"/>
  <c r="D4037" i="25" s="1"/>
  <c r="D4038" i="25" s="1"/>
  <c r="D4039" i="25" s="1"/>
  <c r="D4040" i="25" s="1"/>
  <c r="D4041" i="25" s="1"/>
  <c r="D4042" i="25" s="1"/>
  <c r="D4043" i="25" s="1"/>
  <c r="D4044" i="25" s="1"/>
  <c r="D4045" i="25" s="1"/>
  <c r="D4046" i="25" s="1"/>
  <c r="D4047" i="25" s="1"/>
  <c r="D4048" i="25" s="1"/>
  <c r="D4049" i="25" s="1"/>
  <c r="D4050" i="25" s="1"/>
  <c r="D4051" i="25" s="1"/>
  <c r="D4052" i="25" s="1"/>
  <c r="D4053" i="25" s="1"/>
  <c r="D4054" i="25" s="1"/>
  <c r="D4055" i="25" s="1"/>
  <c r="D4056" i="25" s="1"/>
  <c r="D4057" i="25" s="1"/>
  <c r="D4013" i="25"/>
  <c r="D4012" i="25"/>
  <c r="D3961" i="25"/>
  <c r="D3962" i="25" s="1"/>
  <c r="D3963" i="25" s="1"/>
  <c r="D3964" i="25" s="1"/>
  <c r="D3965" i="25" s="1"/>
  <c r="D3966" i="25" s="1"/>
  <c r="D3967" i="25" s="1"/>
  <c r="D3968" i="25" s="1"/>
  <c r="D3969" i="25" s="1"/>
  <c r="D3970" i="25" s="1"/>
  <c r="D3971" i="25" s="1"/>
  <c r="D3972" i="25" s="1"/>
  <c r="D3973" i="25" s="1"/>
  <c r="D3974" i="25" s="1"/>
  <c r="D3975" i="25" s="1"/>
  <c r="D3976" i="25" s="1"/>
  <c r="D3977" i="25" s="1"/>
  <c r="D3978" i="25" s="1"/>
  <c r="D3979" i="25" s="1"/>
  <c r="D3980" i="25" s="1"/>
  <c r="D3981" i="25" s="1"/>
  <c r="D3982" i="25" s="1"/>
  <c r="D3983" i="25" s="1"/>
  <c r="D3984" i="25" s="1"/>
  <c r="D3985" i="25" s="1"/>
  <c r="D3986" i="25" s="1"/>
  <c r="D3987" i="25" s="1"/>
  <c r="D3988" i="25" s="1"/>
  <c r="D3989" i="25" s="1"/>
  <c r="D3990" i="25" s="1"/>
  <c r="D3991" i="25" s="1"/>
  <c r="D3992" i="25" s="1"/>
  <c r="D3993" i="25" s="1"/>
  <c r="D3994" i="25" s="1"/>
  <c r="D3995" i="25" s="1"/>
  <c r="D3996" i="25" s="1"/>
  <c r="D3997" i="25" s="1"/>
  <c r="D3998" i="25" s="1"/>
  <c r="D3999" i="25" s="1"/>
  <c r="D4000" i="25" s="1"/>
  <c r="D4001" i="25" s="1"/>
  <c r="D4002" i="25" s="1"/>
  <c r="D4003" i="25" s="1"/>
  <c r="D4004" i="25" s="1"/>
  <c r="D4005" i="25" s="1"/>
  <c r="D3960" i="25"/>
  <c r="D3909" i="25"/>
  <c r="D3910" i="25" s="1"/>
  <c r="D3911" i="25" s="1"/>
  <c r="D3912" i="25" s="1"/>
  <c r="D3913" i="25" s="1"/>
  <c r="D3914" i="25" s="1"/>
  <c r="D3915" i="25" s="1"/>
  <c r="D3916" i="25" s="1"/>
  <c r="D3917" i="25" s="1"/>
  <c r="D3918" i="25" s="1"/>
  <c r="D3919" i="25" s="1"/>
  <c r="D3920" i="25" s="1"/>
  <c r="D3921" i="25" s="1"/>
  <c r="D3922" i="25" s="1"/>
  <c r="D3923" i="25" s="1"/>
  <c r="D3924" i="25" s="1"/>
  <c r="D3925" i="25" s="1"/>
  <c r="D3926" i="25" s="1"/>
  <c r="D3927" i="25" s="1"/>
  <c r="D3928" i="25" s="1"/>
  <c r="D3929" i="25" s="1"/>
  <c r="D3930" i="25" s="1"/>
  <c r="D3931" i="25" s="1"/>
  <c r="D3932" i="25" s="1"/>
  <c r="D3933" i="25" s="1"/>
  <c r="D3934" i="25" s="1"/>
  <c r="D3935" i="25" s="1"/>
  <c r="D3936" i="25" s="1"/>
  <c r="D3937" i="25" s="1"/>
  <c r="D3938" i="25" s="1"/>
  <c r="D3939" i="25" s="1"/>
  <c r="D3940" i="25" s="1"/>
  <c r="D3941" i="25" s="1"/>
  <c r="D3942" i="25" s="1"/>
  <c r="D3943" i="25" s="1"/>
  <c r="D3944" i="25" s="1"/>
  <c r="D3945" i="25" s="1"/>
  <c r="D3946" i="25" s="1"/>
  <c r="D3947" i="25" s="1"/>
  <c r="D3948" i="25" s="1"/>
  <c r="D3949" i="25" s="1"/>
  <c r="D3950" i="25" s="1"/>
  <c r="D3951" i="25" s="1"/>
  <c r="D3952" i="25" s="1"/>
  <c r="D3953" i="25" s="1"/>
  <c r="D3908" i="25"/>
  <c r="D3858" i="25"/>
  <c r="D3859" i="25" s="1"/>
  <c r="D3860" i="25" s="1"/>
  <c r="D3861" i="25" s="1"/>
  <c r="D3862" i="25" s="1"/>
  <c r="D3863" i="25" s="1"/>
  <c r="D3864" i="25" s="1"/>
  <c r="D3865" i="25" s="1"/>
  <c r="D3866" i="25" s="1"/>
  <c r="D3867" i="25" s="1"/>
  <c r="D3868" i="25" s="1"/>
  <c r="D3869" i="25" s="1"/>
  <c r="D3870" i="25" s="1"/>
  <c r="D3871" i="25" s="1"/>
  <c r="D3872" i="25" s="1"/>
  <c r="D3873" i="25" s="1"/>
  <c r="D3874" i="25" s="1"/>
  <c r="D3875" i="25" s="1"/>
  <c r="D3876" i="25" s="1"/>
  <c r="D3877" i="25" s="1"/>
  <c r="D3878" i="25" s="1"/>
  <c r="D3879" i="25" s="1"/>
  <c r="D3880" i="25" s="1"/>
  <c r="D3881" i="25" s="1"/>
  <c r="D3882" i="25" s="1"/>
  <c r="D3883" i="25" s="1"/>
  <c r="D3884" i="25" s="1"/>
  <c r="D3885" i="25" s="1"/>
  <c r="D3886" i="25" s="1"/>
  <c r="D3887" i="25" s="1"/>
  <c r="D3888" i="25" s="1"/>
  <c r="D3889" i="25" s="1"/>
  <c r="D3890" i="25" s="1"/>
  <c r="D3891" i="25" s="1"/>
  <c r="D3892" i="25" s="1"/>
  <c r="D3893" i="25" s="1"/>
  <c r="D3894" i="25" s="1"/>
  <c r="D3895" i="25" s="1"/>
  <c r="D3896" i="25" s="1"/>
  <c r="D3897" i="25" s="1"/>
  <c r="D3898" i="25" s="1"/>
  <c r="D3899" i="25" s="1"/>
  <c r="D3900" i="25" s="1"/>
  <c r="D3901" i="25" s="1"/>
  <c r="D3857" i="25"/>
  <c r="D3856" i="25"/>
  <c r="D3805" i="25"/>
  <c r="D3806" i="25" s="1"/>
  <c r="D3807" i="25" s="1"/>
  <c r="D3808" i="25" s="1"/>
  <c r="D3809" i="25" s="1"/>
  <c r="D3810" i="25" s="1"/>
  <c r="D3811" i="25" s="1"/>
  <c r="D3812" i="25" s="1"/>
  <c r="D3813" i="25" s="1"/>
  <c r="D3814" i="25" s="1"/>
  <c r="D3815" i="25" s="1"/>
  <c r="D3816" i="25" s="1"/>
  <c r="D3817" i="25" s="1"/>
  <c r="D3818" i="25" s="1"/>
  <c r="D3819" i="25" s="1"/>
  <c r="D3820" i="25" s="1"/>
  <c r="D3821" i="25" s="1"/>
  <c r="D3822" i="25" s="1"/>
  <c r="D3823" i="25" s="1"/>
  <c r="D3824" i="25" s="1"/>
  <c r="D3825" i="25" s="1"/>
  <c r="D3826" i="25" s="1"/>
  <c r="D3827" i="25" s="1"/>
  <c r="D3828" i="25" s="1"/>
  <c r="D3829" i="25" s="1"/>
  <c r="D3830" i="25" s="1"/>
  <c r="D3831" i="25" s="1"/>
  <c r="D3832" i="25" s="1"/>
  <c r="D3833" i="25" s="1"/>
  <c r="D3834" i="25" s="1"/>
  <c r="D3835" i="25" s="1"/>
  <c r="D3836" i="25" s="1"/>
  <c r="D3837" i="25" s="1"/>
  <c r="D3838" i="25" s="1"/>
  <c r="D3839" i="25" s="1"/>
  <c r="D3840" i="25" s="1"/>
  <c r="D3841" i="25" s="1"/>
  <c r="D3842" i="25" s="1"/>
  <c r="D3843" i="25" s="1"/>
  <c r="D3844" i="25" s="1"/>
  <c r="D3845" i="25" s="1"/>
  <c r="D3846" i="25" s="1"/>
  <c r="D3847" i="25" s="1"/>
  <c r="D3848" i="25" s="1"/>
  <c r="D3849" i="25" s="1"/>
  <c r="D3804" i="25"/>
  <c r="D3753" i="25"/>
  <c r="D3754" i="25" s="1"/>
  <c r="D3755" i="25" s="1"/>
  <c r="D3756" i="25" s="1"/>
  <c r="D3757" i="25" s="1"/>
  <c r="D3758" i="25" s="1"/>
  <c r="D3759" i="25" s="1"/>
  <c r="D3760" i="25" s="1"/>
  <c r="D3761" i="25" s="1"/>
  <c r="D3762" i="25" s="1"/>
  <c r="D3763" i="25" s="1"/>
  <c r="D3764" i="25" s="1"/>
  <c r="D3765" i="25" s="1"/>
  <c r="D3766" i="25" s="1"/>
  <c r="D3767" i="25" s="1"/>
  <c r="D3768" i="25" s="1"/>
  <c r="D3769" i="25" s="1"/>
  <c r="D3770" i="25" s="1"/>
  <c r="D3771" i="25" s="1"/>
  <c r="D3772" i="25" s="1"/>
  <c r="D3773" i="25" s="1"/>
  <c r="D3774" i="25" s="1"/>
  <c r="D3775" i="25" s="1"/>
  <c r="D3776" i="25" s="1"/>
  <c r="D3777" i="25" s="1"/>
  <c r="D3778" i="25" s="1"/>
  <c r="D3779" i="25" s="1"/>
  <c r="D3780" i="25" s="1"/>
  <c r="D3781" i="25" s="1"/>
  <c r="D3782" i="25" s="1"/>
  <c r="D3783" i="25" s="1"/>
  <c r="D3784" i="25" s="1"/>
  <c r="D3785" i="25" s="1"/>
  <c r="D3786" i="25" s="1"/>
  <c r="D3787" i="25" s="1"/>
  <c r="D3788" i="25" s="1"/>
  <c r="D3789" i="25" s="1"/>
  <c r="D3790" i="25" s="1"/>
  <c r="D3791" i="25" s="1"/>
  <c r="D3792" i="25" s="1"/>
  <c r="D3793" i="25" s="1"/>
  <c r="D3794" i="25" s="1"/>
  <c r="D3795" i="25" s="1"/>
  <c r="D3796" i="25" s="1"/>
  <c r="D3797" i="25" s="1"/>
  <c r="D3752" i="25"/>
  <c r="D3701" i="25"/>
  <c r="D3702" i="25" s="1"/>
  <c r="D3703" i="25" s="1"/>
  <c r="D3704" i="25" s="1"/>
  <c r="D3705" i="25" s="1"/>
  <c r="D3706" i="25" s="1"/>
  <c r="D3707" i="25" s="1"/>
  <c r="D3708" i="25" s="1"/>
  <c r="D3709" i="25" s="1"/>
  <c r="D3710" i="25" s="1"/>
  <c r="D3711" i="25" s="1"/>
  <c r="D3712" i="25" s="1"/>
  <c r="D3713" i="25" s="1"/>
  <c r="D3714" i="25" s="1"/>
  <c r="D3715" i="25" s="1"/>
  <c r="D3716" i="25" s="1"/>
  <c r="D3717" i="25" s="1"/>
  <c r="D3718" i="25" s="1"/>
  <c r="D3719" i="25" s="1"/>
  <c r="D3720" i="25" s="1"/>
  <c r="D3721" i="25" s="1"/>
  <c r="D3722" i="25" s="1"/>
  <c r="D3723" i="25" s="1"/>
  <c r="D3724" i="25" s="1"/>
  <c r="D3725" i="25" s="1"/>
  <c r="D3726" i="25" s="1"/>
  <c r="D3727" i="25" s="1"/>
  <c r="D3728" i="25" s="1"/>
  <c r="D3729" i="25" s="1"/>
  <c r="D3730" i="25" s="1"/>
  <c r="D3731" i="25" s="1"/>
  <c r="D3732" i="25" s="1"/>
  <c r="D3733" i="25" s="1"/>
  <c r="D3734" i="25" s="1"/>
  <c r="D3735" i="25" s="1"/>
  <c r="D3736" i="25" s="1"/>
  <c r="D3737" i="25" s="1"/>
  <c r="D3738" i="25" s="1"/>
  <c r="D3739" i="25" s="1"/>
  <c r="D3740" i="25" s="1"/>
  <c r="D3741" i="25" s="1"/>
  <c r="D3742" i="25" s="1"/>
  <c r="D3743" i="25" s="1"/>
  <c r="D3744" i="25" s="1"/>
  <c r="D3745" i="25" s="1"/>
  <c r="D3700" i="25"/>
  <c r="D3649" i="25"/>
  <c r="D3650" i="25" s="1"/>
  <c r="D3651" i="25" s="1"/>
  <c r="D3652" i="25" s="1"/>
  <c r="D3653" i="25" s="1"/>
  <c r="D3654" i="25" s="1"/>
  <c r="D3655" i="25" s="1"/>
  <c r="D3656" i="25" s="1"/>
  <c r="D3657" i="25" s="1"/>
  <c r="D3658" i="25" s="1"/>
  <c r="D3659" i="25" s="1"/>
  <c r="D3660" i="25" s="1"/>
  <c r="D3661" i="25" s="1"/>
  <c r="D3662" i="25" s="1"/>
  <c r="D3663" i="25" s="1"/>
  <c r="D3664" i="25" s="1"/>
  <c r="D3665" i="25" s="1"/>
  <c r="D3666" i="25" s="1"/>
  <c r="D3667" i="25" s="1"/>
  <c r="D3668" i="25" s="1"/>
  <c r="D3669" i="25" s="1"/>
  <c r="D3670" i="25" s="1"/>
  <c r="D3671" i="25" s="1"/>
  <c r="D3672" i="25" s="1"/>
  <c r="D3673" i="25" s="1"/>
  <c r="D3674" i="25" s="1"/>
  <c r="D3675" i="25" s="1"/>
  <c r="D3676" i="25" s="1"/>
  <c r="D3677" i="25" s="1"/>
  <c r="D3678" i="25" s="1"/>
  <c r="D3679" i="25" s="1"/>
  <c r="D3680" i="25" s="1"/>
  <c r="D3681" i="25" s="1"/>
  <c r="D3682" i="25" s="1"/>
  <c r="D3683" i="25" s="1"/>
  <c r="D3684" i="25" s="1"/>
  <c r="D3685" i="25" s="1"/>
  <c r="D3686" i="25" s="1"/>
  <c r="D3687" i="25" s="1"/>
  <c r="D3688" i="25" s="1"/>
  <c r="D3689" i="25" s="1"/>
  <c r="D3690" i="25" s="1"/>
  <c r="D3691" i="25" s="1"/>
  <c r="D3692" i="25" s="1"/>
  <c r="D3693" i="25" s="1"/>
  <c r="D3648" i="25"/>
  <c r="D3598" i="25"/>
  <c r="D3599" i="25" s="1"/>
  <c r="D3600" i="25" s="1"/>
  <c r="D3601" i="25" s="1"/>
  <c r="D3602" i="25" s="1"/>
  <c r="D3603" i="25" s="1"/>
  <c r="D3604" i="25" s="1"/>
  <c r="D3605" i="25" s="1"/>
  <c r="D3606" i="25" s="1"/>
  <c r="D3607" i="25" s="1"/>
  <c r="D3608" i="25" s="1"/>
  <c r="D3609" i="25" s="1"/>
  <c r="D3610" i="25" s="1"/>
  <c r="D3611" i="25" s="1"/>
  <c r="D3612" i="25" s="1"/>
  <c r="D3613" i="25" s="1"/>
  <c r="D3614" i="25" s="1"/>
  <c r="D3615" i="25" s="1"/>
  <c r="D3616" i="25" s="1"/>
  <c r="D3617" i="25" s="1"/>
  <c r="D3618" i="25" s="1"/>
  <c r="D3619" i="25" s="1"/>
  <c r="D3620" i="25" s="1"/>
  <c r="D3621" i="25" s="1"/>
  <c r="D3622" i="25" s="1"/>
  <c r="D3623" i="25" s="1"/>
  <c r="D3624" i="25" s="1"/>
  <c r="D3625" i="25" s="1"/>
  <c r="D3626" i="25" s="1"/>
  <c r="D3627" i="25" s="1"/>
  <c r="D3628" i="25" s="1"/>
  <c r="D3629" i="25" s="1"/>
  <c r="D3630" i="25" s="1"/>
  <c r="D3631" i="25" s="1"/>
  <c r="D3632" i="25" s="1"/>
  <c r="D3633" i="25" s="1"/>
  <c r="D3634" i="25" s="1"/>
  <c r="D3635" i="25" s="1"/>
  <c r="D3636" i="25" s="1"/>
  <c r="D3637" i="25" s="1"/>
  <c r="D3638" i="25" s="1"/>
  <c r="D3639" i="25" s="1"/>
  <c r="D3640" i="25" s="1"/>
  <c r="D3641" i="25" s="1"/>
  <c r="D3597" i="25"/>
  <c r="D3596" i="25"/>
  <c r="D3545" i="25"/>
  <c r="D3546" i="25" s="1"/>
  <c r="D3547" i="25" s="1"/>
  <c r="D3548" i="25" s="1"/>
  <c r="D3549" i="25" s="1"/>
  <c r="D3550" i="25" s="1"/>
  <c r="D3551" i="25" s="1"/>
  <c r="D3552" i="25" s="1"/>
  <c r="D3553" i="25" s="1"/>
  <c r="D3554" i="25" s="1"/>
  <c r="D3555" i="25" s="1"/>
  <c r="D3556" i="25" s="1"/>
  <c r="D3557" i="25" s="1"/>
  <c r="D3558" i="25" s="1"/>
  <c r="D3559" i="25" s="1"/>
  <c r="D3560" i="25" s="1"/>
  <c r="D3561" i="25" s="1"/>
  <c r="D3562" i="25" s="1"/>
  <c r="D3563" i="25" s="1"/>
  <c r="D3564" i="25" s="1"/>
  <c r="D3565" i="25" s="1"/>
  <c r="D3566" i="25" s="1"/>
  <c r="D3567" i="25" s="1"/>
  <c r="D3568" i="25" s="1"/>
  <c r="D3569" i="25" s="1"/>
  <c r="D3570" i="25" s="1"/>
  <c r="D3571" i="25" s="1"/>
  <c r="D3572" i="25" s="1"/>
  <c r="D3573" i="25" s="1"/>
  <c r="D3574" i="25" s="1"/>
  <c r="D3575" i="25" s="1"/>
  <c r="D3576" i="25" s="1"/>
  <c r="D3577" i="25" s="1"/>
  <c r="D3578" i="25" s="1"/>
  <c r="D3579" i="25" s="1"/>
  <c r="D3580" i="25" s="1"/>
  <c r="D3581" i="25" s="1"/>
  <c r="D3582" i="25" s="1"/>
  <c r="D3583" i="25" s="1"/>
  <c r="D3584" i="25" s="1"/>
  <c r="D3585" i="25" s="1"/>
  <c r="D3586" i="25" s="1"/>
  <c r="D3587" i="25" s="1"/>
  <c r="D3588" i="25" s="1"/>
  <c r="D3589" i="25" s="1"/>
  <c r="D3544" i="25"/>
  <c r="D3494" i="25"/>
  <c r="D3495" i="25" s="1"/>
  <c r="D3496" i="25" s="1"/>
  <c r="D3497" i="25" s="1"/>
  <c r="D3498" i="25" s="1"/>
  <c r="D3499" i="25" s="1"/>
  <c r="D3500" i="25" s="1"/>
  <c r="D3501" i="25" s="1"/>
  <c r="D3502" i="25" s="1"/>
  <c r="D3503" i="25" s="1"/>
  <c r="D3504" i="25" s="1"/>
  <c r="D3505" i="25" s="1"/>
  <c r="D3506" i="25" s="1"/>
  <c r="D3507" i="25" s="1"/>
  <c r="D3508" i="25" s="1"/>
  <c r="D3509" i="25" s="1"/>
  <c r="D3510" i="25" s="1"/>
  <c r="D3511" i="25" s="1"/>
  <c r="D3512" i="25" s="1"/>
  <c r="D3513" i="25" s="1"/>
  <c r="D3514" i="25" s="1"/>
  <c r="D3515" i="25" s="1"/>
  <c r="D3516" i="25" s="1"/>
  <c r="D3517" i="25" s="1"/>
  <c r="D3518" i="25" s="1"/>
  <c r="D3519" i="25" s="1"/>
  <c r="D3520" i="25" s="1"/>
  <c r="D3521" i="25" s="1"/>
  <c r="D3522" i="25" s="1"/>
  <c r="D3523" i="25" s="1"/>
  <c r="D3524" i="25" s="1"/>
  <c r="D3525" i="25" s="1"/>
  <c r="D3526" i="25" s="1"/>
  <c r="D3527" i="25" s="1"/>
  <c r="D3528" i="25" s="1"/>
  <c r="D3529" i="25" s="1"/>
  <c r="D3530" i="25" s="1"/>
  <c r="D3531" i="25" s="1"/>
  <c r="D3532" i="25" s="1"/>
  <c r="D3533" i="25" s="1"/>
  <c r="D3534" i="25" s="1"/>
  <c r="D3535" i="25" s="1"/>
  <c r="D3536" i="25" s="1"/>
  <c r="D3537" i="25" s="1"/>
  <c r="D3493" i="25"/>
  <c r="D3492" i="25"/>
  <c r="D3442" i="25"/>
  <c r="D3443" i="25" s="1"/>
  <c r="D3444" i="25" s="1"/>
  <c r="D3445" i="25" s="1"/>
  <c r="D3446" i="25" s="1"/>
  <c r="D3447" i="25" s="1"/>
  <c r="D3448" i="25" s="1"/>
  <c r="D3449" i="25" s="1"/>
  <c r="D3450" i="25" s="1"/>
  <c r="D3451" i="25" s="1"/>
  <c r="D3452" i="25" s="1"/>
  <c r="D3453" i="25" s="1"/>
  <c r="D3454" i="25" s="1"/>
  <c r="D3455" i="25" s="1"/>
  <c r="D3456" i="25" s="1"/>
  <c r="D3457" i="25" s="1"/>
  <c r="D3458" i="25" s="1"/>
  <c r="D3459" i="25" s="1"/>
  <c r="D3460" i="25" s="1"/>
  <c r="D3461" i="25" s="1"/>
  <c r="D3462" i="25" s="1"/>
  <c r="D3463" i="25" s="1"/>
  <c r="D3464" i="25" s="1"/>
  <c r="D3465" i="25" s="1"/>
  <c r="D3466" i="25" s="1"/>
  <c r="D3467" i="25" s="1"/>
  <c r="D3468" i="25" s="1"/>
  <c r="D3469" i="25" s="1"/>
  <c r="D3470" i="25" s="1"/>
  <c r="D3471" i="25" s="1"/>
  <c r="D3472" i="25" s="1"/>
  <c r="D3473" i="25" s="1"/>
  <c r="D3474" i="25" s="1"/>
  <c r="D3475" i="25" s="1"/>
  <c r="D3476" i="25" s="1"/>
  <c r="D3477" i="25" s="1"/>
  <c r="D3478" i="25" s="1"/>
  <c r="D3479" i="25" s="1"/>
  <c r="D3480" i="25" s="1"/>
  <c r="D3481" i="25" s="1"/>
  <c r="D3482" i="25" s="1"/>
  <c r="D3483" i="25" s="1"/>
  <c r="D3484" i="25" s="1"/>
  <c r="D3485" i="25" s="1"/>
  <c r="D3441" i="25"/>
  <c r="D3440" i="25"/>
  <c r="D3390" i="25"/>
  <c r="D3391" i="25" s="1"/>
  <c r="D3392" i="25" s="1"/>
  <c r="D3393" i="25" s="1"/>
  <c r="D3394" i="25" s="1"/>
  <c r="D3395" i="25" s="1"/>
  <c r="D3396" i="25" s="1"/>
  <c r="D3397" i="25" s="1"/>
  <c r="D3398" i="25" s="1"/>
  <c r="D3399" i="25" s="1"/>
  <c r="D3400" i="25" s="1"/>
  <c r="D3401" i="25" s="1"/>
  <c r="D3402" i="25" s="1"/>
  <c r="D3403" i="25" s="1"/>
  <c r="D3404" i="25" s="1"/>
  <c r="D3405" i="25" s="1"/>
  <c r="D3406" i="25" s="1"/>
  <c r="D3407" i="25" s="1"/>
  <c r="D3408" i="25" s="1"/>
  <c r="D3409" i="25" s="1"/>
  <c r="D3410" i="25" s="1"/>
  <c r="D3411" i="25" s="1"/>
  <c r="D3412" i="25" s="1"/>
  <c r="D3413" i="25" s="1"/>
  <c r="D3414" i="25" s="1"/>
  <c r="D3415" i="25" s="1"/>
  <c r="D3416" i="25" s="1"/>
  <c r="D3417" i="25" s="1"/>
  <c r="D3418" i="25" s="1"/>
  <c r="D3419" i="25" s="1"/>
  <c r="D3420" i="25" s="1"/>
  <c r="D3421" i="25" s="1"/>
  <c r="D3422" i="25" s="1"/>
  <c r="D3423" i="25" s="1"/>
  <c r="D3424" i="25" s="1"/>
  <c r="D3425" i="25" s="1"/>
  <c r="D3426" i="25" s="1"/>
  <c r="D3427" i="25" s="1"/>
  <c r="D3428" i="25" s="1"/>
  <c r="D3429" i="25" s="1"/>
  <c r="D3430" i="25" s="1"/>
  <c r="D3431" i="25" s="1"/>
  <c r="D3432" i="25" s="1"/>
  <c r="D3433" i="25" s="1"/>
  <c r="D3389" i="25"/>
  <c r="D3388" i="25"/>
  <c r="D3337" i="25"/>
  <c r="D3338" i="25" s="1"/>
  <c r="D3339" i="25" s="1"/>
  <c r="D3340" i="25" s="1"/>
  <c r="D3341" i="25" s="1"/>
  <c r="D3342" i="25" s="1"/>
  <c r="D3343" i="25" s="1"/>
  <c r="D3344" i="25" s="1"/>
  <c r="D3345" i="25" s="1"/>
  <c r="D3346" i="25" s="1"/>
  <c r="D3347" i="25" s="1"/>
  <c r="D3348" i="25" s="1"/>
  <c r="D3349" i="25" s="1"/>
  <c r="D3350" i="25" s="1"/>
  <c r="D3351" i="25" s="1"/>
  <c r="D3352" i="25" s="1"/>
  <c r="D3353" i="25" s="1"/>
  <c r="D3354" i="25" s="1"/>
  <c r="D3355" i="25" s="1"/>
  <c r="D3356" i="25" s="1"/>
  <c r="D3357" i="25" s="1"/>
  <c r="D3358" i="25" s="1"/>
  <c r="D3359" i="25" s="1"/>
  <c r="D3360" i="25" s="1"/>
  <c r="D3361" i="25" s="1"/>
  <c r="D3362" i="25" s="1"/>
  <c r="D3363" i="25" s="1"/>
  <c r="D3364" i="25" s="1"/>
  <c r="D3365" i="25" s="1"/>
  <c r="D3366" i="25" s="1"/>
  <c r="D3367" i="25" s="1"/>
  <c r="D3368" i="25" s="1"/>
  <c r="D3369" i="25" s="1"/>
  <c r="D3370" i="25" s="1"/>
  <c r="D3371" i="25" s="1"/>
  <c r="D3372" i="25" s="1"/>
  <c r="D3373" i="25" s="1"/>
  <c r="D3374" i="25" s="1"/>
  <c r="D3375" i="25" s="1"/>
  <c r="D3376" i="25" s="1"/>
  <c r="D3377" i="25" s="1"/>
  <c r="D3378" i="25" s="1"/>
  <c r="D3379" i="25" s="1"/>
  <c r="D3380" i="25" s="1"/>
  <c r="D3381" i="25" s="1"/>
  <c r="D3336" i="25"/>
  <c r="D3285" i="25"/>
  <c r="D3286" i="25" s="1"/>
  <c r="D3287" i="25" s="1"/>
  <c r="D3288" i="25" s="1"/>
  <c r="D3289" i="25" s="1"/>
  <c r="D3290" i="25" s="1"/>
  <c r="D3291" i="25" s="1"/>
  <c r="D3292" i="25" s="1"/>
  <c r="D3293" i="25" s="1"/>
  <c r="D3294" i="25" s="1"/>
  <c r="D3295" i="25" s="1"/>
  <c r="D3296" i="25" s="1"/>
  <c r="D3297" i="25" s="1"/>
  <c r="D3298" i="25" s="1"/>
  <c r="D3299" i="25" s="1"/>
  <c r="D3300" i="25" s="1"/>
  <c r="D3301" i="25" s="1"/>
  <c r="D3302" i="25" s="1"/>
  <c r="D3303" i="25" s="1"/>
  <c r="D3304" i="25" s="1"/>
  <c r="D3305" i="25" s="1"/>
  <c r="D3306" i="25" s="1"/>
  <c r="D3307" i="25" s="1"/>
  <c r="D3308" i="25" s="1"/>
  <c r="D3309" i="25" s="1"/>
  <c r="D3310" i="25" s="1"/>
  <c r="D3311" i="25" s="1"/>
  <c r="D3312" i="25" s="1"/>
  <c r="D3313" i="25" s="1"/>
  <c r="D3314" i="25" s="1"/>
  <c r="D3315" i="25" s="1"/>
  <c r="D3316" i="25" s="1"/>
  <c r="D3317" i="25" s="1"/>
  <c r="D3318" i="25" s="1"/>
  <c r="D3319" i="25" s="1"/>
  <c r="D3320" i="25" s="1"/>
  <c r="D3321" i="25" s="1"/>
  <c r="D3322" i="25" s="1"/>
  <c r="D3323" i="25" s="1"/>
  <c r="D3324" i="25" s="1"/>
  <c r="D3325" i="25" s="1"/>
  <c r="D3326" i="25" s="1"/>
  <c r="D3327" i="25" s="1"/>
  <c r="D3328" i="25" s="1"/>
  <c r="D3329" i="25" s="1"/>
  <c r="D3233" i="25"/>
  <c r="D3234" i="25" s="1"/>
  <c r="D3235" i="25" s="1"/>
  <c r="D3236" i="25" s="1"/>
  <c r="D3237" i="25" s="1"/>
  <c r="D3238" i="25" s="1"/>
  <c r="D3239" i="25" s="1"/>
  <c r="D3240" i="25" s="1"/>
  <c r="D3241" i="25" s="1"/>
  <c r="D3242" i="25" s="1"/>
  <c r="D3243" i="25" s="1"/>
  <c r="D3244" i="25" s="1"/>
  <c r="D3245" i="25" s="1"/>
  <c r="D3246" i="25" s="1"/>
  <c r="D3247" i="25" s="1"/>
  <c r="D3248" i="25" s="1"/>
  <c r="D3249" i="25" s="1"/>
  <c r="D3250" i="25" s="1"/>
  <c r="D3251" i="25" s="1"/>
  <c r="D3252" i="25" s="1"/>
  <c r="D3253" i="25" s="1"/>
  <c r="D3254" i="25" s="1"/>
  <c r="D3255" i="25" s="1"/>
  <c r="D3256" i="25" s="1"/>
  <c r="D3257" i="25" s="1"/>
  <c r="D3258" i="25" s="1"/>
  <c r="D3259" i="25" s="1"/>
  <c r="D3260" i="25" s="1"/>
  <c r="D3261" i="25" s="1"/>
  <c r="D3262" i="25" s="1"/>
  <c r="D3263" i="25" s="1"/>
  <c r="D3264" i="25" s="1"/>
  <c r="D3265" i="25" s="1"/>
  <c r="D3266" i="25" s="1"/>
  <c r="D3267" i="25" s="1"/>
  <c r="D3268" i="25" s="1"/>
  <c r="D3269" i="25" s="1"/>
  <c r="D3270" i="25" s="1"/>
  <c r="D3271" i="25" s="1"/>
  <c r="D3272" i="25" s="1"/>
  <c r="D3273" i="25" s="1"/>
  <c r="D3274" i="25" s="1"/>
  <c r="D3275" i="25" s="1"/>
  <c r="D3276" i="25" s="1"/>
  <c r="D3277" i="25" s="1"/>
  <c r="D3181" i="25"/>
  <c r="D3182" i="25" s="1"/>
  <c r="D3183" i="25" s="1"/>
  <c r="D3184" i="25" s="1"/>
  <c r="D3185" i="25" s="1"/>
  <c r="D3186" i="25" s="1"/>
  <c r="D3187" i="25" s="1"/>
  <c r="D3188" i="25" s="1"/>
  <c r="D3189" i="25" s="1"/>
  <c r="D3190" i="25" s="1"/>
  <c r="D3191" i="25" s="1"/>
  <c r="D3192" i="25" s="1"/>
  <c r="D3193" i="25" s="1"/>
  <c r="D3194" i="25" s="1"/>
  <c r="D3195" i="25" s="1"/>
  <c r="D3196" i="25" s="1"/>
  <c r="D3197" i="25" s="1"/>
  <c r="D3198" i="25" s="1"/>
  <c r="D3199" i="25" s="1"/>
  <c r="D3200" i="25" s="1"/>
  <c r="D3201" i="25" s="1"/>
  <c r="D3202" i="25" s="1"/>
  <c r="D3203" i="25" s="1"/>
  <c r="D3204" i="25" s="1"/>
  <c r="D3205" i="25" s="1"/>
  <c r="D3206" i="25" s="1"/>
  <c r="D3207" i="25" s="1"/>
  <c r="D3208" i="25" s="1"/>
  <c r="D3209" i="25" s="1"/>
  <c r="D3210" i="25" s="1"/>
  <c r="D3211" i="25" s="1"/>
  <c r="D3212" i="25" s="1"/>
  <c r="D3213" i="25" s="1"/>
  <c r="D3214" i="25" s="1"/>
  <c r="D3215" i="25" s="1"/>
  <c r="D3216" i="25" s="1"/>
  <c r="D3217" i="25" s="1"/>
  <c r="D3218" i="25" s="1"/>
  <c r="D3219" i="25" s="1"/>
  <c r="D3220" i="25" s="1"/>
  <c r="D3221" i="25" s="1"/>
  <c r="D3222" i="25" s="1"/>
  <c r="D3223" i="25" s="1"/>
  <c r="D3224" i="25" s="1"/>
  <c r="D3225" i="25" s="1"/>
  <c r="D3129" i="25"/>
  <c r="D3130" i="25" s="1"/>
  <c r="D3131" i="25" s="1"/>
  <c r="D3132" i="25" s="1"/>
  <c r="D3133" i="25" s="1"/>
  <c r="D3134" i="25" s="1"/>
  <c r="D3135" i="25" s="1"/>
  <c r="D3136" i="25" s="1"/>
  <c r="D3137" i="25" s="1"/>
  <c r="D3138" i="25" s="1"/>
  <c r="D3139" i="25" s="1"/>
  <c r="D3140" i="25" s="1"/>
  <c r="D3141" i="25" s="1"/>
  <c r="D3142" i="25" s="1"/>
  <c r="D3143" i="25" s="1"/>
  <c r="D3144" i="25" s="1"/>
  <c r="D3145" i="25" s="1"/>
  <c r="D3146" i="25" s="1"/>
  <c r="D3147" i="25" s="1"/>
  <c r="D3148" i="25" s="1"/>
  <c r="D3149" i="25" s="1"/>
  <c r="D3150" i="25" s="1"/>
  <c r="D3151" i="25" s="1"/>
  <c r="D3152" i="25" s="1"/>
  <c r="D3153" i="25" s="1"/>
  <c r="D3154" i="25" s="1"/>
  <c r="D3155" i="25" s="1"/>
  <c r="D3156" i="25" s="1"/>
  <c r="D3157" i="25" s="1"/>
  <c r="D3158" i="25" s="1"/>
  <c r="D3159" i="25" s="1"/>
  <c r="D3160" i="25" s="1"/>
  <c r="D3161" i="25" s="1"/>
  <c r="D3162" i="25" s="1"/>
  <c r="D3163" i="25" s="1"/>
  <c r="D3164" i="25" s="1"/>
  <c r="D3165" i="25" s="1"/>
  <c r="D3166" i="25" s="1"/>
  <c r="D3167" i="25" s="1"/>
  <c r="D3168" i="25" s="1"/>
  <c r="D3169" i="25" s="1"/>
  <c r="D3170" i="25" s="1"/>
  <c r="D3171" i="25" s="1"/>
  <c r="D3172" i="25" s="1"/>
  <c r="D3173" i="25" s="1"/>
  <c r="D3077" i="25"/>
  <c r="D3078" i="25" s="1"/>
  <c r="D3079" i="25" s="1"/>
  <c r="D3080" i="25" s="1"/>
  <c r="D3081" i="25" s="1"/>
  <c r="D3082" i="25" s="1"/>
  <c r="D3083" i="25" s="1"/>
  <c r="D3084" i="25" s="1"/>
  <c r="D3085" i="25" s="1"/>
  <c r="D3086" i="25" s="1"/>
  <c r="D3087" i="25" s="1"/>
  <c r="D3088" i="25" s="1"/>
  <c r="D3089" i="25" s="1"/>
  <c r="D3090" i="25" s="1"/>
  <c r="D3091" i="25" s="1"/>
  <c r="D3092" i="25" s="1"/>
  <c r="D3093" i="25" s="1"/>
  <c r="D3094" i="25" s="1"/>
  <c r="D3095" i="25" s="1"/>
  <c r="D3096" i="25" s="1"/>
  <c r="D3097" i="25" s="1"/>
  <c r="D3098" i="25" s="1"/>
  <c r="D3099" i="25" s="1"/>
  <c r="D3100" i="25" s="1"/>
  <c r="D3101" i="25" s="1"/>
  <c r="D3102" i="25" s="1"/>
  <c r="D3103" i="25" s="1"/>
  <c r="D3104" i="25" s="1"/>
  <c r="D3105" i="25" s="1"/>
  <c r="D3106" i="25" s="1"/>
  <c r="D3107" i="25" s="1"/>
  <c r="D3108" i="25" s="1"/>
  <c r="D3109" i="25" s="1"/>
  <c r="D3110" i="25" s="1"/>
  <c r="D3111" i="25" s="1"/>
  <c r="D3112" i="25" s="1"/>
  <c r="D3113" i="25" s="1"/>
  <c r="D3114" i="25" s="1"/>
  <c r="D3115" i="25" s="1"/>
  <c r="D3116" i="25" s="1"/>
  <c r="D3117" i="25" s="1"/>
  <c r="D3118" i="25" s="1"/>
  <c r="D3119" i="25" s="1"/>
  <c r="D3120" i="25" s="1"/>
  <c r="D3121" i="25" s="1"/>
  <c r="D3025" i="25"/>
  <c r="D3026" i="25" s="1"/>
  <c r="D3027" i="25" s="1"/>
  <c r="D3028" i="25" s="1"/>
  <c r="D3029" i="25" s="1"/>
  <c r="D3030" i="25" s="1"/>
  <c r="D3031" i="25" s="1"/>
  <c r="D3032" i="25" s="1"/>
  <c r="D3033" i="25" s="1"/>
  <c r="D3034" i="25" s="1"/>
  <c r="D3035" i="25" s="1"/>
  <c r="D3036" i="25" s="1"/>
  <c r="D3037" i="25" s="1"/>
  <c r="D3038" i="25" s="1"/>
  <c r="D3039" i="25" s="1"/>
  <c r="D3040" i="25" s="1"/>
  <c r="D3041" i="25" s="1"/>
  <c r="D3042" i="25" s="1"/>
  <c r="D3043" i="25" s="1"/>
  <c r="D3044" i="25" s="1"/>
  <c r="D3045" i="25" s="1"/>
  <c r="D3046" i="25" s="1"/>
  <c r="D3047" i="25" s="1"/>
  <c r="D3048" i="25" s="1"/>
  <c r="D3049" i="25" s="1"/>
  <c r="D3050" i="25" s="1"/>
  <c r="D3051" i="25" s="1"/>
  <c r="D3052" i="25" s="1"/>
  <c r="D3053" i="25" s="1"/>
  <c r="D3054" i="25" s="1"/>
  <c r="D3055" i="25" s="1"/>
  <c r="D3056" i="25" s="1"/>
  <c r="D3057" i="25" s="1"/>
  <c r="D3058" i="25" s="1"/>
  <c r="D3059" i="25" s="1"/>
  <c r="D3060" i="25" s="1"/>
  <c r="D3061" i="25" s="1"/>
  <c r="D3062" i="25" s="1"/>
  <c r="D3063" i="25" s="1"/>
  <c r="D3064" i="25" s="1"/>
  <c r="D3065" i="25" s="1"/>
  <c r="D3066" i="25" s="1"/>
  <c r="D3067" i="25" s="1"/>
  <c r="D3068" i="25" s="1"/>
  <c r="D3069" i="25" s="1"/>
  <c r="D2973" i="25"/>
  <c r="D2974" i="25" s="1"/>
  <c r="D2975" i="25" s="1"/>
  <c r="D2976" i="25" s="1"/>
  <c r="D2977" i="25" s="1"/>
  <c r="D2978" i="25" s="1"/>
  <c r="D2979" i="25" s="1"/>
  <c r="D2980" i="25" s="1"/>
  <c r="D2981" i="25" s="1"/>
  <c r="D2982" i="25" s="1"/>
  <c r="D2983" i="25" s="1"/>
  <c r="D2984" i="25" s="1"/>
  <c r="D2985" i="25" s="1"/>
  <c r="D2986" i="25" s="1"/>
  <c r="D2987" i="25" s="1"/>
  <c r="D2988" i="25" s="1"/>
  <c r="D2989" i="25" s="1"/>
  <c r="D2990" i="25" s="1"/>
  <c r="D2991" i="25" s="1"/>
  <c r="D2992" i="25" s="1"/>
  <c r="D2993" i="25" s="1"/>
  <c r="D2994" i="25" s="1"/>
  <c r="D2995" i="25" s="1"/>
  <c r="D2996" i="25" s="1"/>
  <c r="D2997" i="25" s="1"/>
  <c r="D2998" i="25" s="1"/>
  <c r="D2999" i="25" s="1"/>
  <c r="D3000" i="25" s="1"/>
  <c r="D3001" i="25" s="1"/>
  <c r="D3002" i="25" s="1"/>
  <c r="D3003" i="25" s="1"/>
  <c r="D3004" i="25" s="1"/>
  <c r="D3005" i="25" s="1"/>
  <c r="D3006" i="25" s="1"/>
  <c r="D3007" i="25" s="1"/>
  <c r="D3008" i="25" s="1"/>
  <c r="D3009" i="25" s="1"/>
  <c r="D3010" i="25" s="1"/>
  <c r="D3011" i="25" s="1"/>
  <c r="D3012" i="25" s="1"/>
  <c r="D3013" i="25" s="1"/>
  <c r="D3014" i="25" s="1"/>
  <c r="D3015" i="25" s="1"/>
  <c r="D3016" i="25" s="1"/>
  <c r="D3017" i="25" s="1"/>
  <c r="D2922" i="25"/>
  <c r="D2923" i="25" s="1"/>
  <c r="D2924" i="25" s="1"/>
  <c r="D2925" i="25" s="1"/>
  <c r="D2926" i="25" s="1"/>
  <c r="D2927" i="25" s="1"/>
  <c r="D2928" i="25" s="1"/>
  <c r="D2929" i="25" s="1"/>
  <c r="D2930" i="25" s="1"/>
  <c r="D2931" i="25" s="1"/>
  <c r="D2932" i="25" s="1"/>
  <c r="D2933" i="25" s="1"/>
  <c r="D2934" i="25" s="1"/>
  <c r="D2935" i="25" s="1"/>
  <c r="D2936" i="25" s="1"/>
  <c r="D2937" i="25" s="1"/>
  <c r="D2938" i="25" s="1"/>
  <c r="D2939" i="25" s="1"/>
  <c r="D2940" i="25" s="1"/>
  <c r="D2941" i="25" s="1"/>
  <c r="D2942" i="25" s="1"/>
  <c r="D2943" i="25" s="1"/>
  <c r="D2944" i="25" s="1"/>
  <c r="D2945" i="25" s="1"/>
  <c r="D2946" i="25" s="1"/>
  <c r="D2947" i="25" s="1"/>
  <c r="D2948" i="25" s="1"/>
  <c r="D2949" i="25" s="1"/>
  <c r="D2950" i="25" s="1"/>
  <c r="D2951" i="25" s="1"/>
  <c r="D2952" i="25" s="1"/>
  <c r="D2953" i="25" s="1"/>
  <c r="D2954" i="25" s="1"/>
  <c r="D2955" i="25" s="1"/>
  <c r="D2956" i="25" s="1"/>
  <c r="D2957" i="25" s="1"/>
  <c r="D2958" i="25" s="1"/>
  <c r="D2959" i="25" s="1"/>
  <c r="D2960" i="25" s="1"/>
  <c r="D2961" i="25" s="1"/>
  <c r="D2962" i="25" s="1"/>
  <c r="D2963" i="25" s="1"/>
  <c r="D2964" i="25" s="1"/>
  <c r="D2965" i="25" s="1"/>
  <c r="D2921" i="25"/>
  <c r="D2869" i="25"/>
  <c r="D2870" i="25" s="1"/>
  <c r="D2871" i="25" s="1"/>
  <c r="D2872" i="25" s="1"/>
  <c r="D2873" i="25" s="1"/>
  <c r="D2874" i="25" s="1"/>
  <c r="D2875" i="25" s="1"/>
  <c r="D2876" i="25" s="1"/>
  <c r="D2877" i="25" s="1"/>
  <c r="D2878" i="25" s="1"/>
  <c r="D2879" i="25" s="1"/>
  <c r="D2880" i="25" s="1"/>
  <c r="D2881" i="25" s="1"/>
  <c r="D2882" i="25" s="1"/>
  <c r="D2883" i="25" s="1"/>
  <c r="D2884" i="25" s="1"/>
  <c r="D2885" i="25" s="1"/>
  <c r="D2886" i="25" s="1"/>
  <c r="D2887" i="25" s="1"/>
  <c r="D2888" i="25" s="1"/>
  <c r="D2889" i="25" s="1"/>
  <c r="D2890" i="25" s="1"/>
  <c r="D2891" i="25" s="1"/>
  <c r="D2892" i="25" s="1"/>
  <c r="D2893" i="25" s="1"/>
  <c r="D2894" i="25" s="1"/>
  <c r="D2895" i="25" s="1"/>
  <c r="D2896" i="25" s="1"/>
  <c r="D2897" i="25" s="1"/>
  <c r="D2898" i="25" s="1"/>
  <c r="D2899" i="25" s="1"/>
  <c r="D2900" i="25" s="1"/>
  <c r="D2901" i="25" s="1"/>
  <c r="D2902" i="25" s="1"/>
  <c r="D2903" i="25" s="1"/>
  <c r="D2904" i="25" s="1"/>
  <c r="D2905" i="25" s="1"/>
  <c r="D2906" i="25" s="1"/>
  <c r="D2907" i="25" s="1"/>
  <c r="D2908" i="25" s="1"/>
  <c r="D2909" i="25" s="1"/>
  <c r="D2910" i="25" s="1"/>
  <c r="D2911" i="25" s="1"/>
  <c r="D2912" i="25" s="1"/>
  <c r="D2913" i="25" s="1"/>
  <c r="D2817" i="25"/>
  <c r="D2818" i="25" s="1"/>
  <c r="D2819" i="25" s="1"/>
  <c r="D2820" i="25" s="1"/>
  <c r="D2821" i="25" s="1"/>
  <c r="D2822" i="25" s="1"/>
  <c r="D2823" i="25" s="1"/>
  <c r="D2824" i="25" s="1"/>
  <c r="D2825" i="25" s="1"/>
  <c r="D2826" i="25" s="1"/>
  <c r="D2827" i="25" s="1"/>
  <c r="D2828" i="25" s="1"/>
  <c r="D2829" i="25" s="1"/>
  <c r="D2830" i="25" s="1"/>
  <c r="D2831" i="25" s="1"/>
  <c r="D2832" i="25" s="1"/>
  <c r="D2833" i="25" s="1"/>
  <c r="D2834" i="25" s="1"/>
  <c r="D2835" i="25" s="1"/>
  <c r="D2836" i="25" s="1"/>
  <c r="D2837" i="25" s="1"/>
  <c r="D2838" i="25" s="1"/>
  <c r="D2839" i="25" s="1"/>
  <c r="D2840" i="25" s="1"/>
  <c r="D2841" i="25" s="1"/>
  <c r="D2842" i="25" s="1"/>
  <c r="D2843" i="25" s="1"/>
  <c r="D2844" i="25" s="1"/>
  <c r="D2845" i="25" s="1"/>
  <c r="D2846" i="25" s="1"/>
  <c r="D2847" i="25" s="1"/>
  <c r="D2848" i="25" s="1"/>
  <c r="D2849" i="25" s="1"/>
  <c r="D2850" i="25" s="1"/>
  <c r="D2851" i="25" s="1"/>
  <c r="D2852" i="25" s="1"/>
  <c r="D2853" i="25" s="1"/>
  <c r="D2854" i="25" s="1"/>
  <c r="D2855" i="25" s="1"/>
  <c r="D2856" i="25" s="1"/>
  <c r="D2857" i="25" s="1"/>
  <c r="D2858" i="25" s="1"/>
  <c r="D2859" i="25" s="1"/>
  <c r="D2860" i="25" s="1"/>
  <c r="D2861" i="25" s="1"/>
  <c r="D2765" i="25"/>
  <c r="D2766" i="25" s="1"/>
  <c r="D2767" i="25" s="1"/>
  <c r="D2768" i="25" s="1"/>
  <c r="D2769" i="25" s="1"/>
  <c r="D2770" i="25" s="1"/>
  <c r="D2771" i="25" s="1"/>
  <c r="D2772" i="25" s="1"/>
  <c r="D2773" i="25" s="1"/>
  <c r="D2774" i="25" s="1"/>
  <c r="D2775" i="25" s="1"/>
  <c r="D2776" i="25" s="1"/>
  <c r="D2777" i="25" s="1"/>
  <c r="D2778" i="25" s="1"/>
  <c r="D2779" i="25" s="1"/>
  <c r="D2780" i="25" s="1"/>
  <c r="D2781" i="25" s="1"/>
  <c r="D2782" i="25" s="1"/>
  <c r="D2783" i="25" s="1"/>
  <c r="D2784" i="25" s="1"/>
  <c r="D2785" i="25" s="1"/>
  <c r="D2786" i="25" s="1"/>
  <c r="D2787" i="25" s="1"/>
  <c r="D2788" i="25" s="1"/>
  <c r="D2789" i="25" s="1"/>
  <c r="D2790" i="25" s="1"/>
  <c r="D2791" i="25" s="1"/>
  <c r="D2792" i="25" s="1"/>
  <c r="D2793" i="25" s="1"/>
  <c r="D2794" i="25" s="1"/>
  <c r="D2795" i="25" s="1"/>
  <c r="D2796" i="25" s="1"/>
  <c r="D2797" i="25" s="1"/>
  <c r="D2798" i="25" s="1"/>
  <c r="D2799" i="25" s="1"/>
  <c r="D2800" i="25" s="1"/>
  <c r="D2801" i="25" s="1"/>
  <c r="D2802" i="25" s="1"/>
  <c r="D2803" i="25" s="1"/>
  <c r="D2804" i="25" s="1"/>
  <c r="D2805" i="25" s="1"/>
  <c r="D2806" i="25" s="1"/>
  <c r="D2807" i="25" s="1"/>
  <c r="D2808" i="25" s="1"/>
  <c r="D2809" i="25" s="1"/>
  <c r="D2713" i="25"/>
  <c r="D2714" i="25" s="1"/>
  <c r="D2715" i="25" s="1"/>
  <c r="D2716" i="25" s="1"/>
  <c r="D2717" i="25" s="1"/>
  <c r="D2718" i="25" s="1"/>
  <c r="D2719" i="25" s="1"/>
  <c r="D2720" i="25" s="1"/>
  <c r="D2721" i="25" s="1"/>
  <c r="D2722" i="25" s="1"/>
  <c r="D2723" i="25" s="1"/>
  <c r="D2724" i="25" s="1"/>
  <c r="D2725" i="25" s="1"/>
  <c r="D2726" i="25" s="1"/>
  <c r="D2727" i="25" s="1"/>
  <c r="D2728" i="25" s="1"/>
  <c r="D2729" i="25" s="1"/>
  <c r="D2730" i="25" s="1"/>
  <c r="D2731" i="25" s="1"/>
  <c r="D2732" i="25" s="1"/>
  <c r="D2733" i="25" s="1"/>
  <c r="D2734" i="25" s="1"/>
  <c r="D2735" i="25" s="1"/>
  <c r="D2736" i="25" s="1"/>
  <c r="D2737" i="25" s="1"/>
  <c r="D2738" i="25" s="1"/>
  <c r="D2739" i="25" s="1"/>
  <c r="D2740" i="25" s="1"/>
  <c r="D2741" i="25" s="1"/>
  <c r="D2742" i="25" s="1"/>
  <c r="D2743" i="25" s="1"/>
  <c r="D2744" i="25" s="1"/>
  <c r="D2745" i="25" s="1"/>
  <c r="D2746" i="25" s="1"/>
  <c r="D2747" i="25" s="1"/>
  <c r="D2748" i="25" s="1"/>
  <c r="D2749" i="25" s="1"/>
  <c r="D2750" i="25" s="1"/>
  <c r="D2751" i="25" s="1"/>
  <c r="D2752" i="25" s="1"/>
  <c r="D2753" i="25" s="1"/>
  <c r="D2754" i="25" s="1"/>
  <c r="D2755" i="25" s="1"/>
  <c r="D2756" i="25" s="1"/>
  <c r="D2757" i="25" s="1"/>
  <c r="D2662" i="25"/>
  <c r="D2663" i="25" s="1"/>
  <c r="D2664" i="25" s="1"/>
  <c r="D2665" i="25" s="1"/>
  <c r="D2666" i="25" s="1"/>
  <c r="D2667" i="25" s="1"/>
  <c r="D2668" i="25" s="1"/>
  <c r="D2669" i="25" s="1"/>
  <c r="D2670" i="25" s="1"/>
  <c r="D2671" i="25" s="1"/>
  <c r="D2672" i="25" s="1"/>
  <c r="D2673" i="25" s="1"/>
  <c r="D2674" i="25" s="1"/>
  <c r="D2675" i="25" s="1"/>
  <c r="D2676" i="25" s="1"/>
  <c r="D2677" i="25" s="1"/>
  <c r="D2678" i="25" s="1"/>
  <c r="D2679" i="25" s="1"/>
  <c r="D2680" i="25" s="1"/>
  <c r="D2681" i="25" s="1"/>
  <c r="D2682" i="25" s="1"/>
  <c r="D2683" i="25" s="1"/>
  <c r="D2684" i="25" s="1"/>
  <c r="D2685" i="25" s="1"/>
  <c r="D2686" i="25" s="1"/>
  <c r="D2687" i="25" s="1"/>
  <c r="D2688" i="25" s="1"/>
  <c r="D2689" i="25" s="1"/>
  <c r="D2690" i="25" s="1"/>
  <c r="D2691" i="25" s="1"/>
  <c r="D2692" i="25" s="1"/>
  <c r="D2693" i="25" s="1"/>
  <c r="D2694" i="25" s="1"/>
  <c r="D2695" i="25" s="1"/>
  <c r="D2696" i="25" s="1"/>
  <c r="D2697" i="25" s="1"/>
  <c r="D2698" i="25" s="1"/>
  <c r="D2699" i="25" s="1"/>
  <c r="D2700" i="25" s="1"/>
  <c r="D2701" i="25" s="1"/>
  <c r="D2702" i="25" s="1"/>
  <c r="D2703" i="25" s="1"/>
  <c r="D2704" i="25" s="1"/>
  <c r="D2705" i="25" s="1"/>
  <c r="D2661" i="25"/>
  <c r="D2610" i="25"/>
  <c r="D2611" i="25" s="1"/>
  <c r="D2612" i="25" s="1"/>
  <c r="D2613" i="25" s="1"/>
  <c r="D2614" i="25" s="1"/>
  <c r="D2615" i="25" s="1"/>
  <c r="D2616" i="25" s="1"/>
  <c r="D2617" i="25" s="1"/>
  <c r="D2618" i="25" s="1"/>
  <c r="D2619" i="25" s="1"/>
  <c r="D2620" i="25" s="1"/>
  <c r="D2621" i="25" s="1"/>
  <c r="D2622" i="25" s="1"/>
  <c r="D2623" i="25" s="1"/>
  <c r="D2624" i="25" s="1"/>
  <c r="D2625" i="25" s="1"/>
  <c r="D2626" i="25" s="1"/>
  <c r="D2627" i="25" s="1"/>
  <c r="D2628" i="25" s="1"/>
  <c r="D2629" i="25" s="1"/>
  <c r="D2630" i="25" s="1"/>
  <c r="D2631" i="25" s="1"/>
  <c r="D2632" i="25" s="1"/>
  <c r="D2633" i="25" s="1"/>
  <c r="D2634" i="25" s="1"/>
  <c r="D2635" i="25" s="1"/>
  <c r="D2636" i="25" s="1"/>
  <c r="D2637" i="25" s="1"/>
  <c r="D2638" i="25" s="1"/>
  <c r="D2639" i="25" s="1"/>
  <c r="D2640" i="25" s="1"/>
  <c r="D2641" i="25" s="1"/>
  <c r="D2642" i="25" s="1"/>
  <c r="D2643" i="25" s="1"/>
  <c r="D2644" i="25" s="1"/>
  <c r="D2645" i="25" s="1"/>
  <c r="D2646" i="25" s="1"/>
  <c r="D2647" i="25" s="1"/>
  <c r="D2648" i="25" s="1"/>
  <c r="D2649" i="25" s="1"/>
  <c r="D2650" i="25" s="1"/>
  <c r="D2651" i="25" s="1"/>
  <c r="D2652" i="25" s="1"/>
  <c r="D2653" i="25" s="1"/>
  <c r="D2609" i="25"/>
  <c r="D2557" i="25"/>
  <c r="D2558" i="25" s="1"/>
  <c r="D2559" i="25" s="1"/>
  <c r="D2560" i="25" s="1"/>
  <c r="D2561" i="25" s="1"/>
  <c r="D2562" i="25" s="1"/>
  <c r="D2563" i="25" s="1"/>
  <c r="D2564" i="25" s="1"/>
  <c r="D2565" i="25" s="1"/>
  <c r="D2566" i="25" s="1"/>
  <c r="D2567" i="25" s="1"/>
  <c r="D2568" i="25" s="1"/>
  <c r="D2569" i="25" s="1"/>
  <c r="D2570" i="25" s="1"/>
  <c r="D2571" i="25" s="1"/>
  <c r="D2572" i="25" s="1"/>
  <c r="D2573" i="25" s="1"/>
  <c r="D2574" i="25" s="1"/>
  <c r="D2575" i="25" s="1"/>
  <c r="D2576" i="25" s="1"/>
  <c r="D2577" i="25" s="1"/>
  <c r="D2578" i="25" s="1"/>
  <c r="D2579" i="25" s="1"/>
  <c r="D2580" i="25" s="1"/>
  <c r="D2581" i="25" s="1"/>
  <c r="D2582" i="25" s="1"/>
  <c r="D2583" i="25" s="1"/>
  <c r="D2584" i="25" s="1"/>
  <c r="D2585" i="25" s="1"/>
  <c r="D2586" i="25" s="1"/>
  <c r="D2587" i="25" s="1"/>
  <c r="D2588" i="25" s="1"/>
  <c r="D2589" i="25" s="1"/>
  <c r="D2590" i="25" s="1"/>
  <c r="D2591" i="25" s="1"/>
  <c r="D2592" i="25" s="1"/>
  <c r="D2593" i="25" s="1"/>
  <c r="D2594" i="25" s="1"/>
  <c r="D2595" i="25" s="1"/>
  <c r="D2596" i="25" s="1"/>
  <c r="D2597" i="25" s="1"/>
  <c r="D2598" i="25" s="1"/>
  <c r="D2599" i="25" s="1"/>
  <c r="D2600" i="25" s="1"/>
  <c r="D2601" i="25" s="1"/>
  <c r="D2505" i="25"/>
  <c r="D2506" i="25" s="1"/>
  <c r="D2507" i="25" s="1"/>
  <c r="D2508" i="25" s="1"/>
  <c r="D2509" i="25" s="1"/>
  <c r="D2510" i="25" s="1"/>
  <c r="D2511" i="25" s="1"/>
  <c r="D2512" i="25" s="1"/>
  <c r="D2513" i="25" s="1"/>
  <c r="D2514" i="25" s="1"/>
  <c r="D2515" i="25" s="1"/>
  <c r="D2516" i="25" s="1"/>
  <c r="D2517" i="25" s="1"/>
  <c r="D2518" i="25" s="1"/>
  <c r="D2519" i="25" s="1"/>
  <c r="D2520" i="25" s="1"/>
  <c r="D2521" i="25" s="1"/>
  <c r="D2522" i="25" s="1"/>
  <c r="D2523" i="25" s="1"/>
  <c r="D2524" i="25" s="1"/>
  <c r="D2525" i="25" s="1"/>
  <c r="D2526" i="25" s="1"/>
  <c r="D2527" i="25" s="1"/>
  <c r="D2528" i="25" s="1"/>
  <c r="D2529" i="25" s="1"/>
  <c r="D2530" i="25" s="1"/>
  <c r="D2531" i="25" s="1"/>
  <c r="D2532" i="25" s="1"/>
  <c r="D2533" i="25" s="1"/>
  <c r="D2534" i="25" s="1"/>
  <c r="D2535" i="25" s="1"/>
  <c r="D2536" i="25" s="1"/>
  <c r="D2537" i="25" s="1"/>
  <c r="D2538" i="25" s="1"/>
  <c r="D2539" i="25" s="1"/>
  <c r="D2540" i="25" s="1"/>
  <c r="D2541" i="25" s="1"/>
  <c r="D2542" i="25" s="1"/>
  <c r="D2543" i="25" s="1"/>
  <c r="D2544" i="25" s="1"/>
  <c r="D2545" i="25" s="1"/>
  <c r="D2546" i="25" s="1"/>
  <c r="D2547" i="25" s="1"/>
  <c r="D2548" i="25" s="1"/>
  <c r="D2549" i="25" s="1"/>
  <c r="D2454" i="25"/>
  <c r="D2455" i="25" s="1"/>
  <c r="D2456" i="25" s="1"/>
  <c r="D2457" i="25" s="1"/>
  <c r="D2458" i="25" s="1"/>
  <c r="D2459" i="25" s="1"/>
  <c r="D2460" i="25" s="1"/>
  <c r="D2461" i="25" s="1"/>
  <c r="D2462" i="25" s="1"/>
  <c r="D2463" i="25" s="1"/>
  <c r="D2464" i="25" s="1"/>
  <c r="D2465" i="25" s="1"/>
  <c r="D2466" i="25" s="1"/>
  <c r="D2467" i="25" s="1"/>
  <c r="D2468" i="25" s="1"/>
  <c r="D2469" i="25" s="1"/>
  <c r="D2470" i="25" s="1"/>
  <c r="D2471" i="25" s="1"/>
  <c r="D2472" i="25" s="1"/>
  <c r="D2473" i="25" s="1"/>
  <c r="D2474" i="25" s="1"/>
  <c r="D2475" i="25" s="1"/>
  <c r="D2476" i="25" s="1"/>
  <c r="D2477" i="25" s="1"/>
  <c r="D2478" i="25" s="1"/>
  <c r="D2479" i="25" s="1"/>
  <c r="D2480" i="25" s="1"/>
  <c r="D2481" i="25" s="1"/>
  <c r="D2482" i="25" s="1"/>
  <c r="D2483" i="25" s="1"/>
  <c r="D2484" i="25" s="1"/>
  <c r="D2485" i="25" s="1"/>
  <c r="D2486" i="25" s="1"/>
  <c r="D2487" i="25" s="1"/>
  <c r="D2488" i="25" s="1"/>
  <c r="D2489" i="25" s="1"/>
  <c r="D2490" i="25" s="1"/>
  <c r="D2491" i="25" s="1"/>
  <c r="D2492" i="25" s="1"/>
  <c r="D2493" i="25" s="1"/>
  <c r="D2494" i="25" s="1"/>
  <c r="D2495" i="25" s="1"/>
  <c r="D2496" i="25" s="1"/>
  <c r="D2497" i="25" s="1"/>
  <c r="D2453" i="25"/>
  <c r="D2401" i="25"/>
  <c r="D2402" i="25" s="1"/>
  <c r="D2403" i="25" s="1"/>
  <c r="D2404" i="25" s="1"/>
  <c r="D2405" i="25" s="1"/>
  <c r="D2406" i="25" s="1"/>
  <c r="D2407" i="25" s="1"/>
  <c r="D2408" i="25" s="1"/>
  <c r="D2409" i="25" s="1"/>
  <c r="D2410" i="25" s="1"/>
  <c r="D2411" i="25" s="1"/>
  <c r="D2412" i="25" s="1"/>
  <c r="D2413" i="25" s="1"/>
  <c r="D2414" i="25" s="1"/>
  <c r="D2415" i="25" s="1"/>
  <c r="D2416" i="25" s="1"/>
  <c r="D2417" i="25" s="1"/>
  <c r="D2418" i="25" s="1"/>
  <c r="D2419" i="25" s="1"/>
  <c r="D2420" i="25" s="1"/>
  <c r="D2421" i="25" s="1"/>
  <c r="D2422" i="25" s="1"/>
  <c r="D2423" i="25" s="1"/>
  <c r="D2424" i="25" s="1"/>
  <c r="D2425" i="25" s="1"/>
  <c r="D2426" i="25" s="1"/>
  <c r="D2427" i="25" s="1"/>
  <c r="D2428" i="25" s="1"/>
  <c r="D2429" i="25" s="1"/>
  <c r="D2430" i="25" s="1"/>
  <c r="D2431" i="25" s="1"/>
  <c r="D2432" i="25" s="1"/>
  <c r="D2433" i="25" s="1"/>
  <c r="D2434" i="25" s="1"/>
  <c r="D2435" i="25" s="1"/>
  <c r="D2436" i="25" s="1"/>
  <c r="D2437" i="25" s="1"/>
  <c r="D2438" i="25" s="1"/>
  <c r="D2439" i="25" s="1"/>
  <c r="D2440" i="25" s="1"/>
  <c r="D2441" i="25" s="1"/>
  <c r="D2442" i="25" s="1"/>
  <c r="D2443" i="25" s="1"/>
  <c r="D2444" i="25" s="1"/>
  <c r="D2445" i="25" s="1"/>
  <c r="D2350" i="25"/>
  <c r="D2351" i="25" s="1"/>
  <c r="D2352" i="25" s="1"/>
  <c r="D2353" i="25" s="1"/>
  <c r="D2354" i="25" s="1"/>
  <c r="D2355" i="25" s="1"/>
  <c r="D2356" i="25" s="1"/>
  <c r="D2357" i="25" s="1"/>
  <c r="D2358" i="25" s="1"/>
  <c r="D2359" i="25" s="1"/>
  <c r="D2360" i="25" s="1"/>
  <c r="D2361" i="25" s="1"/>
  <c r="D2362" i="25" s="1"/>
  <c r="D2363" i="25" s="1"/>
  <c r="D2364" i="25" s="1"/>
  <c r="D2365" i="25" s="1"/>
  <c r="D2366" i="25" s="1"/>
  <c r="D2367" i="25" s="1"/>
  <c r="D2368" i="25" s="1"/>
  <c r="D2369" i="25" s="1"/>
  <c r="D2370" i="25" s="1"/>
  <c r="D2371" i="25" s="1"/>
  <c r="D2372" i="25" s="1"/>
  <c r="D2373" i="25" s="1"/>
  <c r="D2374" i="25" s="1"/>
  <c r="D2375" i="25" s="1"/>
  <c r="D2376" i="25" s="1"/>
  <c r="D2377" i="25" s="1"/>
  <c r="D2378" i="25" s="1"/>
  <c r="D2379" i="25" s="1"/>
  <c r="D2380" i="25" s="1"/>
  <c r="D2381" i="25" s="1"/>
  <c r="D2382" i="25" s="1"/>
  <c r="D2383" i="25" s="1"/>
  <c r="D2384" i="25" s="1"/>
  <c r="D2385" i="25" s="1"/>
  <c r="D2386" i="25" s="1"/>
  <c r="D2387" i="25" s="1"/>
  <c r="D2388" i="25" s="1"/>
  <c r="D2389" i="25" s="1"/>
  <c r="D2390" i="25" s="1"/>
  <c r="D2391" i="25" s="1"/>
  <c r="D2392" i="25" s="1"/>
  <c r="D2393" i="25" s="1"/>
  <c r="D2349" i="25"/>
  <c r="D2297" i="25"/>
  <c r="D2298" i="25" s="1"/>
  <c r="D2299" i="25" s="1"/>
  <c r="D2300" i="25" s="1"/>
  <c r="D2301" i="25" s="1"/>
  <c r="D2302" i="25" s="1"/>
  <c r="D2303" i="25" s="1"/>
  <c r="D2304" i="25" s="1"/>
  <c r="D2305" i="25" s="1"/>
  <c r="D2306" i="25" s="1"/>
  <c r="D2307" i="25" s="1"/>
  <c r="D2308" i="25" s="1"/>
  <c r="D2309" i="25" s="1"/>
  <c r="D2310" i="25" s="1"/>
  <c r="D2311" i="25" s="1"/>
  <c r="D2312" i="25" s="1"/>
  <c r="D2313" i="25" s="1"/>
  <c r="D2314" i="25" s="1"/>
  <c r="D2315" i="25" s="1"/>
  <c r="D2316" i="25" s="1"/>
  <c r="D2317" i="25" s="1"/>
  <c r="D2318" i="25" s="1"/>
  <c r="D2319" i="25" s="1"/>
  <c r="D2320" i="25" s="1"/>
  <c r="D2321" i="25" s="1"/>
  <c r="D2322" i="25" s="1"/>
  <c r="D2323" i="25" s="1"/>
  <c r="D2324" i="25" s="1"/>
  <c r="D2325" i="25" s="1"/>
  <c r="D2326" i="25" s="1"/>
  <c r="D2327" i="25" s="1"/>
  <c r="D2328" i="25" s="1"/>
  <c r="D2329" i="25" s="1"/>
  <c r="D2330" i="25" s="1"/>
  <c r="D2331" i="25" s="1"/>
  <c r="D2332" i="25" s="1"/>
  <c r="D2333" i="25" s="1"/>
  <c r="D2334" i="25" s="1"/>
  <c r="D2335" i="25" s="1"/>
  <c r="D2336" i="25" s="1"/>
  <c r="D2337" i="25" s="1"/>
  <c r="D2338" i="25" s="1"/>
  <c r="D2339" i="25" s="1"/>
  <c r="D2340" i="25" s="1"/>
  <c r="D2341" i="25" s="1"/>
  <c r="D2246" i="25"/>
  <c r="D2247" i="25" s="1"/>
  <c r="D2248" i="25" s="1"/>
  <c r="D2249" i="25" s="1"/>
  <c r="D2250" i="25" s="1"/>
  <c r="D2251" i="25" s="1"/>
  <c r="D2252" i="25" s="1"/>
  <c r="D2253" i="25" s="1"/>
  <c r="D2254" i="25" s="1"/>
  <c r="D2255" i="25" s="1"/>
  <c r="D2256" i="25" s="1"/>
  <c r="D2257" i="25" s="1"/>
  <c r="D2258" i="25" s="1"/>
  <c r="D2259" i="25" s="1"/>
  <c r="D2260" i="25" s="1"/>
  <c r="D2261" i="25" s="1"/>
  <c r="D2262" i="25" s="1"/>
  <c r="D2263" i="25" s="1"/>
  <c r="D2264" i="25" s="1"/>
  <c r="D2265" i="25" s="1"/>
  <c r="D2266" i="25" s="1"/>
  <c r="D2267" i="25" s="1"/>
  <c r="D2268" i="25" s="1"/>
  <c r="D2269" i="25" s="1"/>
  <c r="D2270" i="25" s="1"/>
  <c r="D2271" i="25" s="1"/>
  <c r="D2272" i="25" s="1"/>
  <c r="D2273" i="25" s="1"/>
  <c r="D2274" i="25" s="1"/>
  <c r="D2275" i="25" s="1"/>
  <c r="D2276" i="25" s="1"/>
  <c r="D2277" i="25" s="1"/>
  <c r="D2278" i="25" s="1"/>
  <c r="D2279" i="25" s="1"/>
  <c r="D2280" i="25" s="1"/>
  <c r="D2281" i="25" s="1"/>
  <c r="D2282" i="25" s="1"/>
  <c r="D2283" i="25" s="1"/>
  <c r="D2284" i="25" s="1"/>
  <c r="D2285" i="25" s="1"/>
  <c r="D2286" i="25" s="1"/>
  <c r="D2287" i="25" s="1"/>
  <c r="D2288" i="25" s="1"/>
  <c r="D2289" i="25" s="1"/>
  <c r="D2245" i="25"/>
  <c r="D2193" i="25"/>
  <c r="D2194" i="25" s="1"/>
  <c r="D2195" i="25" s="1"/>
  <c r="D2196" i="25" s="1"/>
  <c r="D2197" i="25" s="1"/>
  <c r="D2198" i="25" s="1"/>
  <c r="D2199" i="25" s="1"/>
  <c r="D2200" i="25" s="1"/>
  <c r="D2201" i="25" s="1"/>
  <c r="D2202" i="25" s="1"/>
  <c r="D2203" i="25" s="1"/>
  <c r="D2204" i="25" s="1"/>
  <c r="D2205" i="25" s="1"/>
  <c r="D2206" i="25" s="1"/>
  <c r="D2207" i="25" s="1"/>
  <c r="D2208" i="25" s="1"/>
  <c r="D2209" i="25" s="1"/>
  <c r="D2210" i="25" s="1"/>
  <c r="D2211" i="25" s="1"/>
  <c r="D2212" i="25" s="1"/>
  <c r="D2213" i="25" s="1"/>
  <c r="D2214" i="25" s="1"/>
  <c r="D2215" i="25" s="1"/>
  <c r="D2216" i="25" s="1"/>
  <c r="D2217" i="25" s="1"/>
  <c r="D2218" i="25" s="1"/>
  <c r="D2219" i="25" s="1"/>
  <c r="D2220" i="25" s="1"/>
  <c r="D2221" i="25" s="1"/>
  <c r="D2222" i="25" s="1"/>
  <c r="D2223" i="25" s="1"/>
  <c r="D2224" i="25" s="1"/>
  <c r="D2225" i="25" s="1"/>
  <c r="D2226" i="25" s="1"/>
  <c r="D2227" i="25" s="1"/>
  <c r="D2228" i="25" s="1"/>
  <c r="D2229" i="25" s="1"/>
  <c r="D2230" i="25" s="1"/>
  <c r="D2231" i="25" s="1"/>
  <c r="D2232" i="25" s="1"/>
  <c r="D2233" i="25" s="1"/>
  <c r="D2234" i="25" s="1"/>
  <c r="D2235" i="25" s="1"/>
  <c r="D2236" i="25" s="1"/>
  <c r="D2237" i="25" s="1"/>
  <c r="D2142" i="25"/>
  <c r="D2143" i="25" s="1"/>
  <c r="D2144" i="25" s="1"/>
  <c r="D2145" i="25" s="1"/>
  <c r="D2146" i="25" s="1"/>
  <c r="D2147" i="25" s="1"/>
  <c r="D2148" i="25" s="1"/>
  <c r="D2149" i="25" s="1"/>
  <c r="D2150" i="25" s="1"/>
  <c r="D2151" i="25" s="1"/>
  <c r="D2152" i="25" s="1"/>
  <c r="D2153" i="25" s="1"/>
  <c r="D2154" i="25" s="1"/>
  <c r="D2155" i="25" s="1"/>
  <c r="D2156" i="25" s="1"/>
  <c r="D2157" i="25" s="1"/>
  <c r="D2158" i="25" s="1"/>
  <c r="D2159" i="25" s="1"/>
  <c r="D2160" i="25" s="1"/>
  <c r="D2161" i="25" s="1"/>
  <c r="D2162" i="25" s="1"/>
  <c r="D2163" i="25" s="1"/>
  <c r="D2164" i="25" s="1"/>
  <c r="D2165" i="25" s="1"/>
  <c r="D2166" i="25" s="1"/>
  <c r="D2167" i="25" s="1"/>
  <c r="D2168" i="25" s="1"/>
  <c r="D2169" i="25" s="1"/>
  <c r="D2170" i="25" s="1"/>
  <c r="D2171" i="25" s="1"/>
  <c r="D2172" i="25" s="1"/>
  <c r="D2173" i="25" s="1"/>
  <c r="D2174" i="25" s="1"/>
  <c r="D2175" i="25" s="1"/>
  <c r="D2176" i="25" s="1"/>
  <c r="D2177" i="25" s="1"/>
  <c r="D2178" i="25" s="1"/>
  <c r="D2179" i="25" s="1"/>
  <c r="D2180" i="25" s="1"/>
  <c r="D2181" i="25" s="1"/>
  <c r="D2182" i="25" s="1"/>
  <c r="D2183" i="25" s="1"/>
  <c r="D2184" i="25" s="1"/>
  <c r="D2185" i="25" s="1"/>
  <c r="D2141" i="25"/>
  <c r="D2089" i="25"/>
  <c r="D2090" i="25" s="1"/>
  <c r="D2091" i="25" s="1"/>
  <c r="D2092" i="25" s="1"/>
  <c r="D2093" i="25" s="1"/>
  <c r="D2094" i="25" s="1"/>
  <c r="D2095" i="25" s="1"/>
  <c r="D2096" i="25" s="1"/>
  <c r="D2097" i="25" s="1"/>
  <c r="D2098" i="25" s="1"/>
  <c r="D2099" i="25" s="1"/>
  <c r="D2100" i="25" s="1"/>
  <c r="D2101" i="25" s="1"/>
  <c r="D2102" i="25" s="1"/>
  <c r="D2103" i="25" s="1"/>
  <c r="D2104" i="25" s="1"/>
  <c r="D2105" i="25" s="1"/>
  <c r="D2106" i="25" s="1"/>
  <c r="D2107" i="25" s="1"/>
  <c r="D2108" i="25" s="1"/>
  <c r="D2109" i="25" s="1"/>
  <c r="D2110" i="25" s="1"/>
  <c r="D2111" i="25" s="1"/>
  <c r="D2112" i="25" s="1"/>
  <c r="D2113" i="25" s="1"/>
  <c r="D2114" i="25" s="1"/>
  <c r="D2115" i="25" s="1"/>
  <c r="D2116" i="25" s="1"/>
  <c r="D2117" i="25" s="1"/>
  <c r="D2118" i="25" s="1"/>
  <c r="D2119" i="25" s="1"/>
  <c r="D2120" i="25" s="1"/>
  <c r="D2121" i="25" s="1"/>
  <c r="D2122" i="25" s="1"/>
  <c r="D2123" i="25" s="1"/>
  <c r="D2124" i="25" s="1"/>
  <c r="D2125" i="25" s="1"/>
  <c r="D2126" i="25" s="1"/>
  <c r="D2127" i="25" s="1"/>
  <c r="D2128" i="25" s="1"/>
  <c r="D2129" i="25" s="1"/>
  <c r="D2130" i="25" s="1"/>
  <c r="D2131" i="25" s="1"/>
  <c r="D2132" i="25" s="1"/>
  <c r="D2133" i="25" s="1"/>
  <c r="D2038" i="25"/>
  <c r="D2039" i="25" s="1"/>
  <c r="D2040" i="25" s="1"/>
  <c r="D2041" i="25" s="1"/>
  <c r="D2042" i="25" s="1"/>
  <c r="D2043" i="25" s="1"/>
  <c r="D2044" i="25" s="1"/>
  <c r="D2045" i="25" s="1"/>
  <c r="D2046" i="25" s="1"/>
  <c r="D2047" i="25" s="1"/>
  <c r="D2048" i="25" s="1"/>
  <c r="D2049" i="25" s="1"/>
  <c r="D2050" i="25" s="1"/>
  <c r="D2051" i="25" s="1"/>
  <c r="D2052" i="25" s="1"/>
  <c r="D2053" i="25" s="1"/>
  <c r="D2054" i="25" s="1"/>
  <c r="D2055" i="25" s="1"/>
  <c r="D2056" i="25" s="1"/>
  <c r="D2057" i="25" s="1"/>
  <c r="D2058" i="25" s="1"/>
  <c r="D2059" i="25" s="1"/>
  <c r="D2060" i="25" s="1"/>
  <c r="D2061" i="25" s="1"/>
  <c r="D2062" i="25" s="1"/>
  <c r="D2063" i="25" s="1"/>
  <c r="D2064" i="25" s="1"/>
  <c r="D2065" i="25" s="1"/>
  <c r="D2066" i="25" s="1"/>
  <c r="D2067" i="25" s="1"/>
  <c r="D2068" i="25" s="1"/>
  <c r="D2069" i="25" s="1"/>
  <c r="D2070" i="25" s="1"/>
  <c r="D2071" i="25" s="1"/>
  <c r="D2072" i="25" s="1"/>
  <c r="D2073" i="25" s="1"/>
  <c r="D2074" i="25" s="1"/>
  <c r="D2075" i="25" s="1"/>
  <c r="D2076" i="25" s="1"/>
  <c r="D2077" i="25" s="1"/>
  <c r="D2078" i="25" s="1"/>
  <c r="D2079" i="25" s="1"/>
  <c r="D2080" i="25" s="1"/>
  <c r="D2081" i="25" s="1"/>
  <c r="D2037" i="25"/>
  <c r="D1985" i="25"/>
  <c r="D1986" i="25" s="1"/>
  <c r="D1987" i="25" s="1"/>
  <c r="D1988" i="25" s="1"/>
  <c r="D1989" i="25" s="1"/>
  <c r="D1990" i="25" s="1"/>
  <c r="D1991" i="25" s="1"/>
  <c r="D1992" i="25" s="1"/>
  <c r="D1993" i="25" s="1"/>
  <c r="D1994" i="25" s="1"/>
  <c r="D1995" i="25" s="1"/>
  <c r="D1996" i="25" s="1"/>
  <c r="D1997" i="25" s="1"/>
  <c r="D1998" i="25" s="1"/>
  <c r="D1999" i="25" s="1"/>
  <c r="D2000" i="25" s="1"/>
  <c r="D2001" i="25" s="1"/>
  <c r="D2002" i="25" s="1"/>
  <c r="D2003" i="25" s="1"/>
  <c r="D2004" i="25" s="1"/>
  <c r="D2005" i="25" s="1"/>
  <c r="D2006" i="25" s="1"/>
  <c r="D2007" i="25" s="1"/>
  <c r="D2008" i="25" s="1"/>
  <c r="D2009" i="25" s="1"/>
  <c r="D2010" i="25" s="1"/>
  <c r="D2011" i="25" s="1"/>
  <c r="D2012" i="25" s="1"/>
  <c r="D2013" i="25" s="1"/>
  <c r="D2014" i="25" s="1"/>
  <c r="D2015" i="25" s="1"/>
  <c r="D2016" i="25" s="1"/>
  <c r="D2017" i="25" s="1"/>
  <c r="D2018" i="25" s="1"/>
  <c r="D2019" i="25" s="1"/>
  <c r="D2020" i="25" s="1"/>
  <c r="D2021" i="25" s="1"/>
  <c r="D2022" i="25" s="1"/>
  <c r="D2023" i="25" s="1"/>
  <c r="D2024" i="25" s="1"/>
  <c r="D2025" i="25" s="1"/>
  <c r="D2026" i="25" s="1"/>
  <c r="D2027" i="25" s="1"/>
  <c r="D2028" i="25" s="1"/>
  <c r="D2029" i="25" s="1"/>
  <c r="D1934" i="25"/>
  <c r="D1935" i="25" s="1"/>
  <c r="D1936" i="25" s="1"/>
  <c r="D1937" i="25" s="1"/>
  <c r="D1938" i="25" s="1"/>
  <c r="D1939" i="25" s="1"/>
  <c r="D1940" i="25" s="1"/>
  <c r="D1941" i="25" s="1"/>
  <c r="D1942" i="25" s="1"/>
  <c r="D1943" i="25" s="1"/>
  <c r="D1944" i="25" s="1"/>
  <c r="D1945" i="25" s="1"/>
  <c r="D1946" i="25" s="1"/>
  <c r="D1947" i="25" s="1"/>
  <c r="D1948" i="25" s="1"/>
  <c r="D1949" i="25" s="1"/>
  <c r="D1950" i="25" s="1"/>
  <c r="D1951" i="25" s="1"/>
  <c r="D1952" i="25" s="1"/>
  <c r="D1953" i="25" s="1"/>
  <c r="D1954" i="25" s="1"/>
  <c r="D1955" i="25" s="1"/>
  <c r="D1956" i="25" s="1"/>
  <c r="D1957" i="25" s="1"/>
  <c r="D1958" i="25" s="1"/>
  <c r="D1959" i="25" s="1"/>
  <c r="D1960" i="25" s="1"/>
  <c r="D1961" i="25" s="1"/>
  <c r="D1962" i="25" s="1"/>
  <c r="D1963" i="25" s="1"/>
  <c r="D1964" i="25" s="1"/>
  <c r="D1965" i="25" s="1"/>
  <c r="D1966" i="25" s="1"/>
  <c r="D1967" i="25" s="1"/>
  <c r="D1968" i="25" s="1"/>
  <c r="D1969" i="25" s="1"/>
  <c r="D1970" i="25" s="1"/>
  <c r="D1971" i="25" s="1"/>
  <c r="D1972" i="25" s="1"/>
  <c r="D1973" i="25" s="1"/>
  <c r="D1974" i="25" s="1"/>
  <c r="D1975" i="25" s="1"/>
  <c r="D1976" i="25" s="1"/>
  <c r="D1977" i="25" s="1"/>
  <c r="D1933" i="25"/>
  <c r="D1881" i="25"/>
  <c r="D1882" i="25" s="1"/>
  <c r="D1883" i="25" s="1"/>
  <c r="D1884" i="25" s="1"/>
  <c r="D1885" i="25" s="1"/>
  <c r="D1886" i="25" s="1"/>
  <c r="D1887" i="25" s="1"/>
  <c r="D1888" i="25" s="1"/>
  <c r="D1889" i="25" s="1"/>
  <c r="D1890" i="25" s="1"/>
  <c r="D1891" i="25" s="1"/>
  <c r="D1892" i="25" s="1"/>
  <c r="D1893" i="25" s="1"/>
  <c r="D1894" i="25" s="1"/>
  <c r="D1895" i="25" s="1"/>
  <c r="D1896" i="25" s="1"/>
  <c r="D1897" i="25" s="1"/>
  <c r="D1898" i="25" s="1"/>
  <c r="D1899" i="25" s="1"/>
  <c r="D1900" i="25" s="1"/>
  <c r="D1901" i="25" s="1"/>
  <c r="D1902" i="25" s="1"/>
  <c r="D1903" i="25" s="1"/>
  <c r="D1904" i="25" s="1"/>
  <c r="D1905" i="25" s="1"/>
  <c r="D1906" i="25" s="1"/>
  <c r="D1907" i="25" s="1"/>
  <c r="D1908" i="25" s="1"/>
  <c r="D1909" i="25" s="1"/>
  <c r="D1910" i="25" s="1"/>
  <c r="D1911" i="25" s="1"/>
  <c r="D1912" i="25" s="1"/>
  <c r="D1913" i="25" s="1"/>
  <c r="D1914" i="25" s="1"/>
  <c r="D1915" i="25" s="1"/>
  <c r="D1916" i="25" s="1"/>
  <c r="D1917" i="25" s="1"/>
  <c r="D1918" i="25" s="1"/>
  <c r="D1919" i="25" s="1"/>
  <c r="D1920" i="25" s="1"/>
  <c r="D1921" i="25" s="1"/>
  <c r="D1922" i="25" s="1"/>
  <c r="D1923" i="25" s="1"/>
  <c r="D1924" i="25" s="1"/>
  <c r="D1925" i="25" s="1"/>
  <c r="D1830" i="25"/>
  <c r="D1831" i="25" s="1"/>
  <c r="D1832" i="25" s="1"/>
  <c r="D1833" i="25" s="1"/>
  <c r="D1834" i="25" s="1"/>
  <c r="D1835" i="25" s="1"/>
  <c r="D1836" i="25" s="1"/>
  <c r="D1837" i="25" s="1"/>
  <c r="D1838" i="25" s="1"/>
  <c r="D1839" i="25" s="1"/>
  <c r="D1840" i="25" s="1"/>
  <c r="D1841" i="25" s="1"/>
  <c r="D1842" i="25" s="1"/>
  <c r="D1843" i="25" s="1"/>
  <c r="D1844" i="25" s="1"/>
  <c r="D1845" i="25" s="1"/>
  <c r="D1846" i="25" s="1"/>
  <c r="D1847" i="25" s="1"/>
  <c r="D1848" i="25" s="1"/>
  <c r="D1849" i="25" s="1"/>
  <c r="D1850" i="25" s="1"/>
  <c r="D1851" i="25" s="1"/>
  <c r="D1852" i="25" s="1"/>
  <c r="D1853" i="25" s="1"/>
  <c r="D1854" i="25" s="1"/>
  <c r="D1855" i="25" s="1"/>
  <c r="D1856" i="25" s="1"/>
  <c r="D1857" i="25" s="1"/>
  <c r="D1858" i="25" s="1"/>
  <c r="D1859" i="25" s="1"/>
  <c r="D1860" i="25" s="1"/>
  <c r="D1861" i="25" s="1"/>
  <c r="D1862" i="25" s="1"/>
  <c r="D1863" i="25" s="1"/>
  <c r="D1864" i="25" s="1"/>
  <c r="D1865" i="25" s="1"/>
  <c r="D1866" i="25" s="1"/>
  <c r="D1867" i="25" s="1"/>
  <c r="D1868" i="25" s="1"/>
  <c r="D1869" i="25" s="1"/>
  <c r="D1870" i="25" s="1"/>
  <c r="D1871" i="25" s="1"/>
  <c r="D1872" i="25" s="1"/>
  <c r="D1873" i="25" s="1"/>
  <c r="D1829" i="25"/>
  <c r="D1777" i="25"/>
  <c r="D1778" i="25" s="1"/>
  <c r="D1779" i="25" s="1"/>
  <c r="D1780" i="25" s="1"/>
  <c r="D1781" i="25" s="1"/>
  <c r="D1782" i="25" s="1"/>
  <c r="D1783" i="25" s="1"/>
  <c r="D1784" i="25" s="1"/>
  <c r="D1785" i="25" s="1"/>
  <c r="D1786" i="25" s="1"/>
  <c r="D1787" i="25" s="1"/>
  <c r="D1788" i="25" s="1"/>
  <c r="D1789" i="25" s="1"/>
  <c r="D1790" i="25" s="1"/>
  <c r="D1791" i="25" s="1"/>
  <c r="D1792" i="25" s="1"/>
  <c r="D1793" i="25" s="1"/>
  <c r="D1794" i="25" s="1"/>
  <c r="D1795" i="25" s="1"/>
  <c r="D1796" i="25" s="1"/>
  <c r="D1797" i="25" s="1"/>
  <c r="D1798" i="25" s="1"/>
  <c r="D1799" i="25" s="1"/>
  <c r="D1800" i="25" s="1"/>
  <c r="D1801" i="25" s="1"/>
  <c r="D1802" i="25" s="1"/>
  <c r="D1803" i="25" s="1"/>
  <c r="D1804" i="25" s="1"/>
  <c r="D1805" i="25" s="1"/>
  <c r="D1806" i="25" s="1"/>
  <c r="D1807" i="25" s="1"/>
  <c r="D1808" i="25" s="1"/>
  <c r="D1809" i="25" s="1"/>
  <c r="D1810" i="25" s="1"/>
  <c r="D1811" i="25" s="1"/>
  <c r="D1812" i="25" s="1"/>
  <c r="D1813" i="25" s="1"/>
  <c r="D1814" i="25" s="1"/>
  <c r="D1815" i="25" s="1"/>
  <c r="D1816" i="25" s="1"/>
  <c r="D1817" i="25" s="1"/>
  <c r="D1818" i="25" s="1"/>
  <c r="D1819" i="25" s="1"/>
  <c r="D1820" i="25" s="1"/>
  <c r="D1821" i="25" s="1"/>
  <c r="D1726" i="25"/>
  <c r="D1727" i="25" s="1"/>
  <c r="D1728" i="25" s="1"/>
  <c r="D1729" i="25" s="1"/>
  <c r="D1730" i="25" s="1"/>
  <c r="D1731" i="25" s="1"/>
  <c r="D1732" i="25" s="1"/>
  <c r="D1733" i="25" s="1"/>
  <c r="D1734" i="25" s="1"/>
  <c r="D1735" i="25" s="1"/>
  <c r="D1736" i="25" s="1"/>
  <c r="D1737" i="25" s="1"/>
  <c r="D1738" i="25" s="1"/>
  <c r="D1739" i="25" s="1"/>
  <c r="D1740" i="25" s="1"/>
  <c r="D1741" i="25" s="1"/>
  <c r="D1742" i="25" s="1"/>
  <c r="D1743" i="25" s="1"/>
  <c r="D1744" i="25" s="1"/>
  <c r="D1745" i="25" s="1"/>
  <c r="D1746" i="25" s="1"/>
  <c r="D1747" i="25" s="1"/>
  <c r="D1748" i="25" s="1"/>
  <c r="D1749" i="25" s="1"/>
  <c r="D1750" i="25" s="1"/>
  <c r="D1751" i="25" s="1"/>
  <c r="D1752" i="25" s="1"/>
  <c r="D1753" i="25" s="1"/>
  <c r="D1754" i="25" s="1"/>
  <c r="D1755" i="25" s="1"/>
  <c r="D1756" i="25" s="1"/>
  <c r="D1757" i="25" s="1"/>
  <c r="D1758" i="25" s="1"/>
  <c r="D1759" i="25" s="1"/>
  <c r="D1760" i="25" s="1"/>
  <c r="D1761" i="25" s="1"/>
  <c r="D1762" i="25" s="1"/>
  <c r="D1763" i="25" s="1"/>
  <c r="D1764" i="25" s="1"/>
  <c r="D1765" i="25" s="1"/>
  <c r="D1766" i="25" s="1"/>
  <c r="D1767" i="25" s="1"/>
  <c r="D1768" i="25" s="1"/>
  <c r="D1769" i="25" s="1"/>
  <c r="D1725" i="25"/>
  <c r="D1673" i="25"/>
  <c r="D1674" i="25" s="1"/>
  <c r="D1675" i="25" s="1"/>
  <c r="D1676" i="25" s="1"/>
  <c r="D1677" i="25" s="1"/>
  <c r="D1678" i="25" s="1"/>
  <c r="D1679" i="25" s="1"/>
  <c r="D1680" i="25" s="1"/>
  <c r="D1681" i="25" s="1"/>
  <c r="D1682" i="25" s="1"/>
  <c r="D1683" i="25" s="1"/>
  <c r="D1684" i="25" s="1"/>
  <c r="D1685" i="25" s="1"/>
  <c r="D1686" i="25" s="1"/>
  <c r="D1687" i="25" s="1"/>
  <c r="D1688" i="25" s="1"/>
  <c r="D1689" i="25" s="1"/>
  <c r="D1690" i="25" s="1"/>
  <c r="D1691" i="25" s="1"/>
  <c r="D1692" i="25" s="1"/>
  <c r="D1693" i="25" s="1"/>
  <c r="D1694" i="25" s="1"/>
  <c r="D1695" i="25" s="1"/>
  <c r="D1696" i="25" s="1"/>
  <c r="D1697" i="25" s="1"/>
  <c r="D1698" i="25" s="1"/>
  <c r="D1699" i="25" s="1"/>
  <c r="D1700" i="25" s="1"/>
  <c r="D1701" i="25" s="1"/>
  <c r="D1702" i="25" s="1"/>
  <c r="D1703" i="25" s="1"/>
  <c r="D1704" i="25" s="1"/>
  <c r="D1705" i="25" s="1"/>
  <c r="D1706" i="25" s="1"/>
  <c r="D1707" i="25" s="1"/>
  <c r="D1708" i="25" s="1"/>
  <c r="D1709" i="25" s="1"/>
  <c r="D1710" i="25" s="1"/>
  <c r="D1711" i="25" s="1"/>
  <c r="D1712" i="25" s="1"/>
  <c r="D1713" i="25" s="1"/>
  <c r="D1714" i="25" s="1"/>
  <c r="D1715" i="25" s="1"/>
  <c r="D1716" i="25" s="1"/>
  <c r="D1717" i="25" s="1"/>
  <c r="D1622" i="25"/>
  <c r="D1623" i="25" s="1"/>
  <c r="D1624" i="25" s="1"/>
  <c r="D1625" i="25" s="1"/>
  <c r="D1626" i="25" s="1"/>
  <c r="D1627" i="25" s="1"/>
  <c r="D1628" i="25" s="1"/>
  <c r="D1629" i="25" s="1"/>
  <c r="D1630" i="25" s="1"/>
  <c r="D1631" i="25" s="1"/>
  <c r="D1632" i="25" s="1"/>
  <c r="D1633" i="25" s="1"/>
  <c r="D1634" i="25" s="1"/>
  <c r="D1635" i="25" s="1"/>
  <c r="D1636" i="25" s="1"/>
  <c r="D1637" i="25" s="1"/>
  <c r="D1638" i="25" s="1"/>
  <c r="D1639" i="25" s="1"/>
  <c r="D1640" i="25" s="1"/>
  <c r="D1641" i="25" s="1"/>
  <c r="D1642" i="25" s="1"/>
  <c r="D1643" i="25" s="1"/>
  <c r="D1644" i="25" s="1"/>
  <c r="D1645" i="25" s="1"/>
  <c r="D1646" i="25" s="1"/>
  <c r="D1647" i="25" s="1"/>
  <c r="D1648" i="25" s="1"/>
  <c r="D1649" i="25" s="1"/>
  <c r="D1650" i="25" s="1"/>
  <c r="D1651" i="25" s="1"/>
  <c r="D1652" i="25" s="1"/>
  <c r="D1653" i="25" s="1"/>
  <c r="D1654" i="25" s="1"/>
  <c r="D1655" i="25" s="1"/>
  <c r="D1656" i="25" s="1"/>
  <c r="D1657" i="25" s="1"/>
  <c r="D1658" i="25" s="1"/>
  <c r="D1659" i="25" s="1"/>
  <c r="D1660" i="25" s="1"/>
  <c r="D1661" i="25" s="1"/>
  <c r="D1662" i="25" s="1"/>
  <c r="D1663" i="25" s="1"/>
  <c r="D1664" i="25" s="1"/>
  <c r="D1665" i="25" s="1"/>
  <c r="D1621" i="25"/>
  <c r="D1569" i="25"/>
  <c r="D1570" i="25" s="1"/>
  <c r="D1571" i="25" s="1"/>
  <c r="D1572" i="25" s="1"/>
  <c r="D1573" i="25" s="1"/>
  <c r="D1574" i="25" s="1"/>
  <c r="D1575" i="25" s="1"/>
  <c r="D1576" i="25" s="1"/>
  <c r="D1577" i="25" s="1"/>
  <c r="D1578" i="25" s="1"/>
  <c r="D1579" i="25" s="1"/>
  <c r="D1580" i="25" s="1"/>
  <c r="D1581" i="25" s="1"/>
  <c r="D1582" i="25" s="1"/>
  <c r="D1583" i="25" s="1"/>
  <c r="D1584" i="25" s="1"/>
  <c r="D1585" i="25" s="1"/>
  <c r="D1586" i="25" s="1"/>
  <c r="D1587" i="25" s="1"/>
  <c r="D1588" i="25" s="1"/>
  <c r="D1589" i="25" s="1"/>
  <c r="D1590" i="25" s="1"/>
  <c r="D1591" i="25" s="1"/>
  <c r="D1592" i="25" s="1"/>
  <c r="D1593" i="25" s="1"/>
  <c r="D1594" i="25" s="1"/>
  <c r="D1595" i="25" s="1"/>
  <c r="D1596" i="25" s="1"/>
  <c r="D1597" i="25" s="1"/>
  <c r="D1598" i="25" s="1"/>
  <c r="D1599" i="25" s="1"/>
  <c r="D1600" i="25" s="1"/>
  <c r="D1601" i="25" s="1"/>
  <c r="D1602" i="25" s="1"/>
  <c r="D1603" i="25" s="1"/>
  <c r="D1604" i="25" s="1"/>
  <c r="D1605" i="25" s="1"/>
  <c r="D1606" i="25" s="1"/>
  <c r="D1607" i="25" s="1"/>
  <c r="D1608" i="25" s="1"/>
  <c r="D1609" i="25" s="1"/>
  <c r="D1610" i="25" s="1"/>
  <c r="D1611" i="25" s="1"/>
  <c r="D1612" i="25" s="1"/>
  <c r="D1613" i="25" s="1"/>
  <c r="D1518" i="25"/>
  <c r="D1519" i="25" s="1"/>
  <c r="D1520" i="25" s="1"/>
  <c r="D1521" i="25" s="1"/>
  <c r="D1522" i="25" s="1"/>
  <c r="D1523" i="25" s="1"/>
  <c r="D1524" i="25" s="1"/>
  <c r="D1525" i="25" s="1"/>
  <c r="D1526" i="25" s="1"/>
  <c r="D1527" i="25" s="1"/>
  <c r="D1528" i="25" s="1"/>
  <c r="D1529" i="25" s="1"/>
  <c r="D1530" i="25" s="1"/>
  <c r="D1531" i="25" s="1"/>
  <c r="D1532" i="25" s="1"/>
  <c r="D1533" i="25" s="1"/>
  <c r="D1534" i="25" s="1"/>
  <c r="D1535" i="25" s="1"/>
  <c r="D1536" i="25" s="1"/>
  <c r="D1537" i="25" s="1"/>
  <c r="D1538" i="25" s="1"/>
  <c r="D1539" i="25" s="1"/>
  <c r="D1540" i="25" s="1"/>
  <c r="D1541" i="25" s="1"/>
  <c r="D1542" i="25" s="1"/>
  <c r="D1543" i="25" s="1"/>
  <c r="D1544" i="25" s="1"/>
  <c r="D1545" i="25" s="1"/>
  <c r="D1546" i="25" s="1"/>
  <c r="D1547" i="25" s="1"/>
  <c r="D1548" i="25" s="1"/>
  <c r="D1549" i="25" s="1"/>
  <c r="D1550" i="25" s="1"/>
  <c r="D1551" i="25" s="1"/>
  <c r="D1552" i="25" s="1"/>
  <c r="D1553" i="25" s="1"/>
  <c r="D1554" i="25" s="1"/>
  <c r="D1555" i="25" s="1"/>
  <c r="D1556" i="25" s="1"/>
  <c r="D1557" i="25" s="1"/>
  <c r="D1558" i="25" s="1"/>
  <c r="D1559" i="25" s="1"/>
  <c r="D1560" i="25" s="1"/>
  <c r="D1561" i="25" s="1"/>
  <c r="D1517" i="25"/>
  <c r="D1465" i="25"/>
  <c r="D1466" i="25" s="1"/>
  <c r="D1467" i="25" s="1"/>
  <c r="D1468" i="25" s="1"/>
  <c r="D1469" i="25" s="1"/>
  <c r="D1470" i="25" s="1"/>
  <c r="D1471" i="25" s="1"/>
  <c r="D1472" i="25" s="1"/>
  <c r="D1473" i="25" s="1"/>
  <c r="D1474" i="25" s="1"/>
  <c r="D1475" i="25" s="1"/>
  <c r="D1476" i="25" s="1"/>
  <c r="D1477" i="25" s="1"/>
  <c r="D1478" i="25" s="1"/>
  <c r="D1479" i="25" s="1"/>
  <c r="D1480" i="25" s="1"/>
  <c r="D1481" i="25" s="1"/>
  <c r="D1482" i="25" s="1"/>
  <c r="D1483" i="25" s="1"/>
  <c r="D1484" i="25" s="1"/>
  <c r="D1485" i="25" s="1"/>
  <c r="D1486" i="25" s="1"/>
  <c r="D1487" i="25" s="1"/>
  <c r="D1488" i="25" s="1"/>
  <c r="D1489" i="25" s="1"/>
  <c r="D1490" i="25" s="1"/>
  <c r="D1491" i="25" s="1"/>
  <c r="D1492" i="25" s="1"/>
  <c r="D1493" i="25" s="1"/>
  <c r="D1494" i="25" s="1"/>
  <c r="D1495" i="25" s="1"/>
  <c r="D1496" i="25" s="1"/>
  <c r="D1497" i="25" s="1"/>
  <c r="D1498" i="25" s="1"/>
  <c r="D1499" i="25" s="1"/>
  <c r="D1500" i="25" s="1"/>
  <c r="D1501" i="25" s="1"/>
  <c r="D1502" i="25" s="1"/>
  <c r="D1503" i="25" s="1"/>
  <c r="D1504" i="25" s="1"/>
  <c r="D1505" i="25" s="1"/>
  <c r="D1506" i="25" s="1"/>
  <c r="D1507" i="25" s="1"/>
  <c r="D1508" i="25" s="1"/>
  <c r="D1509" i="25" s="1"/>
  <c r="D1414" i="25"/>
  <c r="D1415" i="25" s="1"/>
  <c r="D1416" i="25" s="1"/>
  <c r="D1417" i="25" s="1"/>
  <c r="D1418" i="25" s="1"/>
  <c r="D1419" i="25" s="1"/>
  <c r="D1420" i="25" s="1"/>
  <c r="D1421" i="25" s="1"/>
  <c r="D1422" i="25" s="1"/>
  <c r="D1423" i="25" s="1"/>
  <c r="D1424" i="25" s="1"/>
  <c r="D1425" i="25" s="1"/>
  <c r="D1426" i="25" s="1"/>
  <c r="D1427" i="25" s="1"/>
  <c r="D1428" i="25" s="1"/>
  <c r="D1429" i="25" s="1"/>
  <c r="D1430" i="25" s="1"/>
  <c r="D1431" i="25" s="1"/>
  <c r="D1432" i="25" s="1"/>
  <c r="D1433" i="25" s="1"/>
  <c r="D1434" i="25" s="1"/>
  <c r="D1435" i="25" s="1"/>
  <c r="D1436" i="25" s="1"/>
  <c r="D1437" i="25" s="1"/>
  <c r="D1438" i="25" s="1"/>
  <c r="D1439" i="25" s="1"/>
  <c r="D1440" i="25" s="1"/>
  <c r="D1441" i="25" s="1"/>
  <c r="D1442" i="25" s="1"/>
  <c r="D1443" i="25" s="1"/>
  <c r="D1444" i="25" s="1"/>
  <c r="D1445" i="25" s="1"/>
  <c r="D1446" i="25" s="1"/>
  <c r="D1447" i="25" s="1"/>
  <c r="D1448" i="25" s="1"/>
  <c r="D1449" i="25" s="1"/>
  <c r="D1450" i="25" s="1"/>
  <c r="D1451" i="25" s="1"/>
  <c r="D1452" i="25" s="1"/>
  <c r="D1453" i="25" s="1"/>
  <c r="D1454" i="25" s="1"/>
  <c r="D1455" i="25" s="1"/>
  <c r="D1456" i="25" s="1"/>
  <c r="D1457" i="25" s="1"/>
  <c r="D1413" i="25"/>
  <c r="D1361" i="25"/>
  <c r="D1362" i="25" s="1"/>
  <c r="D1363" i="25" s="1"/>
  <c r="D1364" i="25" s="1"/>
  <c r="D1365" i="25" s="1"/>
  <c r="D1366" i="25" s="1"/>
  <c r="D1367" i="25" s="1"/>
  <c r="D1368" i="25" s="1"/>
  <c r="D1369" i="25" s="1"/>
  <c r="D1370" i="25" s="1"/>
  <c r="D1371" i="25" s="1"/>
  <c r="D1372" i="25" s="1"/>
  <c r="D1373" i="25" s="1"/>
  <c r="D1374" i="25" s="1"/>
  <c r="D1375" i="25" s="1"/>
  <c r="D1376" i="25" s="1"/>
  <c r="D1377" i="25" s="1"/>
  <c r="D1378" i="25" s="1"/>
  <c r="D1379" i="25" s="1"/>
  <c r="D1380" i="25" s="1"/>
  <c r="D1381" i="25" s="1"/>
  <c r="D1382" i="25" s="1"/>
  <c r="D1383" i="25" s="1"/>
  <c r="D1384" i="25" s="1"/>
  <c r="D1385" i="25" s="1"/>
  <c r="D1386" i="25" s="1"/>
  <c r="D1387" i="25" s="1"/>
  <c r="D1388" i="25" s="1"/>
  <c r="D1389" i="25" s="1"/>
  <c r="D1390" i="25" s="1"/>
  <c r="D1391" i="25" s="1"/>
  <c r="D1392" i="25" s="1"/>
  <c r="D1393" i="25" s="1"/>
  <c r="D1394" i="25" s="1"/>
  <c r="D1395" i="25" s="1"/>
  <c r="D1396" i="25" s="1"/>
  <c r="D1397" i="25" s="1"/>
  <c r="D1398" i="25" s="1"/>
  <c r="D1399" i="25" s="1"/>
  <c r="D1400" i="25" s="1"/>
  <c r="D1401" i="25" s="1"/>
  <c r="D1402" i="25" s="1"/>
  <c r="D1403" i="25" s="1"/>
  <c r="D1404" i="25" s="1"/>
  <c r="D1405" i="25" s="1"/>
  <c r="D1310" i="25"/>
  <c r="D1311" i="25" s="1"/>
  <c r="D1312" i="25" s="1"/>
  <c r="D1313" i="25" s="1"/>
  <c r="D1314" i="25" s="1"/>
  <c r="D1315" i="25" s="1"/>
  <c r="D1316" i="25" s="1"/>
  <c r="D1317" i="25" s="1"/>
  <c r="D1318" i="25" s="1"/>
  <c r="D1319" i="25" s="1"/>
  <c r="D1320" i="25" s="1"/>
  <c r="D1321" i="25" s="1"/>
  <c r="D1322" i="25" s="1"/>
  <c r="D1323" i="25" s="1"/>
  <c r="D1324" i="25" s="1"/>
  <c r="D1325" i="25" s="1"/>
  <c r="D1326" i="25" s="1"/>
  <c r="D1327" i="25" s="1"/>
  <c r="D1328" i="25" s="1"/>
  <c r="D1329" i="25" s="1"/>
  <c r="D1330" i="25" s="1"/>
  <c r="D1331" i="25" s="1"/>
  <c r="D1332" i="25" s="1"/>
  <c r="D1333" i="25" s="1"/>
  <c r="D1334" i="25" s="1"/>
  <c r="D1335" i="25" s="1"/>
  <c r="D1336" i="25" s="1"/>
  <c r="D1337" i="25" s="1"/>
  <c r="D1338" i="25" s="1"/>
  <c r="D1339" i="25" s="1"/>
  <c r="D1340" i="25" s="1"/>
  <c r="D1341" i="25" s="1"/>
  <c r="D1342" i="25" s="1"/>
  <c r="D1343" i="25" s="1"/>
  <c r="D1344" i="25" s="1"/>
  <c r="D1345" i="25" s="1"/>
  <c r="D1346" i="25" s="1"/>
  <c r="D1347" i="25" s="1"/>
  <c r="D1348" i="25" s="1"/>
  <c r="D1349" i="25" s="1"/>
  <c r="D1350" i="25" s="1"/>
  <c r="D1351" i="25" s="1"/>
  <c r="D1352" i="25" s="1"/>
  <c r="D1353" i="25" s="1"/>
  <c r="D1309" i="25"/>
  <c r="D1257" i="25"/>
  <c r="D1258" i="25" s="1"/>
  <c r="D1259" i="25" s="1"/>
  <c r="D1260" i="25" s="1"/>
  <c r="D1261" i="25" s="1"/>
  <c r="D1262" i="25" s="1"/>
  <c r="D1263" i="25" s="1"/>
  <c r="D1264" i="25" s="1"/>
  <c r="D1265" i="25" s="1"/>
  <c r="D1266" i="25" s="1"/>
  <c r="D1267" i="25" s="1"/>
  <c r="D1268" i="25" s="1"/>
  <c r="D1269" i="25" s="1"/>
  <c r="D1270" i="25" s="1"/>
  <c r="D1271" i="25" s="1"/>
  <c r="D1272" i="25" s="1"/>
  <c r="D1273" i="25" s="1"/>
  <c r="D1274" i="25" s="1"/>
  <c r="D1275" i="25" s="1"/>
  <c r="D1276" i="25" s="1"/>
  <c r="D1277" i="25" s="1"/>
  <c r="D1278" i="25" s="1"/>
  <c r="D1279" i="25" s="1"/>
  <c r="D1280" i="25" s="1"/>
  <c r="D1281" i="25" s="1"/>
  <c r="D1282" i="25" s="1"/>
  <c r="D1283" i="25" s="1"/>
  <c r="D1284" i="25" s="1"/>
  <c r="D1285" i="25" s="1"/>
  <c r="D1286" i="25" s="1"/>
  <c r="D1287" i="25" s="1"/>
  <c r="D1288" i="25" s="1"/>
  <c r="D1289" i="25" s="1"/>
  <c r="D1290" i="25" s="1"/>
  <c r="D1291" i="25" s="1"/>
  <c r="D1292" i="25" s="1"/>
  <c r="D1293" i="25" s="1"/>
  <c r="D1294" i="25" s="1"/>
  <c r="D1295" i="25" s="1"/>
  <c r="D1296" i="25" s="1"/>
  <c r="D1297" i="25" s="1"/>
  <c r="D1298" i="25" s="1"/>
  <c r="D1299" i="25" s="1"/>
  <c r="D1300" i="25" s="1"/>
  <c r="D1301" i="25" s="1"/>
  <c r="D1206" i="25"/>
  <c r="D1207" i="25" s="1"/>
  <c r="D1208" i="25" s="1"/>
  <c r="D1209" i="25" s="1"/>
  <c r="D1210" i="25" s="1"/>
  <c r="D1211" i="25" s="1"/>
  <c r="D1212" i="25" s="1"/>
  <c r="D1213" i="25" s="1"/>
  <c r="D1214" i="25" s="1"/>
  <c r="D1215" i="25" s="1"/>
  <c r="D1216" i="25" s="1"/>
  <c r="D1217" i="25" s="1"/>
  <c r="D1218" i="25" s="1"/>
  <c r="D1219" i="25" s="1"/>
  <c r="D1220" i="25" s="1"/>
  <c r="D1221" i="25" s="1"/>
  <c r="D1222" i="25" s="1"/>
  <c r="D1223" i="25" s="1"/>
  <c r="D1224" i="25" s="1"/>
  <c r="D1225" i="25" s="1"/>
  <c r="D1226" i="25" s="1"/>
  <c r="D1227" i="25" s="1"/>
  <c r="D1228" i="25" s="1"/>
  <c r="D1229" i="25" s="1"/>
  <c r="D1230" i="25" s="1"/>
  <c r="D1231" i="25" s="1"/>
  <c r="D1232" i="25" s="1"/>
  <c r="D1233" i="25" s="1"/>
  <c r="D1234" i="25" s="1"/>
  <c r="D1235" i="25" s="1"/>
  <c r="D1236" i="25" s="1"/>
  <c r="D1237" i="25" s="1"/>
  <c r="D1238" i="25" s="1"/>
  <c r="D1239" i="25" s="1"/>
  <c r="D1240" i="25" s="1"/>
  <c r="D1241" i="25" s="1"/>
  <c r="D1242" i="25" s="1"/>
  <c r="D1243" i="25" s="1"/>
  <c r="D1244" i="25" s="1"/>
  <c r="D1245" i="25" s="1"/>
  <c r="D1246" i="25" s="1"/>
  <c r="D1247" i="25" s="1"/>
  <c r="D1248" i="25" s="1"/>
  <c r="D1249" i="25" s="1"/>
  <c r="D1205" i="25"/>
  <c r="D1153" i="25"/>
  <c r="D1154" i="25" s="1"/>
  <c r="D1155" i="25" s="1"/>
  <c r="D1156" i="25" s="1"/>
  <c r="D1157" i="25" s="1"/>
  <c r="D1158" i="25" s="1"/>
  <c r="D1159" i="25" s="1"/>
  <c r="D1160" i="25" s="1"/>
  <c r="D1161" i="25" s="1"/>
  <c r="D1162" i="25" s="1"/>
  <c r="D1163" i="25" s="1"/>
  <c r="D1164" i="25" s="1"/>
  <c r="D1165" i="25" s="1"/>
  <c r="D1166" i="25" s="1"/>
  <c r="D1167" i="25" s="1"/>
  <c r="D1168" i="25" s="1"/>
  <c r="D1169" i="25" s="1"/>
  <c r="D1170" i="25" s="1"/>
  <c r="D1171" i="25" s="1"/>
  <c r="D1172" i="25" s="1"/>
  <c r="D1173" i="25" s="1"/>
  <c r="D1174" i="25" s="1"/>
  <c r="D1175" i="25" s="1"/>
  <c r="D1176" i="25" s="1"/>
  <c r="D1177" i="25" s="1"/>
  <c r="D1178" i="25" s="1"/>
  <c r="D1179" i="25" s="1"/>
  <c r="D1180" i="25" s="1"/>
  <c r="D1181" i="25" s="1"/>
  <c r="D1182" i="25" s="1"/>
  <c r="D1183" i="25" s="1"/>
  <c r="D1184" i="25" s="1"/>
  <c r="D1185" i="25" s="1"/>
  <c r="D1186" i="25" s="1"/>
  <c r="D1187" i="25" s="1"/>
  <c r="D1188" i="25" s="1"/>
  <c r="D1189" i="25" s="1"/>
  <c r="D1190" i="25" s="1"/>
  <c r="D1191" i="25" s="1"/>
  <c r="D1192" i="25" s="1"/>
  <c r="D1193" i="25" s="1"/>
  <c r="D1194" i="25" s="1"/>
  <c r="D1195" i="25" s="1"/>
  <c r="D1196" i="25" s="1"/>
  <c r="D1197" i="25" s="1"/>
  <c r="D1102" i="25"/>
  <c r="D1103" i="25" s="1"/>
  <c r="D1104" i="25" s="1"/>
  <c r="D1105" i="25" s="1"/>
  <c r="D1106" i="25" s="1"/>
  <c r="D1107" i="25" s="1"/>
  <c r="D1108" i="25" s="1"/>
  <c r="D1109" i="25" s="1"/>
  <c r="D1110" i="25" s="1"/>
  <c r="D1111" i="25" s="1"/>
  <c r="D1112" i="25" s="1"/>
  <c r="D1113" i="25" s="1"/>
  <c r="D1114" i="25" s="1"/>
  <c r="D1115" i="25" s="1"/>
  <c r="D1116" i="25" s="1"/>
  <c r="D1117" i="25" s="1"/>
  <c r="D1118" i="25" s="1"/>
  <c r="D1119" i="25" s="1"/>
  <c r="D1120" i="25" s="1"/>
  <c r="D1121" i="25" s="1"/>
  <c r="D1122" i="25" s="1"/>
  <c r="D1123" i="25" s="1"/>
  <c r="D1124" i="25" s="1"/>
  <c r="D1125" i="25" s="1"/>
  <c r="D1126" i="25" s="1"/>
  <c r="D1127" i="25" s="1"/>
  <c r="D1128" i="25" s="1"/>
  <c r="D1129" i="25" s="1"/>
  <c r="D1130" i="25" s="1"/>
  <c r="D1131" i="25" s="1"/>
  <c r="D1132" i="25" s="1"/>
  <c r="D1133" i="25" s="1"/>
  <c r="D1134" i="25" s="1"/>
  <c r="D1135" i="25" s="1"/>
  <c r="D1136" i="25" s="1"/>
  <c r="D1137" i="25" s="1"/>
  <c r="D1138" i="25" s="1"/>
  <c r="D1139" i="25" s="1"/>
  <c r="D1140" i="25" s="1"/>
  <c r="D1141" i="25" s="1"/>
  <c r="D1142" i="25" s="1"/>
  <c r="D1143" i="25" s="1"/>
  <c r="D1144" i="25" s="1"/>
  <c r="D1145" i="25" s="1"/>
  <c r="D1101" i="25"/>
  <c r="D1049" i="25"/>
  <c r="D1050" i="25" s="1"/>
  <c r="D1051" i="25" s="1"/>
  <c r="D1052" i="25" s="1"/>
  <c r="D1053" i="25" s="1"/>
  <c r="D1054" i="25" s="1"/>
  <c r="D1055" i="25" s="1"/>
  <c r="D1056" i="25" s="1"/>
  <c r="D1057" i="25" s="1"/>
  <c r="D1058" i="25" s="1"/>
  <c r="D1059" i="25" s="1"/>
  <c r="D1060" i="25" s="1"/>
  <c r="D1061" i="25" s="1"/>
  <c r="D1062" i="25" s="1"/>
  <c r="D1063" i="25" s="1"/>
  <c r="D1064" i="25" s="1"/>
  <c r="D1065" i="25" s="1"/>
  <c r="D1066" i="25" s="1"/>
  <c r="D1067" i="25" s="1"/>
  <c r="D1068" i="25" s="1"/>
  <c r="D1069" i="25" s="1"/>
  <c r="D1070" i="25" s="1"/>
  <c r="D1071" i="25" s="1"/>
  <c r="D1072" i="25" s="1"/>
  <c r="D1073" i="25" s="1"/>
  <c r="D1074" i="25" s="1"/>
  <c r="D1075" i="25" s="1"/>
  <c r="D1076" i="25" s="1"/>
  <c r="D1077" i="25" s="1"/>
  <c r="D1078" i="25" s="1"/>
  <c r="D1079" i="25" s="1"/>
  <c r="D1080" i="25" s="1"/>
  <c r="D1081" i="25" s="1"/>
  <c r="D1082" i="25" s="1"/>
  <c r="D1083" i="25" s="1"/>
  <c r="D1084" i="25" s="1"/>
  <c r="D1085" i="25" s="1"/>
  <c r="D1086" i="25" s="1"/>
  <c r="D1087" i="25" s="1"/>
  <c r="D1088" i="25" s="1"/>
  <c r="D1089" i="25" s="1"/>
  <c r="D1090" i="25" s="1"/>
  <c r="D1091" i="25" s="1"/>
  <c r="D1092" i="25" s="1"/>
  <c r="D1093" i="25" s="1"/>
  <c r="D998" i="25"/>
  <c r="D999" i="25" s="1"/>
  <c r="D1000" i="25" s="1"/>
  <c r="D1001" i="25" s="1"/>
  <c r="D1002" i="25" s="1"/>
  <c r="D1003" i="25" s="1"/>
  <c r="D1004" i="25" s="1"/>
  <c r="D1005" i="25" s="1"/>
  <c r="D1006" i="25" s="1"/>
  <c r="D1007" i="25" s="1"/>
  <c r="D1008" i="25" s="1"/>
  <c r="D1009" i="25" s="1"/>
  <c r="D1010" i="25" s="1"/>
  <c r="D1011" i="25" s="1"/>
  <c r="D1012" i="25" s="1"/>
  <c r="D1013" i="25" s="1"/>
  <c r="D1014" i="25" s="1"/>
  <c r="D1015" i="25" s="1"/>
  <c r="D1016" i="25" s="1"/>
  <c r="D1017" i="25" s="1"/>
  <c r="D1018" i="25" s="1"/>
  <c r="D1019" i="25" s="1"/>
  <c r="D1020" i="25" s="1"/>
  <c r="D1021" i="25" s="1"/>
  <c r="D1022" i="25" s="1"/>
  <c r="D1023" i="25" s="1"/>
  <c r="D1024" i="25" s="1"/>
  <c r="D1025" i="25" s="1"/>
  <c r="D1026" i="25" s="1"/>
  <c r="D1027" i="25" s="1"/>
  <c r="D1028" i="25" s="1"/>
  <c r="D1029" i="25" s="1"/>
  <c r="D1030" i="25" s="1"/>
  <c r="D1031" i="25" s="1"/>
  <c r="D1032" i="25" s="1"/>
  <c r="D1033" i="25" s="1"/>
  <c r="D1034" i="25" s="1"/>
  <c r="D1035" i="25" s="1"/>
  <c r="D1036" i="25" s="1"/>
  <c r="D1037" i="25" s="1"/>
  <c r="D1038" i="25" s="1"/>
  <c r="D1039" i="25" s="1"/>
  <c r="D1040" i="25" s="1"/>
  <c r="D1041" i="25" s="1"/>
  <c r="D997" i="25"/>
  <c r="D945" i="25"/>
  <c r="D946" i="25" s="1"/>
  <c r="D947" i="25" s="1"/>
  <c r="D948" i="25" s="1"/>
  <c r="D949" i="25" s="1"/>
  <c r="D950" i="25" s="1"/>
  <c r="D951" i="25" s="1"/>
  <c r="D952" i="25" s="1"/>
  <c r="D953" i="25" s="1"/>
  <c r="D954" i="25" s="1"/>
  <c r="D955" i="25" s="1"/>
  <c r="D956" i="25" s="1"/>
  <c r="D957" i="25" s="1"/>
  <c r="D958" i="25" s="1"/>
  <c r="D959" i="25" s="1"/>
  <c r="D960" i="25" s="1"/>
  <c r="D961" i="25" s="1"/>
  <c r="D962" i="25" s="1"/>
  <c r="D963" i="25" s="1"/>
  <c r="D964" i="25" s="1"/>
  <c r="D965" i="25" s="1"/>
  <c r="D966" i="25" s="1"/>
  <c r="D967" i="25" s="1"/>
  <c r="D968" i="25" s="1"/>
  <c r="D969" i="25" s="1"/>
  <c r="D970" i="25" s="1"/>
  <c r="D971" i="25" s="1"/>
  <c r="D972" i="25" s="1"/>
  <c r="D973" i="25" s="1"/>
  <c r="D974" i="25" s="1"/>
  <c r="D975" i="25" s="1"/>
  <c r="D976" i="25" s="1"/>
  <c r="D977" i="25" s="1"/>
  <c r="D978" i="25" s="1"/>
  <c r="D979" i="25" s="1"/>
  <c r="D980" i="25" s="1"/>
  <c r="D981" i="25" s="1"/>
  <c r="D982" i="25" s="1"/>
  <c r="D983" i="25" s="1"/>
  <c r="D984" i="25" s="1"/>
  <c r="D985" i="25" s="1"/>
  <c r="D986" i="25" s="1"/>
  <c r="D987" i="25" s="1"/>
  <c r="D988" i="25" s="1"/>
  <c r="D989" i="25" s="1"/>
  <c r="D894" i="25"/>
  <c r="D895" i="25" s="1"/>
  <c r="D896" i="25" s="1"/>
  <c r="D897" i="25" s="1"/>
  <c r="D898" i="25" s="1"/>
  <c r="D899" i="25" s="1"/>
  <c r="D900" i="25" s="1"/>
  <c r="D901" i="25" s="1"/>
  <c r="D902" i="25" s="1"/>
  <c r="D903" i="25" s="1"/>
  <c r="D904" i="25" s="1"/>
  <c r="D905" i="25" s="1"/>
  <c r="D906" i="25" s="1"/>
  <c r="D907" i="25" s="1"/>
  <c r="D908" i="25" s="1"/>
  <c r="D909" i="25" s="1"/>
  <c r="D910" i="25" s="1"/>
  <c r="D911" i="25" s="1"/>
  <c r="D912" i="25" s="1"/>
  <c r="D913" i="25" s="1"/>
  <c r="D914" i="25" s="1"/>
  <c r="D915" i="25" s="1"/>
  <c r="D916" i="25" s="1"/>
  <c r="D917" i="25" s="1"/>
  <c r="D918" i="25" s="1"/>
  <c r="D919" i="25" s="1"/>
  <c r="D920" i="25" s="1"/>
  <c r="D921" i="25" s="1"/>
  <c r="D922" i="25" s="1"/>
  <c r="D923" i="25" s="1"/>
  <c r="D924" i="25" s="1"/>
  <c r="D925" i="25" s="1"/>
  <c r="D926" i="25" s="1"/>
  <c r="D927" i="25" s="1"/>
  <c r="D928" i="25" s="1"/>
  <c r="D929" i="25" s="1"/>
  <c r="D930" i="25" s="1"/>
  <c r="D931" i="25" s="1"/>
  <c r="D932" i="25" s="1"/>
  <c r="D933" i="25" s="1"/>
  <c r="D934" i="25" s="1"/>
  <c r="D935" i="25" s="1"/>
  <c r="D936" i="25" s="1"/>
  <c r="D937" i="25" s="1"/>
  <c r="D893" i="25"/>
  <c r="D841" i="25"/>
  <c r="D842" i="25" s="1"/>
  <c r="D843" i="25" s="1"/>
  <c r="D844" i="25" s="1"/>
  <c r="D845" i="25" s="1"/>
  <c r="D846" i="25" s="1"/>
  <c r="D847" i="25" s="1"/>
  <c r="D848" i="25" s="1"/>
  <c r="D849" i="25" s="1"/>
  <c r="D850" i="25" s="1"/>
  <c r="D851" i="25" s="1"/>
  <c r="D852" i="25" s="1"/>
  <c r="D853" i="25" s="1"/>
  <c r="D854" i="25" s="1"/>
  <c r="D855" i="25" s="1"/>
  <c r="D856" i="25" s="1"/>
  <c r="D857" i="25" s="1"/>
  <c r="D858" i="25" s="1"/>
  <c r="D859" i="25" s="1"/>
  <c r="D860" i="25" s="1"/>
  <c r="D861" i="25" s="1"/>
  <c r="D862" i="25" s="1"/>
  <c r="D863" i="25" s="1"/>
  <c r="D864" i="25" s="1"/>
  <c r="D865" i="25" s="1"/>
  <c r="D866" i="25" s="1"/>
  <c r="D867" i="25" s="1"/>
  <c r="D868" i="25" s="1"/>
  <c r="D869" i="25" s="1"/>
  <c r="D870" i="25" s="1"/>
  <c r="D871" i="25" s="1"/>
  <c r="D872" i="25" s="1"/>
  <c r="D873" i="25" s="1"/>
  <c r="D874" i="25" s="1"/>
  <c r="D875" i="25" s="1"/>
  <c r="D876" i="25" s="1"/>
  <c r="D877" i="25" s="1"/>
  <c r="D878" i="25" s="1"/>
  <c r="D879" i="25" s="1"/>
  <c r="D880" i="25" s="1"/>
  <c r="D881" i="25" s="1"/>
  <c r="D882" i="25" s="1"/>
  <c r="D883" i="25" s="1"/>
  <c r="D884" i="25" s="1"/>
  <c r="D885" i="25" s="1"/>
  <c r="D790" i="25"/>
  <c r="D791" i="25" s="1"/>
  <c r="D792" i="25" s="1"/>
  <c r="D793" i="25" s="1"/>
  <c r="D794" i="25" s="1"/>
  <c r="D795" i="25" s="1"/>
  <c r="D796" i="25" s="1"/>
  <c r="D797" i="25" s="1"/>
  <c r="D798" i="25" s="1"/>
  <c r="D799" i="25" s="1"/>
  <c r="D800" i="25" s="1"/>
  <c r="D801" i="25" s="1"/>
  <c r="D802" i="25" s="1"/>
  <c r="D803" i="25" s="1"/>
  <c r="D804" i="25" s="1"/>
  <c r="D805" i="25" s="1"/>
  <c r="D806" i="25" s="1"/>
  <c r="D807" i="25" s="1"/>
  <c r="D808" i="25" s="1"/>
  <c r="D809" i="25" s="1"/>
  <c r="D810" i="25" s="1"/>
  <c r="D811" i="25" s="1"/>
  <c r="D812" i="25" s="1"/>
  <c r="D813" i="25" s="1"/>
  <c r="D814" i="25" s="1"/>
  <c r="D815" i="25" s="1"/>
  <c r="D816" i="25" s="1"/>
  <c r="D817" i="25" s="1"/>
  <c r="D818" i="25" s="1"/>
  <c r="D819" i="25" s="1"/>
  <c r="D820" i="25" s="1"/>
  <c r="D821" i="25" s="1"/>
  <c r="D822" i="25" s="1"/>
  <c r="D823" i="25" s="1"/>
  <c r="D824" i="25" s="1"/>
  <c r="D825" i="25" s="1"/>
  <c r="D826" i="25" s="1"/>
  <c r="D827" i="25" s="1"/>
  <c r="D828" i="25" s="1"/>
  <c r="D829" i="25" s="1"/>
  <c r="D830" i="25" s="1"/>
  <c r="D831" i="25" s="1"/>
  <c r="D832" i="25" s="1"/>
  <c r="D833" i="25" s="1"/>
  <c r="D789" i="25"/>
  <c r="D737" i="25"/>
  <c r="D738" i="25" s="1"/>
  <c r="D739" i="25" s="1"/>
  <c r="D740" i="25" s="1"/>
  <c r="D741" i="25" s="1"/>
  <c r="D742" i="25" s="1"/>
  <c r="D743" i="25" s="1"/>
  <c r="D744" i="25" s="1"/>
  <c r="D745" i="25" s="1"/>
  <c r="D746" i="25" s="1"/>
  <c r="D747" i="25" s="1"/>
  <c r="D748" i="25" s="1"/>
  <c r="D749" i="25" s="1"/>
  <c r="D750" i="25" s="1"/>
  <c r="D751" i="25" s="1"/>
  <c r="D752" i="25" s="1"/>
  <c r="D753" i="25" s="1"/>
  <c r="D754" i="25" s="1"/>
  <c r="D755" i="25" s="1"/>
  <c r="D756" i="25" s="1"/>
  <c r="D757" i="25" s="1"/>
  <c r="D758" i="25" s="1"/>
  <c r="D759" i="25" s="1"/>
  <c r="D760" i="25" s="1"/>
  <c r="D761" i="25" s="1"/>
  <c r="D762" i="25" s="1"/>
  <c r="D763" i="25" s="1"/>
  <c r="D764" i="25" s="1"/>
  <c r="D765" i="25" s="1"/>
  <c r="D766" i="25" s="1"/>
  <c r="D767" i="25" s="1"/>
  <c r="D768" i="25" s="1"/>
  <c r="D769" i="25" s="1"/>
  <c r="D770" i="25" s="1"/>
  <c r="D771" i="25" s="1"/>
  <c r="D772" i="25" s="1"/>
  <c r="D773" i="25" s="1"/>
  <c r="D774" i="25" s="1"/>
  <c r="D775" i="25" s="1"/>
  <c r="D776" i="25" s="1"/>
  <c r="D777" i="25" s="1"/>
  <c r="D778" i="25" s="1"/>
  <c r="D779" i="25" s="1"/>
  <c r="D780" i="25" s="1"/>
  <c r="D781" i="25" s="1"/>
  <c r="D686" i="25"/>
  <c r="D687" i="25" s="1"/>
  <c r="D688" i="25" s="1"/>
  <c r="D689" i="25" s="1"/>
  <c r="D690" i="25" s="1"/>
  <c r="D691" i="25" s="1"/>
  <c r="D692" i="25" s="1"/>
  <c r="D693" i="25" s="1"/>
  <c r="D694" i="25" s="1"/>
  <c r="D695" i="25" s="1"/>
  <c r="D696" i="25" s="1"/>
  <c r="D697" i="25" s="1"/>
  <c r="D698" i="25" s="1"/>
  <c r="D699" i="25" s="1"/>
  <c r="D700" i="25" s="1"/>
  <c r="D701" i="25" s="1"/>
  <c r="D702" i="25" s="1"/>
  <c r="D703" i="25" s="1"/>
  <c r="D704" i="25" s="1"/>
  <c r="D705" i="25" s="1"/>
  <c r="D706" i="25" s="1"/>
  <c r="D707" i="25" s="1"/>
  <c r="D708" i="25" s="1"/>
  <c r="D709" i="25" s="1"/>
  <c r="D710" i="25" s="1"/>
  <c r="D711" i="25" s="1"/>
  <c r="D712" i="25" s="1"/>
  <c r="D713" i="25" s="1"/>
  <c r="D714" i="25" s="1"/>
  <c r="D715" i="25" s="1"/>
  <c r="D716" i="25" s="1"/>
  <c r="D717" i="25" s="1"/>
  <c r="D718" i="25" s="1"/>
  <c r="D719" i="25" s="1"/>
  <c r="D720" i="25" s="1"/>
  <c r="D721" i="25" s="1"/>
  <c r="D722" i="25" s="1"/>
  <c r="D723" i="25" s="1"/>
  <c r="D724" i="25" s="1"/>
  <c r="D725" i="25" s="1"/>
  <c r="D726" i="25" s="1"/>
  <c r="D727" i="25" s="1"/>
  <c r="D728" i="25" s="1"/>
  <c r="D729" i="25" s="1"/>
  <c r="D685" i="25"/>
  <c r="D633" i="25"/>
  <c r="D634" i="25" s="1"/>
  <c r="D635" i="25" s="1"/>
  <c r="D636" i="25" s="1"/>
  <c r="D637" i="25" s="1"/>
  <c r="D638" i="25" s="1"/>
  <c r="D639" i="25" s="1"/>
  <c r="D640" i="25" s="1"/>
  <c r="D641" i="25" s="1"/>
  <c r="D642" i="25" s="1"/>
  <c r="D643" i="25" s="1"/>
  <c r="D644" i="25" s="1"/>
  <c r="D645" i="25" s="1"/>
  <c r="D646" i="25" s="1"/>
  <c r="D647" i="25" s="1"/>
  <c r="D648" i="25" s="1"/>
  <c r="D649" i="25" s="1"/>
  <c r="D650" i="25" s="1"/>
  <c r="D651" i="25" s="1"/>
  <c r="D652" i="25" s="1"/>
  <c r="D653" i="25" s="1"/>
  <c r="D654" i="25" s="1"/>
  <c r="D655" i="25" s="1"/>
  <c r="D656" i="25" s="1"/>
  <c r="D657" i="25" s="1"/>
  <c r="D658" i="25" s="1"/>
  <c r="D659" i="25" s="1"/>
  <c r="D660" i="25" s="1"/>
  <c r="D661" i="25" s="1"/>
  <c r="D662" i="25" s="1"/>
  <c r="D663" i="25" s="1"/>
  <c r="D664" i="25" s="1"/>
  <c r="D665" i="25" s="1"/>
  <c r="D666" i="25" s="1"/>
  <c r="D667" i="25" s="1"/>
  <c r="D668" i="25" s="1"/>
  <c r="D669" i="25" s="1"/>
  <c r="D670" i="25" s="1"/>
  <c r="D671" i="25" s="1"/>
  <c r="D672" i="25" s="1"/>
  <c r="D673" i="25" s="1"/>
  <c r="D674" i="25" s="1"/>
  <c r="D675" i="25" s="1"/>
  <c r="D676" i="25" s="1"/>
  <c r="D677" i="25" s="1"/>
  <c r="D582" i="25"/>
  <c r="D583" i="25" s="1"/>
  <c r="D584" i="25" s="1"/>
  <c r="D585" i="25" s="1"/>
  <c r="D586" i="25" s="1"/>
  <c r="D587" i="25" s="1"/>
  <c r="D588" i="25" s="1"/>
  <c r="D589" i="25" s="1"/>
  <c r="D590" i="25" s="1"/>
  <c r="D591" i="25" s="1"/>
  <c r="D592" i="25" s="1"/>
  <c r="D593" i="25" s="1"/>
  <c r="D594" i="25" s="1"/>
  <c r="D595" i="25" s="1"/>
  <c r="D596" i="25" s="1"/>
  <c r="D597" i="25" s="1"/>
  <c r="D598" i="25" s="1"/>
  <c r="D599" i="25" s="1"/>
  <c r="D600" i="25" s="1"/>
  <c r="D601" i="25" s="1"/>
  <c r="D602" i="25" s="1"/>
  <c r="D603" i="25" s="1"/>
  <c r="D604" i="25" s="1"/>
  <c r="D605" i="25" s="1"/>
  <c r="D606" i="25" s="1"/>
  <c r="D607" i="25" s="1"/>
  <c r="D608" i="25" s="1"/>
  <c r="D609" i="25" s="1"/>
  <c r="D610" i="25" s="1"/>
  <c r="D611" i="25" s="1"/>
  <c r="D612" i="25" s="1"/>
  <c r="D613" i="25" s="1"/>
  <c r="D614" i="25" s="1"/>
  <c r="D615" i="25" s="1"/>
  <c r="D616" i="25" s="1"/>
  <c r="D617" i="25" s="1"/>
  <c r="D618" i="25" s="1"/>
  <c r="D619" i="25" s="1"/>
  <c r="D620" i="25" s="1"/>
  <c r="D621" i="25" s="1"/>
  <c r="D622" i="25" s="1"/>
  <c r="D623" i="25" s="1"/>
  <c r="D624" i="25" s="1"/>
  <c r="D625" i="25" s="1"/>
  <c r="D581" i="25"/>
  <c r="D529" i="25"/>
  <c r="D530" i="25" s="1"/>
  <c r="D531" i="25" s="1"/>
  <c r="D532" i="25" s="1"/>
  <c r="D533" i="25" s="1"/>
  <c r="D534" i="25" s="1"/>
  <c r="D535" i="25" s="1"/>
  <c r="D536" i="25" s="1"/>
  <c r="D537" i="25" s="1"/>
  <c r="D538" i="25" s="1"/>
  <c r="D539" i="25" s="1"/>
  <c r="D540" i="25" s="1"/>
  <c r="D541" i="25" s="1"/>
  <c r="D542" i="25" s="1"/>
  <c r="D543" i="25" s="1"/>
  <c r="D544" i="25" s="1"/>
  <c r="D545" i="25" s="1"/>
  <c r="D546" i="25" s="1"/>
  <c r="D547" i="25" s="1"/>
  <c r="D548" i="25" s="1"/>
  <c r="D549" i="25" s="1"/>
  <c r="D550" i="25" s="1"/>
  <c r="D551" i="25" s="1"/>
  <c r="D552" i="25" s="1"/>
  <c r="D553" i="25" s="1"/>
  <c r="D554" i="25" s="1"/>
  <c r="D555" i="25" s="1"/>
  <c r="D556" i="25" s="1"/>
  <c r="D557" i="25" s="1"/>
  <c r="D558" i="25" s="1"/>
  <c r="D559" i="25" s="1"/>
  <c r="D560" i="25" s="1"/>
  <c r="D561" i="25" s="1"/>
  <c r="D562" i="25" s="1"/>
  <c r="D563" i="25" s="1"/>
  <c r="D564" i="25" s="1"/>
  <c r="D565" i="25" s="1"/>
  <c r="D566" i="25" s="1"/>
  <c r="D567" i="25" s="1"/>
  <c r="D568" i="25" s="1"/>
  <c r="D569" i="25" s="1"/>
  <c r="D570" i="25" s="1"/>
  <c r="D571" i="25" s="1"/>
  <c r="D572" i="25" s="1"/>
  <c r="D573" i="25" s="1"/>
  <c r="D478" i="25"/>
  <c r="D479" i="25" s="1"/>
  <c r="D480" i="25" s="1"/>
  <c r="D481" i="25" s="1"/>
  <c r="D482" i="25" s="1"/>
  <c r="D483" i="25" s="1"/>
  <c r="D484" i="25" s="1"/>
  <c r="D485" i="25" s="1"/>
  <c r="D486" i="25" s="1"/>
  <c r="D487" i="25" s="1"/>
  <c r="D488" i="25" s="1"/>
  <c r="D489" i="25" s="1"/>
  <c r="D490" i="25" s="1"/>
  <c r="D491" i="25" s="1"/>
  <c r="D492" i="25" s="1"/>
  <c r="D493" i="25" s="1"/>
  <c r="D494" i="25" s="1"/>
  <c r="D495" i="25" s="1"/>
  <c r="D496" i="25" s="1"/>
  <c r="D497" i="25" s="1"/>
  <c r="D498" i="25" s="1"/>
  <c r="D499" i="25" s="1"/>
  <c r="D500" i="25" s="1"/>
  <c r="D501" i="25" s="1"/>
  <c r="D502" i="25" s="1"/>
  <c r="D503" i="25" s="1"/>
  <c r="D504" i="25" s="1"/>
  <c r="D505" i="25" s="1"/>
  <c r="D506" i="25" s="1"/>
  <c r="D507" i="25" s="1"/>
  <c r="D508" i="25" s="1"/>
  <c r="D509" i="25" s="1"/>
  <c r="D510" i="25" s="1"/>
  <c r="D511" i="25" s="1"/>
  <c r="D512" i="25" s="1"/>
  <c r="D513" i="25" s="1"/>
  <c r="D514" i="25" s="1"/>
  <c r="D515" i="25" s="1"/>
  <c r="D516" i="25" s="1"/>
  <c r="D517" i="25" s="1"/>
  <c r="D518" i="25" s="1"/>
  <c r="D519" i="25" s="1"/>
  <c r="D520" i="25" s="1"/>
  <c r="D521" i="25" s="1"/>
  <c r="D477" i="25"/>
  <c r="D425" i="25"/>
  <c r="D426" i="25" s="1"/>
  <c r="D427" i="25" s="1"/>
  <c r="D428" i="25" s="1"/>
  <c r="D429" i="25" s="1"/>
  <c r="D430" i="25" s="1"/>
  <c r="D431" i="25" s="1"/>
  <c r="D432" i="25" s="1"/>
  <c r="D433" i="25" s="1"/>
  <c r="D434" i="25" s="1"/>
  <c r="D435" i="25" s="1"/>
  <c r="D436" i="25" s="1"/>
  <c r="D437" i="25" s="1"/>
  <c r="D438" i="25" s="1"/>
  <c r="D439" i="25" s="1"/>
  <c r="D440" i="25" s="1"/>
  <c r="D441" i="25" s="1"/>
  <c r="D442" i="25" s="1"/>
  <c r="D443" i="25" s="1"/>
  <c r="D444" i="25" s="1"/>
  <c r="D445" i="25" s="1"/>
  <c r="D446" i="25" s="1"/>
  <c r="D447" i="25" s="1"/>
  <c r="D448" i="25" s="1"/>
  <c r="D449" i="25" s="1"/>
  <c r="D450" i="25" s="1"/>
  <c r="D451" i="25" s="1"/>
  <c r="D452" i="25" s="1"/>
  <c r="D453" i="25" s="1"/>
  <c r="D454" i="25" s="1"/>
  <c r="D455" i="25" s="1"/>
  <c r="D456" i="25" s="1"/>
  <c r="D457" i="25" s="1"/>
  <c r="D458" i="25" s="1"/>
  <c r="D459" i="25" s="1"/>
  <c r="D460" i="25" s="1"/>
  <c r="D461" i="25" s="1"/>
  <c r="D462" i="25" s="1"/>
  <c r="D463" i="25" s="1"/>
  <c r="D464" i="25" s="1"/>
  <c r="D465" i="25" s="1"/>
  <c r="D466" i="25" s="1"/>
  <c r="D467" i="25" s="1"/>
  <c r="D468" i="25" s="1"/>
  <c r="D469" i="25" s="1"/>
  <c r="D374" i="25"/>
  <c r="D375" i="25" s="1"/>
  <c r="D376" i="25" s="1"/>
  <c r="D377" i="25" s="1"/>
  <c r="D378" i="25" s="1"/>
  <c r="D379" i="25" s="1"/>
  <c r="D380" i="25" s="1"/>
  <c r="D381" i="25" s="1"/>
  <c r="D382" i="25" s="1"/>
  <c r="D383" i="25" s="1"/>
  <c r="D384" i="25" s="1"/>
  <c r="D385" i="25" s="1"/>
  <c r="D386" i="25" s="1"/>
  <c r="D387" i="25" s="1"/>
  <c r="D388" i="25" s="1"/>
  <c r="D389" i="25" s="1"/>
  <c r="D390" i="25" s="1"/>
  <c r="D391" i="25" s="1"/>
  <c r="D392" i="25" s="1"/>
  <c r="D393" i="25" s="1"/>
  <c r="D394" i="25" s="1"/>
  <c r="D395" i="25" s="1"/>
  <c r="D396" i="25" s="1"/>
  <c r="D397" i="25" s="1"/>
  <c r="D398" i="25" s="1"/>
  <c r="D399" i="25" s="1"/>
  <c r="D400" i="25" s="1"/>
  <c r="D401" i="25" s="1"/>
  <c r="D402" i="25" s="1"/>
  <c r="D403" i="25" s="1"/>
  <c r="D404" i="25" s="1"/>
  <c r="D405" i="25" s="1"/>
  <c r="D406" i="25" s="1"/>
  <c r="D407" i="25" s="1"/>
  <c r="D408" i="25" s="1"/>
  <c r="D409" i="25" s="1"/>
  <c r="D410" i="25" s="1"/>
  <c r="D411" i="25" s="1"/>
  <c r="D412" i="25" s="1"/>
  <c r="D413" i="25" s="1"/>
  <c r="D414" i="25" s="1"/>
  <c r="D415" i="25" s="1"/>
  <c r="D416" i="25" s="1"/>
  <c r="D417" i="25" s="1"/>
  <c r="D373" i="25"/>
  <c r="D321" i="25"/>
  <c r="D322" i="25" s="1"/>
  <c r="D323" i="25" s="1"/>
  <c r="D324" i="25" s="1"/>
  <c r="D325" i="25" s="1"/>
  <c r="D326" i="25" s="1"/>
  <c r="D327" i="25" s="1"/>
  <c r="D328" i="25" s="1"/>
  <c r="D329" i="25" s="1"/>
  <c r="D330" i="25" s="1"/>
  <c r="D331" i="25" s="1"/>
  <c r="D332" i="25" s="1"/>
  <c r="D333" i="25" s="1"/>
  <c r="D334" i="25" s="1"/>
  <c r="D335" i="25" s="1"/>
  <c r="D336" i="25" s="1"/>
  <c r="D337" i="25" s="1"/>
  <c r="D338" i="25" s="1"/>
  <c r="D339" i="25" s="1"/>
  <c r="D340" i="25" s="1"/>
  <c r="D341" i="25" s="1"/>
  <c r="D342" i="25" s="1"/>
  <c r="D343" i="25" s="1"/>
  <c r="D344" i="25" s="1"/>
  <c r="D345" i="25" s="1"/>
  <c r="D346" i="25" s="1"/>
  <c r="D347" i="25" s="1"/>
  <c r="D348" i="25" s="1"/>
  <c r="D349" i="25" s="1"/>
  <c r="D350" i="25" s="1"/>
  <c r="D351" i="25" s="1"/>
  <c r="D352" i="25" s="1"/>
  <c r="D353" i="25" s="1"/>
  <c r="D354" i="25" s="1"/>
  <c r="D355" i="25" s="1"/>
  <c r="D356" i="25" s="1"/>
  <c r="D357" i="25" s="1"/>
  <c r="D358" i="25" s="1"/>
  <c r="D359" i="25" s="1"/>
  <c r="D360" i="25" s="1"/>
  <c r="D361" i="25" s="1"/>
  <c r="D362" i="25" s="1"/>
  <c r="D363" i="25" s="1"/>
  <c r="D364" i="25" s="1"/>
  <c r="D365" i="25" s="1"/>
  <c r="D270" i="25"/>
  <c r="D271" i="25" s="1"/>
  <c r="D272" i="25" s="1"/>
  <c r="D273" i="25" s="1"/>
  <c r="D274" i="25" s="1"/>
  <c r="D275" i="25" s="1"/>
  <c r="D276" i="25" s="1"/>
  <c r="D277" i="25" s="1"/>
  <c r="D278" i="25" s="1"/>
  <c r="D279" i="25" s="1"/>
  <c r="D280" i="25" s="1"/>
  <c r="D281" i="25" s="1"/>
  <c r="D282" i="25" s="1"/>
  <c r="D283" i="25" s="1"/>
  <c r="D284" i="25" s="1"/>
  <c r="D285" i="25" s="1"/>
  <c r="D286" i="25" s="1"/>
  <c r="D287" i="25" s="1"/>
  <c r="D288" i="25" s="1"/>
  <c r="D289" i="25" s="1"/>
  <c r="D290" i="25" s="1"/>
  <c r="D291" i="25" s="1"/>
  <c r="D292" i="25" s="1"/>
  <c r="D293" i="25" s="1"/>
  <c r="D294" i="25" s="1"/>
  <c r="D295" i="25" s="1"/>
  <c r="D296" i="25" s="1"/>
  <c r="D297" i="25" s="1"/>
  <c r="D298" i="25" s="1"/>
  <c r="D299" i="25" s="1"/>
  <c r="D300" i="25" s="1"/>
  <c r="D301" i="25" s="1"/>
  <c r="D302" i="25" s="1"/>
  <c r="D303" i="25" s="1"/>
  <c r="D304" i="25" s="1"/>
  <c r="D305" i="25" s="1"/>
  <c r="D306" i="25" s="1"/>
  <c r="D307" i="25" s="1"/>
  <c r="D308" i="25" s="1"/>
  <c r="D309" i="25" s="1"/>
  <c r="D310" i="25" s="1"/>
  <c r="D311" i="25" s="1"/>
  <c r="D312" i="25" s="1"/>
  <c r="D313" i="25" s="1"/>
  <c r="D269" i="25"/>
  <c r="D217" i="25"/>
  <c r="D218" i="25" s="1"/>
  <c r="D219" i="25" s="1"/>
  <c r="D220" i="25" s="1"/>
  <c r="D221" i="25" s="1"/>
  <c r="D222" i="25" s="1"/>
  <c r="D223" i="25" s="1"/>
  <c r="D224" i="25" s="1"/>
  <c r="D225" i="25" s="1"/>
  <c r="D226" i="25" s="1"/>
  <c r="D227" i="25" s="1"/>
  <c r="D228" i="25" s="1"/>
  <c r="D229" i="25" s="1"/>
  <c r="D230" i="25" s="1"/>
  <c r="D231" i="25" s="1"/>
  <c r="D232" i="25" s="1"/>
  <c r="D233" i="25" s="1"/>
  <c r="D234" i="25" s="1"/>
  <c r="D235" i="25" s="1"/>
  <c r="D236" i="25" s="1"/>
  <c r="D237" i="25" s="1"/>
  <c r="D238" i="25" s="1"/>
  <c r="D239" i="25" s="1"/>
  <c r="D240" i="25" s="1"/>
  <c r="D241" i="25" s="1"/>
  <c r="D242" i="25" s="1"/>
  <c r="D243" i="25" s="1"/>
  <c r="D244" i="25" s="1"/>
  <c r="D245" i="25" s="1"/>
  <c r="D246" i="25" s="1"/>
  <c r="D247" i="25" s="1"/>
  <c r="D248" i="25" s="1"/>
  <c r="D249" i="25" s="1"/>
  <c r="D250" i="25" s="1"/>
  <c r="D251" i="25" s="1"/>
  <c r="D252" i="25" s="1"/>
  <c r="D253" i="25" s="1"/>
  <c r="D254" i="25" s="1"/>
  <c r="D255" i="25" s="1"/>
  <c r="D256" i="25" s="1"/>
  <c r="D257" i="25" s="1"/>
  <c r="D258" i="25" s="1"/>
  <c r="D259" i="25" s="1"/>
  <c r="D260" i="25" s="1"/>
  <c r="D261" i="25" s="1"/>
  <c r="D166" i="25"/>
  <c r="D167" i="25" s="1"/>
  <c r="D168" i="25" s="1"/>
  <c r="D169" i="25" s="1"/>
  <c r="D170" i="25" s="1"/>
  <c r="D171" i="25" s="1"/>
  <c r="D172" i="25" s="1"/>
  <c r="D173" i="25" s="1"/>
  <c r="D174" i="25" s="1"/>
  <c r="D175" i="25" s="1"/>
  <c r="D176" i="25" s="1"/>
  <c r="D177" i="25" s="1"/>
  <c r="D178" i="25" s="1"/>
  <c r="D179" i="25" s="1"/>
  <c r="D180" i="25" s="1"/>
  <c r="D181" i="25" s="1"/>
  <c r="D182" i="25" s="1"/>
  <c r="D183" i="25" s="1"/>
  <c r="D184" i="25" s="1"/>
  <c r="D185" i="25" s="1"/>
  <c r="D186" i="25" s="1"/>
  <c r="D187" i="25" s="1"/>
  <c r="D188" i="25" s="1"/>
  <c r="D189" i="25" s="1"/>
  <c r="D190" i="25" s="1"/>
  <c r="D191" i="25" s="1"/>
  <c r="D192" i="25" s="1"/>
  <c r="D193" i="25" s="1"/>
  <c r="D194" i="25" s="1"/>
  <c r="D195" i="25" s="1"/>
  <c r="D196" i="25" s="1"/>
  <c r="D197" i="25" s="1"/>
  <c r="D198" i="25" s="1"/>
  <c r="D199" i="25" s="1"/>
  <c r="D200" i="25" s="1"/>
  <c r="D201" i="25" s="1"/>
  <c r="D202" i="25" s="1"/>
  <c r="D203" i="25" s="1"/>
  <c r="D204" i="25" s="1"/>
  <c r="D205" i="25" s="1"/>
  <c r="D206" i="25" s="1"/>
  <c r="D207" i="25" s="1"/>
  <c r="D208" i="25" s="1"/>
  <c r="D209" i="25" s="1"/>
  <c r="D165" i="25"/>
  <c r="D113" i="25"/>
  <c r="D114" i="25" s="1"/>
  <c r="D115" i="25" s="1"/>
  <c r="D116" i="25" s="1"/>
  <c r="D117" i="25" s="1"/>
  <c r="D118" i="25" s="1"/>
  <c r="D119" i="25" s="1"/>
  <c r="D120" i="25" s="1"/>
  <c r="D121" i="25" s="1"/>
  <c r="D122" i="25" s="1"/>
  <c r="D123" i="25" s="1"/>
  <c r="D124" i="25" s="1"/>
  <c r="D125" i="25" s="1"/>
  <c r="D126" i="25" s="1"/>
  <c r="D127" i="25" s="1"/>
  <c r="D128" i="25" s="1"/>
  <c r="D129" i="25" s="1"/>
  <c r="D130" i="25" s="1"/>
  <c r="D131" i="25" s="1"/>
  <c r="D132" i="25" s="1"/>
  <c r="D133" i="25" s="1"/>
  <c r="D134" i="25" s="1"/>
  <c r="D135" i="25" s="1"/>
  <c r="D136" i="25" s="1"/>
  <c r="D137" i="25" s="1"/>
  <c r="D138" i="25" s="1"/>
  <c r="D139" i="25" s="1"/>
  <c r="D140" i="25" s="1"/>
  <c r="D141" i="25" s="1"/>
  <c r="D142" i="25" s="1"/>
  <c r="D143" i="25" s="1"/>
  <c r="D144" i="25" s="1"/>
  <c r="D145" i="25" s="1"/>
  <c r="D146" i="25" s="1"/>
  <c r="D147" i="25" s="1"/>
  <c r="D148" i="25" s="1"/>
  <c r="D149" i="25" s="1"/>
  <c r="D150" i="25" s="1"/>
  <c r="D151" i="25" s="1"/>
  <c r="D152" i="25" s="1"/>
  <c r="D153" i="25" s="1"/>
  <c r="D154" i="25" s="1"/>
  <c r="D155" i="25" s="1"/>
  <c r="D156" i="25" s="1"/>
  <c r="D157" i="25" s="1"/>
  <c r="D62" i="25"/>
  <c r="D63" i="25" s="1"/>
  <c r="D64" i="25" s="1"/>
  <c r="D65" i="25" s="1"/>
  <c r="D66" i="25" s="1"/>
  <c r="D67" i="25" s="1"/>
  <c r="D68" i="25" s="1"/>
  <c r="D69" i="25" s="1"/>
  <c r="D70" i="25" s="1"/>
  <c r="D71" i="25" s="1"/>
  <c r="D72" i="25" s="1"/>
  <c r="D73" i="25" s="1"/>
  <c r="D74" i="25" s="1"/>
  <c r="D75" i="25" s="1"/>
  <c r="D76" i="25" s="1"/>
  <c r="D77" i="25" s="1"/>
  <c r="D78" i="25" s="1"/>
  <c r="D79" i="25" s="1"/>
  <c r="D80" i="25" s="1"/>
  <c r="D81" i="25" s="1"/>
  <c r="D82" i="25" s="1"/>
  <c r="D83" i="25" s="1"/>
  <c r="D84" i="25" s="1"/>
  <c r="D85" i="25" s="1"/>
  <c r="D86" i="25" s="1"/>
  <c r="D87" i="25" s="1"/>
  <c r="D88" i="25" s="1"/>
  <c r="D89" i="25" s="1"/>
  <c r="D90" i="25" s="1"/>
  <c r="D91" i="25" s="1"/>
  <c r="D92" i="25" s="1"/>
  <c r="D93" i="25" s="1"/>
  <c r="D94" i="25" s="1"/>
  <c r="D95" i="25" s="1"/>
  <c r="D96" i="25" s="1"/>
  <c r="D97" i="25" s="1"/>
  <c r="D98" i="25" s="1"/>
  <c r="D99" i="25" s="1"/>
  <c r="D100" i="25" s="1"/>
  <c r="D101" i="25" s="1"/>
  <c r="D102" i="25" s="1"/>
  <c r="D103" i="25" s="1"/>
  <c r="D104" i="25" s="1"/>
  <c r="D105" i="25" s="1"/>
  <c r="D61" i="25"/>
  <c r="D9" i="25"/>
  <c r="D10" i="25" s="1"/>
  <c r="D11" i="25" s="1"/>
  <c r="D12" i="25" s="1"/>
  <c r="D13" i="25" s="1"/>
  <c r="D14" i="25" s="1"/>
  <c r="D15" i="25" s="1"/>
  <c r="D16" i="25" s="1"/>
  <c r="D17" i="25" s="1"/>
  <c r="D18" i="25" s="1"/>
  <c r="D19" i="25" s="1"/>
  <c r="D20" i="25" s="1"/>
  <c r="D21" i="25" s="1"/>
  <c r="D22" i="25" s="1"/>
  <c r="D23" i="25" s="1"/>
  <c r="D24" i="25" s="1"/>
  <c r="D25" i="25" s="1"/>
  <c r="D26" i="25" s="1"/>
  <c r="D27" i="25" s="1"/>
  <c r="D28" i="25" s="1"/>
  <c r="D29" i="25" s="1"/>
  <c r="D30" i="25" s="1"/>
  <c r="D31" i="25" s="1"/>
  <c r="D32" i="25" s="1"/>
  <c r="D33" i="25" s="1"/>
  <c r="D34" i="25" s="1"/>
  <c r="D35" i="25" s="1"/>
  <c r="D36" i="25" s="1"/>
  <c r="D37" i="25" s="1"/>
  <c r="D38" i="25" s="1"/>
  <c r="D39" i="25" s="1"/>
  <c r="D40" i="25" s="1"/>
  <c r="D41" i="25" s="1"/>
  <c r="D42" i="25" s="1"/>
  <c r="D43" i="25" s="1"/>
  <c r="D44" i="25" s="1"/>
  <c r="D45" i="25" s="1"/>
  <c r="D46" i="25" s="1"/>
  <c r="D47" i="25" s="1"/>
  <c r="D48" i="25" s="1"/>
  <c r="D49" i="25" s="1"/>
  <c r="D50" i="25" s="1"/>
  <c r="D51" i="25" s="1"/>
  <c r="D52" i="25" s="1"/>
  <c r="D53" i="25" s="1"/>
  <c r="E4951" i="25" l="1"/>
  <c r="D4952" i="25"/>
  <c r="E10184" i="25"/>
  <c r="D10133" i="25"/>
  <c r="D10134" i="25" s="1"/>
  <c r="D10135" i="25" s="1"/>
  <c r="D10136" i="25" s="1"/>
  <c r="D10137" i="25" s="1"/>
  <c r="D10138" i="25" s="1"/>
  <c r="D10139" i="25" s="1"/>
  <c r="D10140" i="25" s="1"/>
  <c r="D10141" i="25" s="1"/>
  <c r="E10233" i="25"/>
  <c r="D10182" i="25"/>
  <c r="D10183" i="25" s="1"/>
  <c r="D10184" i="25" s="1"/>
  <c r="D10185" i="25" s="1"/>
  <c r="D10186" i="25" s="1"/>
  <c r="D10187" i="25" s="1"/>
  <c r="D10188" i="25" s="1"/>
  <c r="D10189" i="25" s="1"/>
  <c r="D10190" i="25" s="1"/>
  <c r="D10191" i="25" s="1"/>
  <c r="D10192" i="25" s="1"/>
  <c r="D10193" i="25" s="1"/>
  <c r="E10294" i="25"/>
  <c r="D10243" i="25"/>
  <c r="D10244" i="25" s="1"/>
  <c r="D10245" i="25" s="1"/>
  <c r="D10336" i="25"/>
  <c r="D10337" i="25" s="1"/>
  <c r="D10338" i="25" s="1"/>
  <c r="D10339" i="25" s="1"/>
  <c r="D10340" i="25" s="1"/>
  <c r="D10341" i="25" s="1"/>
  <c r="D10342" i="25" s="1"/>
  <c r="D10343" i="25" s="1"/>
  <c r="D10344" i="25" s="1"/>
  <c r="D10345" i="25" s="1"/>
  <c r="D10346" i="25" s="1"/>
  <c r="D10347" i="25" s="1"/>
  <c r="D10348" i="25" s="1"/>
  <c r="D10349" i="25" s="1"/>
  <c r="E10387" i="25"/>
  <c r="E10441" i="25"/>
  <c r="D10390" i="25"/>
  <c r="D10391" i="25" s="1"/>
  <c r="D10392" i="25" s="1"/>
  <c r="D10393" i="25" s="1"/>
  <c r="D10394" i="25" s="1"/>
  <c r="D10395" i="25" s="1"/>
  <c r="D10396" i="25" s="1"/>
  <c r="D10397" i="25" s="1"/>
  <c r="D10398" i="25" s="1"/>
  <c r="D10399" i="25" s="1"/>
  <c r="D10400" i="25" s="1"/>
  <c r="D10401" i="25" s="1"/>
  <c r="E10347" i="25"/>
  <c r="D10296" i="25"/>
  <c r="D10297" i="25" s="1"/>
  <c r="E10494" i="25"/>
  <c r="D10443" i="25"/>
  <c r="D10444" i="25" s="1"/>
  <c r="D10445" i="25" s="1"/>
  <c r="D10446" i="25" s="1"/>
  <c r="D10447" i="25" s="1"/>
  <c r="D10448" i="25" s="1"/>
  <c r="D10449" i="25" s="1"/>
  <c r="D10450" i="25" s="1"/>
  <c r="D10451" i="25" s="1"/>
  <c r="D10452" i="25" s="1"/>
  <c r="D10453" i="25" s="1"/>
  <c r="E10548" i="25"/>
  <c r="D10497" i="25"/>
  <c r="D10498" i="25" s="1"/>
  <c r="D10499" i="25" s="1"/>
  <c r="D10500" i="25" s="1"/>
  <c r="D10501" i="25" s="1"/>
  <c r="D10502" i="25" s="1"/>
  <c r="D10503" i="25" s="1"/>
  <c r="D10504" i="25" s="1"/>
  <c r="D10505" i="25" s="1"/>
  <c r="E4952" i="25" l="1"/>
  <c r="D4953" i="25"/>
  <c r="E4953" i="25" l="1"/>
  <c r="D4954" i="25"/>
  <c r="E4954" i="25" l="1"/>
  <c r="D4955" i="25"/>
  <c r="E4955" i="25" l="1"/>
  <c r="D4956" i="25"/>
  <c r="E4956" i="25" l="1"/>
  <c r="D4957" i="25"/>
  <c r="E4957" i="25" l="1"/>
  <c r="D4958" i="25"/>
  <c r="E4958" i="25" l="1"/>
  <c r="D4959" i="25"/>
  <c r="E4959" i="25" l="1"/>
  <c r="D4960" i="25"/>
  <c r="E4960" i="25" l="1"/>
  <c r="D4961" i="25"/>
  <c r="E4961" i="25" l="1"/>
  <c r="D4962" i="25"/>
  <c r="E4962" i="25" l="1"/>
  <c r="D4963" i="25"/>
  <c r="AU105" i="1"/>
  <c r="AU104" i="1"/>
  <c r="AT104" i="1"/>
  <c r="AT105" i="1" s="1"/>
  <c r="AU102" i="1"/>
  <c r="AT102" i="1"/>
  <c r="AU101" i="1"/>
  <c r="AT101" i="1"/>
  <c r="AU100" i="1"/>
  <c r="AT100" i="1"/>
  <c r="AU99" i="1"/>
  <c r="AT99" i="1"/>
  <c r="AU98" i="1"/>
  <c r="AT98" i="1"/>
  <c r="AU97" i="1"/>
  <c r="AT97" i="1"/>
  <c r="AU96" i="1"/>
  <c r="AT96" i="1"/>
  <c r="AU95" i="1"/>
  <c r="AT95" i="1"/>
  <c r="AU94" i="1"/>
  <c r="AT94" i="1"/>
  <c r="AU93" i="1"/>
  <c r="AT93" i="1"/>
  <c r="AU92" i="1"/>
  <c r="AT92" i="1"/>
  <c r="AU91" i="1"/>
  <c r="AT91" i="1"/>
  <c r="AU90" i="1"/>
  <c r="AT90" i="1"/>
  <c r="AU89" i="1"/>
  <c r="AT89" i="1"/>
  <c r="AU88" i="1"/>
  <c r="AT88" i="1"/>
  <c r="AU87" i="1"/>
  <c r="AT87" i="1"/>
  <c r="AU86" i="1"/>
  <c r="AT86" i="1"/>
  <c r="AU85" i="1"/>
  <c r="AT85" i="1"/>
  <c r="AU84" i="1"/>
  <c r="AT84" i="1"/>
  <c r="AU83" i="1"/>
  <c r="AT83" i="1"/>
  <c r="AU82" i="1"/>
  <c r="AT82" i="1"/>
  <c r="AU81" i="1"/>
  <c r="AT81" i="1"/>
  <c r="AU80" i="1"/>
  <c r="AT80" i="1"/>
  <c r="AU79" i="1"/>
  <c r="AT79" i="1"/>
  <c r="AU78" i="1"/>
  <c r="AT78" i="1"/>
  <c r="AU77" i="1"/>
  <c r="AT77" i="1"/>
  <c r="AU76" i="1"/>
  <c r="AT76" i="1"/>
  <c r="AU75" i="1"/>
  <c r="AT75" i="1"/>
  <c r="AU74" i="1"/>
  <c r="AT74" i="1"/>
  <c r="AU73" i="1"/>
  <c r="AT73" i="1"/>
  <c r="AU72" i="1"/>
  <c r="AT72" i="1"/>
  <c r="AU71" i="1"/>
  <c r="AT71" i="1"/>
  <c r="AU70" i="1"/>
  <c r="AT70" i="1"/>
  <c r="AU69" i="1"/>
  <c r="AT69" i="1"/>
  <c r="AU68" i="1"/>
  <c r="AT68" i="1"/>
  <c r="AU67" i="1"/>
  <c r="AT67" i="1"/>
  <c r="AU66" i="1"/>
  <c r="AT66" i="1"/>
  <c r="AU65" i="1"/>
  <c r="AT65" i="1"/>
  <c r="AU64" i="1"/>
  <c r="AT64" i="1"/>
  <c r="AU63" i="1"/>
  <c r="AT63" i="1"/>
  <c r="AU62" i="1"/>
  <c r="AT62" i="1"/>
  <c r="AU61" i="1"/>
  <c r="AT61" i="1"/>
  <c r="AU60" i="1"/>
  <c r="AT60" i="1"/>
  <c r="AU59" i="1"/>
  <c r="AT59" i="1"/>
  <c r="AU58" i="1"/>
  <c r="AT58" i="1"/>
  <c r="AU57" i="1"/>
  <c r="AT57" i="1"/>
  <c r="AU56" i="1"/>
  <c r="AT56" i="1"/>
  <c r="AU55" i="1"/>
  <c r="AT55" i="1"/>
  <c r="AU54" i="1"/>
  <c r="AT54" i="1"/>
  <c r="AU53" i="1"/>
  <c r="AT53" i="1"/>
  <c r="AU52" i="1"/>
  <c r="AT52" i="1"/>
  <c r="AU51" i="1"/>
  <c r="AT51" i="1"/>
  <c r="AU50" i="1"/>
  <c r="AT50" i="1"/>
  <c r="AU49" i="1"/>
  <c r="AT49" i="1"/>
  <c r="AU48" i="1"/>
  <c r="AT48" i="1"/>
  <c r="AU47" i="1"/>
  <c r="AT47" i="1"/>
  <c r="AU46" i="1"/>
  <c r="AT46" i="1"/>
  <c r="AU45" i="1"/>
  <c r="AT45" i="1"/>
  <c r="AU44" i="1"/>
  <c r="AT44" i="1"/>
  <c r="AU43" i="1"/>
  <c r="AT43" i="1"/>
  <c r="AU42" i="1"/>
  <c r="AT42" i="1"/>
  <c r="AU41" i="1"/>
  <c r="AT41" i="1"/>
  <c r="AU40" i="1"/>
  <c r="AT40" i="1"/>
  <c r="AU39" i="1"/>
  <c r="AT39" i="1"/>
  <c r="AU38" i="1"/>
  <c r="AT38" i="1"/>
  <c r="AU37" i="1"/>
  <c r="AT37" i="1"/>
  <c r="AU36" i="1"/>
  <c r="AT36" i="1"/>
  <c r="AU35" i="1"/>
  <c r="AT35" i="1"/>
  <c r="AU34" i="1"/>
  <c r="AT34" i="1"/>
  <c r="AU33" i="1"/>
  <c r="AT33" i="1"/>
  <c r="AU32" i="1"/>
  <c r="AT32" i="1"/>
  <c r="AU31" i="1"/>
  <c r="AT31" i="1"/>
  <c r="AU30" i="1"/>
  <c r="AT30" i="1"/>
  <c r="AU29" i="1"/>
  <c r="AT29" i="1"/>
  <c r="AU28" i="1"/>
  <c r="AT28" i="1"/>
  <c r="AU27" i="1"/>
  <c r="AT27" i="1"/>
  <c r="AU26" i="1"/>
  <c r="AT26" i="1"/>
  <c r="AU25" i="1"/>
  <c r="AT25" i="1"/>
  <c r="AU24" i="1"/>
  <c r="AT24" i="1"/>
  <c r="AU23" i="1"/>
  <c r="AT23" i="1"/>
  <c r="AU22" i="1"/>
  <c r="AT22" i="1"/>
  <c r="AU21" i="1"/>
  <c r="AT21" i="1"/>
  <c r="AU20" i="1"/>
  <c r="AT20" i="1"/>
  <c r="AU19" i="1"/>
  <c r="AT19" i="1"/>
  <c r="AU18" i="1"/>
  <c r="AT18" i="1"/>
  <c r="AU17" i="1"/>
  <c r="AT17" i="1"/>
  <c r="AU16" i="1"/>
  <c r="AT16" i="1"/>
  <c r="AU15" i="1"/>
  <c r="AT15" i="1"/>
  <c r="AU14" i="1"/>
  <c r="AT14" i="1"/>
  <c r="AU13" i="1"/>
  <c r="AT13" i="1"/>
  <c r="AU12" i="1"/>
  <c r="AT12" i="1"/>
  <c r="AU11" i="1"/>
  <c r="AT11" i="1"/>
  <c r="AU10" i="1"/>
  <c r="AT10" i="1"/>
  <c r="AU9" i="1"/>
  <c r="AT9" i="1"/>
  <c r="AU8" i="1"/>
  <c r="AT8" i="1"/>
  <c r="AU7" i="1"/>
  <c r="AT7" i="1"/>
  <c r="AU6" i="1"/>
  <c r="AT6" i="1"/>
  <c r="AU5" i="1"/>
  <c r="AT5" i="1"/>
  <c r="AU4" i="1"/>
  <c r="AT4" i="1"/>
  <c r="AU3" i="1"/>
  <c r="AT3" i="1"/>
  <c r="AU2" i="1"/>
  <c r="AT2" i="1"/>
  <c r="AV102" i="1"/>
  <c r="E4963" i="25" l="1"/>
  <c r="D4964" i="25"/>
  <c r="BK187" i="18"/>
  <c r="BK186" i="18"/>
  <c r="BK185" i="18"/>
  <c r="BK184" i="18"/>
  <c r="BK183" i="18"/>
  <c r="BK182" i="18"/>
  <c r="BK181" i="18"/>
  <c r="BK180" i="18"/>
  <c r="BK179" i="18"/>
  <c r="BK178" i="18"/>
  <c r="BK177" i="18"/>
  <c r="BK176" i="18"/>
  <c r="BK175" i="18"/>
  <c r="BK174" i="18"/>
  <c r="BK173" i="18"/>
  <c r="BK172" i="18"/>
  <c r="BK171" i="18"/>
  <c r="BK170" i="18"/>
  <c r="BK169" i="18"/>
  <c r="BK168" i="18"/>
  <c r="BK167" i="18"/>
  <c r="BK166" i="18"/>
  <c r="BK165" i="18"/>
  <c r="BK164" i="18"/>
  <c r="BK163" i="18"/>
  <c r="BK162" i="18"/>
  <c r="BK161" i="18"/>
  <c r="BK160" i="18"/>
  <c r="BK159" i="18"/>
  <c r="BK158" i="18"/>
  <c r="BK157" i="18"/>
  <c r="BK156" i="18"/>
  <c r="BK155" i="18"/>
  <c r="BK154" i="18"/>
  <c r="BK153" i="18"/>
  <c r="BK152" i="18"/>
  <c r="BK151" i="18"/>
  <c r="BK150" i="18"/>
  <c r="BK149" i="18"/>
  <c r="BK148" i="18"/>
  <c r="BK147" i="18"/>
  <c r="BK146" i="18"/>
  <c r="BK145" i="18"/>
  <c r="BK144" i="18"/>
  <c r="BK143" i="18"/>
  <c r="BK142" i="18"/>
  <c r="BK141" i="18"/>
  <c r="BK140" i="18"/>
  <c r="BK139" i="18"/>
  <c r="BK138" i="18"/>
  <c r="BK137" i="18"/>
  <c r="BK136" i="18"/>
  <c r="BK135" i="18"/>
  <c r="BK134" i="18"/>
  <c r="BK133" i="18"/>
  <c r="BK132" i="18"/>
  <c r="BK131" i="18"/>
  <c r="BK130" i="18"/>
  <c r="BK129" i="18"/>
  <c r="BK128" i="18"/>
  <c r="BK127" i="18"/>
  <c r="BK126" i="18"/>
  <c r="BK125" i="18"/>
  <c r="BK124" i="18"/>
  <c r="BK123" i="18"/>
  <c r="BK122" i="18"/>
  <c r="BK121" i="18"/>
  <c r="BK120" i="18"/>
  <c r="BK119" i="18"/>
  <c r="BK118" i="18"/>
  <c r="BK117" i="18"/>
  <c r="BK116" i="18"/>
  <c r="BK115" i="18"/>
  <c r="BK114" i="18"/>
  <c r="BK113" i="18"/>
  <c r="BK112" i="18"/>
  <c r="BK111" i="18"/>
  <c r="BK110" i="18"/>
  <c r="BK109" i="18"/>
  <c r="BK108" i="18"/>
  <c r="BK107" i="18"/>
  <c r="BK106" i="18"/>
  <c r="BK105" i="18"/>
  <c r="BK104" i="18"/>
  <c r="BK103" i="18"/>
  <c r="BK102" i="18"/>
  <c r="BK101" i="18"/>
  <c r="BK100" i="18"/>
  <c r="BK99" i="18"/>
  <c r="BK98" i="18"/>
  <c r="BK97" i="18"/>
  <c r="BK96" i="18"/>
  <c r="BK95" i="18"/>
  <c r="BK94" i="18"/>
  <c r="BK93" i="18"/>
  <c r="BK92" i="18"/>
  <c r="BK91" i="18"/>
  <c r="BK90" i="18"/>
  <c r="BK89" i="18"/>
  <c r="BK88" i="18"/>
  <c r="BK87" i="18"/>
  <c r="BK86" i="18"/>
  <c r="BK85" i="18"/>
  <c r="BK84" i="18"/>
  <c r="BK83" i="18"/>
  <c r="BK82" i="18"/>
  <c r="BK81" i="18"/>
  <c r="BK80" i="18"/>
  <c r="BK79" i="18"/>
  <c r="BK78" i="18"/>
  <c r="BK77" i="18"/>
  <c r="BK76" i="18"/>
  <c r="BK75" i="18"/>
  <c r="BK74" i="18"/>
  <c r="BK73" i="18"/>
  <c r="BK72" i="18"/>
  <c r="BK71" i="18"/>
  <c r="BK70" i="18"/>
  <c r="BK69" i="18"/>
  <c r="BK68" i="18"/>
  <c r="BK67" i="18"/>
  <c r="BK66" i="18"/>
  <c r="BK65" i="18"/>
  <c r="BK64" i="18"/>
  <c r="BK63" i="18"/>
  <c r="BK62" i="18"/>
  <c r="BK61" i="18"/>
  <c r="BK60" i="18"/>
  <c r="BK59" i="18"/>
  <c r="BK58" i="18"/>
  <c r="BK57" i="18"/>
  <c r="BK56" i="18"/>
  <c r="BK55" i="18"/>
  <c r="BK54" i="18"/>
  <c r="BK53" i="18"/>
  <c r="BK52" i="18"/>
  <c r="BK51" i="18"/>
  <c r="BK50" i="18"/>
  <c r="BK49" i="18"/>
  <c r="BK48" i="18"/>
  <c r="BK47" i="18"/>
  <c r="BK46" i="18"/>
  <c r="BK45" i="18"/>
  <c r="BK44" i="18"/>
  <c r="BK43" i="18"/>
  <c r="BK42" i="18"/>
  <c r="BK41" i="18"/>
  <c r="BK40" i="18"/>
  <c r="BK39" i="18"/>
  <c r="BK38" i="18"/>
  <c r="BK37" i="18"/>
  <c r="BK36" i="18"/>
  <c r="BK35" i="18"/>
  <c r="BK34" i="18"/>
  <c r="BK33" i="18"/>
  <c r="BK32" i="18"/>
  <c r="BK31" i="18"/>
  <c r="BK30" i="18"/>
  <c r="BK29" i="18"/>
  <c r="BK28" i="18"/>
  <c r="BK27" i="18"/>
  <c r="BK26" i="18"/>
  <c r="BK25" i="18"/>
  <c r="BK24" i="18"/>
  <c r="BK23" i="18"/>
  <c r="BK22" i="18"/>
  <c r="BK21" i="18"/>
  <c r="BK20" i="18"/>
  <c r="BK19" i="18"/>
  <c r="BK18" i="18"/>
  <c r="BK17" i="18"/>
  <c r="BK16" i="18"/>
  <c r="BK15" i="18"/>
  <c r="BK14" i="18"/>
  <c r="BK13" i="18"/>
  <c r="BK12" i="18"/>
  <c r="BK11" i="18"/>
  <c r="BK10" i="18"/>
  <c r="BK9" i="18"/>
  <c r="BK8" i="18"/>
  <c r="BK7" i="18"/>
  <c r="BK6" i="18"/>
  <c r="BK5" i="18"/>
  <c r="BK4" i="18"/>
  <c r="BK3" i="18"/>
  <c r="BK2" i="18"/>
  <c r="BL187" i="18"/>
  <c r="BL186" i="18"/>
  <c r="BL185" i="18"/>
  <c r="BL184" i="18"/>
  <c r="BL183" i="18"/>
  <c r="BL182" i="18"/>
  <c r="BL181" i="18"/>
  <c r="BL180" i="18"/>
  <c r="BL179" i="18"/>
  <c r="BL178" i="18"/>
  <c r="BL177" i="18"/>
  <c r="BL176" i="18"/>
  <c r="BL175" i="18"/>
  <c r="BL174" i="18"/>
  <c r="BL173" i="18"/>
  <c r="BL172" i="18"/>
  <c r="BL171" i="18"/>
  <c r="BL170" i="18"/>
  <c r="BL169" i="18"/>
  <c r="BL168" i="18"/>
  <c r="BL167" i="18"/>
  <c r="BL166" i="18"/>
  <c r="BL165" i="18"/>
  <c r="BL164" i="18"/>
  <c r="BL163" i="18"/>
  <c r="BL162" i="18"/>
  <c r="BL161" i="18"/>
  <c r="BL160" i="18"/>
  <c r="BL159" i="18"/>
  <c r="BL158" i="18"/>
  <c r="BL157" i="18"/>
  <c r="BL156" i="18"/>
  <c r="BL155" i="18"/>
  <c r="BL154" i="18"/>
  <c r="BL153" i="18"/>
  <c r="BL152" i="18"/>
  <c r="BL151" i="18"/>
  <c r="BL150" i="18"/>
  <c r="BL149" i="18"/>
  <c r="BL148" i="18"/>
  <c r="BL147" i="18"/>
  <c r="BL146" i="18"/>
  <c r="BL145" i="18"/>
  <c r="BL144" i="18"/>
  <c r="BL143" i="18"/>
  <c r="BL142" i="18"/>
  <c r="BL141" i="18"/>
  <c r="BL140" i="18"/>
  <c r="BL139" i="18"/>
  <c r="BL138" i="18"/>
  <c r="BL137" i="18"/>
  <c r="BL136" i="18"/>
  <c r="BL135" i="18"/>
  <c r="BL134" i="18"/>
  <c r="BL133" i="18"/>
  <c r="BL132" i="18"/>
  <c r="BL131" i="18"/>
  <c r="BL130" i="18"/>
  <c r="BL129" i="18"/>
  <c r="BL128" i="18"/>
  <c r="BL127" i="18"/>
  <c r="BL126" i="18"/>
  <c r="BL125" i="18"/>
  <c r="BL124" i="18"/>
  <c r="BL123" i="18"/>
  <c r="BL122" i="18"/>
  <c r="BL121" i="18"/>
  <c r="BL120" i="18"/>
  <c r="BL119" i="18"/>
  <c r="BL118" i="18"/>
  <c r="BL117" i="18"/>
  <c r="BL116" i="18"/>
  <c r="BL115" i="18"/>
  <c r="BL114" i="18"/>
  <c r="BL113" i="18"/>
  <c r="BL112" i="18"/>
  <c r="BL111" i="18"/>
  <c r="BL110" i="18"/>
  <c r="BL109" i="18"/>
  <c r="BL108" i="18"/>
  <c r="BL107" i="18"/>
  <c r="BL106" i="18"/>
  <c r="BL105" i="18"/>
  <c r="BL104" i="18"/>
  <c r="BL103" i="18"/>
  <c r="BL102" i="18"/>
  <c r="BL101" i="18"/>
  <c r="BL100" i="18"/>
  <c r="BL99" i="18"/>
  <c r="BL98" i="18"/>
  <c r="BL97" i="18"/>
  <c r="BL96" i="18"/>
  <c r="BL95" i="18"/>
  <c r="BL94" i="18"/>
  <c r="BL93" i="18"/>
  <c r="BL92" i="18"/>
  <c r="BL91" i="18"/>
  <c r="BL90" i="18"/>
  <c r="BL89" i="18"/>
  <c r="BL88" i="18"/>
  <c r="BL87" i="18"/>
  <c r="BL86" i="18"/>
  <c r="BL85" i="18"/>
  <c r="BL84" i="18"/>
  <c r="BL83" i="18"/>
  <c r="BL82" i="18"/>
  <c r="BL81" i="18"/>
  <c r="BL80" i="18"/>
  <c r="BL79" i="18"/>
  <c r="BL78" i="18"/>
  <c r="BL77" i="18"/>
  <c r="BL76" i="18"/>
  <c r="BL75" i="18"/>
  <c r="BL74" i="18"/>
  <c r="BL73" i="18"/>
  <c r="BL72" i="18"/>
  <c r="BL71" i="18"/>
  <c r="BL70" i="18"/>
  <c r="BL69" i="18"/>
  <c r="BL68" i="18"/>
  <c r="BL67" i="18"/>
  <c r="BL66" i="18"/>
  <c r="BL65" i="18"/>
  <c r="BL64" i="18"/>
  <c r="BL63" i="18"/>
  <c r="BL62" i="18"/>
  <c r="BL61" i="18"/>
  <c r="BL60" i="18"/>
  <c r="BL59" i="18"/>
  <c r="BL58" i="18"/>
  <c r="BL57" i="18"/>
  <c r="BL56" i="18"/>
  <c r="BL55" i="18"/>
  <c r="BL54" i="18"/>
  <c r="BL53" i="18"/>
  <c r="BL52" i="18"/>
  <c r="BL51" i="18"/>
  <c r="BL50" i="18"/>
  <c r="BL49" i="18"/>
  <c r="BL48" i="18"/>
  <c r="BL47" i="18"/>
  <c r="BL46" i="18"/>
  <c r="BL45" i="18"/>
  <c r="BL44" i="18"/>
  <c r="BL43" i="18"/>
  <c r="BL42" i="18"/>
  <c r="BL41" i="18"/>
  <c r="BL40" i="18"/>
  <c r="BL39" i="18"/>
  <c r="BL38" i="18"/>
  <c r="BL37" i="18"/>
  <c r="BL36" i="18"/>
  <c r="BL35" i="18"/>
  <c r="BL34" i="18"/>
  <c r="BL33" i="18"/>
  <c r="BL32" i="18"/>
  <c r="BL31" i="18"/>
  <c r="BL30" i="18"/>
  <c r="BL29" i="18"/>
  <c r="BL28" i="18"/>
  <c r="BL27" i="18"/>
  <c r="BL26" i="18"/>
  <c r="BL25" i="18"/>
  <c r="BL24" i="18"/>
  <c r="BL23" i="18"/>
  <c r="BL22" i="18"/>
  <c r="BL21" i="18"/>
  <c r="BL20" i="18"/>
  <c r="BL19" i="18"/>
  <c r="BL18" i="18"/>
  <c r="BL17" i="18"/>
  <c r="BL16" i="18"/>
  <c r="BL15" i="18"/>
  <c r="BL14" i="18"/>
  <c r="BL13" i="18"/>
  <c r="BL12" i="18"/>
  <c r="BL11" i="18"/>
  <c r="BL10" i="18"/>
  <c r="BL9" i="18"/>
  <c r="BL8" i="18"/>
  <c r="BL7" i="18"/>
  <c r="BL6" i="18"/>
  <c r="BL5" i="18"/>
  <c r="BL4" i="18"/>
  <c r="BL3" i="18"/>
  <c r="BL2" i="18"/>
  <c r="BJ187" i="18"/>
  <c r="BJ186" i="18"/>
  <c r="BJ185" i="18"/>
  <c r="BJ184" i="18"/>
  <c r="BJ183" i="18"/>
  <c r="BJ182" i="18"/>
  <c r="BJ181" i="18"/>
  <c r="BJ180" i="18"/>
  <c r="BJ179" i="18"/>
  <c r="BJ178" i="18"/>
  <c r="BJ177" i="18"/>
  <c r="BJ176" i="18"/>
  <c r="BJ175" i="18"/>
  <c r="BJ174" i="18"/>
  <c r="BJ173" i="18"/>
  <c r="BJ172" i="18"/>
  <c r="BJ171" i="18"/>
  <c r="BJ170" i="18"/>
  <c r="BJ169" i="18"/>
  <c r="BJ168" i="18"/>
  <c r="BJ167" i="18"/>
  <c r="BJ166" i="18"/>
  <c r="BJ165" i="18"/>
  <c r="BJ164" i="18"/>
  <c r="BJ163" i="18"/>
  <c r="BJ162" i="18"/>
  <c r="BJ161" i="18"/>
  <c r="BJ160" i="18"/>
  <c r="BJ159" i="18"/>
  <c r="BJ158" i="18"/>
  <c r="BJ157" i="18"/>
  <c r="BJ156" i="18"/>
  <c r="BJ155" i="18"/>
  <c r="BJ154" i="18"/>
  <c r="BJ153" i="18"/>
  <c r="BJ152" i="18"/>
  <c r="BJ151" i="18"/>
  <c r="BJ150" i="18"/>
  <c r="BJ149" i="18"/>
  <c r="BJ148" i="18"/>
  <c r="BJ147" i="18"/>
  <c r="BJ146" i="18"/>
  <c r="BJ145" i="18"/>
  <c r="BJ144" i="18"/>
  <c r="BJ143" i="18"/>
  <c r="BJ142" i="18"/>
  <c r="BJ141" i="18"/>
  <c r="BJ140" i="18"/>
  <c r="BJ139" i="18"/>
  <c r="BJ138" i="18"/>
  <c r="BJ137" i="18"/>
  <c r="BJ136" i="18"/>
  <c r="BJ135" i="18"/>
  <c r="BJ134" i="18"/>
  <c r="BJ133" i="18"/>
  <c r="BJ132" i="18"/>
  <c r="BJ131" i="18"/>
  <c r="BJ130" i="18"/>
  <c r="BJ129" i="18"/>
  <c r="BJ128" i="18"/>
  <c r="BJ127" i="18"/>
  <c r="BJ126" i="18"/>
  <c r="BJ125" i="18"/>
  <c r="BJ124" i="18"/>
  <c r="BJ123" i="18"/>
  <c r="BJ122" i="18"/>
  <c r="BJ121" i="18"/>
  <c r="BJ120" i="18"/>
  <c r="BJ119" i="18"/>
  <c r="BJ118" i="18"/>
  <c r="BJ117" i="18"/>
  <c r="BJ116" i="18"/>
  <c r="BJ115" i="18"/>
  <c r="BJ114" i="18"/>
  <c r="BJ113" i="18"/>
  <c r="BJ112" i="18"/>
  <c r="BJ111" i="18"/>
  <c r="BJ110" i="18"/>
  <c r="BJ109" i="18"/>
  <c r="BJ108" i="18"/>
  <c r="BJ107" i="18"/>
  <c r="BJ106" i="18"/>
  <c r="BJ105" i="18"/>
  <c r="BJ104" i="18"/>
  <c r="BJ103" i="18"/>
  <c r="BJ102" i="18"/>
  <c r="BJ101" i="18"/>
  <c r="BJ100" i="18"/>
  <c r="BJ99" i="18"/>
  <c r="BJ98" i="18"/>
  <c r="BJ97" i="18"/>
  <c r="BJ96" i="18"/>
  <c r="BJ95" i="18"/>
  <c r="BJ94" i="18"/>
  <c r="BJ93" i="18"/>
  <c r="BJ92" i="18"/>
  <c r="BJ91" i="18"/>
  <c r="BJ90" i="18"/>
  <c r="BJ89" i="18"/>
  <c r="BJ88" i="18"/>
  <c r="BJ87" i="18"/>
  <c r="BJ86" i="18"/>
  <c r="BJ85" i="18"/>
  <c r="BJ84" i="18"/>
  <c r="BJ83" i="18"/>
  <c r="BJ82" i="18"/>
  <c r="BJ81" i="18"/>
  <c r="BJ80" i="18"/>
  <c r="BJ79" i="18"/>
  <c r="BJ78" i="18"/>
  <c r="BJ77" i="18"/>
  <c r="BJ76" i="18"/>
  <c r="BJ75" i="18"/>
  <c r="BJ74" i="18"/>
  <c r="BJ73" i="18"/>
  <c r="BJ72" i="18"/>
  <c r="BJ71" i="18"/>
  <c r="BJ70" i="18"/>
  <c r="BJ69" i="18"/>
  <c r="BJ68" i="18"/>
  <c r="BJ67" i="18"/>
  <c r="BJ66" i="18"/>
  <c r="BJ65" i="18"/>
  <c r="BJ64" i="18"/>
  <c r="BJ63" i="18"/>
  <c r="BJ62" i="18"/>
  <c r="BJ61" i="18"/>
  <c r="BJ60" i="18"/>
  <c r="BJ59" i="18"/>
  <c r="BJ58" i="18"/>
  <c r="BJ57" i="18"/>
  <c r="BJ56" i="18"/>
  <c r="BJ55" i="18"/>
  <c r="BJ54" i="18"/>
  <c r="BJ53" i="18"/>
  <c r="BJ52" i="18"/>
  <c r="BJ51" i="18"/>
  <c r="BJ50" i="18"/>
  <c r="BJ49" i="18"/>
  <c r="BJ48" i="18"/>
  <c r="BJ47" i="18"/>
  <c r="BJ46" i="18"/>
  <c r="BJ45" i="18"/>
  <c r="BJ44" i="18"/>
  <c r="BJ43" i="18"/>
  <c r="BJ42" i="18"/>
  <c r="BJ41" i="18"/>
  <c r="BJ40" i="18"/>
  <c r="BJ39" i="18"/>
  <c r="BJ38" i="18"/>
  <c r="BJ37" i="18"/>
  <c r="BJ36" i="18"/>
  <c r="BJ35" i="18"/>
  <c r="BJ34" i="18"/>
  <c r="BJ33" i="18"/>
  <c r="BJ32" i="18"/>
  <c r="BJ31" i="18"/>
  <c r="BJ30" i="18"/>
  <c r="BJ29" i="18"/>
  <c r="BJ28" i="18"/>
  <c r="BJ27" i="18"/>
  <c r="BJ26" i="18"/>
  <c r="BJ25" i="18"/>
  <c r="BJ24" i="18"/>
  <c r="BJ23" i="18"/>
  <c r="BJ22" i="18"/>
  <c r="BJ21" i="18"/>
  <c r="BJ20" i="18"/>
  <c r="BJ19" i="18"/>
  <c r="BJ18" i="18"/>
  <c r="BJ17" i="18"/>
  <c r="BJ16" i="18"/>
  <c r="BJ15" i="18"/>
  <c r="BJ14" i="18"/>
  <c r="BJ13" i="18"/>
  <c r="BJ12" i="18"/>
  <c r="BJ11" i="18"/>
  <c r="BJ10" i="18"/>
  <c r="BJ9" i="18"/>
  <c r="BJ8" i="18"/>
  <c r="BJ7" i="18"/>
  <c r="BJ6" i="18"/>
  <c r="BJ5" i="18"/>
  <c r="BJ4" i="18"/>
  <c r="BJ3" i="18"/>
  <c r="BJ2" i="18"/>
  <c r="BJ189" i="18" l="1"/>
  <c r="BJ191" i="18"/>
  <c r="BJ190" i="18"/>
  <c r="BL189" i="18"/>
  <c r="BL191" i="18"/>
  <c r="BL190" i="18"/>
  <c r="E4964" i="25"/>
  <c r="D4965" i="25"/>
  <c r="BJ188" i="18"/>
  <c r="BL188" i="18"/>
  <c r="BD187" i="18"/>
  <c r="BD186" i="18"/>
  <c r="BD185" i="18"/>
  <c r="BD184" i="18"/>
  <c r="BD183" i="18"/>
  <c r="BD182" i="18"/>
  <c r="BD181" i="18"/>
  <c r="BD180" i="18"/>
  <c r="BD179" i="18"/>
  <c r="BD178" i="18"/>
  <c r="BD177" i="18"/>
  <c r="BD176" i="18"/>
  <c r="BD175" i="18"/>
  <c r="BD174" i="18"/>
  <c r="BD173" i="18"/>
  <c r="BD172" i="18"/>
  <c r="BD171" i="18"/>
  <c r="BD170" i="18"/>
  <c r="BD169" i="18"/>
  <c r="BD168" i="18"/>
  <c r="BD167" i="18"/>
  <c r="BD166" i="18"/>
  <c r="BD165" i="18"/>
  <c r="BD164" i="18"/>
  <c r="BD163" i="18"/>
  <c r="BD162" i="18"/>
  <c r="BD161" i="18"/>
  <c r="BD160" i="18"/>
  <c r="BD159" i="18"/>
  <c r="BD158" i="18"/>
  <c r="BD157" i="18"/>
  <c r="BD156" i="18"/>
  <c r="BD155" i="18"/>
  <c r="BD154" i="18"/>
  <c r="BD153" i="18"/>
  <c r="BD152" i="18"/>
  <c r="BD151" i="18"/>
  <c r="BD150" i="18"/>
  <c r="BD149" i="18"/>
  <c r="BD148" i="18"/>
  <c r="BD147" i="18"/>
  <c r="BD146" i="18"/>
  <c r="BD145" i="18"/>
  <c r="BD144" i="18"/>
  <c r="BD143" i="18"/>
  <c r="BD142" i="18"/>
  <c r="BD141" i="18"/>
  <c r="BD140" i="18"/>
  <c r="BD139" i="18"/>
  <c r="BD138" i="18"/>
  <c r="BD137" i="18"/>
  <c r="BD136" i="18"/>
  <c r="BD135" i="18"/>
  <c r="BD134" i="18"/>
  <c r="BD133" i="18"/>
  <c r="BD132" i="18"/>
  <c r="BD131" i="18"/>
  <c r="BD130" i="18"/>
  <c r="BD129" i="18"/>
  <c r="BD128" i="18"/>
  <c r="BD127" i="18"/>
  <c r="BD126" i="18"/>
  <c r="BD125" i="18"/>
  <c r="BD124" i="18"/>
  <c r="BD123" i="18"/>
  <c r="BD122" i="18"/>
  <c r="BD121" i="18"/>
  <c r="BD120" i="18"/>
  <c r="BD119" i="18"/>
  <c r="BD118" i="18"/>
  <c r="BD117" i="18"/>
  <c r="BD116" i="18"/>
  <c r="BD115" i="18"/>
  <c r="BD114" i="18"/>
  <c r="BD113" i="18"/>
  <c r="BD112" i="18"/>
  <c r="BD111" i="18"/>
  <c r="BD110" i="18"/>
  <c r="BD109" i="18"/>
  <c r="BD108" i="18"/>
  <c r="BD107" i="18"/>
  <c r="BD106" i="18"/>
  <c r="BD105" i="18"/>
  <c r="BD104" i="18"/>
  <c r="BD103" i="18"/>
  <c r="BD102" i="18"/>
  <c r="BD101" i="18"/>
  <c r="BD100" i="18"/>
  <c r="BD99" i="18"/>
  <c r="BD98" i="18"/>
  <c r="BD97" i="18"/>
  <c r="BD96" i="18"/>
  <c r="BD95" i="18"/>
  <c r="BD94" i="18"/>
  <c r="BD93" i="18"/>
  <c r="BD92" i="18"/>
  <c r="BD91" i="18"/>
  <c r="BD90" i="18"/>
  <c r="BD89" i="18"/>
  <c r="BD88" i="18"/>
  <c r="BD87" i="18"/>
  <c r="BD86" i="18"/>
  <c r="BD85" i="18"/>
  <c r="BD84" i="18"/>
  <c r="BD83" i="18"/>
  <c r="BD82" i="18"/>
  <c r="BD81" i="18"/>
  <c r="BD80" i="18"/>
  <c r="BD79" i="18"/>
  <c r="BD78" i="18"/>
  <c r="BD77" i="18"/>
  <c r="BD76" i="18"/>
  <c r="BD75" i="18"/>
  <c r="BD74" i="18"/>
  <c r="BD73" i="18"/>
  <c r="BD72" i="18"/>
  <c r="BD71" i="18"/>
  <c r="BD70" i="18"/>
  <c r="BD69" i="18"/>
  <c r="BD68" i="18"/>
  <c r="BD67" i="18"/>
  <c r="BD66" i="18"/>
  <c r="BD65" i="18"/>
  <c r="BD64" i="18"/>
  <c r="BD63" i="18"/>
  <c r="BD62" i="18"/>
  <c r="BD61" i="18"/>
  <c r="BD60" i="18"/>
  <c r="BD59" i="18"/>
  <c r="BD58" i="18"/>
  <c r="BD57" i="18"/>
  <c r="BD56" i="18"/>
  <c r="BD55" i="18"/>
  <c r="BD54" i="18"/>
  <c r="BD53" i="18"/>
  <c r="BD52" i="18"/>
  <c r="BD51" i="18"/>
  <c r="BD50" i="18"/>
  <c r="BD49" i="18"/>
  <c r="BD48" i="18"/>
  <c r="BD47" i="18"/>
  <c r="BD46" i="18"/>
  <c r="BD45" i="18"/>
  <c r="BD44" i="18"/>
  <c r="BD43" i="18"/>
  <c r="BD42" i="18"/>
  <c r="BD41" i="18"/>
  <c r="BD40" i="18"/>
  <c r="BD39" i="18"/>
  <c r="BD38" i="18"/>
  <c r="BD37" i="18"/>
  <c r="BD36" i="18"/>
  <c r="BD35" i="18"/>
  <c r="BD34" i="18"/>
  <c r="BD33" i="18"/>
  <c r="BD32" i="18"/>
  <c r="BD31" i="18"/>
  <c r="BD30" i="18"/>
  <c r="BD29" i="18"/>
  <c r="BD28" i="18"/>
  <c r="BD27" i="18"/>
  <c r="BD26" i="18"/>
  <c r="BD25" i="18"/>
  <c r="BD24" i="18"/>
  <c r="BD23" i="18"/>
  <c r="BD22" i="18"/>
  <c r="BD21" i="18"/>
  <c r="BD20" i="18"/>
  <c r="BD19" i="18"/>
  <c r="BD18" i="18"/>
  <c r="BD17" i="18"/>
  <c r="BD16" i="18"/>
  <c r="BD15" i="18"/>
  <c r="BD14" i="18"/>
  <c r="BD13" i="18"/>
  <c r="BD12" i="18"/>
  <c r="BD11" i="18"/>
  <c r="BD10" i="18"/>
  <c r="BD9" i="18"/>
  <c r="BD8" i="18"/>
  <c r="BD7" i="18"/>
  <c r="BD6" i="18"/>
  <c r="BD5" i="18"/>
  <c r="BD4" i="18"/>
  <c r="BD3" i="18"/>
  <c r="AY187" i="18"/>
  <c r="AY186" i="18"/>
  <c r="AY185" i="18"/>
  <c r="AY184" i="18"/>
  <c r="AY183" i="18"/>
  <c r="AY182" i="18"/>
  <c r="AY181" i="18"/>
  <c r="AY180" i="18"/>
  <c r="AY179" i="18"/>
  <c r="AY178" i="18"/>
  <c r="AY177" i="18"/>
  <c r="AY176" i="18"/>
  <c r="AY175" i="18"/>
  <c r="AY174" i="18"/>
  <c r="AY173" i="18"/>
  <c r="AY172" i="18"/>
  <c r="AY171" i="18"/>
  <c r="AY170" i="18"/>
  <c r="AY169" i="18"/>
  <c r="AY168" i="18"/>
  <c r="AY167" i="18"/>
  <c r="AY166" i="18"/>
  <c r="AY165" i="18"/>
  <c r="AY164" i="18"/>
  <c r="AY163" i="18"/>
  <c r="AY162" i="18"/>
  <c r="AY161" i="18"/>
  <c r="AY160" i="18"/>
  <c r="AY159" i="18"/>
  <c r="AY158" i="18"/>
  <c r="AY157" i="18"/>
  <c r="AY156" i="18"/>
  <c r="AY155" i="18"/>
  <c r="AY154" i="18"/>
  <c r="AY153" i="18"/>
  <c r="AY152" i="18"/>
  <c r="AY151" i="18"/>
  <c r="AY150" i="18"/>
  <c r="AY149" i="18"/>
  <c r="AY148" i="18"/>
  <c r="AY147" i="18"/>
  <c r="AY146" i="18"/>
  <c r="AY145" i="18"/>
  <c r="AY144" i="18"/>
  <c r="AY143" i="18"/>
  <c r="AY142" i="18"/>
  <c r="AY141" i="18"/>
  <c r="AY140" i="18"/>
  <c r="AY139" i="18"/>
  <c r="AY138" i="18"/>
  <c r="AY137" i="18"/>
  <c r="AY136" i="18"/>
  <c r="AY135" i="18"/>
  <c r="AY134" i="18"/>
  <c r="AY133" i="18"/>
  <c r="AY132" i="18"/>
  <c r="AY131" i="18"/>
  <c r="AY130" i="18"/>
  <c r="AY129" i="18"/>
  <c r="AY128" i="18"/>
  <c r="AY127" i="18"/>
  <c r="AY126" i="18"/>
  <c r="AY125" i="18"/>
  <c r="AY124" i="18"/>
  <c r="AY123" i="18"/>
  <c r="AY122" i="18"/>
  <c r="AY121" i="18"/>
  <c r="AY120" i="18"/>
  <c r="AY119" i="18"/>
  <c r="AY118" i="18"/>
  <c r="AY117" i="18"/>
  <c r="AY116" i="18"/>
  <c r="AY115" i="18"/>
  <c r="AY114" i="18"/>
  <c r="AY113" i="18"/>
  <c r="AY112" i="18"/>
  <c r="AY111" i="18"/>
  <c r="AY110" i="18"/>
  <c r="AY109" i="18"/>
  <c r="AY108" i="18"/>
  <c r="AY107" i="18"/>
  <c r="AY106" i="18"/>
  <c r="AY105" i="18"/>
  <c r="AY104" i="18"/>
  <c r="AY103" i="18"/>
  <c r="AY102" i="18"/>
  <c r="AY101" i="18"/>
  <c r="AY100" i="18"/>
  <c r="AY99" i="18"/>
  <c r="AY98" i="18"/>
  <c r="AY97" i="18"/>
  <c r="AY96" i="18"/>
  <c r="AY95" i="18"/>
  <c r="AY94" i="18"/>
  <c r="AY93" i="18"/>
  <c r="AY92" i="18"/>
  <c r="AY91" i="18"/>
  <c r="AY90" i="18"/>
  <c r="AY89" i="18"/>
  <c r="AY88" i="18"/>
  <c r="AY87" i="18"/>
  <c r="AY86" i="18"/>
  <c r="AY85" i="18"/>
  <c r="AY84" i="18"/>
  <c r="AY83" i="18"/>
  <c r="AY82" i="18"/>
  <c r="AY81" i="18"/>
  <c r="AY80" i="18"/>
  <c r="AY79" i="18"/>
  <c r="AY78" i="18"/>
  <c r="AY77" i="18"/>
  <c r="AY76" i="18"/>
  <c r="AY75" i="18"/>
  <c r="AY74" i="18"/>
  <c r="AY73" i="18"/>
  <c r="AY72" i="18"/>
  <c r="AY71" i="18"/>
  <c r="AY70" i="18"/>
  <c r="AY69" i="18"/>
  <c r="AY68" i="18"/>
  <c r="AY67" i="18"/>
  <c r="AY66" i="18"/>
  <c r="AY65" i="18"/>
  <c r="AY64" i="18"/>
  <c r="AY63" i="18"/>
  <c r="AY62" i="18"/>
  <c r="AY61" i="18"/>
  <c r="AY60" i="18"/>
  <c r="AY59" i="18"/>
  <c r="AY58" i="18"/>
  <c r="AY57" i="18"/>
  <c r="AY56" i="18"/>
  <c r="AY55" i="18"/>
  <c r="AY54" i="18"/>
  <c r="AY53" i="18"/>
  <c r="AY52" i="18"/>
  <c r="AY51" i="18"/>
  <c r="AY50" i="18"/>
  <c r="AY49" i="18"/>
  <c r="AY48" i="18"/>
  <c r="AY47" i="18"/>
  <c r="AY46" i="18"/>
  <c r="AY45" i="18"/>
  <c r="AY44" i="18"/>
  <c r="AY43" i="18"/>
  <c r="AY42" i="18"/>
  <c r="AY41" i="18"/>
  <c r="AY40" i="18"/>
  <c r="AY39" i="18"/>
  <c r="AY38" i="18"/>
  <c r="AY37" i="18"/>
  <c r="AY36" i="18"/>
  <c r="AY35" i="18"/>
  <c r="AY34" i="18"/>
  <c r="AY33" i="18"/>
  <c r="AY32" i="18"/>
  <c r="AY31" i="18"/>
  <c r="AY30" i="18"/>
  <c r="AY29" i="18"/>
  <c r="AY28" i="18"/>
  <c r="AY27" i="18"/>
  <c r="AY26" i="18"/>
  <c r="AY25" i="18"/>
  <c r="AY24" i="18"/>
  <c r="AY23" i="18"/>
  <c r="AY22" i="18"/>
  <c r="AY21" i="18"/>
  <c r="AY20" i="18"/>
  <c r="AY19" i="18"/>
  <c r="AY18" i="18"/>
  <c r="AY17" i="18"/>
  <c r="AY16" i="18"/>
  <c r="AY15" i="18"/>
  <c r="AY14" i="18"/>
  <c r="AY13" i="18"/>
  <c r="AY12" i="18"/>
  <c r="AY11" i="18"/>
  <c r="AY10" i="18"/>
  <c r="AY9" i="18"/>
  <c r="AY8" i="18"/>
  <c r="AY7" i="18"/>
  <c r="AY6" i="18"/>
  <c r="AY5" i="18"/>
  <c r="AY4" i="18"/>
  <c r="AY3" i="18"/>
  <c r="BD2" i="18"/>
  <c r="BD189" i="18" s="1"/>
  <c r="AY2" i="18"/>
  <c r="AY189" i="18" s="1"/>
  <c r="AS187" i="18"/>
  <c r="AS186" i="18"/>
  <c r="AS185" i="18"/>
  <c r="AS184" i="18"/>
  <c r="AS183" i="18"/>
  <c r="AS182" i="18"/>
  <c r="AS181" i="18"/>
  <c r="AS180" i="18"/>
  <c r="AS179" i="18"/>
  <c r="AS178" i="18"/>
  <c r="AS177" i="18"/>
  <c r="AS176" i="18"/>
  <c r="AS175" i="18"/>
  <c r="AS174" i="18"/>
  <c r="AS173" i="18"/>
  <c r="AS172" i="18"/>
  <c r="AS171" i="18"/>
  <c r="AS170" i="18"/>
  <c r="AS169" i="18"/>
  <c r="AS168" i="18"/>
  <c r="AS167" i="18"/>
  <c r="AS166" i="18"/>
  <c r="AS165" i="18"/>
  <c r="AS164" i="18"/>
  <c r="AS163" i="18"/>
  <c r="AS162" i="18"/>
  <c r="AS161" i="18"/>
  <c r="AS160" i="18"/>
  <c r="AS159" i="18"/>
  <c r="AS158" i="18"/>
  <c r="AS157" i="18"/>
  <c r="AS156" i="18"/>
  <c r="AS155" i="18"/>
  <c r="AS154" i="18"/>
  <c r="AS153" i="18"/>
  <c r="AS152" i="18"/>
  <c r="AS151" i="18"/>
  <c r="AS150" i="18"/>
  <c r="AS149" i="18"/>
  <c r="AS148" i="18"/>
  <c r="AS147" i="18"/>
  <c r="AS146" i="18"/>
  <c r="AS145" i="18"/>
  <c r="AS144" i="18"/>
  <c r="AS143" i="18"/>
  <c r="AS142" i="18"/>
  <c r="AS141" i="18"/>
  <c r="AS140" i="18"/>
  <c r="AS139" i="18"/>
  <c r="AS138" i="18"/>
  <c r="AS137" i="18"/>
  <c r="AS136" i="18"/>
  <c r="AS135" i="18"/>
  <c r="AS134" i="18"/>
  <c r="AS133" i="18"/>
  <c r="AS132" i="18"/>
  <c r="AS131" i="18"/>
  <c r="AS130" i="18"/>
  <c r="AS129" i="18"/>
  <c r="AS128" i="18"/>
  <c r="AS127" i="18"/>
  <c r="AS126" i="18"/>
  <c r="AS125" i="18"/>
  <c r="AS124" i="18"/>
  <c r="AS123" i="18"/>
  <c r="AS122" i="18"/>
  <c r="AS121" i="18"/>
  <c r="AS120" i="18"/>
  <c r="AS119" i="18"/>
  <c r="AS118" i="18"/>
  <c r="AS117" i="18"/>
  <c r="AS116" i="18"/>
  <c r="AS115" i="18"/>
  <c r="AS114" i="18"/>
  <c r="AS113" i="18"/>
  <c r="AS112" i="18"/>
  <c r="AS111" i="18"/>
  <c r="AS110" i="18"/>
  <c r="AS109" i="18"/>
  <c r="AS108" i="18"/>
  <c r="AS107" i="18"/>
  <c r="AS106" i="18"/>
  <c r="AS105" i="18"/>
  <c r="AS104" i="18"/>
  <c r="AS103" i="18"/>
  <c r="AS102" i="18"/>
  <c r="AS101" i="18"/>
  <c r="AS100" i="18"/>
  <c r="AS99" i="18"/>
  <c r="AS98" i="18"/>
  <c r="AS97" i="18"/>
  <c r="AS96" i="18"/>
  <c r="AS95" i="18"/>
  <c r="AS94" i="18"/>
  <c r="AS93" i="18"/>
  <c r="AS92" i="18"/>
  <c r="AS91" i="18"/>
  <c r="AS90" i="18"/>
  <c r="AS89" i="18"/>
  <c r="AS88" i="18"/>
  <c r="AS87" i="18"/>
  <c r="AS86" i="18"/>
  <c r="AS85" i="18"/>
  <c r="AS84" i="18"/>
  <c r="AS83" i="18"/>
  <c r="AS82" i="18"/>
  <c r="AS81" i="18"/>
  <c r="AS80" i="18"/>
  <c r="AS79" i="18"/>
  <c r="AS78" i="18"/>
  <c r="AS77" i="18"/>
  <c r="AS76" i="18"/>
  <c r="AS75" i="18"/>
  <c r="AS74" i="18"/>
  <c r="AS73" i="18"/>
  <c r="AS72" i="18"/>
  <c r="AS71" i="18"/>
  <c r="AS70" i="18"/>
  <c r="AS69" i="18"/>
  <c r="AS68" i="18"/>
  <c r="AS67" i="18"/>
  <c r="AS66" i="18"/>
  <c r="AS65" i="18"/>
  <c r="AS64" i="18"/>
  <c r="AS63" i="18"/>
  <c r="AS62" i="18"/>
  <c r="AS61" i="18"/>
  <c r="AS60" i="18"/>
  <c r="AS59" i="18"/>
  <c r="AS58" i="18"/>
  <c r="AS57" i="18"/>
  <c r="AS56" i="18"/>
  <c r="AS55" i="18"/>
  <c r="AS54" i="18"/>
  <c r="AS53" i="18"/>
  <c r="AS52" i="18"/>
  <c r="AS51" i="18"/>
  <c r="AS50" i="18"/>
  <c r="AS49" i="18"/>
  <c r="AS48" i="18"/>
  <c r="AS47" i="18"/>
  <c r="AS46" i="18"/>
  <c r="AS45" i="18"/>
  <c r="AS44" i="18"/>
  <c r="AS43" i="18"/>
  <c r="AS42" i="18"/>
  <c r="AS41" i="18"/>
  <c r="AS40" i="18"/>
  <c r="AS39" i="18"/>
  <c r="AS38" i="18"/>
  <c r="AS37" i="18"/>
  <c r="AS36" i="18"/>
  <c r="AS35" i="18"/>
  <c r="AS34" i="18"/>
  <c r="AS33" i="18"/>
  <c r="AS32" i="18"/>
  <c r="AS31" i="18"/>
  <c r="AS30" i="18"/>
  <c r="AS29" i="18"/>
  <c r="AS28" i="18"/>
  <c r="AS27" i="18"/>
  <c r="AS26" i="18"/>
  <c r="AS25" i="18"/>
  <c r="AS24" i="18"/>
  <c r="AS23" i="18"/>
  <c r="AS22" i="18"/>
  <c r="AS21" i="18"/>
  <c r="AS20" i="18"/>
  <c r="AS19" i="18"/>
  <c r="AS18" i="18"/>
  <c r="AS17" i="18"/>
  <c r="AS16" i="18"/>
  <c r="AS15" i="18"/>
  <c r="AS14" i="18"/>
  <c r="AS13" i="18"/>
  <c r="AS12" i="18"/>
  <c r="AS11" i="18"/>
  <c r="AS10" i="18"/>
  <c r="AS9" i="18"/>
  <c r="AS8" i="18"/>
  <c r="AS7" i="18"/>
  <c r="AS6" i="18"/>
  <c r="AS5" i="18"/>
  <c r="AS4" i="18"/>
  <c r="AS3" i="18"/>
  <c r="AS2" i="18"/>
  <c r="AS188" i="18" s="1"/>
  <c r="E4965" i="25" l="1"/>
  <c r="D4966" i="25"/>
  <c r="AS189" i="18"/>
  <c r="AY188" i="18"/>
  <c r="BD188" i="18"/>
  <c r="AY103" i="1"/>
  <c r="AY102" i="1"/>
  <c r="BF103" i="1"/>
  <c r="BF102" i="1"/>
  <c r="AX89" i="2"/>
  <c r="AX88" i="2"/>
  <c r="AN89" i="2"/>
  <c r="AN88" i="2"/>
  <c r="E4966" i="25" l="1"/>
  <c r="D4967" i="25"/>
  <c r="AJ187" i="18"/>
  <c r="AJ186" i="18"/>
  <c r="AJ185" i="18"/>
  <c r="AJ184" i="18"/>
  <c r="AJ183" i="18"/>
  <c r="AJ182" i="18"/>
  <c r="AJ181" i="18"/>
  <c r="AJ180" i="18"/>
  <c r="AJ179" i="18"/>
  <c r="AJ178" i="18"/>
  <c r="AJ177" i="18"/>
  <c r="AJ176" i="18"/>
  <c r="AJ175" i="18"/>
  <c r="AJ174" i="18"/>
  <c r="AJ173" i="18"/>
  <c r="AJ172" i="18"/>
  <c r="AJ171" i="18"/>
  <c r="AJ170" i="18"/>
  <c r="AJ169" i="18"/>
  <c r="AJ168" i="18"/>
  <c r="AJ167" i="18"/>
  <c r="AJ166" i="18"/>
  <c r="AJ165" i="18"/>
  <c r="AJ164" i="18"/>
  <c r="AJ163" i="18"/>
  <c r="AJ162" i="18"/>
  <c r="AJ161" i="18"/>
  <c r="AJ160" i="18"/>
  <c r="AJ159" i="18"/>
  <c r="AJ158" i="18"/>
  <c r="AJ157" i="18"/>
  <c r="AJ156" i="18"/>
  <c r="AJ155" i="18"/>
  <c r="AJ154" i="18"/>
  <c r="AJ153" i="18"/>
  <c r="AJ152" i="18"/>
  <c r="AJ151" i="18"/>
  <c r="AJ150" i="18"/>
  <c r="AJ149" i="18"/>
  <c r="AJ148" i="18"/>
  <c r="AJ147" i="18"/>
  <c r="AJ146" i="18"/>
  <c r="AJ145" i="18"/>
  <c r="AJ144" i="18"/>
  <c r="AJ143" i="18"/>
  <c r="AJ142" i="18"/>
  <c r="AJ141" i="18"/>
  <c r="AJ140" i="18"/>
  <c r="AJ139" i="18"/>
  <c r="AJ138" i="18"/>
  <c r="AJ137" i="18"/>
  <c r="AJ136" i="18"/>
  <c r="AJ135" i="18"/>
  <c r="AJ134" i="18"/>
  <c r="AJ133" i="18"/>
  <c r="AJ132" i="18"/>
  <c r="AJ131" i="18"/>
  <c r="AJ130" i="18"/>
  <c r="AJ129" i="18"/>
  <c r="AJ128" i="18"/>
  <c r="AJ127" i="18"/>
  <c r="AJ126" i="18"/>
  <c r="AJ125" i="18"/>
  <c r="AJ124" i="18"/>
  <c r="AJ123" i="18"/>
  <c r="AJ122" i="18"/>
  <c r="AJ121" i="18"/>
  <c r="AJ120" i="18"/>
  <c r="AJ119" i="18"/>
  <c r="AJ118" i="18"/>
  <c r="AJ117" i="18"/>
  <c r="AJ116" i="18"/>
  <c r="AJ115" i="18"/>
  <c r="AJ114" i="18"/>
  <c r="AJ113" i="18"/>
  <c r="AJ112" i="18"/>
  <c r="AJ111" i="18"/>
  <c r="AJ110" i="18"/>
  <c r="AJ109" i="18"/>
  <c r="AJ108" i="18"/>
  <c r="AJ107" i="18"/>
  <c r="AJ106" i="18"/>
  <c r="AJ105" i="18"/>
  <c r="AJ104" i="18"/>
  <c r="AJ103" i="18"/>
  <c r="AJ102" i="18"/>
  <c r="AJ101" i="18"/>
  <c r="AJ100" i="18"/>
  <c r="AJ99" i="18"/>
  <c r="AJ98" i="18"/>
  <c r="AJ97" i="18"/>
  <c r="AJ96" i="18"/>
  <c r="AJ95" i="18"/>
  <c r="AJ94" i="18"/>
  <c r="AJ93" i="18"/>
  <c r="AJ92" i="18"/>
  <c r="AJ91" i="18"/>
  <c r="AJ90" i="18"/>
  <c r="AJ89" i="18"/>
  <c r="AJ88" i="18"/>
  <c r="AJ87" i="18"/>
  <c r="AJ86" i="18"/>
  <c r="AJ85" i="18"/>
  <c r="AJ84" i="18"/>
  <c r="AJ83" i="18"/>
  <c r="AJ82" i="18"/>
  <c r="AJ81" i="18"/>
  <c r="AJ80" i="18"/>
  <c r="AJ79" i="18"/>
  <c r="AJ78" i="18"/>
  <c r="AJ77" i="18"/>
  <c r="AJ76" i="18"/>
  <c r="AJ75" i="18"/>
  <c r="AJ74" i="18"/>
  <c r="AJ73" i="18"/>
  <c r="AJ72" i="18"/>
  <c r="AJ71" i="18"/>
  <c r="AJ70" i="18"/>
  <c r="AJ69" i="18"/>
  <c r="AJ68" i="18"/>
  <c r="AJ67" i="18"/>
  <c r="AJ66" i="18"/>
  <c r="AJ65" i="18"/>
  <c r="AJ64" i="18"/>
  <c r="AJ63" i="18"/>
  <c r="AJ62" i="18"/>
  <c r="AJ61" i="18"/>
  <c r="AJ60" i="18"/>
  <c r="AJ59" i="18"/>
  <c r="AJ58" i="18"/>
  <c r="AJ57" i="18"/>
  <c r="AJ56" i="18"/>
  <c r="AJ55" i="18"/>
  <c r="AJ54" i="18"/>
  <c r="AJ53" i="18"/>
  <c r="AJ52" i="18"/>
  <c r="AJ51" i="18"/>
  <c r="AJ50" i="18"/>
  <c r="AJ49" i="18"/>
  <c r="AJ48" i="18"/>
  <c r="AJ47" i="18"/>
  <c r="AJ46" i="18"/>
  <c r="AJ45" i="18"/>
  <c r="AJ44" i="18"/>
  <c r="AJ43" i="18"/>
  <c r="AJ42" i="18"/>
  <c r="AJ41" i="18"/>
  <c r="AJ40" i="18"/>
  <c r="AJ39" i="18"/>
  <c r="AJ38" i="18"/>
  <c r="AJ37" i="18"/>
  <c r="AJ36" i="18"/>
  <c r="AJ35" i="18"/>
  <c r="AJ34" i="18"/>
  <c r="AJ33" i="18"/>
  <c r="AJ32" i="18"/>
  <c r="AJ31" i="18"/>
  <c r="AJ30" i="18"/>
  <c r="AJ29" i="18"/>
  <c r="AJ28" i="18"/>
  <c r="AJ27" i="18"/>
  <c r="AJ26" i="18"/>
  <c r="AJ25" i="18"/>
  <c r="AJ24" i="18"/>
  <c r="AJ23" i="18"/>
  <c r="AJ22" i="18"/>
  <c r="AJ21" i="18"/>
  <c r="AJ20" i="18"/>
  <c r="AJ19" i="18"/>
  <c r="AJ18" i="18"/>
  <c r="AJ17" i="18"/>
  <c r="AJ16" i="18"/>
  <c r="AJ15" i="18"/>
  <c r="AJ14" i="18"/>
  <c r="AJ13" i="18"/>
  <c r="AJ12" i="18"/>
  <c r="AJ11" i="18"/>
  <c r="AJ10" i="18"/>
  <c r="AJ9" i="18"/>
  <c r="AJ8" i="18"/>
  <c r="AJ7" i="18"/>
  <c r="AJ6" i="18"/>
  <c r="AJ5" i="18"/>
  <c r="AJ4" i="18"/>
  <c r="AJ3" i="18"/>
  <c r="AJ2" i="18"/>
  <c r="AJ189" i="18" s="1"/>
  <c r="AE187" i="18"/>
  <c r="AD187" i="18"/>
  <c r="AC187" i="18"/>
  <c r="AB187" i="18"/>
  <c r="AE186" i="18"/>
  <c r="AD186" i="18"/>
  <c r="AC186" i="18"/>
  <c r="AB186" i="18"/>
  <c r="AE185" i="18"/>
  <c r="AD185" i="18"/>
  <c r="AC185" i="18"/>
  <c r="AB185" i="18"/>
  <c r="AE184" i="18"/>
  <c r="AD184" i="18"/>
  <c r="AC184" i="18"/>
  <c r="AB184" i="18"/>
  <c r="AE183" i="18"/>
  <c r="AD183" i="18"/>
  <c r="AC183" i="18"/>
  <c r="AB183" i="18"/>
  <c r="AE182" i="18"/>
  <c r="AD182" i="18"/>
  <c r="AC182" i="18"/>
  <c r="AB182" i="18"/>
  <c r="AE181" i="18"/>
  <c r="AD181" i="18"/>
  <c r="AC181" i="18"/>
  <c r="AB181" i="18"/>
  <c r="AE180" i="18"/>
  <c r="AD180" i="18"/>
  <c r="AC180" i="18"/>
  <c r="AB180" i="18"/>
  <c r="AE179" i="18"/>
  <c r="AD179" i="18"/>
  <c r="AC179" i="18"/>
  <c r="AB179" i="18"/>
  <c r="AE178" i="18"/>
  <c r="AD178" i="18"/>
  <c r="AC178" i="18"/>
  <c r="AB178" i="18"/>
  <c r="AE177" i="18"/>
  <c r="AD177" i="18"/>
  <c r="AC177" i="18"/>
  <c r="AB177" i="18"/>
  <c r="AE176" i="18"/>
  <c r="AD176" i="18"/>
  <c r="AC176" i="18"/>
  <c r="AB176" i="18"/>
  <c r="AE175" i="18"/>
  <c r="AD175" i="18"/>
  <c r="AC175" i="18"/>
  <c r="AB175" i="18"/>
  <c r="AE174" i="18"/>
  <c r="AD174" i="18"/>
  <c r="AC174" i="18"/>
  <c r="AB174" i="18"/>
  <c r="AE173" i="18"/>
  <c r="AD173" i="18"/>
  <c r="AC173" i="18"/>
  <c r="AB173" i="18"/>
  <c r="AE172" i="18"/>
  <c r="AD172" i="18"/>
  <c r="AC172" i="18"/>
  <c r="AB172" i="18"/>
  <c r="AE171" i="18"/>
  <c r="AD171" i="18"/>
  <c r="AC171" i="18"/>
  <c r="AB171" i="18"/>
  <c r="AE170" i="18"/>
  <c r="AD170" i="18"/>
  <c r="AC170" i="18"/>
  <c r="AB170" i="18"/>
  <c r="AE169" i="18"/>
  <c r="AD169" i="18"/>
  <c r="AC169" i="18"/>
  <c r="AB169" i="18"/>
  <c r="AE168" i="18"/>
  <c r="AD168" i="18"/>
  <c r="AC168" i="18"/>
  <c r="AB168" i="18"/>
  <c r="AE167" i="18"/>
  <c r="AD167" i="18"/>
  <c r="AC167" i="18"/>
  <c r="AB167" i="18"/>
  <c r="AE166" i="18"/>
  <c r="AD166" i="18"/>
  <c r="AC166" i="18"/>
  <c r="AB166" i="18"/>
  <c r="AE165" i="18"/>
  <c r="AD165" i="18"/>
  <c r="AC165" i="18"/>
  <c r="AB165" i="18"/>
  <c r="AE164" i="18"/>
  <c r="AD164" i="18"/>
  <c r="AC164" i="18"/>
  <c r="AB164" i="18"/>
  <c r="AE163" i="18"/>
  <c r="AD163" i="18"/>
  <c r="AC163" i="18"/>
  <c r="AB163" i="18"/>
  <c r="AE162" i="18"/>
  <c r="AD162" i="18"/>
  <c r="AC162" i="18"/>
  <c r="AB162" i="18"/>
  <c r="AE161" i="18"/>
  <c r="AD161" i="18"/>
  <c r="AC161" i="18"/>
  <c r="AB161" i="18"/>
  <c r="AE160" i="18"/>
  <c r="AD160" i="18"/>
  <c r="AC160" i="18"/>
  <c r="AB160" i="18"/>
  <c r="AE159" i="18"/>
  <c r="AD159" i="18"/>
  <c r="AC159" i="18"/>
  <c r="AB159" i="18"/>
  <c r="AE158" i="18"/>
  <c r="AD158" i="18"/>
  <c r="AC158" i="18"/>
  <c r="AB158" i="18"/>
  <c r="AE157" i="18"/>
  <c r="AD157" i="18"/>
  <c r="AC157" i="18"/>
  <c r="AB157" i="18"/>
  <c r="AE156" i="18"/>
  <c r="AD156" i="18"/>
  <c r="AC156" i="18"/>
  <c r="AB156" i="18"/>
  <c r="AE155" i="18"/>
  <c r="AD155" i="18"/>
  <c r="AC155" i="18"/>
  <c r="AB155" i="18"/>
  <c r="AE154" i="18"/>
  <c r="AD154" i="18"/>
  <c r="AC154" i="18"/>
  <c r="AB154" i="18"/>
  <c r="AE153" i="18"/>
  <c r="AD153" i="18"/>
  <c r="AC153" i="18"/>
  <c r="AB153" i="18"/>
  <c r="AE152" i="18"/>
  <c r="AD152" i="18"/>
  <c r="AC152" i="18"/>
  <c r="AB152" i="18"/>
  <c r="AE151" i="18"/>
  <c r="AD151" i="18"/>
  <c r="AC151" i="18"/>
  <c r="AB151" i="18"/>
  <c r="AE150" i="18"/>
  <c r="AD150" i="18"/>
  <c r="AC150" i="18"/>
  <c r="AB150" i="18"/>
  <c r="AE149" i="18"/>
  <c r="AD149" i="18"/>
  <c r="AC149" i="18"/>
  <c r="AB149" i="18"/>
  <c r="AE148" i="18"/>
  <c r="AD148" i="18"/>
  <c r="AC148" i="18"/>
  <c r="AB148" i="18"/>
  <c r="AE147" i="18"/>
  <c r="AD147" i="18"/>
  <c r="AC147" i="18"/>
  <c r="AB147" i="18"/>
  <c r="AE146" i="18"/>
  <c r="AD146" i="18"/>
  <c r="AC146" i="18"/>
  <c r="AB146" i="18"/>
  <c r="AE145" i="18"/>
  <c r="AD145" i="18"/>
  <c r="AC145" i="18"/>
  <c r="AB145" i="18"/>
  <c r="AE144" i="18"/>
  <c r="AD144" i="18"/>
  <c r="AC144" i="18"/>
  <c r="AB144" i="18"/>
  <c r="AE143" i="18"/>
  <c r="AD143" i="18"/>
  <c r="AC143" i="18"/>
  <c r="AB143" i="18"/>
  <c r="AE142" i="18"/>
  <c r="AD142" i="18"/>
  <c r="AC142" i="18"/>
  <c r="AB142" i="18"/>
  <c r="AE141" i="18"/>
  <c r="AD141" i="18"/>
  <c r="AC141" i="18"/>
  <c r="AB141" i="18"/>
  <c r="AE140" i="18"/>
  <c r="AD140" i="18"/>
  <c r="AC140" i="18"/>
  <c r="AB140" i="18"/>
  <c r="AE139" i="18"/>
  <c r="AD139" i="18"/>
  <c r="AC139" i="18"/>
  <c r="AB139" i="18"/>
  <c r="AE138" i="18"/>
  <c r="AD138" i="18"/>
  <c r="AC138" i="18"/>
  <c r="AB138" i="18"/>
  <c r="AE137" i="18"/>
  <c r="AD137" i="18"/>
  <c r="AC137" i="18"/>
  <c r="AB137" i="18"/>
  <c r="AE136" i="18"/>
  <c r="AD136" i="18"/>
  <c r="AC136" i="18"/>
  <c r="AB136" i="18"/>
  <c r="AE135" i="18"/>
  <c r="AD135" i="18"/>
  <c r="AC135" i="18"/>
  <c r="AB135" i="18"/>
  <c r="AE134" i="18"/>
  <c r="AD134" i="18"/>
  <c r="AC134" i="18"/>
  <c r="AB134" i="18"/>
  <c r="AE133" i="18"/>
  <c r="AD133" i="18"/>
  <c r="AC133" i="18"/>
  <c r="AB133" i="18"/>
  <c r="AE132" i="18"/>
  <c r="AD132" i="18"/>
  <c r="AC132" i="18"/>
  <c r="AB132" i="18"/>
  <c r="AE131" i="18"/>
  <c r="AD131" i="18"/>
  <c r="AC131" i="18"/>
  <c r="AB131" i="18"/>
  <c r="AE130" i="18"/>
  <c r="AD130" i="18"/>
  <c r="AC130" i="18"/>
  <c r="AB130" i="18"/>
  <c r="AE129" i="18"/>
  <c r="AD129" i="18"/>
  <c r="AC129" i="18"/>
  <c r="AB129" i="18"/>
  <c r="AE128" i="18"/>
  <c r="AD128" i="18"/>
  <c r="AC128" i="18"/>
  <c r="AB128" i="18"/>
  <c r="AE127" i="18"/>
  <c r="AD127" i="18"/>
  <c r="AC127" i="18"/>
  <c r="AB127" i="18"/>
  <c r="AE126" i="18"/>
  <c r="AD126" i="18"/>
  <c r="AC126" i="18"/>
  <c r="AB126" i="18"/>
  <c r="AE125" i="18"/>
  <c r="AD125" i="18"/>
  <c r="AC125" i="18"/>
  <c r="AB125" i="18"/>
  <c r="AE124" i="18"/>
  <c r="AD124" i="18"/>
  <c r="AC124" i="18"/>
  <c r="AB124" i="18"/>
  <c r="AE123" i="18"/>
  <c r="AD123" i="18"/>
  <c r="AC123" i="18"/>
  <c r="AB123" i="18"/>
  <c r="AE122" i="18"/>
  <c r="AD122" i="18"/>
  <c r="AC122" i="18"/>
  <c r="AB122" i="18"/>
  <c r="AE121" i="18"/>
  <c r="AD121" i="18"/>
  <c r="AC121" i="18"/>
  <c r="AB121" i="18"/>
  <c r="AE120" i="18"/>
  <c r="AD120" i="18"/>
  <c r="AC120" i="18"/>
  <c r="AB120" i="18"/>
  <c r="AE119" i="18"/>
  <c r="AD119" i="18"/>
  <c r="AC119" i="18"/>
  <c r="AB119" i="18"/>
  <c r="AE118" i="18"/>
  <c r="AD118" i="18"/>
  <c r="AC118" i="18"/>
  <c r="AB118" i="18"/>
  <c r="AE117" i="18"/>
  <c r="AD117" i="18"/>
  <c r="AC117" i="18"/>
  <c r="AB117" i="18"/>
  <c r="AE116" i="18"/>
  <c r="AD116" i="18"/>
  <c r="AC116" i="18"/>
  <c r="AB116" i="18"/>
  <c r="AE115" i="18"/>
  <c r="AD115" i="18"/>
  <c r="AC115" i="18"/>
  <c r="AB115" i="18"/>
  <c r="AE114" i="18"/>
  <c r="AD114" i="18"/>
  <c r="AC114" i="18"/>
  <c r="AB114" i="18"/>
  <c r="AE113" i="18"/>
  <c r="AD113" i="18"/>
  <c r="AC113" i="18"/>
  <c r="AB113" i="18"/>
  <c r="AE112" i="18"/>
  <c r="AD112" i="18"/>
  <c r="AC112" i="18"/>
  <c r="AB112" i="18"/>
  <c r="AE111" i="18"/>
  <c r="AD111" i="18"/>
  <c r="AC111" i="18"/>
  <c r="AB111" i="18"/>
  <c r="AE110" i="18"/>
  <c r="AD110" i="18"/>
  <c r="AC110" i="18"/>
  <c r="AB110" i="18"/>
  <c r="AE109" i="18"/>
  <c r="AD109" i="18"/>
  <c r="AC109" i="18"/>
  <c r="AB109" i="18"/>
  <c r="AE108" i="18"/>
  <c r="AD108" i="18"/>
  <c r="AC108" i="18"/>
  <c r="AB108" i="18"/>
  <c r="AE107" i="18"/>
  <c r="AD107" i="18"/>
  <c r="AC107" i="18"/>
  <c r="AB107" i="18"/>
  <c r="AE106" i="18"/>
  <c r="AD106" i="18"/>
  <c r="AC106" i="18"/>
  <c r="AB106" i="18"/>
  <c r="AE105" i="18"/>
  <c r="AD105" i="18"/>
  <c r="AC105" i="18"/>
  <c r="AB105" i="18"/>
  <c r="AE104" i="18"/>
  <c r="AD104" i="18"/>
  <c r="AC104" i="18"/>
  <c r="AB104" i="18"/>
  <c r="AE103" i="18"/>
  <c r="AD103" i="18"/>
  <c r="AC103" i="18"/>
  <c r="AB103" i="18"/>
  <c r="AE102" i="18"/>
  <c r="AD102" i="18"/>
  <c r="AC102" i="18"/>
  <c r="AB102" i="18"/>
  <c r="AE101" i="18"/>
  <c r="AD101" i="18"/>
  <c r="AC101" i="18"/>
  <c r="AB101" i="18"/>
  <c r="AE100" i="18"/>
  <c r="AD100" i="18"/>
  <c r="AC100" i="18"/>
  <c r="AB100" i="18"/>
  <c r="AE99" i="18"/>
  <c r="AD99" i="18"/>
  <c r="AC99" i="18"/>
  <c r="AB99" i="18"/>
  <c r="AE98" i="18"/>
  <c r="AD98" i="18"/>
  <c r="AC98" i="18"/>
  <c r="AB98" i="18"/>
  <c r="AE97" i="18"/>
  <c r="AD97" i="18"/>
  <c r="AC97" i="18"/>
  <c r="AB97" i="18"/>
  <c r="AE96" i="18"/>
  <c r="AD96" i="18"/>
  <c r="AC96" i="18"/>
  <c r="AB96" i="18"/>
  <c r="AE95" i="18"/>
  <c r="AD95" i="18"/>
  <c r="AC95" i="18"/>
  <c r="AB95" i="18"/>
  <c r="AE94" i="18"/>
  <c r="AD94" i="18"/>
  <c r="AC94" i="18"/>
  <c r="AB94" i="18"/>
  <c r="AE93" i="18"/>
  <c r="AD93" i="18"/>
  <c r="AC93" i="18"/>
  <c r="AB93" i="18"/>
  <c r="AE92" i="18"/>
  <c r="AD92" i="18"/>
  <c r="AC92" i="18"/>
  <c r="AB92" i="18"/>
  <c r="AE91" i="18"/>
  <c r="AD91" i="18"/>
  <c r="AC91" i="18"/>
  <c r="AB91" i="18"/>
  <c r="AE90" i="18"/>
  <c r="AD90" i="18"/>
  <c r="AC90" i="18"/>
  <c r="AB90" i="18"/>
  <c r="AE89" i="18"/>
  <c r="AD89" i="18"/>
  <c r="AC89" i="18"/>
  <c r="AB89" i="18"/>
  <c r="AE88" i="18"/>
  <c r="AD88" i="18"/>
  <c r="AC88" i="18"/>
  <c r="AB88" i="18"/>
  <c r="AE87" i="18"/>
  <c r="AD87" i="18"/>
  <c r="AC87" i="18"/>
  <c r="AB87" i="18"/>
  <c r="AE86" i="18"/>
  <c r="AD86" i="18"/>
  <c r="AC86" i="18"/>
  <c r="AB86" i="18"/>
  <c r="AE85" i="18"/>
  <c r="AD85" i="18"/>
  <c r="AC85" i="18"/>
  <c r="AB85" i="18"/>
  <c r="AE84" i="18"/>
  <c r="AD84" i="18"/>
  <c r="AC84" i="18"/>
  <c r="AB84" i="18"/>
  <c r="AE83" i="18"/>
  <c r="AD83" i="18"/>
  <c r="AC83" i="18"/>
  <c r="AB83" i="18"/>
  <c r="AE82" i="18"/>
  <c r="AD82" i="18"/>
  <c r="AC82" i="18"/>
  <c r="AB82" i="18"/>
  <c r="AE81" i="18"/>
  <c r="AD81" i="18"/>
  <c r="AC81" i="18"/>
  <c r="AB81" i="18"/>
  <c r="AE80" i="18"/>
  <c r="AD80" i="18"/>
  <c r="AC80" i="18"/>
  <c r="AB80" i="18"/>
  <c r="AE79" i="18"/>
  <c r="AD79" i="18"/>
  <c r="AC79" i="18"/>
  <c r="AB79" i="18"/>
  <c r="AE78" i="18"/>
  <c r="AD78" i="18"/>
  <c r="AC78" i="18"/>
  <c r="AB78" i="18"/>
  <c r="AE77" i="18"/>
  <c r="AD77" i="18"/>
  <c r="AC77" i="18"/>
  <c r="AB77" i="18"/>
  <c r="AE76" i="18"/>
  <c r="AD76" i="18"/>
  <c r="AC76" i="18"/>
  <c r="AB76" i="18"/>
  <c r="AE75" i="18"/>
  <c r="AD75" i="18"/>
  <c r="AC75" i="18"/>
  <c r="AB75" i="18"/>
  <c r="AE74" i="18"/>
  <c r="AD74" i="18"/>
  <c r="AC74" i="18"/>
  <c r="AB74" i="18"/>
  <c r="AE73" i="18"/>
  <c r="AD73" i="18"/>
  <c r="AC73" i="18"/>
  <c r="AB73" i="18"/>
  <c r="AE72" i="18"/>
  <c r="AD72" i="18"/>
  <c r="AC72" i="18"/>
  <c r="AB72" i="18"/>
  <c r="AE71" i="18"/>
  <c r="AD71" i="18"/>
  <c r="AC71" i="18"/>
  <c r="AB71" i="18"/>
  <c r="AE70" i="18"/>
  <c r="AD70" i="18"/>
  <c r="AC70" i="18"/>
  <c r="AB70" i="18"/>
  <c r="AE69" i="18"/>
  <c r="AD69" i="18"/>
  <c r="AC69" i="18"/>
  <c r="AB69" i="18"/>
  <c r="AE68" i="18"/>
  <c r="AD68" i="18"/>
  <c r="AC68" i="18"/>
  <c r="AB68" i="18"/>
  <c r="AE67" i="18"/>
  <c r="AD67" i="18"/>
  <c r="AC67" i="18"/>
  <c r="AB67" i="18"/>
  <c r="AE66" i="18"/>
  <c r="AD66" i="18"/>
  <c r="AC66" i="18"/>
  <c r="AB66" i="18"/>
  <c r="AE65" i="18"/>
  <c r="AD65" i="18"/>
  <c r="AC65" i="18"/>
  <c r="AB65" i="18"/>
  <c r="AE64" i="18"/>
  <c r="AD64" i="18"/>
  <c r="AC64" i="18"/>
  <c r="AB64" i="18"/>
  <c r="AE63" i="18"/>
  <c r="AD63" i="18"/>
  <c r="AC63" i="18"/>
  <c r="AB63" i="18"/>
  <c r="AE62" i="18"/>
  <c r="AD62" i="18"/>
  <c r="AC62" i="18"/>
  <c r="AB62" i="18"/>
  <c r="AE61" i="18"/>
  <c r="AD61" i="18"/>
  <c r="AC61" i="18"/>
  <c r="AB61" i="18"/>
  <c r="AE60" i="18"/>
  <c r="AD60" i="18"/>
  <c r="AC60" i="18"/>
  <c r="AB60" i="18"/>
  <c r="AE59" i="18"/>
  <c r="AD59" i="18"/>
  <c r="AC59" i="18"/>
  <c r="AB59" i="18"/>
  <c r="AE58" i="18"/>
  <c r="AD58" i="18"/>
  <c r="AC58" i="18"/>
  <c r="AB58" i="18"/>
  <c r="AE57" i="18"/>
  <c r="AD57" i="18"/>
  <c r="AC57" i="18"/>
  <c r="AB57" i="18"/>
  <c r="AE56" i="18"/>
  <c r="AD56" i="18"/>
  <c r="AC56" i="18"/>
  <c r="AB56" i="18"/>
  <c r="AE55" i="18"/>
  <c r="AD55" i="18"/>
  <c r="AC55" i="18"/>
  <c r="AB55" i="18"/>
  <c r="AE54" i="18"/>
  <c r="AD54" i="18"/>
  <c r="AC54" i="18"/>
  <c r="AB54" i="18"/>
  <c r="AE53" i="18"/>
  <c r="AD53" i="18"/>
  <c r="AC53" i="18"/>
  <c r="AB53" i="18"/>
  <c r="AE52" i="18"/>
  <c r="AD52" i="18"/>
  <c r="AC52" i="18"/>
  <c r="AB52" i="18"/>
  <c r="AE51" i="18"/>
  <c r="AD51" i="18"/>
  <c r="AC51" i="18"/>
  <c r="AB51" i="18"/>
  <c r="AE50" i="18"/>
  <c r="AD50" i="18"/>
  <c r="AC50" i="18"/>
  <c r="AB50" i="18"/>
  <c r="AE49" i="18"/>
  <c r="AD49" i="18"/>
  <c r="AC49" i="18"/>
  <c r="AB49" i="18"/>
  <c r="AE48" i="18"/>
  <c r="AD48" i="18"/>
  <c r="AC48" i="18"/>
  <c r="AB48" i="18"/>
  <c r="AE47" i="18"/>
  <c r="AD47" i="18"/>
  <c r="AC47" i="18"/>
  <c r="AB47" i="18"/>
  <c r="AE46" i="18"/>
  <c r="AD46" i="18"/>
  <c r="AC46" i="18"/>
  <c r="AB46" i="18"/>
  <c r="AE45" i="18"/>
  <c r="AD45" i="18"/>
  <c r="AC45" i="18"/>
  <c r="AB45" i="18"/>
  <c r="AE44" i="18"/>
  <c r="AD44" i="18"/>
  <c r="AC44" i="18"/>
  <c r="AB44" i="18"/>
  <c r="AE43" i="18"/>
  <c r="AD43" i="18"/>
  <c r="AC43" i="18"/>
  <c r="AB43" i="18"/>
  <c r="AE42" i="18"/>
  <c r="AD42" i="18"/>
  <c r="AC42" i="18"/>
  <c r="AB42" i="18"/>
  <c r="AE41" i="18"/>
  <c r="AD41" i="18"/>
  <c r="AC41" i="18"/>
  <c r="AB41" i="18"/>
  <c r="AE40" i="18"/>
  <c r="AD40" i="18"/>
  <c r="AC40" i="18"/>
  <c r="AB40" i="18"/>
  <c r="AE39" i="18"/>
  <c r="AD39" i="18"/>
  <c r="AC39" i="18"/>
  <c r="AB39" i="18"/>
  <c r="AE38" i="18"/>
  <c r="AD38" i="18"/>
  <c r="AC38" i="18"/>
  <c r="AB38" i="18"/>
  <c r="AE37" i="18"/>
  <c r="AD37" i="18"/>
  <c r="AC37" i="18"/>
  <c r="AB37" i="18"/>
  <c r="AE36" i="18"/>
  <c r="AD36" i="18"/>
  <c r="AC36" i="18"/>
  <c r="AB36" i="18"/>
  <c r="AE35" i="18"/>
  <c r="AD35" i="18"/>
  <c r="AC35" i="18"/>
  <c r="AB35" i="18"/>
  <c r="AE34" i="18"/>
  <c r="AD34" i="18"/>
  <c r="AC34" i="18"/>
  <c r="AB34" i="18"/>
  <c r="AE33" i="18"/>
  <c r="AD33" i="18"/>
  <c r="AC33" i="18"/>
  <c r="AB33" i="18"/>
  <c r="AE32" i="18"/>
  <c r="AD32" i="18"/>
  <c r="AC32" i="18"/>
  <c r="AB32" i="18"/>
  <c r="AE31" i="18"/>
  <c r="AD31" i="18"/>
  <c r="AC31" i="18"/>
  <c r="AB31" i="18"/>
  <c r="AE30" i="18"/>
  <c r="AD30" i="18"/>
  <c r="AC30" i="18"/>
  <c r="AB30" i="18"/>
  <c r="AE29" i="18"/>
  <c r="AD29" i="18"/>
  <c r="AC29" i="18"/>
  <c r="AB29" i="18"/>
  <c r="AE28" i="18"/>
  <c r="AD28" i="18"/>
  <c r="AC28" i="18"/>
  <c r="AB28" i="18"/>
  <c r="AE27" i="18"/>
  <c r="AD27" i="18"/>
  <c r="AC27" i="18"/>
  <c r="AB27" i="18"/>
  <c r="AE26" i="18"/>
  <c r="AD26" i="18"/>
  <c r="AC26" i="18"/>
  <c r="AB26" i="18"/>
  <c r="AE25" i="18"/>
  <c r="AD25" i="18"/>
  <c r="AC25" i="18"/>
  <c r="AB25" i="18"/>
  <c r="AE24" i="18"/>
  <c r="AD24" i="18"/>
  <c r="AC24" i="18"/>
  <c r="AB24" i="18"/>
  <c r="AE23" i="18"/>
  <c r="AD23" i="18"/>
  <c r="AC23" i="18"/>
  <c r="AB23" i="18"/>
  <c r="AE22" i="18"/>
  <c r="AD22" i="18"/>
  <c r="AC22" i="18"/>
  <c r="AB22" i="18"/>
  <c r="AE21" i="18"/>
  <c r="AD21" i="18"/>
  <c r="AC21" i="18"/>
  <c r="AB21" i="18"/>
  <c r="AE20" i="18"/>
  <c r="AD20" i="18"/>
  <c r="AC20" i="18"/>
  <c r="AB20" i="18"/>
  <c r="AE19" i="18"/>
  <c r="AD19" i="18"/>
  <c r="AC19" i="18"/>
  <c r="AB19" i="18"/>
  <c r="AE18" i="18"/>
  <c r="AD18" i="18"/>
  <c r="AC18" i="18"/>
  <c r="AB18" i="18"/>
  <c r="AE17" i="18"/>
  <c r="AD17" i="18"/>
  <c r="AC17" i="18"/>
  <c r="AB17" i="18"/>
  <c r="AE16" i="18"/>
  <c r="AD16" i="18"/>
  <c r="AC16" i="18"/>
  <c r="AB16" i="18"/>
  <c r="AE15" i="18"/>
  <c r="AD15" i="18"/>
  <c r="AC15" i="18"/>
  <c r="AB15" i="18"/>
  <c r="AE14" i="18"/>
  <c r="AD14" i="18"/>
  <c r="AC14" i="18"/>
  <c r="AB14" i="18"/>
  <c r="AE13" i="18"/>
  <c r="AD13" i="18"/>
  <c r="AC13" i="18"/>
  <c r="AB13" i="18"/>
  <c r="AE12" i="18"/>
  <c r="AD12" i="18"/>
  <c r="AC12" i="18"/>
  <c r="AB12" i="18"/>
  <c r="AE11" i="18"/>
  <c r="AD11" i="18"/>
  <c r="AC11" i="18"/>
  <c r="AB11" i="18"/>
  <c r="AE10" i="18"/>
  <c r="AD10" i="18"/>
  <c r="AC10" i="18"/>
  <c r="AB10" i="18"/>
  <c r="AE9" i="18"/>
  <c r="AD9" i="18"/>
  <c r="AC9" i="18"/>
  <c r="AB9" i="18"/>
  <c r="AE8" i="18"/>
  <c r="AD8" i="18"/>
  <c r="AC8" i="18"/>
  <c r="AB8" i="18"/>
  <c r="AE7" i="18"/>
  <c r="AD7" i="18"/>
  <c r="AC7" i="18"/>
  <c r="AB7" i="18"/>
  <c r="AE6" i="18"/>
  <c r="AD6" i="18"/>
  <c r="AC6" i="18"/>
  <c r="AB6" i="18"/>
  <c r="AE5" i="18"/>
  <c r="AD5" i="18"/>
  <c r="AC5" i="18"/>
  <c r="AB5" i="18"/>
  <c r="AE4" i="18"/>
  <c r="AD4" i="18"/>
  <c r="AC4" i="18"/>
  <c r="AB4" i="18"/>
  <c r="AE3" i="18"/>
  <c r="AD3" i="18"/>
  <c r="AC3" i="18"/>
  <c r="AB3" i="18"/>
  <c r="AE2" i="18"/>
  <c r="AD2" i="18"/>
  <c r="AC2" i="18"/>
  <c r="AB2" i="18"/>
  <c r="E4967" i="25" l="1"/>
  <c r="D4968" i="25"/>
  <c r="AJ188" i="18"/>
  <c r="BK87" i="2"/>
  <c r="BL87" i="2" s="1"/>
  <c r="BK86" i="2"/>
  <c r="BL86" i="2" s="1"/>
  <c r="BK85" i="2"/>
  <c r="BL85" i="2" s="1"/>
  <c r="BK84" i="2"/>
  <c r="BL84" i="2" s="1"/>
  <c r="BK83" i="2"/>
  <c r="BL83" i="2" s="1"/>
  <c r="BK82" i="2"/>
  <c r="BL82" i="2" s="1"/>
  <c r="BK81" i="2"/>
  <c r="BL81" i="2" s="1"/>
  <c r="BK80" i="2"/>
  <c r="BL80" i="2" s="1"/>
  <c r="BK79" i="2"/>
  <c r="BL79" i="2" s="1"/>
  <c r="BK78" i="2"/>
  <c r="BL78" i="2" s="1"/>
  <c r="BK77" i="2"/>
  <c r="BL77" i="2" s="1"/>
  <c r="BK76" i="2"/>
  <c r="BL76" i="2" s="1"/>
  <c r="BK75" i="2"/>
  <c r="BL75" i="2" s="1"/>
  <c r="BK74" i="2"/>
  <c r="BL74" i="2" s="1"/>
  <c r="BK73" i="2"/>
  <c r="BL73" i="2" s="1"/>
  <c r="BK72" i="2"/>
  <c r="BL72" i="2" s="1"/>
  <c r="BK71" i="2"/>
  <c r="BL71" i="2" s="1"/>
  <c r="BK70" i="2"/>
  <c r="BL70" i="2" s="1"/>
  <c r="BK69" i="2"/>
  <c r="BL69" i="2" s="1"/>
  <c r="BK68" i="2"/>
  <c r="BL68" i="2" s="1"/>
  <c r="BK67" i="2"/>
  <c r="BL67" i="2" s="1"/>
  <c r="BK66" i="2"/>
  <c r="BL66" i="2" s="1"/>
  <c r="BK65" i="2"/>
  <c r="BL65" i="2" s="1"/>
  <c r="BK64" i="2"/>
  <c r="BL64" i="2" s="1"/>
  <c r="BK63" i="2"/>
  <c r="BL63" i="2" s="1"/>
  <c r="BK62" i="2"/>
  <c r="BL62" i="2" s="1"/>
  <c r="BK61" i="2"/>
  <c r="BL61" i="2" s="1"/>
  <c r="BK60" i="2"/>
  <c r="BL60" i="2" s="1"/>
  <c r="BK59" i="2"/>
  <c r="BL59" i="2" s="1"/>
  <c r="BK58" i="2"/>
  <c r="BL58" i="2" s="1"/>
  <c r="BK57" i="2"/>
  <c r="BL57" i="2" s="1"/>
  <c r="BK56" i="2"/>
  <c r="BL56" i="2" s="1"/>
  <c r="BK55" i="2"/>
  <c r="BL55" i="2" s="1"/>
  <c r="BK54" i="2"/>
  <c r="BL54" i="2" s="1"/>
  <c r="BK53" i="2"/>
  <c r="BL53" i="2" s="1"/>
  <c r="BK52" i="2"/>
  <c r="BL52" i="2" s="1"/>
  <c r="BK51" i="2"/>
  <c r="BL51" i="2" s="1"/>
  <c r="BK50" i="2"/>
  <c r="BL50" i="2" s="1"/>
  <c r="BK49" i="2"/>
  <c r="BL49" i="2" s="1"/>
  <c r="BK48" i="2"/>
  <c r="BL48" i="2" s="1"/>
  <c r="BK47" i="2"/>
  <c r="BL47" i="2" s="1"/>
  <c r="BK46" i="2"/>
  <c r="BL46" i="2" s="1"/>
  <c r="BK45" i="2"/>
  <c r="BL45" i="2" s="1"/>
  <c r="BK44" i="2"/>
  <c r="BL44" i="2" s="1"/>
  <c r="BK43" i="2"/>
  <c r="BL43" i="2" s="1"/>
  <c r="BK42" i="2"/>
  <c r="BL42" i="2" s="1"/>
  <c r="BK41" i="2"/>
  <c r="BL41" i="2" s="1"/>
  <c r="BK40" i="2"/>
  <c r="BL40" i="2" s="1"/>
  <c r="BK39" i="2"/>
  <c r="BL39" i="2" s="1"/>
  <c r="BK38" i="2"/>
  <c r="BL38" i="2" s="1"/>
  <c r="BK37" i="2"/>
  <c r="BL37" i="2" s="1"/>
  <c r="BK36" i="2"/>
  <c r="BL36" i="2" s="1"/>
  <c r="BK35" i="2"/>
  <c r="BL35" i="2" s="1"/>
  <c r="BK34" i="2"/>
  <c r="BL34" i="2" s="1"/>
  <c r="BK33" i="2"/>
  <c r="BL33" i="2" s="1"/>
  <c r="BK32" i="2"/>
  <c r="BL32" i="2" s="1"/>
  <c r="BK31" i="2"/>
  <c r="BL31" i="2" s="1"/>
  <c r="BK30" i="2"/>
  <c r="BL30" i="2" s="1"/>
  <c r="BK29" i="2"/>
  <c r="BL29" i="2" s="1"/>
  <c r="BK28" i="2"/>
  <c r="BL28" i="2" s="1"/>
  <c r="BK27" i="2"/>
  <c r="BL27" i="2" s="1"/>
  <c r="BK26" i="2"/>
  <c r="BL26" i="2" s="1"/>
  <c r="BK25" i="2"/>
  <c r="BL25" i="2" s="1"/>
  <c r="BK24" i="2"/>
  <c r="BL24" i="2" s="1"/>
  <c r="BK23" i="2"/>
  <c r="BL23" i="2" s="1"/>
  <c r="BK22" i="2"/>
  <c r="BL22" i="2" s="1"/>
  <c r="BK21" i="2"/>
  <c r="BL21" i="2" s="1"/>
  <c r="BK20" i="2"/>
  <c r="BL20" i="2" s="1"/>
  <c r="BK19" i="2"/>
  <c r="BL19" i="2" s="1"/>
  <c r="BK18" i="2"/>
  <c r="BL18" i="2" s="1"/>
  <c r="BK17" i="2"/>
  <c r="BL17" i="2" s="1"/>
  <c r="BK16" i="2"/>
  <c r="BL16" i="2" s="1"/>
  <c r="BK15" i="2"/>
  <c r="BL15" i="2" s="1"/>
  <c r="BK14" i="2"/>
  <c r="BL14" i="2" s="1"/>
  <c r="BK13" i="2"/>
  <c r="BL13" i="2" s="1"/>
  <c r="BK12" i="2"/>
  <c r="BL12" i="2" s="1"/>
  <c r="BK11" i="2"/>
  <c r="BL11" i="2" s="1"/>
  <c r="BK10" i="2"/>
  <c r="BL10" i="2" s="1"/>
  <c r="BK9" i="2"/>
  <c r="BL9" i="2" s="1"/>
  <c r="BK8" i="2"/>
  <c r="BL8" i="2" s="1"/>
  <c r="BK7" i="2"/>
  <c r="BL7" i="2" s="1"/>
  <c r="BK6" i="2"/>
  <c r="BL6" i="2" s="1"/>
  <c r="BK5" i="2"/>
  <c r="BL5" i="2" s="1"/>
  <c r="BK4" i="2"/>
  <c r="BL4" i="2" s="1"/>
  <c r="BK3" i="2"/>
  <c r="BL3" i="2" s="1"/>
  <c r="BK2" i="2"/>
  <c r="BL2" i="2" s="1"/>
  <c r="BO101" i="1"/>
  <c r="BP101" i="1" s="1"/>
  <c r="BO100" i="1"/>
  <c r="BP100" i="1" s="1"/>
  <c r="BO99" i="1"/>
  <c r="BP99" i="1" s="1"/>
  <c r="BO98" i="1"/>
  <c r="BP98" i="1" s="1"/>
  <c r="BO97" i="1"/>
  <c r="BP97" i="1" s="1"/>
  <c r="BO96" i="1"/>
  <c r="BP96" i="1" s="1"/>
  <c r="BO95" i="1"/>
  <c r="BP95" i="1" s="1"/>
  <c r="BO94" i="1"/>
  <c r="BP94" i="1" s="1"/>
  <c r="BO93" i="1"/>
  <c r="BP93" i="1" s="1"/>
  <c r="BO92" i="1"/>
  <c r="BP92" i="1" s="1"/>
  <c r="BO91" i="1"/>
  <c r="BP91" i="1" s="1"/>
  <c r="BO90" i="1"/>
  <c r="BP90" i="1" s="1"/>
  <c r="BO89" i="1"/>
  <c r="BP89" i="1" s="1"/>
  <c r="BO88" i="1"/>
  <c r="BP88" i="1" s="1"/>
  <c r="BO87" i="1"/>
  <c r="BP87" i="1" s="1"/>
  <c r="BO86" i="1"/>
  <c r="BP86" i="1" s="1"/>
  <c r="BO85" i="1"/>
  <c r="BP85" i="1" s="1"/>
  <c r="BO84" i="1"/>
  <c r="BP84" i="1" s="1"/>
  <c r="BO83" i="1"/>
  <c r="BP83" i="1" s="1"/>
  <c r="BO82" i="1"/>
  <c r="BP82" i="1" s="1"/>
  <c r="BO81" i="1"/>
  <c r="BP81" i="1" s="1"/>
  <c r="BO80" i="1"/>
  <c r="BP80" i="1" s="1"/>
  <c r="BO79" i="1"/>
  <c r="BP79" i="1" s="1"/>
  <c r="BO78" i="1"/>
  <c r="BP78" i="1" s="1"/>
  <c r="BO77" i="1"/>
  <c r="BP77" i="1" s="1"/>
  <c r="BO76" i="1"/>
  <c r="BP76" i="1" s="1"/>
  <c r="BO75" i="1"/>
  <c r="BP75" i="1" s="1"/>
  <c r="BO74" i="1"/>
  <c r="BP74" i="1" s="1"/>
  <c r="BO73" i="1"/>
  <c r="BP73" i="1" s="1"/>
  <c r="BO72" i="1"/>
  <c r="BP72" i="1" s="1"/>
  <c r="BO71" i="1"/>
  <c r="BP71" i="1" s="1"/>
  <c r="BO70" i="1"/>
  <c r="BP70" i="1" s="1"/>
  <c r="BO69" i="1"/>
  <c r="BP69" i="1" s="1"/>
  <c r="BO68" i="1"/>
  <c r="BP68" i="1" s="1"/>
  <c r="BO67" i="1"/>
  <c r="BP67" i="1" s="1"/>
  <c r="BO66" i="1"/>
  <c r="BP66" i="1" s="1"/>
  <c r="BO65" i="1"/>
  <c r="BP65" i="1" s="1"/>
  <c r="BO64" i="1"/>
  <c r="BP64" i="1" s="1"/>
  <c r="BO63" i="1"/>
  <c r="BP63" i="1" s="1"/>
  <c r="BO62" i="1"/>
  <c r="BP62" i="1" s="1"/>
  <c r="BO61" i="1"/>
  <c r="BP61" i="1" s="1"/>
  <c r="BO60" i="1"/>
  <c r="BP60" i="1" s="1"/>
  <c r="BO59" i="1"/>
  <c r="BP59" i="1" s="1"/>
  <c r="BO58" i="1"/>
  <c r="BP58" i="1" s="1"/>
  <c r="BO57" i="1"/>
  <c r="BP57" i="1" s="1"/>
  <c r="BO56" i="1"/>
  <c r="BP56" i="1" s="1"/>
  <c r="BO55" i="1"/>
  <c r="BP55" i="1" s="1"/>
  <c r="BO54" i="1"/>
  <c r="BP54" i="1" s="1"/>
  <c r="BO53" i="1"/>
  <c r="BP53" i="1" s="1"/>
  <c r="BO52" i="1"/>
  <c r="BP52" i="1" s="1"/>
  <c r="BO51" i="1"/>
  <c r="BP51" i="1" s="1"/>
  <c r="BO50" i="1"/>
  <c r="BP50" i="1" s="1"/>
  <c r="BO49" i="1"/>
  <c r="BP49" i="1" s="1"/>
  <c r="BO48" i="1"/>
  <c r="BP48" i="1" s="1"/>
  <c r="BO47" i="1"/>
  <c r="BP47" i="1" s="1"/>
  <c r="BO46" i="1"/>
  <c r="BP46" i="1" s="1"/>
  <c r="BO45" i="1"/>
  <c r="BP45" i="1" s="1"/>
  <c r="BO44" i="1"/>
  <c r="BP44" i="1" s="1"/>
  <c r="BO43" i="1"/>
  <c r="BP43" i="1" s="1"/>
  <c r="BO42" i="1"/>
  <c r="BP42" i="1" s="1"/>
  <c r="BO41" i="1"/>
  <c r="BP41" i="1" s="1"/>
  <c r="BO40" i="1"/>
  <c r="BP40" i="1" s="1"/>
  <c r="BO39" i="1"/>
  <c r="BP39" i="1" s="1"/>
  <c r="BO38" i="1"/>
  <c r="BP38" i="1" s="1"/>
  <c r="BO37" i="1"/>
  <c r="BP37" i="1" s="1"/>
  <c r="BO36" i="1"/>
  <c r="BP36" i="1" s="1"/>
  <c r="BO35" i="1"/>
  <c r="BP35" i="1" s="1"/>
  <c r="BO34" i="1"/>
  <c r="BP34" i="1" s="1"/>
  <c r="BO33" i="1"/>
  <c r="BP33" i="1" s="1"/>
  <c r="BO32" i="1"/>
  <c r="BP32" i="1" s="1"/>
  <c r="BO31" i="1"/>
  <c r="BP31" i="1" s="1"/>
  <c r="BO30" i="1"/>
  <c r="BP30" i="1" s="1"/>
  <c r="BO29" i="1"/>
  <c r="BP29" i="1" s="1"/>
  <c r="BO28" i="1"/>
  <c r="BP28" i="1" s="1"/>
  <c r="BO27" i="1"/>
  <c r="BP27" i="1" s="1"/>
  <c r="BO26" i="1"/>
  <c r="BP26" i="1" s="1"/>
  <c r="BO25" i="1"/>
  <c r="BP25" i="1" s="1"/>
  <c r="BO24" i="1"/>
  <c r="BP24" i="1" s="1"/>
  <c r="BO23" i="1"/>
  <c r="BP23" i="1" s="1"/>
  <c r="BO22" i="1"/>
  <c r="BP22" i="1" s="1"/>
  <c r="BO21" i="1"/>
  <c r="BP21" i="1" s="1"/>
  <c r="BO20" i="1"/>
  <c r="BP20" i="1" s="1"/>
  <c r="BO19" i="1"/>
  <c r="BP19" i="1" s="1"/>
  <c r="BO18" i="1"/>
  <c r="BP18" i="1" s="1"/>
  <c r="BO17" i="1"/>
  <c r="BP17" i="1" s="1"/>
  <c r="BO16" i="1"/>
  <c r="BP16" i="1" s="1"/>
  <c r="BO15" i="1"/>
  <c r="BP15" i="1" s="1"/>
  <c r="BO14" i="1"/>
  <c r="BP14" i="1" s="1"/>
  <c r="BO13" i="1"/>
  <c r="BP13" i="1" s="1"/>
  <c r="BO12" i="1"/>
  <c r="BP12" i="1" s="1"/>
  <c r="BO11" i="1"/>
  <c r="BP11" i="1" s="1"/>
  <c r="BO10" i="1"/>
  <c r="BP10" i="1" s="1"/>
  <c r="BO9" i="1"/>
  <c r="BP9" i="1" s="1"/>
  <c r="BO8" i="1"/>
  <c r="BP8" i="1" s="1"/>
  <c r="BO7" i="1"/>
  <c r="BP7" i="1" s="1"/>
  <c r="BO6" i="1"/>
  <c r="BP6" i="1" s="1"/>
  <c r="BO5" i="1"/>
  <c r="BP5" i="1" s="1"/>
  <c r="BO4" i="1"/>
  <c r="BP4" i="1" s="1"/>
  <c r="BO3" i="1"/>
  <c r="BP3" i="1" s="1"/>
  <c r="BO2" i="1"/>
  <c r="BP2" i="1" s="1"/>
  <c r="BA88" i="2"/>
  <c r="AM20" i="2"/>
  <c r="AM19" i="2"/>
  <c r="AM18" i="2"/>
  <c r="AM17" i="2"/>
  <c r="AM16" i="2"/>
  <c r="AM15" i="2"/>
  <c r="AM14" i="2"/>
  <c r="AM13" i="2"/>
  <c r="AM12" i="2"/>
  <c r="AM11" i="2"/>
  <c r="AM10" i="2"/>
  <c r="AM9" i="2"/>
  <c r="AM8" i="2"/>
  <c r="AM7" i="2"/>
  <c r="AM6" i="2"/>
  <c r="AM5" i="2"/>
  <c r="AM4" i="2"/>
  <c r="AM3" i="2"/>
  <c r="AM2" i="2"/>
  <c r="AU88" i="2"/>
  <c r="AK88" i="2"/>
  <c r="BG104" i="1"/>
  <c r="BG105" i="1" s="1"/>
  <c r="BH102" i="1"/>
  <c r="BG102" i="1"/>
  <c r="BH101" i="1"/>
  <c r="BG101" i="1"/>
  <c r="BH100" i="1"/>
  <c r="BG100" i="1"/>
  <c r="BH99" i="1"/>
  <c r="BG99" i="1"/>
  <c r="BH98" i="1"/>
  <c r="BG98" i="1"/>
  <c r="BH97" i="1"/>
  <c r="BG97" i="1"/>
  <c r="BH96" i="1"/>
  <c r="BG96" i="1"/>
  <c r="BH95" i="1"/>
  <c r="BG95" i="1"/>
  <c r="BH94" i="1"/>
  <c r="BG94" i="1"/>
  <c r="BH93" i="1"/>
  <c r="BG93" i="1"/>
  <c r="BH92" i="1"/>
  <c r="BG92" i="1"/>
  <c r="BH91" i="1"/>
  <c r="BG91" i="1"/>
  <c r="BH90" i="1"/>
  <c r="BG90" i="1"/>
  <c r="BH89" i="1"/>
  <c r="BG89" i="1"/>
  <c r="BH88" i="1"/>
  <c r="BG88" i="1"/>
  <c r="BH87" i="1"/>
  <c r="BG87" i="1"/>
  <c r="BH86" i="1"/>
  <c r="BG86" i="1"/>
  <c r="BH85" i="1"/>
  <c r="BG85" i="1"/>
  <c r="BH84" i="1"/>
  <c r="BG84" i="1"/>
  <c r="BH83" i="1"/>
  <c r="BG83" i="1"/>
  <c r="BH82" i="1"/>
  <c r="BG82" i="1"/>
  <c r="BH81" i="1"/>
  <c r="BG81" i="1"/>
  <c r="BH80" i="1"/>
  <c r="BG80" i="1"/>
  <c r="BH79" i="1"/>
  <c r="BG79" i="1"/>
  <c r="BH78" i="1"/>
  <c r="BG78" i="1"/>
  <c r="BH77" i="1"/>
  <c r="BG77" i="1"/>
  <c r="BH76" i="1"/>
  <c r="BG76" i="1"/>
  <c r="BH75" i="1"/>
  <c r="BG75" i="1"/>
  <c r="BH74" i="1"/>
  <c r="BG74" i="1"/>
  <c r="BH73" i="1"/>
  <c r="BG73" i="1"/>
  <c r="BH72" i="1"/>
  <c r="BG72" i="1"/>
  <c r="BH71" i="1"/>
  <c r="BG71" i="1"/>
  <c r="BH70" i="1"/>
  <c r="BG70" i="1"/>
  <c r="BH69" i="1"/>
  <c r="BG69" i="1"/>
  <c r="BH68" i="1"/>
  <c r="BG68" i="1"/>
  <c r="BH67" i="1"/>
  <c r="BG67" i="1"/>
  <c r="BH66" i="1"/>
  <c r="BG66" i="1"/>
  <c r="BH65" i="1"/>
  <c r="BG65" i="1"/>
  <c r="BH64" i="1"/>
  <c r="BG64" i="1"/>
  <c r="BH63" i="1"/>
  <c r="BG63" i="1"/>
  <c r="BH62" i="1"/>
  <c r="BG62" i="1"/>
  <c r="BH61" i="1"/>
  <c r="BG61" i="1"/>
  <c r="BH60" i="1"/>
  <c r="BG60" i="1"/>
  <c r="BH59" i="1"/>
  <c r="BG59" i="1"/>
  <c r="BH58" i="1"/>
  <c r="BG58" i="1"/>
  <c r="BH57" i="1"/>
  <c r="BG57" i="1"/>
  <c r="BH56" i="1"/>
  <c r="BG56" i="1"/>
  <c r="BH55" i="1"/>
  <c r="BG55" i="1"/>
  <c r="BH54" i="1"/>
  <c r="BG54" i="1"/>
  <c r="BH53" i="1"/>
  <c r="BG53" i="1"/>
  <c r="BH52" i="1"/>
  <c r="BG52" i="1"/>
  <c r="BH51" i="1"/>
  <c r="BG51" i="1"/>
  <c r="BH50" i="1"/>
  <c r="BG50" i="1"/>
  <c r="BH49" i="1"/>
  <c r="BG49" i="1"/>
  <c r="BH48" i="1"/>
  <c r="BG48" i="1"/>
  <c r="BH47" i="1"/>
  <c r="BG47" i="1"/>
  <c r="BH46" i="1"/>
  <c r="BG46" i="1"/>
  <c r="BH45" i="1"/>
  <c r="BG45" i="1"/>
  <c r="BH44" i="1"/>
  <c r="BG44" i="1"/>
  <c r="BH43" i="1"/>
  <c r="BG43" i="1"/>
  <c r="BH42" i="1"/>
  <c r="BG42" i="1"/>
  <c r="BH41" i="1"/>
  <c r="BG41" i="1"/>
  <c r="BH40" i="1"/>
  <c r="BG40" i="1"/>
  <c r="BH39" i="1"/>
  <c r="BG39" i="1"/>
  <c r="BH38" i="1"/>
  <c r="BG38" i="1"/>
  <c r="BH37" i="1"/>
  <c r="BG37" i="1"/>
  <c r="BH36" i="1"/>
  <c r="BG36" i="1"/>
  <c r="BH35" i="1"/>
  <c r="BG35" i="1"/>
  <c r="BH34" i="1"/>
  <c r="BG34" i="1"/>
  <c r="BH33" i="1"/>
  <c r="BG33" i="1"/>
  <c r="BH32" i="1"/>
  <c r="BG32" i="1"/>
  <c r="BH31" i="1"/>
  <c r="BG31" i="1"/>
  <c r="BH30" i="1"/>
  <c r="BG30" i="1"/>
  <c r="BH29" i="1"/>
  <c r="BG29" i="1"/>
  <c r="BH28" i="1"/>
  <c r="BG28" i="1"/>
  <c r="BH27" i="1"/>
  <c r="BG27" i="1"/>
  <c r="BH26" i="1"/>
  <c r="BG26" i="1"/>
  <c r="BH25" i="1"/>
  <c r="BG25" i="1"/>
  <c r="BH24" i="1"/>
  <c r="BG24" i="1"/>
  <c r="BH23" i="1"/>
  <c r="BG23" i="1"/>
  <c r="BH22" i="1"/>
  <c r="BG22" i="1"/>
  <c r="BH21" i="1"/>
  <c r="BG21" i="1"/>
  <c r="BH20" i="1"/>
  <c r="BG20" i="1"/>
  <c r="BH19" i="1"/>
  <c r="BG19" i="1"/>
  <c r="BH18" i="1"/>
  <c r="BG18" i="1"/>
  <c r="BH17" i="1"/>
  <c r="BG17" i="1"/>
  <c r="BH16" i="1"/>
  <c r="BG16" i="1"/>
  <c r="BH15" i="1"/>
  <c r="BG15" i="1"/>
  <c r="BH14" i="1"/>
  <c r="BG14" i="1"/>
  <c r="BH13" i="1"/>
  <c r="BG13" i="1"/>
  <c r="BH12" i="1"/>
  <c r="BG12" i="1"/>
  <c r="BH11" i="1"/>
  <c r="BG11" i="1"/>
  <c r="BH10" i="1"/>
  <c r="BG10" i="1"/>
  <c r="BH9" i="1"/>
  <c r="BG9" i="1"/>
  <c r="BH8" i="1"/>
  <c r="BG8" i="1"/>
  <c r="BH7" i="1"/>
  <c r="BG7" i="1"/>
  <c r="BH6" i="1"/>
  <c r="BG6" i="1"/>
  <c r="BH5" i="1"/>
  <c r="BG5" i="1"/>
  <c r="BH4" i="1"/>
  <c r="BG4" i="1"/>
  <c r="BH3" i="1"/>
  <c r="BG3" i="1"/>
  <c r="BH2" i="1"/>
  <c r="BG2" i="1"/>
  <c r="BD102" i="1"/>
  <c r="BA101" i="1"/>
  <c r="BA99" i="1"/>
  <c r="BA97" i="1"/>
  <c r="BA95" i="1"/>
  <c r="BA93" i="1"/>
  <c r="BA91" i="1"/>
  <c r="BA89" i="1"/>
  <c r="BA87" i="1"/>
  <c r="BA85" i="1"/>
  <c r="BA83" i="1"/>
  <c r="BA81" i="1"/>
  <c r="BA79" i="1"/>
  <c r="BA77" i="1"/>
  <c r="BA75" i="1"/>
  <c r="BA73" i="1"/>
  <c r="BA71" i="1"/>
  <c r="BA69" i="1"/>
  <c r="BA67" i="1"/>
  <c r="BA65" i="1"/>
  <c r="BA63" i="1"/>
  <c r="BA61" i="1"/>
  <c r="BA59" i="1"/>
  <c r="BA57" i="1"/>
  <c r="BA55" i="1"/>
  <c r="BA53" i="1"/>
  <c r="BA51" i="1"/>
  <c r="BA49" i="1"/>
  <c r="BA47" i="1"/>
  <c r="BA45" i="1"/>
  <c r="BA43" i="1"/>
  <c r="BA41" i="1"/>
  <c r="BA39" i="1"/>
  <c r="BA37" i="1"/>
  <c r="BA35" i="1"/>
  <c r="BA33" i="1"/>
  <c r="BA31" i="1"/>
  <c r="BA29" i="1"/>
  <c r="BA27" i="1"/>
  <c r="BA25" i="1"/>
  <c r="BA23" i="1"/>
  <c r="BA21" i="1"/>
  <c r="BA19" i="1"/>
  <c r="AZ18" i="1"/>
  <c r="AZ17" i="1"/>
  <c r="AZ16" i="1"/>
  <c r="AZ15" i="1"/>
  <c r="AZ14" i="1"/>
  <c r="AZ13" i="1"/>
  <c r="AZ12" i="1"/>
  <c r="AZ11" i="1"/>
  <c r="AZ10" i="1"/>
  <c r="AZ9" i="1"/>
  <c r="AZ8" i="1"/>
  <c r="AZ7" i="1"/>
  <c r="AZ6" i="1"/>
  <c r="AZ5" i="1"/>
  <c r="AZ4" i="1"/>
  <c r="AZ3" i="1"/>
  <c r="AZ2" i="1"/>
  <c r="AW102" i="1"/>
  <c r="C187" i="10" l="1"/>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2" i="10"/>
  <c r="D3" i="10"/>
  <c r="D4" i="10"/>
  <c r="D5" i="10"/>
  <c r="D6" i="10"/>
  <c r="D7" i="10"/>
  <c r="D8" i="10"/>
  <c r="D9" i="10"/>
  <c r="D10" i="10"/>
  <c r="D11" i="10"/>
  <c r="D12" i="10"/>
  <c r="D13" i="10"/>
  <c r="D14" i="10"/>
  <c r="D15" i="10"/>
  <c r="D16" i="10"/>
  <c r="D17" i="10"/>
  <c r="D18" i="10"/>
  <c r="D19" i="10"/>
  <c r="D2" i="10"/>
  <c r="C3" i="10"/>
  <c r="C4" i="10"/>
  <c r="C5" i="10"/>
  <c r="C6" i="10"/>
  <c r="C7" i="10"/>
  <c r="C8" i="10"/>
  <c r="C9" i="10"/>
  <c r="C10" i="10"/>
  <c r="C11" i="10"/>
  <c r="C12" i="10"/>
  <c r="C13" i="10"/>
  <c r="C14" i="10"/>
  <c r="C15" i="10"/>
  <c r="C16" i="10"/>
  <c r="C17" i="10"/>
  <c r="C18" i="10"/>
  <c r="C19" i="10"/>
  <c r="D20" i="10"/>
  <c r="E4968" i="25"/>
  <c r="D4969" i="25"/>
  <c r="AL87" i="2"/>
  <c r="AL86" i="2"/>
  <c r="AL85" i="2"/>
  <c r="AL84" i="2"/>
  <c r="AL83" i="2"/>
  <c r="AL82" i="2"/>
  <c r="AL81" i="2"/>
  <c r="AL80" i="2"/>
  <c r="AL79" i="2"/>
  <c r="AL78" i="2"/>
  <c r="AL77" i="2"/>
  <c r="AL76" i="2"/>
  <c r="AL75" i="2"/>
  <c r="AL74" i="2"/>
  <c r="AL73" i="2"/>
  <c r="AL72" i="2"/>
  <c r="AL71" i="2"/>
  <c r="AL70" i="2"/>
  <c r="AL69" i="2"/>
  <c r="AL68" i="2"/>
  <c r="AL67" i="2"/>
  <c r="AL66" i="2"/>
  <c r="AL65" i="2"/>
  <c r="AL64" i="2"/>
  <c r="AL63" i="2"/>
  <c r="AL62" i="2"/>
  <c r="AL61" i="2"/>
  <c r="AL60" i="2"/>
  <c r="AL59" i="2"/>
  <c r="AL58" i="2"/>
  <c r="AL57" i="2"/>
  <c r="AL56" i="2"/>
  <c r="AM87" i="2"/>
  <c r="AM86" i="2"/>
  <c r="AM85" i="2"/>
  <c r="AM84" i="2"/>
  <c r="AM83" i="2"/>
  <c r="AM82" i="2"/>
  <c r="AM81" i="2"/>
  <c r="AM80" i="2"/>
  <c r="AM79" i="2"/>
  <c r="AM78" i="2"/>
  <c r="AM77" i="2"/>
  <c r="AM76" i="2"/>
  <c r="AM75" i="2"/>
  <c r="AM74" i="2"/>
  <c r="AM73" i="2"/>
  <c r="AM72" i="2"/>
  <c r="AM71" i="2"/>
  <c r="AM70" i="2"/>
  <c r="AM69" i="2"/>
  <c r="AM68" i="2"/>
  <c r="AM67" i="2"/>
  <c r="AM66" i="2"/>
  <c r="AM65" i="2"/>
  <c r="AM64" i="2"/>
  <c r="AM63" i="2"/>
  <c r="AM62" i="2"/>
  <c r="AM61" i="2"/>
  <c r="AM60" i="2"/>
  <c r="AM59" i="2"/>
  <c r="AM58" i="2"/>
  <c r="AM57" i="2"/>
  <c r="AM56" i="2"/>
  <c r="AM55" i="2"/>
  <c r="AM54" i="2"/>
  <c r="AM53" i="2"/>
  <c r="AM52" i="2"/>
  <c r="AM51" i="2"/>
  <c r="AM50" i="2"/>
  <c r="AM49" i="2"/>
  <c r="AM48" i="2"/>
  <c r="AM47" i="2"/>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9" i="2"/>
  <c r="AL51" i="2"/>
  <c r="AL53" i="2"/>
  <c r="AL55" i="2"/>
  <c r="AW87" i="2"/>
  <c r="AW86" i="2"/>
  <c r="AW85" i="2"/>
  <c r="AW84" i="2"/>
  <c r="AW83" i="2"/>
  <c r="AW82" i="2"/>
  <c r="AW81" i="2"/>
  <c r="AW80" i="2"/>
  <c r="AW79" i="2"/>
  <c r="AW78" i="2"/>
  <c r="AW77" i="2"/>
  <c r="AW76" i="2"/>
  <c r="AW75" i="2"/>
  <c r="AW74" i="2"/>
  <c r="AW73" i="2"/>
  <c r="AW72" i="2"/>
  <c r="AW71" i="2"/>
  <c r="AW70" i="2"/>
  <c r="AW69" i="2"/>
  <c r="AW68" i="2"/>
  <c r="AW67" i="2"/>
  <c r="AW66" i="2"/>
  <c r="AW65" i="2"/>
  <c r="AW64" i="2"/>
  <c r="AW63" i="2"/>
  <c r="AW62" i="2"/>
  <c r="AW61" i="2"/>
  <c r="AW60" i="2"/>
  <c r="AV87" i="2"/>
  <c r="AV86" i="2"/>
  <c r="AV85" i="2"/>
  <c r="AV84" i="2"/>
  <c r="AV83" i="2"/>
  <c r="AV82" i="2"/>
  <c r="AV81" i="2"/>
  <c r="AV80" i="2"/>
  <c r="AV79" i="2"/>
  <c r="AV78" i="2"/>
  <c r="AV77" i="2"/>
  <c r="AV76" i="2"/>
  <c r="AV75" i="2"/>
  <c r="AV74" i="2"/>
  <c r="AV73" i="2"/>
  <c r="AV72" i="2"/>
  <c r="AV71" i="2"/>
  <c r="AV70" i="2"/>
  <c r="AV69" i="2"/>
  <c r="AV68" i="2"/>
  <c r="AV67" i="2"/>
  <c r="AV66" i="2"/>
  <c r="AV65" i="2"/>
  <c r="AV64" i="2"/>
  <c r="AV63" i="2"/>
  <c r="AV62" i="2"/>
  <c r="AV61" i="2"/>
  <c r="AV60" i="2"/>
  <c r="AV59" i="2"/>
  <c r="AV58" i="2"/>
  <c r="AV57" i="2"/>
  <c r="AV56" i="2"/>
  <c r="AV55" i="2"/>
  <c r="AV54" i="2"/>
  <c r="AV53" i="2"/>
  <c r="AV52" i="2"/>
  <c r="AV51" i="2"/>
  <c r="AV50" i="2"/>
  <c r="AW58" i="2"/>
  <c r="AW56" i="2"/>
  <c r="AW54" i="2"/>
  <c r="AW52" i="2"/>
  <c r="AW50" i="2"/>
  <c r="AV49" i="2"/>
  <c r="AV48" i="2"/>
  <c r="AV47" i="2"/>
  <c r="AV46" i="2"/>
  <c r="AV45" i="2"/>
  <c r="AV44" i="2"/>
  <c r="AV43" i="2"/>
  <c r="AV42" i="2"/>
  <c r="AV41" i="2"/>
  <c r="AV40" i="2"/>
  <c r="AV39" i="2"/>
  <c r="AV38" i="2"/>
  <c r="AV37" i="2"/>
  <c r="AV36" i="2"/>
  <c r="AV35" i="2"/>
  <c r="AV34" i="2"/>
  <c r="AV33" i="2"/>
  <c r="AV32" i="2"/>
  <c r="AV31" i="2"/>
  <c r="AV30" i="2"/>
  <c r="AV29" i="2"/>
  <c r="AV28" i="2"/>
  <c r="AV27" i="2"/>
  <c r="AV26" i="2"/>
  <c r="AV25" i="2"/>
  <c r="AV24" i="2"/>
  <c r="AV23" i="2"/>
  <c r="AV22" i="2"/>
  <c r="AV21" i="2"/>
  <c r="AV20" i="2"/>
  <c r="AV19" i="2"/>
  <c r="AV18" i="2"/>
  <c r="AV17" i="2"/>
  <c r="AV16" i="2"/>
  <c r="AV15" i="2"/>
  <c r="AV14" i="2"/>
  <c r="AV13" i="2"/>
  <c r="AV12" i="2"/>
  <c r="AV11" i="2"/>
  <c r="AV10" i="2"/>
  <c r="AV9" i="2"/>
  <c r="AV8" i="2"/>
  <c r="AV7" i="2"/>
  <c r="AV6" i="2"/>
  <c r="AV5" i="2"/>
  <c r="AV4" i="2"/>
  <c r="AV3" i="2"/>
  <c r="AV2" i="2"/>
  <c r="AV88" i="2" s="1"/>
  <c r="AW59" i="2"/>
  <c r="AW57" i="2"/>
  <c r="AW55" i="2"/>
  <c r="AW53" i="2"/>
  <c r="AW51" i="2"/>
  <c r="AW49" i="2"/>
  <c r="AW48" i="2"/>
  <c r="AW47" i="2"/>
  <c r="AW46" i="2"/>
  <c r="AW45" i="2"/>
  <c r="AW44" i="2"/>
  <c r="AW43" i="2"/>
  <c r="AW42" i="2"/>
  <c r="AW41" i="2"/>
  <c r="AW40" i="2"/>
  <c r="AW39" i="2"/>
  <c r="AW38" i="2"/>
  <c r="AW37" i="2"/>
  <c r="AW36" i="2"/>
  <c r="AW35" i="2"/>
  <c r="AW34" i="2"/>
  <c r="AW33" i="2"/>
  <c r="AW32" i="2"/>
  <c r="AW31" i="2"/>
  <c r="AW30" i="2"/>
  <c r="AW29" i="2"/>
  <c r="AW28" i="2"/>
  <c r="AW27" i="2"/>
  <c r="AW26" i="2"/>
  <c r="AW25" i="2"/>
  <c r="AW24" i="2"/>
  <c r="AW23" i="2"/>
  <c r="AW22" i="2"/>
  <c r="AW21" i="2"/>
  <c r="AW20" i="2"/>
  <c r="AW19" i="2"/>
  <c r="AW18" i="2"/>
  <c r="AW17" i="2"/>
  <c r="AW16" i="2"/>
  <c r="AW15" i="2"/>
  <c r="AW14" i="2"/>
  <c r="AW13" i="2"/>
  <c r="AW12" i="2"/>
  <c r="AW11" i="2"/>
  <c r="AW10" i="2"/>
  <c r="AW9" i="2"/>
  <c r="AW8" i="2"/>
  <c r="AW7" i="2"/>
  <c r="AW6" i="2"/>
  <c r="AW5" i="2"/>
  <c r="AW4" i="2"/>
  <c r="AW3" i="2"/>
  <c r="AW2" i="2"/>
  <c r="AM21" i="2"/>
  <c r="AM22" i="2"/>
  <c r="AM88" i="2" s="1"/>
  <c r="AM23" i="2"/>
  <c r="AM24" i="2"/>
  <c r="AM25" i="2"/>
  <c r="AM26" i="2"/>
  <c r="AM27" i="2"/>
  <c r="AM28" i="2"/>
  <c r="AM29" i="2"/>
  <c r="AM30" i="2"/>
  <c r="AM31" i="2"/>
  <c r="AM32" i="2"/>
  <c r="AM33" i="2"/>
  <c r="AM34" i="2"/>
  <c r="AM35" i="2"/>
  <c r="AM36" i="2"/>
  <c r="AM37" i="2"/>
  <c r="AM38" i="2"/>
  <c r="AM39" i="2"/>
  <c r="AM40" i="2"/>
  <c r="AM41" i="2"/>
  <c r="AM42" i="2"/>
  <c r="AM43" i="2"/>
  <c r="AM44" i="2"/>
  <c r="AM45" i="2"/>
  <c r="AM46" i="2"/>
  <c r="AL48" i="2"/>
  <c r="AL50" i="2"/>
  <c r="AL52" i="2"/>
  <c r="AL54" i="2"/>
  <c r="AZ101" i="1"/>
  <c r="AZ100" i="1"/>
  <c r="AZ99" i="1"/>
  <c r="AZ98" i="1"/>
  <c r="AZ97" i="1"/>
  <c r="AZ96" i="1"/>
  <c r="AZ95" i="1"/>
  <c r="AZ94" i="1"/>
  <c r="AZ93" i="1"/>
  <c r="AZ92" i="1"/>
  <c r="AZ91" i="1"/>
  <c r="AZ90" i="1"/>
  <c r="AZ89" i="1"/>
  <c r="AZ88" i="1"/>
  <c r="AZ87" i="1"/>
  <c r="AZ86" i="1"/>
  <c r="AZ85" i="1"/>
  <c r="AZ84" i="1"/>
  <c r="AZ83" i="1"/>
  <c r="AZ82" i="1"/>
  <c r="AZ81" i="1"/>
  <c r="AZ80" i="1"/>
  <c r="AZ79" i="1"/>
  <c r="AZ78" i="1"/>
  <c r="AZ77" i="1"/>
  <c r="AZ76" i="1"/>
  <c r="AZ75" i="1"/>
  <c r="AZ74" i="1"/>
  <c r="AZ73" i="1"/>
  <c r="AZ72" i="1"/>
  <c r="AZ71" i="1"/>
  <c r="AZ70" i="1"/>
  <c r="AZ69" i="1"/>
  <c r="AZ68" i="1"/>
  <c r="AZ67" i="1"/>
  <c r="AZ66" i="1"/>
  <c r="AZ65" i="1"/>
  <c r="AZ64" i="1"/>
  <c r="AZ63" i="1"/>
  <c r="AZ62" i="1"/>
  <c r="AZ61" i="1"/>
  <c r="AZ60" i="1"/>
  <c r="AZ59" i="1"/>
  <c r="AZ58" i="1"/>
  <c r="AZ57" i="1"/>
  <c r="AZ56" i="1"/>
  <c r="AZ55" i="1"/>
  <c r="AZ54" i="1"/>
  <c r="AZ53" i="1"/>
  <c r="AZ52" i="1"/>
  <c r="AZ51" i="1"/>
  <c r="AZ50" i="1"/>
  <c r="AZ49" i="1"/>
  <c r="AZ48" i="1"/>
  <c r="AZ47" i="1"/>
  <c r="AZ46" i="1"/>
  <c r="AZ45" i="1"/>
  <c r="AZ44" i="1"/>
  <c r="AZ43" i="1"/>
  <c r="AZ42" i="1"/>
  <c r="AZ41" i="1"/>
  <c r="AZ40" i="1"/>
  <c r="AZ39" i="1"/>
  <c r="AZ38" i="1"/>
  <c r="AZ37" i="1"/>
  <c r="AZ36" i="1"/>
  <c r="AZ35" i="1"/>
  <c r="AZ34" i="1"/>
  <c r="AZ33" i="1"/>
  <c r="AZ32" i="1"/>
  <c r="AZ31" i="1"/>
  <c r="AZ30" i="1"/>
  <c r="AZ29" i="1"/>
  <c r="AZ28" i="1"/>
  <c r="AZ27" i="1"/>
  <c r="AZ26" i="1"/>
  <c r="AZ25" i="1"/>
  <c r="AZ24" i="1"/>
  <c r="AZ23" i="1"/>
  <c r="AZ22" i="1"/>
  <c r="AZ21" i="1"/>
  <c r="AZ20" i="1"/>
  <c r="AZ102" i="1" s="1"/>
  <c r="AZ19" i="1"/>
  <c r="BA2" i="1"/>
  <c r="BA3" i="1"/>
  <c r="BA4" i="1"/>
  <c r="BA5" i="1"/>
  <c r="BA6" i="1"/>
  <c r="BA7" i="1"/>
  <c r="BA8" i="1"/>
  <c r="BA9" i="1"/>
  <c r="BA10" i="1"/>
  <c r="BA11" i="1"/>
  <c r="BA12" i="1"/>
  <c r="BA13" i="1"/>
  <c r="BA14" i="1"/>
  <c r="BA15" i="1"/>
  <c r="BA16" i="1"/>
  <c r="BA17" i="1"/>
  <c r="BA18" i="1"/>
  <c r="BA20" i="1"/>
  <c r="BA22" i="1"/>
  <c r="BA24" i="1"/>
  <c r="BA26" i="1"/>
  <c r="BA28" i="1"/>
  <c r="BA30" i="1"/>
  <c r="BA32" i="1"/>
  <c r="BA34" i="1"/>
  <c r="BA36" i="1"/>
  <c r="BA38" i="1"/>
  <c r="BA40" i="1"/>
  <c r="BA42" i="1"/>
  <c r="BA44" i="1"/>
  <c r="BA46" i="1"/>
  <c r="BA48" i="1"/>
  <c r="BA50" i="1"/>
  <c r="BA52" i="1"/>
  <c r="BA54" i="1"/>
  <c r="BA56" i="1"/>
  <c r="BA58" i="1"/>
  <c r="BA60" i="1"/>
  <c r="BA62" i="1"/>
  <c r="BA64" i="1"/>
  <c r="BA66" i="1"/>
  <c r="BA68" i="1"/>
  <c r="BA70" i="1"/>
  <c r="BA72" i="1"/>
  <c r="BA74" i="1"/>
  <c r="BA76" i="1"/>
  <c r="BA78" i="1"/>
  <c r="BA80" i="1"/>
  <c r="BA82" i="1"/>
  <c r="BA84" i="1"/>
  <c r="BA86" i="1"/>
  <c r="BA88" i="1"/>
  <c r="BA90" i="1"/>
  <c r="BA92" i="1"/>
  <c r="BA94" i="1"/>
  <c r="BA96" i="1"/>
  <c r="BA98" i="1"/>
  <c r="BA100" i="1"/>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X60" i="2"/>
  <c r="AX59" i="2"/>
  <c r="AX58" i="2"/>
  <c r="AX57" i="2"/>
  <c r="AX56" i="2"/>
  <c r="AX55" i="2"/>
  <c r="AX54" i="2"/>
  <c r="AX53" i="2"/>
  <c r="AX52" i="2"/>
  <c r="AX51" i="2"/>
  <c r="AX50" i="2"/>
  <c r="AX49" i="2"/>
  <c r="AX48" i="2"/>
  <c r="AX47" i="2"/>
  <c r="AX46" i="2"/>
  <c r="AX45" i="2"/>
  <c r="AX44" i="2"/>
  <c r="AX43" i="2"/>
  <c r="AX42" i="2"/>
  <c r="AX41" i="2"/>
  <c r="AX40" i="2"/>
  <c r="AX39" i="2"/>
  <c r="AX38" i="2"/>
  <c r="AX37" i="2"/>
  <c r="AX36" i="2"/>
  <c r="AX35" i="2"/>
  <c r="AX34" i="2"/>
  <c r="AX33" i="2"/>
  <c r="AX32" i="2"/>
  <c r="AX31" i="2"/>
  <c r="AX30" i="2"/>
  <c r="AX29" i="2"/>
  <c r="AX28" i="2"/>
  <c r="AX27" i="2"/>
  <c r="AX26" i="2"/>
  <c r="AX25" i="2"/>
  <c r="AX24" i="2"/>
  <c r="AX23" i="2"/>
  <c r="AX22" i="2"/>
  <c r="AX21" i="2"/>
  <c r="AX20" i="2"/>
  <c r="AX19" i="2"/>
  <c r="AX18" i="2"/>
  <c r="AX17" i="2"/>
  <c r="AX16" i="2"/>
  <c r="AX15" i="2"/>
  <c r="AX14" i="2"/>
  <c r="AX13" i="2"/>
  <c r="AX12" i="2"/>
  <c r="AX11" i="2"/>
  <c r="AX10" i="2"/>
  <c r="AX9" i="2"/>
  <c r="AX8" i="2"/>
  <c r="AX7" i="2"/>
  <c r="AX6" i="2"/>
  <c r="AX5" i="2"/>
  <c r="AX4" i="2"/>
  <c r="AX3" i="2"/>
  <c r="AX2" i="2"/>
  <c r="AQ87" i="2"/>
  <c r="AQ86" i="2"/>
  <c r="AQ85" i="2"/>
  <c r="AQ84" i="2"/>
  <c r="AQ83" i="2"/>
  <c r="AQ82" i="2"/>
  <c r="AQ81" i="2"/>
  <c r="AQ80" i="2"/>
  <c r="AQ79" i="2"/>
  <c r="AQ78" i="2"/>
  <c r="AQ77" i="2"/>
  <c r="AQ76" i="2"/>
  <c r="AQ75" i="2"/>
  <c r="AQ74" i="2"/>
  <c r="AQ73" i="2"/>
  <c r="AQ72" i="2"/>
  <c r="AQ71" i="2"/>
  <c r="AQ70" i="2"/>
  <c r="AQ69" i="2"/>
  <c r="AQ68" i="2"/>
  <c r="AQ67" i="2"/>
  <c r="AQ66" i="2"/>
  <c r="AQ65" i="2"/>
  <c r="AQ64" i="2"/>
  <c r="AQ63" i="2"/>
  <c r="AQ62" i="2"/>
  <c r="AQ61" i="2"/>
  <c r="AQ60" i="2"/>
  <c r="AQ59" i="2"/>
  <c r="AQ58" i="2"/>
  <c r="AQ57" i="2"/>
  <c r="AQ56" i="2"/>
  <c r="AQ55" i="2"/>
  <c r="AQ54" i="2"/>
  <c r="AQ53" i="2"/>
  <c r="AQ52" i="2"/>
  <c r="AQ51" i="2"/>
  <c r="AQ50" i="2"/>
  <c r="AQ49" i="2"/>
  <c r="AQ48" i="2"/>
  <c r="AQ47" i="2"/>
  <c r="AQ46" i="2"/>
  <c r="AQ45" i="2"/>
  <c r="AQ44" i="2"/>
  <c r="AQ43" i="2"/>
  <c r="AQ42" i="2"/>
  <c r="AQ41" i="2"/>
  <c r="AQ40" i="2"/>
  <c r="AQ39" i="2"/>
  <c r="AQ38" i="2"/>
  <c r="AQ37" i="2"/>
  <c r="AQ36" i="2"/>
  <c r="AQ35" i="2"/>
  <c r="AQ34" i="2"/>
  <c r="AQ33" i="2"/>
  <c r="AQ32" i="2"/>
  <c r="AQ31" i="2"/>
  <c r="AQ30" i="2"/>
  <c r="AQ29" i="2"/>
  <c r="AQ28" i="2"/>
  <c r="AQ27" i="2"/>
  <c r="AQ26" i="2"/>
  <c r="AQ25" i="2"/>
  <c r="AQ24" i="2"/>
  <c r="AQ23" i="2"/>
  <c r="AQ22" i="2"/>
  <c r="AQ21" i="2"/>
  <c r="AQ20" i="2"/>
  <c r="AQ19" i="2"/>
  <c r="AQ18" i="2"/>
  <c r="AQ17" i="2"/>
  <c r="AQ16" i="2"/>
  <c r="AQ15" i="2"/>
  <c r="AQ14" i="2"/>
  <c r="AQ13" i="2"/>
  <c r="AQ12" i="2"/>
  <c r="AQ11" i="2"/>
  <c r="AQ10" i="2"/>
  <c r="AQ9" i="2"/>
  <c r="AQ8" i="2"/>
  <c r="AQ7" i="2"/>
  <c r="AQ6" i="2"/>
  <c r="AQ5" i="2"/>
  <c r="AQ4" i="2"/>
  <c r="AQ3" i="2"/>
  <c r="AQ2" i="2"/>
  <c r="BK101" i="1"/>
  <c r="BK100" i="1"/>
  <c r="BK99" i="1"/>
  <c r="BK98" i="1"/>
  <c r="BK97" i="1"/>
  <c r="BK96" i="1"/>
  <c r="BK95" i="1"/>
  <c r="BK94" i="1"/>
  <c r="BK9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BK11" i="1"/>
  <c r="BK10" i="1"/>
  <c r="BK9" i="1"/>
  <c r="BK8" i="1"/>
  <c r="BK7" i="1"/>
  <c r="BK6" i="1"/>
  <c r="BK5" i="1"/>
  <c r="BK4" i="1"/>
  <c r="BK3" i="1"/>
  <c r="BK2" i="1"/>
  <c r="AN87" i="2"/>
  <c r="AN86" i="2"/>
  <c r="AN85" i="2"/>
  <c r="AN84" i="2"/>
  <c r="AN83" i="2"/>
  <c r="AN82" i="2"/>
  <c r="AN81" i="2"/>
  <c r="AN80" i="2"/>
  <c r="AN79" i="2"/>
  <c r="AN78" i="2"/>
  <c r="AN77" i="2"/>
  <c r="AN76" i="2"/>
  <c r="AN75" i="2"/>
  <c r="AN74" i="2"/>
  <c r="AN73" i="2"/>
  <c r="AN72" i="2"/>
  <c r="AN71" i="2"/>
  <c r="AN70" i="2"/>
  <c r="AN69" i="2"/>
  <c r="AN68" i="2"/>
  <c r="AN67" i="2"/>
  <c r="AN66" i="2"/>
  <c r="AN65" i="2"/>
  <c r="AN64" i="2"/>
  <c r="AN63" i="2"/>
  <c r="AN62" i="2"/>
  <c r="AN61" i="2"/>
  <c r="AN60" i="2"/>
  <c r="AN59" i="2"/>
  <c r="AN58" i="2"/>
  <c r="AN57" i="2"/>
  <c r="AN56" i="2"/>
  <c r="AN55" i="2"/>
  <c r="AN54" i="2"/>
  <c r="AN53" i="2"/>
  <c r="AN52" i="2"/>
  <c r="AN51" i="2"/>
  <c r="AN50" i="2"/>
  <c r="AN49" i="2"/>
  <c r="AN48" i="2"/>
  <c r="AN47" i="2"/>
  <c r="AN46" i="2"/>
  <c r="AN45" i="2"/>
  <c r="AN44" i="2"/>
  <c r="AN43" i="2"/>
  <c r="AN42" i="2"/>
  <c r="AN41" i="2"/>
  <c r="AN40" i="2"/>
  <c r="AN39" i="2"/>
  <c r="AN38" i="2"/>
  <c r="AN37" i="2"/>
  <c r="AN36" i="2"/>
  <c r="AN35" i="2"/>
  <c r="AN34" i="2"/>
  <c r="AN33" i="2"/>
  <c r="AN32" i="2"/>
  <c r="AN31" i="2"/>
  <c r="AN30" i="2"/>
  <c r="AN29" i="2"/>
  <c r="AN28" i="2"/>
  <c r="AN27" i="2"/>
  <c r="AN26" i="2"/>
  <c r="AN25" i="2"/>
  <c r="AN24" i="2"/>
  <c r="AN23" i="2"/>
  <c r="AN22" i="2"/>
  <c r="AN21" i="2"/>
  <c r="AN20" i="2"/>
  <c r="AN19" i="2"/>
  <c r="AN18" i="2"/>
  <c r="AN17" i="2"/>
  <c r="AN16" i="2"/>
  <c r="AN15" i="2"/>
  <c r="AN14" i="2"/>
  <c r="AN13" i="2"/>
  <c r="AN12" i="2"/>
  <c r="AN11" i="2"/>
  <c r="AN10" i="2"/>
  <c r="AN9" i="2"/>
  <c r="AN8" i="2"/>
  <c r="AN7" i="2"/>
  <c r="AN6" i="2"/>
  <c r="AN5" i="2"/>
  <c r="AN4" i="2"/>
  <c r="AN3" i="2"/>
  <c r="AN2" i="2"/>
  <c r="BF101" i="1"/>
  <c r="BF100" i="1"/>
  <c r="BF99" i="1"/>
  <c r="BF98" i="1"/>
  <c r="BF97" i="1"/>
  <c r="BF96" i="1"/>
  <c r="BF95" i="1"/>
  <c r="BF94" i="1"/>
  <c r="BF93" i="1"/>
  <c r="BF92" i="1"/>
  <c r="BF91" i="1"/>
  <c r="BF90" i="1"/>
  <c r="BF89" i="1"/>
  <c r="BF88" i="1"/>
  <c r="BF87" i="1"/>
  <c r="BF86" i="1"/>
  <c r="BF85" i="1"/>
  <c r="BF84" i="1"/>
  <c r="BF83" i="1"/>
  <c r="BF82" i="1"/>
  <c r="BF81" i="1"/>
  <c r="BF80" i="1"/>
  <c r="BF79" i="1"/>
  <c r="BF78" i="1"/>
  <c r="BF77" i="1"/>
  <c r="BF76" i="1"/>
  <c r="BF75" i="1"/>
  <c r="BF74" i="1"/>
  <c r="BF73" i="1"/>
  <c r="BF72" i="1"/>
  <c r="BF71" i="1"/>
  <c r="BF70" i="1"/>
  <c r="BF69" i="1"/>
  <c r="BF68" i="1"/>
  <c r="BF67" i="1"/>
  <c r="BF66" i="1"/>
  <c r="BF65" i="1"/>
  <c r="BF64" i="1"/>
  <c r="BF63" i="1"/>
  <c r="BF62" i="1"/>
  <c r="BF61" i="1"/>
  <c r="BF60" i="1"/>
  <c r="BF59" i="1"/>
  <c r="BF58" i="1"/>
  <c r="BF57" i="1"/>
  <c r="BF56" i="1"/>
  <c r="BF55" i="1"/>
  <c r="BF54" i="1"/>
  <c r="BF53" i="1"/>
  <c r="BF52" i="1"/>
  <c r="BF51" i="1"/>
  <c r="BF50" i="1"/>
  <c r="BF49" i="1"/>
  <c r="BF48" i="1"/>
  <c r="BF47" i="1"/>
  <c r="BF46" i="1"/>
  <c r="BF45" i="1"/>
  <c r="BF44" i="1"/>
  <c r="BF43" i="1"/>
  <c r="BF42" i="1"/>
  <c r="BF41" i="1"/>
  <c r="BF40" i="1"/>
  <c r="BF39" i="1"/>
  <c r="BF38" i="1"/>
  <c r="BF37" i="1"/>
  <c r="BF36" i="1"/>
  <c r="BF35" i="1"/>
  <c r="BF34" i="1"/>
  <c r="BF33" i="1"/>
  <c r="BF32" i="1"/>
  <c r="BF31" i="1"/>
  <c r="BF30" i="1"/>
  <c r="BF29" i="1"/>
  <c r="BF28" i="1"/>
  <c r="BF27" i="1"/>
  <c r="BF26" i="1"/>
  <c r="BF25" i="1"/>
  <c r="BF24" i="1"/>
  <c r="BF23" i="1"/>
  <c r="BF22" i="1"/>
  <c r="BF21" i="1"/>
  <c r="BF20" i="1"/>
  <c r="BF19" i="1"/>
  <c r="BF18" i="1"/>
  <c r="BF17" i="1"/>
  <c r="BF16" i="1"/>
  <c r="BF15" i="1"/>
  <c r="BF14" i="1"/>
  <c r="BF13" i="1"/>
  <c r="BF12" i="1"/>
  <c r="BF11" i="1"/>
  <c r="BF10" i="1"/>
  <c r="BF9" i="1"/>
  <c r="BF8" i="1"/>
  <c r="BF7" i="1"/>
  <c r="BF6" i="1"/>
  <c r="BF5" i="1"/>
  <c r="BF4" i="1"/>
  <c r="BF3" i="1"/>
  <c r="BF2" i="1"/>
  <c r="AY101" i="1"/>
  <c r="AY100" i="1"/>
  <c r="AY99" i="1"/>
  <c r="AY98" i="1"/>
  <c r="AY97" i="1"/>
  <c r="AY96" i="1"/>
  <c r="AY95" i="1"/>
  <c r="AY94" i="1"/>
  <c r="AY93" i="1"/>
  <c r="AY92" i="1"/>
  <c r="AY91" i="1"/>
  <c r="AY90" i="1"/>
  <c r="AY89" i="1"/>
  <c r="AY88" i="1"/>
  <c r="AY87" i="1"/>
  <c r="AY86" i="1"/>
  <c r="AY85" i="1"/>
  <c r="AY84" i="1"/>
  <c r="AY83" i="1"/>
  <c r="AY82" i="1"/>
  <c r="AY81" i="1"/>
  <c r="AY80" i="1"/>
  <c r="AY79" i="1"/>
  <c r="AY78" i="1"/>
  <c r="AY77" i="1"/>
  <c r="AY76" i="1"/>
  <c r="AY75" i="1"/>
  <c r="AY74" i="1"/>
  <c r="AY73" i="1"/>
  <c r="AY72" i="1"/>
  <c r="AY71" i="1"/>
  <c r="AY70" i="1"/>
  <c r="AY69" i="1"/>
  <c r="AY68" i="1"/>
  <c r="AY67" i="1"/>
  <c r="AY66" i="1"/>
  <c r="AY65" i="1"/>
  <c r="AY64" i="1"/>
  <c r="AY63" i="1"/>
  <c r="AY62" i="1"/>
  <c r="AY61" i="1"/>
  <c r="AY60" i="1"/>
  <c r="AY59" i="1"/>
  <c r="AY58" i="1"/>
  <c r="AY57" i="1"/>
  <c r="AY56" i="1"/>
  <c r="AY55" i="1"/>
  <c r="AY54" i="1"/>
  <c r="AY53" i="1"/>
  <c r="AY52" i="1"/>
  <c r="AY51" i="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AG87" i="2"/>
  <c r="AF87" i="2"/>
  <c r="AG86" i="2"/>
  <c r="AF86" i="2"/>
  <c r="AG85" i="2"/>
  <c r="AF85" i="2"/>
  <c r="AG84" i="2"/>
  <c r="AF84" i="2"/>
  <c r="AG83" i="2"/>
  <c r="AF83" i="2"/>
  <c r="AG82" i="2"/>
  <c r="AF82" i="2"/>
  <c r="AG81" i="2"/>
  <c r="AF81" i="2"/>
  <c r="AG80" i="2"/>
  <c r="AF80" i="2"/>
  <c r="AG79" i="2"/>
  <c r="AF79" i="2"/>
  <c r="AG78" i="2"/>
  <c r="AF78" i="2"/>
  <c r="AG77" i="2"/>
  <c r="AF77" i="2"/>
  <c r="AG76" i="2"/>
  <c r="AF76" i="2"/>
  <c r="AG75" i="2"/>
  <c r="AF75" i="2"/>
  <c r="AG74" i="2"/>
  <c r="AF74" i="2"/>
  <c r="AG73" i="2"/>
  <c r="AF73" i="2"/>
  <c r="AG72" i="2"/>
  <c r="AF72" i="2"/>
  <c r="AG71" i="2"/>
  <c r="AF71" i="2"/>
  <c r="AG70" i="2"/>
  <c r="AF70" i="2"/>
  <c r="AG69" i="2"/>
  <c r="AF69" i="2"/>
  <c r="AG68" i="2"/>
  <c r="AF68" i="2"/>
  <c r="AG67" i="2"/>
  <c r="AF67" i="2"/>
  <c r="AG66" i="2"/>
  <c r="AF66" i="2"/>
  <c r="AG65" i="2"/>
  <c r="AF65" i="2"/>
  <c r="AG64" i="2"/>
  <c r="AF64" i="2"/>
  <c r="AG63" i="2"/>
  <c r="AF63" i="2"/>
  <c r="AG62" i="2"/>
  <c r="AF62" i="2"/>
  <c r="AG61" i="2"/>
  <c r="AF61" i="2"/>
  <c r="AG60" i="2"/>
  <c r="AF60" i="2"/>
  <c r="AG59" i="2"/>
  <c r="AF59" i="2"/>
  <c r="AG58" i="2"/>
  <c r="AF58" i="2"/>
  <c r="AG57" i="2"/>
  <c r="AF57" i="2"/>
  <c r="AG56" i="2"/>
  <c r="AF56" i="2"/>
  <c r="AG55" i="2"/>
  <c r="AF55" i="2"/>
  <c r="AG54" i="2"/>
  <c r="AF54" i="2"/>
  <c r="AG53" i="2"/>
  <c r="AF53" i="2"/>
  <c r="AG52" i="2"/>
  <c r="AF52" i="2"/>
  <c r="AG51" i="2"/>
  <c r="AF51" i="2"/>
  <c r="AG50" i="2"/>
  <c r="AF50" i="2"/>
  <c r="AG49" i="2"/>
  <c r="AF49" i="2"/>
  <c r="AG48" i="2"/>
  <c r="AF48" i="2"/>
  <c r="AG47" i="2"/>
  <c r="AF47" i="2"/>
  <c r="AG46" i="2"/>
  <c r="AF46" i="2"/>
  <c r="AG45" i="2"/>
  <c r="AF45" i="2"/>
  <c r="AG44" i="2"/>
  <c r="AF44" i="2"/>
  <c r="AG43" i="2"/>
  <c r="AF43" i="2"/>
  <c r="AG42" i="2"/>
  <c r="AF42" i="2"/>
  <c r="AG41" i="2"/>
  <c r="AF41" i="2"/>
  <c r="AG40" i="2"/>
  <c r="AF40" i="2"/>
  <c r="AG39" i="2"/>
  <c r="AF39" i="2"/>
  <c r="AG38" i="2"/>
  <c r="AF38" i="2"/>
  <c r="AG37" i="2"/>
  <c r="AF37" i="2"/>
  <c r="AG36" i="2"/>
  <c r="AF36" i="2"/>
  <c r="AG35" i="2"/>
  <c r="AF35" i="2"/>
  <c r="AG34" i="2"/>
  <c r="AF34" i="2"/>
  <c r="AG33" i="2"/>
  <c r="AF33" i="2"/>
  <c r="AG32" i="2"/>
  <c r="AF32" i="2"/>
  <c r="AG31" i="2"/>
  <c r="AF31" i="2"/>
  <c r="AG30" i="2"/>
  <c r="AF30" i="2"/>
  <c r="AG29" i="2"/>
  <c r="AF29" i="2"/>
  <c r="AG28" i="2"/>
  <c r="AF28" i="2"/>
  <c r="AG27" i="2"/>
  <c r="AF27" i="2"/>
  <c r="AG26" i="2"/>
  <c r="AF26" i="2"/>
  <c r="AG25" i="2"/>
  <c r="AF25" i="2"/>
  <c r="AG24" i="2"/>
  <c r="AF24" i="2"/>
  <c r="AG23" i="2"/>
  <c r="AF23" i="2"/>
  <c r="AG22" i="2"/>
  <c r="AF22" i="2"/>
  <c r="AG21" i="2"/>
  <c r="AF21" i="2"/>
  <c r="AG20" i="2"/>
  <c r="AF20" i="2"/>
  <c r="AG19" i="2"/>
  <c r="AF19" i="2"/>
  <c r="AG18" i="2"/>
  <c r="AF18" i="2"/>
  <c r="AG17" i="2"/>
  <c r="AF17" i="2"/>
  <c r="AG16" i="2"/>
  <c r="AF16" i="2"/>
  <c r="AG15" i="2"/>
  <c r="AF15" i="2"/>
  <c r="AG14" i="2"/>
  <c r="AF14" i="2"/>
  <c r="AG13" i="2"/>
  <c r="AF13" i="2"/>
  <c r="AG12" i="2"/>
  <c r="AF12" i="2"/>
  <c r="AG11" i="2"/>
  <c r="AF11" i="2"/>
  <c r="AG10" i="2"/>
  <c r="AF10" i="2"/>
  <c r="AG9" i="2"/>
  <c r="AF9" i="2"/>
  <c r="AG8" i="2"/>
  <c r="AF8" i="2"/>
  <c r="AG7" i="2"/>
  <c r="AF7" i="2"/>
  <c r="AG6" i="2"/>
  <c r="AF6" i="2"/>
  <c r="AG5" i="2"/>
  <c r="AF5" i="2"/>
  <c r="AG4" i="2"/>
  <c r="AF4" i="2"/>
  <c r="AG3" i="2"/>
  <c r="AF3" i="2"/>
  <c r="AG2" i="2"/>
  <c r="AF2" i="2"/>
  <c r="AR101" i="1"/>
  <c r="AR100" i="1"/>
  <c r="AR99" i="1"/>
  <c r="AR98" i="1"/>
  <c r="AR97" i="1"/>
  <c r="AR96" i="1"/>
  <c r="AR95" i="1"/>
  <c r="AR94" i="1"/>
  <c r="AR9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4" i="1"/>
  <c r="AR13" i="1"/>
  <c r="AR12" i="1"/>
  <c r="AR11" i="1"/>
  <c r="AR10" i="1"/>
  <c r="AR9" i="1"/>
  <c r="AR8" i="1"/>
  <c r="AR7" i="1"/>
  <c r="AR6" i="1"/>
  <c r="AR5" i="1"/>
  <c r="AR4" i="1"/>
  <c r="AR3" i="1"/>
  <c r="AR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AO101" i="1"/>
  <c r="AP101" i="1" s="1"/>
  <c r="AO100" i="1"/>
  <c r="AP100" i="1" s="1"/>
  <c r="AO99" i="1"/>
  <c r="AP99" i="1" s="1"/>
  <c r="AO98" i="1"/>
  <c r="AP98" i="1" s="1"/>
  <c r="AO97" i="1"/>
  <c r="AP97" i="1" s="1"/>
  <c r="AO96" i="1"/>
  <c r="AP96" i="1" s="1"/>
  <c r="AO95" i="1"/>
  <c r="AP95" i="1" s="1"/>
  <c r="AO94" i="1"/>
  <c r="AP94" i="1" s="1"/>
  <c r="AO93" i="1"/>
  <c r="AP93" i="1" s="1"/>
  <c r="AO92" i="1"/>
  <c r="AP92" i="1" s="1"/>
  <c r="AO91" i="1"/>
  <c r="AP91" i="1" s="1"/>
  <c r="AO90" i="1"/>
  <c r="AP90" i="1" s="1"/>
  <c r="AO89" i="1"/>
  <c r="AP89" i="1" s="1"/>
  <c r="AO88" i="1"/>
  <c r="AP88" i="1" s="1"/>
  <c r="AO87" i="1"/>
  <c r="AP87" i="1" s="1"/>
  <c r="AO86" i="1"/>
  <c r="AP86" i="1" s="1"/>
  <c r="AO85" i="1"/>
  <c r="AP85" i="1" s="1"/>
  <c r="AO84" i="1"/>
  <c r="AP84" i="1" s="1"/>
  <c r="AO83" i="1"/>
  <c r="AP83" i="1" s="1"/>
  <c r="AO82" i="1"/>
  <c r="AP82" i="1" s="1"/>
  <c r="AO81" i="1"/>
  <c r="AP81" i="1" s="1"/>
  <c r="AO80" i="1"/>
  <c r="AP80" i="1" s="1"/>
  <c r="AO79" i="1"/>
  <c r="AP79" i="1" s="1"/>
  <c r="AO78" i="1"/>
  <c r="AP78" i="1" s="1"/>
  <c r="AO77" i="1"/>
  <c r="AP77" i="1" s="1"/>
  <c r="AO76" i="1"/>
  <c r="AP76" i="1" s="1"/>
  <c r="AO75" i="1"/>
  <c r="AP75" i="1" s="1"/>
  <c r="AO74" i="1"/>
  <c r="AP74" i="1" s="1"/>
  <c r="AO73" i="1"/>
  <c r="AP73" i="1" s="1"/>
  <c r="AO72" i="1"/>
  <c r="AP72" i="1" s="1"/>
  <c r="AO71" i="1"/>
  <c r="AP71" i="1" s="1"/>
  <c r="AO70" i="1"/>
  <c r="AP70" i="1" s="1"/>
  <c r="AO69" i="1"/>
  <c r="AP69" i="1" s="1"/>
  <c r="AO68" i="1"/>
  <c r="AP68" i="1" s="1"/>
  <c r="AO67" i="1"/>
  <c r="AP67" i="1" s="1"/>
  <c r="AO66" i="1"/>
  <c r="AP66" i="1" s="1"/>
  <c r="AO65" i="1"/>
  <c r="AP65" i="1" s="1"/>
  <c r="AO64" i="1"/>
  <c r="AP64" i="1" s="1"/>
  <c r="AO63" i="1"/>
  <c r="AP63" i="1" s="1"/>
  <c r="AO62" i="1"/>
  <c r="AP62" i="1" s="1"/>
  <c r="AO61" i="1"/>
  <c r="AP61" i="1" s="1"/>
  <c r="AO60" i="1"/>
  <c r="AP60" i="1" s="1"/>
  <c r="AO59" i="1"/>
  <c r="AP59" i="1" s="1"/>
  <c r="AO58" i="1"/>
  <c r="AP58" i="1" s="1"/>
  <c r="AO57" i="1"/>
  <c r="AP57" i="1" s="1"/>
  <c r="AO56" i="1"/>
  <c r="AP56" i="1" s="1"/>
  <c r="AO55" i="1"/>
  <c r="AP55" i="1" s="1"/>
  <c r="AO54" i="1"/>
  <c r="AP54" i="1" s="1"/>
  <c r="AO53" i="1"/>
  <c r="AP53" i="1" s="1"/>
  <c r="AO52" i="1"/>
  <c r="AP52" i="1" s="1"/>
  <c r="AO51" i="1"/>
  <c r="AP51" i="1" s="1"/>
  <c r="AO50" i="1"/>
  <c r="AP50" i="1" s="1"/>
  <c r="AO49" i="1"/>
  <c r="AP49" i="1" s="1"/>
  <c r="AO48" i="1"/>
  <c r="AP48" i="1" s="1"/>
  <c r="AO47" i="1"/>
  <c r="AP47" i="1" s="1"/>
  <c r="AO46" i="1"/>
  <c r="AP46" i="1" s="1"/>
  <c r="AO45" i="1"/>
  <c r="AP45" i="1" s="1"/>
  <c r="AO44" i="1"/>
  <c r="AP44" i="1" s="1"/>
  <c r="AO43" i="1"/>
  <c r="AP43" i="1" s="1"/>
  <c r="AO42" i="1"/>
  <c r="AP42" i="1" s="1"/>
  <c r="AO41" i="1"/>
  <c r="AP41" i="1" s="1"/>
  <c r="AO40" i="1"/>
  <c r="AP40" i="1" s="1"/>
  <c r="AO39" i="1"/>
  <c r="AP39" i="1" s="1"/>
  <c r="AO38" i="1"/>
  <c r="AP38" i="1" s="1"/>
  <c r="AO37" i="1"/>
  <c r="AP37" i="1" s="1"/>
  <c r="AO36" i="1"/>
  <c r="AP36" i="1" s="1"/>
  <c r="AO35" i="1"/>
  <c r="AP35" i="1" s="1"/>
  <c r="AO34" i="1"/>
  <c r="AP34" i="1" s="1"/>
  <c r="AO33" i="1"/>
  <c r="AP33" i="1" s="1"/>
  <c r="AO32" i="1"/>
  <c r="AP32" i="1" s="1"/>
  <c r="AO31" i="1"/>
  <c r="AP31" i="1" s="1"/>
  <c r="AO30" i="1"/>
  <c r="AP30" i="1" s="1"/>
  <c r="AO29" i="1"/>
  <c r="AP29" i="1" s="1"/>
  <c r="AO28" i="1"/>
  <c r="AP28" i="1" s="1"/>
  <c r="AO27" i="1"/>
  <c r="AP27" i="1" s="1"/>
  <c r="AO26" i="1"/>
  <c r="AP26" i="1" s="1"/>
  <c r="AO25" i="1"/>
  <c r="AP25" i="1" s="1"/>
  <c r="AO24" i="1"/>
  <c r="AP24" i="1" s="1"/>
  <c r="AO23" i="1"/>
  <c r="AP23" i="1" s="1"/>
  <c r="AO22" i="1"/>
  <c r="AP22" i="1" s="1"/>
  <c r="AO21" i="1"/>
  <c r="AP21" i="1" s="1"/>
  <c r="AO20" i="1"/>
  <c r="AP20" i="1" s="1"/>
  <c r="AO19" i="1"/>
  <c r="AP19" i="1" s="1"/>
  <c r="AO18" i="1"/>
  <c r="AP18" i="1" s="1"/>
  <c r="AO17" i="1"/>
  <c r="AP17" i="1" s="1"/>
  <c r="AO16" i="1"/>
  <c r="AP16" i="1" s="1"/>
  <c r="AO15" i="1"/>
  <c r="AP15" i="1" s="1"/>
  <c r="AO14" i="1"/>
  <c r="AP14" i="1" s="1"/>
  <c r="AO13" i="1"/>
  <c r="AP13" i="1" s="1"/>
  <c r="AO12" i="1"/>
  <c r="AP12" i="1" s="1"/>
  <c r="AO11" i="1"/>
  <c r="AP11" i="1" s="1"/>
  <c r="AO10" i="1"/>
  <c r="AP10" i="1" s="1"/>
  <c r="AO9" i="1"/>
  <c r="AP9" i="1" s="1"/>
  <c r="AO8" i="1"/>
  <c r="AP8" i="1" s="1"/>
  <c r="AO7" i="1"/>
  <c r="AP7" i="1" s="1"/>
  <c r="AO6" i="1"/>
  <c r="AP6" i="1" s="1"/>
  <c r="AO5" i="1"/>
  <c r="AP5" i="1" s="1"/>
  <c r="AO4" i="1"/>
  <c r="AP4" i="1" s="1"/>
  <c r="AO3" i="1"/>
  <c r="AP3" i="1" s="1"/>
  <c r="AO2" i="1"/>
  <c r="AP2" i="1" s="1"/>
  <c r="AD87" i="2"/>
  <c r="AE87" i="2" s="1"/>
  <c r="AD86" i="2"/>
  <c r="AE86" i="2" s="1"/>
  <c r="AD85" i="2"/>
  <c r="AE85" i="2" s="1"/>
  <c r="AD84" i="2"/>
  <c r="AE84" i="2" s="1"/>
  <c r="AD83" i="2"/>
  <c r="AE83" i="2" s="1"/>
  <c r="AD82" i="2"/>
  <c r="AE82" i="2" s="1"/>
  <c r="AD81" i="2"/>
  <c r="AE81" i="2" s="1"/>
  <c r="AD80" i="2"/>
  <c r="AE80" i="2" s="1"/>
  <c r="AD79" i="2"/>
  <c r="AE79" i="2" s="1"/>
  <c r="AD78" i="2"/>
  <c r="AE78" i="2" s="1"/>
  <c r="AD77" i="2"/>
  <c r="AE77" i="2" s="1"/>
  <c r="AD76" i="2"/>
  <c r="AE76" i="2" s="1"/>
  <c r="AD75" i="2"/>
  <c r="AE75" i="2" s="1"/>
  <c r="AD74" i="2"/>
  <c r="AE74" i="2" s="1"/>
  <c r="AD73" i="2"/>
  <c r="AE73" i="2" s="1"/>
  <c r="AD72" i="2"/>
  <c r="AE72" i="2" s="1"/>
  <c r="AD71" i="2"/>
  <c r="AE71" i="2" s="1"/>
  <c r="AD70" i="2"/>
  <c r="AE70" i="2" s="1"/>
  <c r="AD69" i="2"/>
  <c r="AE69" i="2" s="1"/>
  <c r="AD68" i="2"/>
  <c r="AE68" i="2" s="1"/>
  <c r="AD67" i="2"/>
  <c r="AE67" i="2" s="1"/>
  <c r="AD66" i="2"/>
  <c r="AE66" i="2" s="1"/>
  <c r="AD65" i="2"/>
  <c r="AE65" i="2" s="1"/>
  <c r="AD64" i="2"/>
  <c r="AE64" i="2" s="1"/>
  <c r="AD63" i="2"/>
  <c r="AE63" i="2" s="1"/>
  <c r="AD62" i="2"/>
  <c r="AE62" i="2" s="1"/>
  <c r="AD61" i="2"/>
  <c r="AE61" i="2" s="1"/>
  <c r="AD60" i="2"/>
  <c r="AE60" i="2" s="1"/>
  <c r="AD59" i="2"/>
  <c r="AE59" i="2" s="1"/>
  <c r="AD58" i="2"/>
  <c r="AE58" i="2" s="1"/>
  <c r="AD57" i="2"/>
  <c r="AE57" i="2" s="1"/>
  <c r="AD56" i="2"/>
  <c r="AE56" i="2" s="1"/>
  <c r="AD55" i="2"/>
  <c r="AE55" i="2" s="1"/>
  <c r="AD54" i="2"/>
  <c r="AE54" i="2" s="1"/>
  <c r="AD53" i="2"/>
  <c r="AE53" i="2" s="1"/>
  <c r="AD52" i="2"/>
  <c r="AE52" i="2" s="1"/>
  <c r="AD51" i="2"/>
  <c r="AE51" i="2" s="1"/>
  <c r="AD50" i="2"/>
  <c r="AE50" i="2" s="1"/>
  <c r="AD49" i="2"/>
  <c r="AE49" i="2" s="1"/>
  <c r="AD48" i="2"/>
  <c r="AE48" i="2" s="1"/>
  <c r="AD47" i="2"/>
  <c r="AE47" i="2" s="1"/>
  <c r="AD46" i="2"/>
  <c r="AE46" i="2" s="1"/>
  <c r="AD45" i="2"/>
  <c r="AE45" i="2" s="1"/>
  <c r="AD44" i="2"/>
  <c r="AE44" i="2" s="1"/>
  <c r="AD43" i="2"/>
  <c r="AE43" i="2" s="1"/>
  <c r="AD42" i="2"/>
  <c r="AE42" i="2" s="1"/>
  <c r="AD41" i="2"/>
  <c r="AE41" i="2" s="1"/>
  <c r="AD40" i="2"/>
  <c r="AE40" i="2" s="1"/>
  <c r="AD39" i="2"/>
  <c r="AE39" i="2" s="1"/>
  <c r="AD38" i="2"/>
  <c r="AE38" i="2" s="1"/>
  <c r="AD37" i="2"/>
  <c r="AE37" i="2" s="1"/>
  <c r="AD36" i="2"/>
  <c r="AE36" i="2" s="1"/>
  <c r="AD35" i="2"/>
  <c r="AE35" i="2" s="1"/>
  <c r="AD34" i="2"/>
  <c r="AE34" i="2" s="1"/>
  <c r="AD33" i="2"/>
  <c r="AE33" i="2" s="1"/>
  <c r="AD32" i="2"/>
  <c r="AE32" i="2" s="1"/>
  <c r="AD31" i="2"/>
  <c r="AE31" i="2" s="1"/>
  <c r="AD30" i="2"/>
  <c r="AE30" i="2" s="1"/>
  <c r="AD29" i="2"/>
  <c r="AE29" i="2" s="1"/>
  <c r="AD28" i="2"/>
  <c r="AE28" i="2" s="1"/>
  <c r="AD27" i="2"/>
  <c r="AE27" i="2" s="1"/>
  <c r="AD26" i="2"/>
  <c r="AE26" i="2" s="1"/>
  <c r="AD25" i="2"/>
  <c r="AE25" i="2" s="1"/>
  <c r="AD24" i="2"/>
  <c r="AE24" i="2" s="1"/>
  <c r="AD23" i="2"/>
  <c r="AE23" i="2" s="1"/>
  <c r="AD22" i="2"/>
  <c r="AE22" i="2" s="1"/>
  <c r="AD21" i="2"/>
  <c r="AE21" i="2" s="1"/>
  <c r="AD20" i="2"/>
  <c r="AE20" i="2" s="1"/>
  <c r="AD19" i="2"/>
  <c r="AE19" i="2" s="1"/>
  <c r="AD18" i="2"/>
  <c r="AE18" i="2" s="1"/>
  <c r="AD17" i="2"/>
  <c r="AE17" i="2" s="1"/>
  <c r="AD16" i="2"/>
  <c r="AE16" i="2" s="1"/>
  <c r="AD15" i="2"/>
  <c r="AE15" i="2" s="1"/>
  <c r="AD14" i="2"/>
  <c r="AE14" i="2" s="1"/>
  <c r="AD13" i="2"/>
  <c r="AE13" i="2" s="1"/>
  <c r="AD12" i="2"/>
  <c r="AE12" i="2" s="1"/>
  <c r="AD11" i="2"/>
  <c r="AE11" i="2" s="1"/>
  <c r="AD10" i="2"/>
  <c r="AE10" i="2" s="1"/>
  <c r="AD9" i="2"/>
  <c r="AE9" i="2" s="1"/>
  <c r="AD8" i="2"/>
  <c r="AE8" i="2" s="1"/>
  <c r="AD7" i="2"/>
  <c r="AE7" i="2" s="1"/>
  <c r="AD6" i="2"/>
  <c r="AE6" i="2" s="1"/>
  <c r="AD5" i="2"/>
  <c r="AE5" i="2" s="1"/>
  <c r="AD4" i="2"/>
  <c r="AE4" i="2" s="1"/>
  <c r="AD3" i="2"/>
  <c r="AE3" i="2" s="1"/>
  <c r="AK101" i="1"/>
  <c r="AM101" i="1" s="1"/>
  <c r="AK100" i="1"/>
  <c r="AM100" i="1" s="1"/>
  <c r="AK99" i="1"/>
  <c r="AM99" i="1" s="1"/>
  <c r="AK98" i="1"/>
  <c r="AM98" i="1" s="1"/>
  <c r="AK97" i="1"/>
  <c r="AM97" i="1" s="1"/>
  <c r="AK96" i="1"/>
  <c r="AM96" i="1" s="1"/>
  <c r="AK95" i="1"/>
  <c r="AM95" i="1" s="1"/>
  <c r="AK94" i="1"/>
  <c r="AM94" i="1" s="1"/>
  <c r="AK93" i="1"/>
  <c r="AM93" i="1" s="1"/>
  <c r="AK92" i="1"/>
  <c r="AM92" i="1" s="1"/>
  <c r="AK91" i="1"/>
  <c r="AM91" i="1" s="1"/>
  <c r="AK90" i="1"/>
  <c r="AM90" i="1" s="1"/>
  <c r="AK89" i="1"/>
  <c r="AM89" i="1" s="1"/>
  <c r="AK88" i="1"/>
  <c r="AM88" i="1" s="1"/>
  <c r="AK87" i="1"/>
  <c r="AM87" i="1" s="1"/>
  <c r="AK86" i="1"/>
  <c r="AM86" i="1" s="1"/>
  <c r="AK85" i="1"/>
  <c r="AM85" i="1" s="1"/>
  <c r="AK84" i="1"/>
  <c r="AM84" i="1" s="1"/>
  <c r="AK83" i="1"/>
  <c r="AM83" i="1" s="1"/>
  <c r="AK82" i="1"/>
  <c r="AM82" i="1" s="1"/>
  <c r="AK81" i="1"/>
  <c r="AM81" i="1" s="1"/>
  <c r="AK80" i="1"/>
  <c r="AM80" i="1" s="1"/>
  <c r="AK79" i="1"/>
  <c r="AM79" i="1" s="1"/>
  <c r="AK78" i="1"/>
  <c r="AM78" i="1" s="1"/>
  <c r="AK77" i="1"/>
  <c r="AM77" i="1" s="1"/>
  <c r="AK76" i="1"/>
  <c r="AM76" i="1" s="1"/>
  <c r="AK75" i="1"/>
  <c r="AM75" i="1" s="1"/>
  <c r="AK74" i="1"/>
  <c r="AM74" i="1" s="1"/>
  <c r="AK73" i="1"/>
  <c r="AM73" i="1" s="1"/>
  <c r="AK72" i="1"/>
  <c r="AM72" i="1" s="1"/>
  <c r="AK71" i="1"/>
  <c r="AM71" i="1" s="1"/>
  <c r="AK70" i="1"/>
  <c r="AM70" i="1" s="1"/>
  <c r="AK69" i="1"/>
  <c r="AM69" i="1" s="1"/>
  <c r="AK68" i="1"/>
  <c r="AM68" i="1" s="1"/>
  <c r="AK67" i="1"/>
  <c r="AM67" i="1" s="1"/>
  <c r="AK66" i="1"/>
  <c r="AM66" i="1" s="1"/>
  <c r="AK65" i="1"/>
  <c r="AM65" i="1" s="1"/>
  <c r="AK64" i="1"/>
  <c r="AM64" i="1" s="1"/>
  <c r="AK63" i="1"/>
  <c r="AM63" i="1" s="1"/>
  <c r="AK62" i="1"/>
  <c r="AM62" i="1" s="1"/>
  <c r="AK61" i="1"/>
  <c r="AM61" i="1" s="1"/>
  <c r="AK60" i="1"/>
  <c r="AM60" i="1" s="1"/>
  <c r="AK59" i="1"/>
  <c r="AM59" i="1" s="1"/>
  <c r="AK58" i="1"/>
  <c r="AM58" i="1" s="1"/>
  <c r="AK57" i="1"/>
  <c r="AM57" i="1" s="1"/>
  <c r="AK56" i="1"/>
  <c r="AM56" i="1" s="1"/>
  <c r="AK55" i="1"/>
  <c r="AM55" i="1" s="1"/>
  <c r="AK54" i="1"/>
  <c r="AM54" i="1" s="1"/>
  <c r="AK53" i="1"/>
  <c r="AM53" i="1" s="1"/>
  <c r="AK52" i="1"/>
  <c r="AM52" i="1" s="1"/>
  <c r="AK51" i="1"/>
  <c r="AM51" i="1" s="1"/>
  <c r="AK50" i="1"/>
  <c r="AM50" i="1" s="1"/>
  <c r="AK49" i="1"/>
  <c r="AM49" i="1" s="1"/>
  <c r="AK48" i="1"/>
  <c r="AM48" i="1" s="1"/>
  <c r="AK47" i="1"/>
  <c r="AM47" i="1" s="1"/>
  <c r="AK46" i="1"/>
  <c r="AM46" i="1" s="1"/>
  <c r="AK45" i="1"/>
  <c r="AM45" i="1" s="1"/>
  <c r="AK44" i="1"/>
  <c r="AM44" i="1" s="1"/>
  <c r="AK43" i="1"/>
  <c r="AM43" i="1" s="1"/>
  <c r="AK42" i="1"/>
  <c r="AM42" i="1" s="1"/>
  <c r="AK41" i="1"/>
  <c r="AM41" i="1" s="1"/>
  <c r="AK40" i="1"/>
  <c r="AM40" i="1" s="1"/>
  <c r="AK39" i="1"/>
  <c r="AM39" i="1" s="1"/>
  <c r="AK38" i="1"/>
  <c r="AM38" i="1" s="1"/>
  <c r="AK37" i="1"/>
  <c r="AM37" i="1" s="1"/>
  <c r="AK36" i="1"/>
  <c r="AM36" i="1" s="1"/>
  <c r="AK35" i="1"/>
  <c r="AM35" i="1" s="1"/>
  <c r="AK34" i="1"/>
  <c r="AM34" i="1" s="1"/>
  <c r="AK33" i="1"/>
  <c r="AM33" i="1" s="1"/>
  <c r="AK32" i="1"/>
  <c r="AM32" i="1" s="1"/>
  <c r="AK31" i="1"/>
  <c r="AM31" i="1" s="1"/>
  <c r="AK30" i="1"/>
  <c r="AM30" i="1" s="1"/>
  <c r="AK29" i="1"/>
  <c r="AM29" i="1" s="1"/>
  <c r="AK28" i="1"/>
  <c r="AM28" i="1" s="1"/>
  <c r="AK27" i="1"/>
  <c r="AM27" i="1" s="1"/>
  <c r="AK26" i="1"/>
  <c r="AM26" i="1" s="1"/>
  <c r="AK25" i="1"/>
  <c r="AM25" i="1" s="1"/>
  <c r="AK24" i="1"/>
  <c r="AM24" i="1" s="1"/>
  <c r="AK23" i="1"/>
  <c r="AM23" i="1" s="1"/>
  <c r="AK22" i="1"/>
  <c r="AM22" i="1" s="1"/>
  <c r="AK21" i="1"/>
  <c r="AM21" i="1" s="1"/>
  <c r="AK20" i="1"/>
  <c r="AM20" i="1" s="1"/>
  <c r="AK19" i="1"/>
  <c r="AM19" i="1" s="1"/>
  <c r="AK18" i="1"/>
  <c r="AM18" i="1" s="1"/>
  <c r="AK17" i="1"/>
  <c r="AM17" i="1" s="1"/>
  <c r="AK16" i="1"/>
  <c r="AM16" i="1" s="1"/>
  <c r="AK15" i="1"/>
  <c r="AM15" i="1" s="1"/>
  <c r="AK14" i="1"/>
  <c r="AM14" i="1" s="1"/>
  <c r="AK13" i="1"/>
  <c r="AM13" i="1" s="1"/>
  <c r="AK12" i="1"/>
  <c r="AM12" i="1" s="1"/>
  <c r="AK11" i="1"/>
  <c r="AM11" i="1" s="1"/>
  <c r="AK10" i="1"/>
  <c r="AM10" i="1" s="1"/>
  <c r="AK9" i="1"/>
  <c r="AM9" i="1" s="1"/>
  <c r="AK8" i="1"/>
  <c r="AM8" i="1" s="1"/>
  <c r="AK7" i="1"/>
  <c r="AM7" i="1" s="1"/>
  <c r="AK6" i="1"/>
  <c r="AM6" i="1" s="1"/>
  <c r="AK5" i="1"/>
  <c r="AM5" i="1" s="1"/>
  <c r="AK4" i="1"/>
  <c r="AM4" i="1" s="1"/>
  <c r="AK3" i="1"/>
  <c r="AM3" i="1" s="1"/>
  <c r="AK2" i="1"/>
  <c r="AM2" i="1" s="1"/>
  <c r="E4969" i="25" l="1"/>
  <c r="D4970" i="25"/>
  <c r="AL90" i="2"/>
  <c r="AL91" i="2" s="1"/>
  <c r="AL88" i="2"/>
  <c r="AW88" i="2"/>
  <c r="AV90" i="2" s="1"/>
  <c r="AV91" i="2" s="1"/>
  <c r="BA102" i="1"/>
  <c r="AZ104" i="1" s="1"/>
  <c r="AZ105" i="1" s="1"/>
  <c r="AD2" i="2"/>
  <c r="AE2" i="2" s="1"/>
  <c r="C190" i="10" l="1"/>
  <c r="C191" i="10" s="1"/>
  <c r="E4970" i="25"/>
  <c r="D4971" i="25"/>
  <c r="E4971" i="25" l="1"/>
  <c r="D4972" i="25"/>
  <c r="E4972" i="25" l="1"/>
  <c r="D4973" i="25"/>
  <c r="E4973" i="25" l="1"/>
  <c r="D4974" i="25"/>
  <c r="E4974" i="25" l="1"/>
  <c r="D4975" i="25"/>
  <c r="E4975" i="25" l="1"/>
  <c r="D4976" i="25"/>
  <c r="E4976" i="25" l="1"/>
  <c r="D4977" i="25"/>
  <c r="E4977" i="25" l="1"/>
  <c r="D4978" i="25"/>
  <c r="E4978" i="25" l="1"/>
  <c r="D4979" i="25"/>
  <c r="E4979" i="25" l="1"/>
  <c r="D4980" i="25"/>
  <c r="E4980" i="25" l="1"/>
  <c r="D4981" i="25"/>
  <c r="E4981" i="25" l="1"/>
  <c r="D4982" i="25"/>
  <c r="E4982" i="25" l="1"/>
  <c r="D4983" i="25"/>
  <c r="E4983" i="25" l="1"/>
  <c r="D4984" i="25"/>
  <c r="E4984" i="25" l="1"/>
  <c r="D4985" i="25"/>
  <c r="E4985" i="25" l="1"/>
  <c r="D4986" i="25"/>
  <c r="E4986" i="25" l="1"/>
  <c r="D4987" i="25"/>
  <c r="E4987" i="25" l="1"/>
  <c r="D4988" i="25"/>
  <c r="D4989" i="25" s="1"/>
  <c r="D4990" i="25" s="1"/>
  <c r="D4991" i="25" s="1"/>
  <c r="D4992" i="25" s="1"/>
  <c r="D4993" i="25" s="1"/>
</calcChain>
</file>

<file path=xl/sharedStrings.xml><?xml version="1.0" encoding="utf-8"?>
<sst xmlns="http://schemas.openxmlformats.org/spreadsheetml/2006/main" count="3497" uniqueCount="443">
  <si>
    <t>CI</t>
  </si>
  <si>
    <t xml:space="preserve"> Maximum Torque</t>
  </si>
  <si>
    <t xml:space="preserve"> Flow at Maximum Torque</t>
  </si>
  <si>
    <t>RPM at Maximum Torque</t>
  </si>
  <si>
    <t>Average Engine Torque over RPM Range</t>
  </si>
  <si>
    <t xml:space="preserve"> Maximum Torque per CI</t>
  </si>
  <si>
    <t xml:space="preserve"> Flow at Maximum Torque per CI</t>
  </si>
  <si>
    <t>RPM at Maximum Torque per CI</t>
  </si>
  <si>
    <t>Average Engine Torque per CI over RPM Range</t>
  </si>
  <si>
    <t xml:space="preserve"> Maximum HP</t>
  </si>
  <si>
    <t xml:space="preserve"> Flow at Maximum HP</t>
  </si>
  <si>
    <t>RPM at Maximum HP</t>
  </si>
  <si>
    <t>Average HP over RPM Range</t>
  </si>
  <si>
    <t>Maximum HP per CI</t>
  </si>
  <si>
    <t xml:space="preserve"> Flow at Maximum HP per CI</t>
  </si>
  <si>
    <t>RPM at Maximum HP per CI</t>
  </si>
  <si>
    <t>Average HP per CI over RPM Range</t>
  </si>
  <si>
    <t>Min RPM</t>
  </si>
  <si>
    <t>Max RPM</t>
  </si>
  <si>
    <t>Average Flow</t>
  </si>
  <si>
    <t>Engine Goodness Coefficient Hot Rodding Modified</t>
  </si>
  <si>
    <t>Engine Number</t>
  </si>
  <si>
    <t>Magazine</t>
  </si>
  <si>
    <t>Engine</t>
  </si>
  <si>
    <t xml:space="preserve"> Compression</t>
  </si>
  <si>
    <t>Hot rodding 2-2009</t>
  </si>
  <si>
    <t>307 Olds</t>
  </si>
  <si>
    <t>Hot Rodding 9-13</t>
  </si>
  <si>
    <t>Chevy 454 BB 1st Cam</t>
  </si>
  <si>
    <t>Chevy 454 BB - 3rdCam</t>
  </si>
  <si>
    <t>Chevy SB</t>
  </si>
  <si>
    <t>Hot Rodding 11/2008</t>
  </si>
  <si>
    <t>Ford FE 427</t>
  </si>
  <si>
    <t>Hot Rod 11-2009</t>
  </si>
  <si>
    <t>LT-1</t>
  </si>
  <si>
    <t>Hot Rodding 6-2012</t>
  </si>
  <si>
    <t>383 SB Chevy</t>
  </si>
  <si>
    <t>Car Craft 1-2011</t>
  </si>
  <si>
    <t>GM LS3 Stroker</t>
  </si>
  <si>
    <t>Hot Rodding 12-2009</t>
  </si>
  <si>
    <t>Pontiac BB 455</t>
  </si>
  <si>
    <t>Hot Rodding 12/2008</t>
  </si>
  <si>
    <t>Blueprint Chevy SB 383</t>
  </si>
  <si>
    <t>hot rodding engine shootout 2-2013</t>
  </si>
  <si>
    <t>433 BB Chevy Injected</t>
  </si>
  <si>
    <t>Hot Rodding 8-2013</t>
  </si>
  <si>
    <t>408 Pontiac</t>
  </si>
  <si>
    <t>402 SB Chevy</t>
  </si>
  <si>
    <t>Boss 302</t>
  </si>
  <si>
    <t>Hot Rodding 2/2010 Engine Shootout</t>
  </si>
  <si>
    <t>Pontiac 400</t>
  </si>
  <si>
    <t>Hot Rodding 2-2012 Muscle Car Engine Shootout</t>
  </si>
  <si>
    <t>Pontiac</t>
  </si>
  <si>
    <t>Hot rodding 2-2014</t>
  </si>
  <si>
    <t>405 BB Buick</t>
  </si>
  <si>
    <t>331 SB Chevy</t>
  </si>
  <si>
    <t>Buick</t>
  </si>
  <si>
    <t>Ford BOSS 302</t>
  </si>
  <si>
    <t>572 BB Ford</t>
  </si>
  <si>
    <t>Car Craft 7-2009</t>
  </si>
  <si>
    <t>Buick 455 Edlebrock Heads</t>
  </si>
  <si>
    <t>Car Craft 8-14</t>
  </si>
  <si>
    <t>302 Ford Med Cam</t>
  </si>
  <si>
    <t>Car Craft 11-13</t>
  </si>
  <si>
    <t>SB Chevy 383 Stroker</t>
  </si>
  <si>
    <t>340 SB Mopar</t>
  </si>
  <si>
    <t>L76 327</t>
  </si>
  <si>
    <t>Hot Rodding 10-2009</t>
  </si>
  <si>
    <t>SSRE BB (GM Based) 598</t>
  </si>
  <si>
    <t>Ford Y Block</t>
  </si>
  <si>
    <t>GM LS</t>
  </si>
  <si>
    <t>409 Ford Shotgun Hemi</t>
  </si>
  <si>
    <t>Mopar SB</t>
  </si>
  <si>
    <t>Hot roddinh 6-2008</t>
  </si>
  <si>
    <t>305 SB Chevy</t>
  </si>
  <si>
    <t>Hot Rodding 10-2013</t>
  </si>
  <si>
    <t>Boss 545 (429) Ford BB Hemi</t>
  </si>
  <si>
    <t>Hot Rodding 11-2009</t>
  </si>
  <si>
    <t>Chevy 502</t>
  </si>
  <si>
    <t>407 SB Chcvy</t>
  </si>
  <si>
    <t>Hot Rodding 1-14</t>
  </si>
  <si>
    <t>361 Mopar</t>
  </si>
  <si>
    <t>Ford Windsor</t>
  </si>
  <si>
    <t>400 SB Chevy</t>
  </si>
  <si>
    <t>Car Craft 10-2010</t>
  </si>
  <si>
    <t>Chevy BB</t>
  </si>
  <si>
    <t>406 Ford FE</t>
  </si>
  <si>
    <t>400M SB Ford</t>
  </si>
  <si>
    <t>Hot Rodding 9-2010</t>
  </si>
  <si>
    <t>572 BB Chevy</t>
  </si>
  <si>
    <t>Ford BB FE</t>
  </si>
  <si>
    <t>Hot Rodding 12-2010</t>
  </si>
  <si>
    <t>Mopar BB</t>
  </si>
  <si>
    <t>350 SB Chevy</t>
  </si>
  <si>
    <t>455 Buick</t>
  </si>
  <si>
    <t>Ford Boss 429</t>
  </si>
  <si>
    <t>436 SB Chevy</t>
  </si>
  <si>
    <t>417 gen III Hemi</t>
  </si>
  <si>
    <t>Hot Rodding 12-2012</t>
  </si>
  <si>
    <t>483 BB Chevy</t>
  </si>
  <si>
    <t>Chevy 496 BB</t>
  </si>
  <si>
    <t>417 Chevy LS</t>
  </si>
  <si>
    <t>403 SB Chevy</t>
  </si>
  <si>
    <t>Chrysler Hemi</t>
  </si>
  <si>
    <t>Hot Rodding 6-2014</t>
  </si>
  <si>
    <t>540CI Chevy BB</t>
  </si>
  <si>
    <t>Car Craft 10-2012</t>
  </si>
  <si>
    <t>Car Craft 9-2010</t>
  </si>
  <si>
    <t>Ford BB Boss Hemi Heads</t>
  </si>
  <si>
    <t>Hot Rodding 5-2010</t>
  </si>
  <si>
    <t>Ford Boss Shotgun</t>
  </si>
  <si>
    <t>302 Ford Stock</t>
  </si>
  <si>
    <t>Hot Rodding 9-2012</t>
  </si>
  <si>
    <t>Shelby 289</t>
  </si>
  <si>
    <t>540 BB Chevy</t>
  </si>
  <si>
    <t>Buick 455 Edlebrock Heads Smaller Cam</t>
  </si>
  <si>
    <t>C hrysler BB</t>
  </si>
  <si>
    <t>455 Rocket Olds</t>
  </si>
  <si>
    <t>385 gen1 Hemi</t>
  </si>
  <si>
    <t>418 SB Ford</t>
  </si>
  <si>
    <t>Hot Rodding 5-13 and 6-13</t>
  </si>
  <si>
    <t>Indy Maxx 500 Mopar BB</t>
  </si>
  <si>
    <t>Hot Rodding 8-2010</t>
  </si>
  <si>
    <t>407 LS Chevy</t>
  </si>
  <si>
    <t>302 Ford Max Cam</t>
  </si>
  <si>
    <t>Hot Rodding 1- 2009</t>
  </si>
  <si>
    <t>323 SB Mopar</t>
  </si>
  <si>
    <t>327 SB Chevy</t>
  </si>
  <si>
    <t>GM LSX</t>
  </si>
  <si>
    <t>Hot Rodding 9-2011</t>
  </si>
  <si>
    <t>496 BB Chevy</t>
  </si>
  <si>
    <t>433 Ford FE BB</t>
  </si>
  <si>
    <t>Hot Rodding 6-2010</t>
  </si>
  <si>
    <t>461 BB Olds</t>
  </si>
  <si>
    <t>436 Chevy LS</t>
  </si>
  <si>
    <t>401 Chevy LS</t>
  </si>
  <si>
    <t>Hot Rodding 1-2012</t>
  </si>
  <si>
    <t>GM LQ4 LS</t>
  </si>
  <si>
    <t>Hot Rodding 7-2014</t>
  </si>
  <si>
    <t>MM Mopar Wedge 466</t>
  </si>
  <si>
    <t>Car craft 1-2014</t>
  </si>
  <si>
    <t>Hot Rodding 7-2012</t>
  </si>
  <si>
    <t>385 SB202 Heads SB Chevy</t>
  </si>
  <si>
    <t>Hot Rodding 6-2009</t>
  </si>
  <si>
    <t>532 BB Ford</t>
  </si>
  <si>
    <t>hot rodding 5/14</t>
  </si>
  <si>
    <t>454 Windsor</t>
  </si>
  <si>
    <t>401 SB Chevy</t>
  </si>
  <si>
    <t>Ford SB 400M</t>
  </si>
  <si>
    <t>Car Craft 4-2014</t>
  </si>
  <si>
    <t>361 AMC</t>
  </si>
  <si>
    <t>429 Boss Ford</t>
  </si>
  <si>
    <t>435 Chevy LS</t>
  </si>
  <si>
    <t>428 Pontiac</t>
  </si>
  <si>
    <t>427 Checy LS</t>
  </si>
  <si>
    <t>432 Ford Cleveland</t>
  </si>
  <si>
    <t>434 BB Chevy</t>
  </si>
  <si>
    <t>GM LS7</t>
  </si>
  <si>
    <t>434 SB Chrysler</t>
  </si>
  <si>
    <t>Ford SB</t>
  </si>
  <si>
    <t>409 Pontiac</t>
  </si>
  <si>
    <t>466 Chrysler BB</t>
  </si>
  <si>
    <t>Hot Rodding 9-2014</t>
  </si>
  <si>
    <t>Ford FE</t>
  </si>
  <si>
    <t>433 FE Ford BB</t>
  </si>
  <si>
    <t>Olds 400</t>
  </si>
  <si>
    <t>GM LS2</t>
  </si>
  <si>
    <t>Ford BOSS 429</t>
  </si>
  <si>
    <t>302 SB Chevy</t>
  </si>
  <si>
    <t>452 Chrysler BB</t>
  </si>
  <si>
    <t>hot rodding 9/08</t>
  </si>
  <si>
    <t xml:space="preserve">SB Chevy </t>
  </si>
  <si>
    <t>351 Ford Cleveland</t>
  </si>
  <si>
    <t>GM LS1</t>
  </si>
  <si>
    <t>Hot Rodding 10-2010</t>
  </si>
  <si>
    <t>4.6 L Ford Mod Motor</t>
  </si>
  <si>
    <t>400 Pontiac</t>
  </si>
  <si>
    <t>421 High Riser Ford</t>
  </si>
  <si>
    <t>Hot Rodding 7-2008</t>
  </si>
  <si>
    <t>407 SB Chevy</t>
  </si>
  <si>
    <t>Oldsmobile SB</t>
  </si>
  <si>
    <t>Ford Mod 4.6L</t>
  </si>
  <si>
    <t>429 Ford 385 Series</t>
  </si>
  <si>
    <t>Hot Rodding 4-13</t>
  </si>
  <si>
    <t>417 SB Mopar</t>
  </si>
  <si>
    <t>455 Pontiac</t>
  </si>
  <si>
    <t>403 BB Chrysler</t>
  </si>
  <si>
    <t>545 Ford Hemi Shotgun</t>
  </si>
  <si>
    <t>Hot Rodding 6-2011</t>
  </si>
  <si>
    <t>Ford BB Boss  477</t>
  </si>
  <si>
    <t>363 SB chevy</t>
  </si>
  <si>
    <t>Ford SOHC 427</t>
  </si>
  <si>
    <t>493 SOHC Ford</t>
  </si>
  <si>
    <t>Hot Rodding 4-2009</t>
  </si>
  <si>
    <t>GM LSX 454</t>
  </si>
  <si>
    <t>412 Chrysler BB</t>
  </si>
  <si>
    <t>417 SB Chrysler</t>
  </si>
  <si>
    <t>Hot Rodding 5-13</t>
  </si>
  <si>
    <t>466 Buick</t>
  </si>
  <si>
    <t>308 SB Ford</t>
  </si>
  <si>
    <t>Car Craft 10-2008</t>
  </si>
  <si>
    <t>352 Ford FE</t>
  </si>
  <si>
    <t>Cadillac 505</t>
  </si>
  <si>
    <t>Car Craft 3-2008</t>
  </si>
  <si>
    <t>Buick 455 Stock Heads</t>
  </si>
  <si>
    <t>Car Craft 12-2012</t>
  </si>
  <si>
    <t>car craft 8-14</t>
  </si>
  <si>
    <t>454 moded to 460</t>
  </si>
  <si>
    <t>Hot Rod 11-2010</t>
  </si>
  <si>
    <t>Car Craft 11-2011</t>
  </si>
  <si>
    <t>car craft 2/12</t>
  </si>
  <si>
    <t>535 ci pontiac</t>
  </si>
  <si>
    <t>Car Craft 8-2003</t>
  </si>
  <si>
    <t>Motown Block 427</t>
  </si>
  <si>
    <t>Car Craft 6-2012</t>
  </si>
  <si>
    <t>Pontiac 455 HO</t>
  </si>
  <si>
    <t>Car Craft 7-20012</t>
  </si>
  <si>
    <t>Ford BB</t>
  </si>
  <si>
    <t>Merlin II 509</t>
  </si>
  <si>
    <t>DZ 302</t>
  </si>
  <si>
    <t>1971 Boss 351</t>
  </si>
  <si>
    <t>Hot Rodding 4-2010</t>
  </si>
  <si>
    <t>Edelbrock BB Chevy Crate</t>
  </si>
  <si>
    <t>Car Craft 7-2012</t>
  </si>
  <si>
    <t>Car Craft 6/2010</t>
  </si>
  <si>
    <t>check HR goodness</t>
  </si>
  <si>
    <t>Check HR Modified</t>
  </si>
  <si>
    <t>Bore</t>
  </si>
  <si>
    <t>Stroke</t>
  </si>
  <si>
    <t>Avg Lift</t>
  </si>
  <si>
    <t>Avg Open</t>
  </si>
  <si>
    <t>% error of fit</t>
  </si>
  <si>
    <t>Check that right engine is being analyzed</t>
  </si>
  <si>
    <t>Predicted good</t>
  </si>
  <si>
    <t>Check of error actual vs predicted Modified HR</t>
  </si>
  <si>
    <t>Engine Goodness Coefficient Hot Rodding NOT Modified</t>
  </si>
  <si>
    <t>from regression using hot rodding defof goodness</t>
  </si>
  <si>
    <t>% error for NOT modified hot rodding criteria</t>
  </si>
  <si>
    <t>400 Oldsmobile</t>
  </si>
  <si>
    <t>Hot rodding 7/2009</t>
  </si>
  <si>
    <t>Buick BB 464</t>
  </si>
  <si>
    <t>Car Craft 2-2010</t>
  </si>
  <si>
    <t>LS 404</t>
  </si>
  <si>
    <t>Chevy 454 BB - 2nd Cam</t>
  </si>
  <si>
    <t>check hot rod</t>
  </si>
  <si>
    <t>check hr mod</t>
  </si>
  <si>
    <t>check fit mod</t>
  </si>
  <si>
    <t>fit good HR mod</t>
  </si>
  <si>
    <t>fi good HR (not modified</t>
  </si>
  <si>
    <t>check fit not modified</t>
  </si>
  <si>
    <t>% error</t>
  </si>
  <si>
    <t>delta rpm</t>
  </si>
  <si>
    <t>ssr</t>
  </si>
  <si>
    <t>ssyy</t>
  </si>
  <si>
    <t>matches scilab output</t>
  </si>
  <si>
    <t>reg</t>
  </si>
  <si>
    <t>corr</t>
  </si>
  <si>
    <t xml:space="preserve">vista </t>
  </si>
  <si>
    <t>sssyy</t>
  </si>
  <si>
    <t>r sq</t>
  </si>
  <si>
    <t>r</t>
  </si>
  <si>
    <t>avg HP per CI</t>
  </si>
  <si>
    <t>r^2</t>
  </si>
  <si>
    <t>max hp per ci</t>
  </si>
  <si>
    <t>avg t per CI</t>
  </si>
  <si>
    <t>max t per ci</t>
  </si>
  <si>
    <t>avg</t>
  </si>
  <si>
    <t>std</t>
  </si>
  <si>
    <t>avg std</t>
  </si>
  <si>
    <t>should be 0</t>
  </si>
  <si>
    <t>sum avgs</t>
  </si>
  <si>
    <t>srr</t>
  </si>
  <si>
    <t>stroke</t>
  </si>
  <si>
    <t>bore</t>
  </si>
  <si>
    <t>valve intake</t>
  </si>
  <si>
    <t>cam intake duration</t>
  </si>
  <si>
    <t xml:space="preserve">Lift </t>
  </si>
  <si>
    <t>cubic inches displacement</t>
  </si>
  <si>
    <t>HP = Tq*RPM*2*PI/60/550</t>
  </si>
  <si>
    <t>next engine</t>
  </si>
  <si>
    <t>street division</t>
  </si>
  <si>
    <t>300 or &gt; CI, 10.5 max, hy roller cam</t>
  </si>
  <si>
    <t>Assume rating was</t>
  </si>
  <si>
    <t>(avg hp+ avg torque (of best 3 runs))*1000/CI</t>
  </si>
  <si>
    <t>405 SB Ford</t>
  </si>
  <si>
    <t>ASSUMED</t>
  </si>
  <si>
    <t>23rd engine</t>
  </si>
  <si>
    <t>Musle car engine shootout</t>
  </si>
  <si>
    <t>Hydr cam and 11.5 Max</t>
  </si>
  <si>
    <t>rating {Avg HP + Avg T (best 3 runs)}*1000/ CI</t>
  </si>
  <si>
    <t>402 Gen III Hemi</t>
  </si>
  <si>
    <t>401 AMC</t>
  </si>
  <si>
    <t>completes muscle car shoot out 2-2014</t>
  </si>
  <si>
    <t>3 Cam Test</t>
  </si>
  <si>
    <t>1st cam</t>
  </si>
  <si>
    <t>dual plane</t>
  </si>
  <si>
    <t>2nd cam</t>
  </si>
  <si>
    <t>Dual Plane</t>
  </si>
  <si>
    <t>3rd cam</t>
  </si>
  <si>
    <t>Single plane</t>
  </si>
  <si>
    <t>Race Fuel</t>
  </si>
  <si>
    <t>Muscle Car Engine Shootout</t>
  </si>
  <si>
    <t>limit to stock bore and stroke</t>
  </si>
  <si>
    <t>1050 CFNMHolley</t>
  </si>
  <si>
    <t>10.5 compression</t>
  </si>
  <si>
    <t>2500 to 6500 RPM</t>
  </si>
  <si>
    <t>Torque + HP from 3 runs/ CI</t>
  </si>
  <si>
    <t>Completes 2-09 Shootout</t>
  </si>
  <si>
    <t>Fuel Injected</t>
  </si>
  <si>
    <t>Hot rodding 4-2014 (started in Feb)</t>
  </si>
  <si>
    <t>408 Cleveland</t>
  </si>
  <si>
    <t>Windsor beteer for strength and oiling</t>
  </si>
  <si>
    <t>0.03 over</t>
  </si>
  <si>
    <t>Stroker kitHad Bottom end girdel</t>
  </si>
  <si>
    <t>Trick flow Power Port Cleveland heads</t>
  </si>
  <si>
    <t>418 Ford Windsor</t>
  </si>
  <si>
    <t>Cheap Stroker ProPower Parts</t>
  </si>
  <si>
    <t>Hot Rodding 7-2010</t>
  </si>
  <si>
    <t>505 BB Mopar</t>
  </si>
  <si>
    <t>High Riser Ford FE</t>
  </si>
  <si>
    <t>Hot Rodding 5-2012</t>
  </si>
  <si>
    <t>Dart 427</t>
  </si>
  <si>
    <t>514 Chrysler Hemi</t>
  </si>
  <si>
    <t>6 LS Truck</t>
  </si>
  <si>
    <t>carb</t>
  </si>
  <si>
    <t>EFI</t>
  </si>
  <si>
    <t>Hot Rodding 5-2008</t>
  </si>
  <si>
    <t>408 Stroked 350 Chevy</t>
  </si>
  <si>
    <t>Single Plane</t>
  </si>
  <si>
    <t>Street Division</t>
  </si>
  <si>
    <t>Hot engine BUT ran out of flow????</t>
  </si>
  <si>
    <t>Ends shoot out</t>
  </si>
  <si>
    <t>Car Craft 9-2007</t>
  </si>
  <si>
    <t>Mopar 440 (505) Wedge</t>
  </si>
  <si>
    <t>Car Craft 11-2007</t>
  </si>
  <si>
    <t>Stock except for cam</t>
  </si>
  <si>
    <t>Not Pump Gas Friendly!!</t>
  </si>
  <si>
    <t>Chrylser 400</t>
  </si>
  <si>
    <t>Car Craft 1-2009</t>
  </si>
  <si>
    <t>Ford Boss 302</t>
  </si>
  <si>
    <t>GM LS3</t>
  </si>
  <si>
    <t>Ends Hot Rodding 2/2010 Engine Shootout</t>
  </si>
  <si>
    <t>1970 Cobra Jet</t>
  </si>
  <si>
    <t>1971 LT-1</t>
  </si>
  <si>
    <t>compression</t>
  </si>
  <si>
    <t>magazine and engine description</t>
  </si>
  <si>
    <t>torque; 46 values 2500 to 7000 rpm by 100 rpm</t>
  </si>
  <si>
    <t>52 values per engine!!!!!!!!!!!Every 52 entries is a new engine</t>
  </si>
  <si>
    <t>HP</t>
  </si>
  <si>
    <t>Torque and other parameters</t>
  </si>
  <si>
    <t>ivd</t>
  </si>
  <si>
    <t>theta</t>
  </si>
  <si>
    <t>y</t>
  </si>
  <si>
    <t>x</t>
  </si>
  <si>
    <t>A</t>
  </si>
  <si>
    <t>B</t>
  </si>
  <si>
    <t>yn4</t>
  </si>
  <si>
    <t>yn3</t>
  </si>
  <si>
    <t>yn2</t>
  </si>
  <si>
    <t>yn1</t>
  </si>
  <si>
    <t>y0</t>
  </si>
  <si>
    <t>y1</t>
  </si>
  <si>
    <t>y2</t>
  </si>
  <si>
    <t>y3</t>
  </si>
  <si>
    <t>y4</t>
  </si>
  <si>
    <t>d1</t>
  </si>
  <si>
    <t>d2</t>
  </si>
  <si>
    <t>d3</t>
  </si>
  <si>
    <t>d4</t>
  </si>
  <si>
    <t>d5</t>
  </si>
  <si>
    <t>d6</t>
  </si>
  <si>
    <t>d7</t>
  </si>
  <si>
    <t>d8</t>
  </si>
  <si>
    <t>d9</t>
  </si>
  <si>
    <t>avg valve lift</t>
  </si>
  <si>
    <t>avg valve open</t>
  </si>
  <si>
    <t>Flow example 1st engine only</t>
  </si>
  <si>
    <t>Valve characteristics and Flow example only done for 1st engine.  I programmed these calculation as macros but distributing this would cause security issues. Copying the formulas to the other engines will require changing the cell references but if you follow the 1st engine example you can  perform these calculations for any engine.</t>
  </si>
  <si>
    <t>Valve calculations 1st engine</t>
  </si>
  <si>
    <t>Modelled Avg hp per ci</t>
  </si>
  <si>
    <t>Modelled Max hp per ci</t>
  </si>
  <si>
    <t>Modelled Avg T per ci</t>
  </si>
  <si>
    <t>Modelled Max T per ci</t>
  </si>
  <si>
    <t>Measured Average HP per CI over RPM Range</t>
  </si>
  <si>
    <t>Measured from Modelled % error</t>
  </si>
  <si>
    <t>Measured Maximum HP per CI</t>
  </si>
  <si>
    <t>Modellled Avg T per ci</t>
  </si>
  <si>
    <t>Measured Average Engine Torque per CI over RPM Range</t>
  </si>
  <si>
    <t>Measured  Maximum Torque per CI</t>
  </si>
  <si>
    <t xml:space="preserve"> Measured Maximum Torque per CI</t>
  </si>
  <si>
    <t>Measured from modelled %error</t>
  </si>
  <si>
    <t xml:space="preserve">Modelled HR performance metric </t>
  </si>
  <si>
    <t xml:space="preserve">Measured  modified HR performance metric </t>
  </si>
  <si>
    <t>Modelled modified HR performance metric</t>
  </si>
  <si>
    <t>Measured  modified HR performance metric</t>
  </si>
  <si>
    <t>Measured HR performance metric</t>
  </si>
  <si>
    <t xml:space="preserve">ViSta Modelled HR performance metric </t>
  </si>
  <si>
    <t>Delta RPM range</t>
  </si>
  <si>
    <t xml:space="preserve">Measured  hot rod performance metric </t>
  </si>
  <si>
    <t>ViSta Modelled hot rod performance metric</t>
  </si>
  <si>
    <t>Measured from modelled % error</t>
  </si>
  <si>
    <t>Measured HR Modified performance metric</t>
  </si>
  <si>
    <t>Modelled HR Modified performance metric</t>
  </si>
  <si>
    <t>Modelled HR performance metric</t>
  </si>
  <si>
    <t>vista Modelled HR performance metric</t>
  </si>
  <si>
    <t>Average</t>
  </si>
  <si>
    <t>Std</t>
  </si>
  <si>
    <t>Max</t>
  </si>
  <si>
    <t>min</t>
  </si>
  <si>
    <t>all 186 enginesMeasured HR performance metric</t>
  </si>
  <si>
    <t xml:space="preserve">all 186 engines Modelled HR performance metric </t>
  </si>
  <si>
    <t>all 186 engines Measured HR performance metric</t>
  </si>
  <si>
    <t>max rpm was 6800 and HP was 816.9</t>
  </si>
  <si>
    <t>Max RPM was 6000 and HP was 434</t>
  </si>
  <si>
    <t>Max RPM was 6000 and HP was 437</t>
  </si>
  <si>
    <t>Max RPM was 6200 and HP was 584</t>
  </si>
  <si>
    <t>Max RPM was 5500 and HP was 427</t>
  </si>
  <si>
    <t>const</t>
  </si>
  <si>
    <t>comp</t>
  </si>
  <si>
    <t>air flow at max HP</t>
  </si>
  <si>
    <t>avg air flow</t>
  </si>
  <si>
    <t xml:space="preserve">bore </t>
  </si>
  <si>
    <t>lift</t>
  </si>
  <si>
    <t>opening</t>
  </si>
  <si>
    <t>avg t plus avg hp times 1000</t>
  </si>
  <si>
    <t>flow at max HP/avg flow</t>
  </si>
  <si>
    <t>flow at max T/avg flow</t>
  </si>
  <si>
    <t>percent</t>
  </si>
  <si>
    <t>rpm max hp-rpm max t</t>
  </si>
  <si>
    <t>max</t>
  </si>
  <si>
    <t xml:space="preserve">std </t>
  </si>
  <si>
    <t xml:space="preserve">min </t>
  </si>
  <si>
    <t>HP/ci</t>
  </si>
  <si>
    <t>t/ci</t>
  </si>
  <si>
    <t>+1std</t>
  </si>
  <si>
    <t>-1 std</t>
  </si>
  <si>
    <t>+1.5 std</t>
  </si>
  <si>
    <t>-1.5 std</t>
  </si>
  <si>
    <t>535 ci Pontiac</t>
  </si>
  <si>
    <t>actual</t>
  </si>
  <si>
    <t>RPM cal</t>
  </si>
  <si>
    <t>RPM Act</t>
  </si>
  <si>
    <t>average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</si>
</sst>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font>
    <font>
      <b/>
      <sz val="12"/>
      <color theme="1"/>
      <name val="Calibri"/>
      <family val="2"/>
      <scheme val="minor"/>
    </font>
    <font>
      <sz val="18"/>
      <color theme="1"/>
      <name val="Calibri"/>
      <family val="2"/>
      <scheme val="minor"/>
    </font>
    <font>
      <b/>
      <sz val="11"/>
      <color rgb="FFFF0000"/>
      <name val="Calibri"/>
      <family val="2"/>
      <scheme val="minor"/>
    </font>
    <font>
      <b/>
      <sz val="11"/>
      <color theme="1"/>
      <name val="Calibri"/>
      <family val="2"/>
      <scheme val="minor"/>
    </font>
    <font>
      <b/>
      <i/>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70C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1" fillId="2" borderId="0" xfId="0" applyFont="1" applyFill="1" applyBorder="1"/>
    <xf numFmtId="0" fontId="1" fillId="0" borderId="0" xfId="0" applyFont="1" applyFill="1" applyBorder="1"/>
    <xf numFmtId="0" fontId="0" fillId="0" borderId="0" xfId="0"/>
    <xf numFmtId="0" fontId="0" fillId="0" borderId="0" xfId="0" applyAlignment="1">
      <alignment wrapText="1"/>
    </xf>
    <xf numFmtId="0" fontId="0" fillId="2" borderId="0" xfId="0" applyFill="1" applyAlignment="1">
      <alignment wrapText="1"/>
    </xf>
    <xf numFmtId="0" fontId="0" fillId="2" borderId="0" xfId="0" applyFill="1"/>
    <xf numFmtId="0" fontId="0" fillId="3" borderId="0" xfId="0" applyFill="1"/>
    <xf numFmtId="0" fontId="0" fillId="0" borderId="0" xfId="0" applyAlignment="1">
      <alignment vertical="center"/>
    </xf>
    <xf numFmtId="0" fontId="0" fillId="3" borderId="0" xfId="0" applyFill="1" applyAlignment="1">
      <alignment wrapText="1"/>
    </xf>
    <xf numFmtId="0" fontId="1" fillId="3" borderId="0" xfId="0" applyFont="1" applyFill="1" applyBorder="1"/>
    <xf numFmtId="0" fontId="2" fillId="0" borderId="0" xfId="0" applyFont="1" applyAlignment="1">
      <alignment vertical="center"/>
    </xf>
    <xf numFmtId="11" fontId="0" fillId="0" borderId="0" xfId="0" applyNumberFormat="1" applyAlignment="1">
      <alignment vertical="center"/>
    </xf>
    <xf numFmtId="11" fontId="0" fillId="0" borderId="0" xfId="0" applyNumberFormat="1"/>
    <xf numFmtId="0" fontId="3" fillId="0" borderId="0" xfId="0" applyFont="1" applyAlignment="1">
      <alignment wrapText="1"/>
    </xf>
    <xf numFmtId="0" fontId="4" fillId="0" borderId="0" xfId="0" applyFont="1" applyAlignment="1">
      <alignment wrapText="1"/>
    </xf>
    <xf numFmtId="3" fontId="0" fillId="0" borderId="0" xfId="0" applyNumberFormat="1"/>
    <xf numFmtId="0" fontId="5" fillId="2" borderId="2" xfId="0" applyFont="1" applyFill="1" applyBorder="1" applyAlignment="1">
      <alignment wrapText="1"/>
    </xf>
    <xf numFmtId="0" fontId="5" fillId="2" borderId="1" xfId="0" applyFont="1" applyFill="1" applyBorder="1" applyAlignment="1">
      <alignment wrapText="1"/>
    </xf>
    <xf numFmtId="0" fontId="5" fillId="0" borderId="3" xfId="0" applyFont="1" applyBorder="1"/>
    <xf numFmtId="0" fontId="5" fillId="0" borderId="4" xfId="0" applyFont="1" applyBorder="1"/>
    <xf numFmtId="0" fontId="5" fillId="2" borderId="5" xfId="0" applyFont="1" applyFill="1" applyBorder="1" applyAlignment="1">
      <alignment wrapText="1"/>
    </xf>
    <xf numFmtId="0" fontId="5" fillId="2" borderId="5" xfId="0" applyFont="1" applyFill="1" applyBorder="1"/>
    <xf numFmtId="0" fontId="0" fillId="2" borderId="5" xfId="0" applyFill="1" applyBorder="1" applyAlignment="1">
      <alignment wrapText="1"/>
    </xf>
    <xf numFmtId="0" fontId="0" fillId="2" borderId="5" xfId="0" applyFill="1" applyBorder="1" applyAlignment="1">
      <alignment vertical="center" wrapText="1"/>
    </xf>
    <xf numFmtId="0" fontId="0" fillId="2" borderId="5" xfId="0" applyFill="1" applyBorder="1"/>
    <xf numFmtId="0" fontId="0" fillId="0" borderId="0" xfId="0" quotePrefix="1"/>
    <xf numFmtId="0" fontId="2" fillId="0" borderId="0" xfId="0" applyFont="1" applyAlignment="1">
      <alignment vertical="center" wrapText="1"/>
    </xf>
    <xf numFmtId="0" fontId="5" fillId="0" borderId="0" xfId="0" applyFont="1"/>
    <xf numFmtId="0" fontId="6" fillId="4" borderId="0" xfId="0" applyFont="1" applyFill="1" applyAlignment="1">
      <alignment horizontal="left" wrapText="1"/>
    </xf>
    <xf numFmtId="0" fontId="5" fillId="2" borderId="6" xfId="0" applyFont="1" applyFill="1" applyBorder="1" applyAlignment="1">
      <alignment horizontal="center" wrapText="1"/>
    </xf>
    <xf numFmtId="0" fontId="5" fillId="2" borderId="7"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38</xdr:col>
      <xdr:colOff>322225</xdr:colOff>
      <xdr:row>0</xdr:row>
      <xdr:rowOff>194438</xdr:rowOff>
    </xdr:from>
    <xdr:ext cx="968983" cy="129926588"/>
    <xdr:sp macro="" textlink="">
      <xdr:nvSpPr>
        <xdr:cNvPr id="2" name="TextBox 1"/>
        <xdr:cNvSpPr txBox="1"/>
      </xdr:nvSpPr>
      <xdr:spPr>
        <a:xfrm rot="5400000">
          <a:off x="-39496352" y="64673240"/>
          <a:ext cx="129926588" cy="96898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b="1">
              <a:solidFill>
                <a:schemeClr val="bg1"/>
              </a:solidFill>
            </a:rPr>
            <a:t>Note: These two columns sorted from best to worse to make graph on tab "per not mod vs engine"</a:t>
          </a:r>
        </a:p>
        <a:p>
          <a:r>
            <a:rPr lang="en-US" sz="2800" b="1">
              <a:solidFill>
                <a:schemeClr val="bg1"/>
              </a:solidFill>
            </a:rPr>
            <a:t>These two columns</a:t>
          </a:r>
          <a:r>
            <a:rPr lang="en-US" sz="2800" b="1" baseline="0">
              <a:solidFill>
                <a:schemeClr val="bg1"/>
              </a:solidFill>
            </a:rPr>
            <a:t> DO NOT match the data in the other rows!!!!!!!!!!!!!!!!!!!!!!!!!!!!!!!!!!!!!!!!!!!</a:t>
          </a:r>
          <a:endParaRPr lang="en-US" sz="2800" b="1">
            <a:solidFill>
              <a:schemeClr val="bg1"/>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P188"/>
  <sheetViews>
    <sheetView workbookViewId="0">
      <pane ySplit="1" topLeftCell="A2" activePane="bottomLeft" state="frozen"/>
      <selection pane="bottomLeft" activeCell="B60" sqref="B60"/>
    </sheetView>
  </sheetViews>
  <sheetFormatPr defaultRowHeight="14.4" x14ac:dyDescent="0.3"/>
  <cols>
    <col min="43" max="43" width="15.33203125" customWidth="1"/>
    <col min="44" max="44" width="11.88671875" customWidth="1"/>
    <col min="45" max="46" width="11.88671875" style="3" customWidth="1"/>
    <col min="48" max="48" width="12.44140625" style="3" customWidth="1"/>
    <col min="49" max="49" width="15.33203125" style="3" customWidth="1"/>
    <col min="50" max="50" width="12.44140625" style="3" customWidth="1"/>
    <col min="51" max="51" width="10.33203125" customWidth="1"/>
    <col min="52" max="52" width="10" style="3" bestFit="1" customWidth="1"/>
    <col min="53" max="54" width="9.109375" style="3"/>
    <col min="55" max="55" width="10" style="3" customWidth="1"/>
    <col min="56" max="56" width="12.6640625" style="3" customWidth="1"/>
    <col min="57" max="57" width="12.33203125" style="3" customWidth="1"/>
    <col min="58" max="58" width="10.6640625" customWidth="1"/>
    <col min="59" max="60" width="9.109375" style="3"/>
    <col min="62" max="62" width="12.109375" style="3" customWidth="1"/>
    <col min="63" max="63" width="10.33203125" customWidth="1"/>
    <col min="64" max="64" width="11" style="3" customWidth="1"/>
    <col min="66" max="66" width="12.33203125" style="3" customWidth="1"/>
    <col min="67" max="67" width="12.5546875" customWidth="1"/>
    <col min="68" max="68" width="10.33203125" customWidth="1"/>
  </cols>
  <sheetData>
    <row r="1" spans="1:68" ht="120" x14ac:dyDescent="0.25">
      <c r="A1" s="4" t="s">
        <v>22</v>
      </c>
      <c r="B1" s="4" t="s">
        <v>23</v>
      </c>
      <c r="C1" s="4" t="s">
        <v>24</v>
      </c>
      <c r="D1" s="4" t="s">
        <v>0</v>
      </c>
      <c r="E1" s="4" t="s">
        <v>1</v>
      </c>
      <c r="F1" s="4" t="s">
        <v>2</v>
      </c>
      <c r="G1" s="4" t="s">
        <v>3</v>
      </c>
      <c r="H1" s="4" t="s">
        <v>4</v>
      </c>
      <c r="I1" s="4" t="s">
        <v>5</v>
      </c>
      <c r="J1" s="4" t="s">
        <v>6</v>
      </c>
      <c r="K1" s="4" t="s">
        <v>7</v>
      </c>
      <c r="L1" s="4" t="s">
        <v>8</v>
      </c>
      <c r="M1" s="4" t="s">
        <v>9</v>
      </c>
      <c r="N1" s="4" t="s">
        <v>10</v>
      </c>
      <c r="O1" s="4" t="s">
        <v>11</v>
      </c>
      <c r="P1" s="4" t="s">
        <v>12</v>
      </c>
      <c r="Q1" s="4" t="s">
        <v>13</v>
      </c>
      <c r="R1" s="4" t="s">
        <v>14</v>
      </c>
      <c r="S1" s="4" t="s">
        <v>15</v>
      </c>
      <c r="T1" s="4" t="s">
        <v>16</v>
      </c>
      <c r="U1" s="4" t="s">
        <v>17</v>
      </c>
      <c r="V1" s="4" t="s">
        <v>18</v>
      </c>
      <c r="W1" s="4" t="s">
        <v>19</v>
      </c>
      <c r="X1" s="4" t="s">
        <v>227</v>
      </c>
      <c r="Y1" s="4" t="s">
        <v>228</v>
      </c>
      <c r="Z1" s="4" t="s">
        <v>229</v>
      </c>
      <c r="AA1" s="4" t="s">
        <v>230</v>
      </c>
      <c r="AB1" s="4" t="s">
        <v>20</v>
      </c>
      <c r="AC1" s="4" t="s">
        <v>21</v>
      </c>
      <c r="AD1" s="4" t="s">
        <v>231</v>
      </c>
      <c r="AE1" s="4"/>
      <c r="AF1" s="4" t="s">
        <v>232</v>
      </c>
      <c r="AG1" s="4" t="s">
        <v>227</v>
      </c>
      <c r="AH1" s="4" t="s">
        <v>20</v>
      </c>
      <c r="AI1" s="4" t="s">
        <v>233</v>
      </c>
      <c r="AJ1" s="4" t="s">
        <v>234</v>
      </c>
      <c r="AK1" s="4" t="s">
        <v>235</v>
      </c>
      <c r="AL1" s="4" t="s">
        <v>236</v>
      </c>
      <c r="AM1" s="4" t="s">
        <v>237</v>
      </c>
      <c r="AN1" s="4" t="s">
        <v>234</v>
      </c>
      <c r="AO1" s="4" t="s">
        <v>244</v>
      </c>
      <c r="AP1" s="4" t="s">
        <v>245</v>
      </c>
      <c r="AQ1" s="4" t="s">
        <v>246</v>
      </c>
      <c r="AR1" s="4" t="s">
        <v>249</v>
      </c>
      <c r="AS1" s="4"/>
      <c r="AT1" s="4" t="s">
        <v>271</v>
      </c>
      <c r="AU1" s="4" t="s">
        <v>253</v>
      </c>
      <c r="AV1" s="4" t="s">
        <v>394</v>
      </c>
      <c r="AW1" s="4" t="s">
        <v>393</v>
      </c>
      <c r="AX1" s="4" t="s">
        <v>392</v>
      </c>
      <c r="AY1" s="4" t="s">
        <v>390</v>
      </c>
      <c r="AZ1" s="4" t="s">
        <v>252</v>
      </c>
      <c r="BA1" s="4" t="s">
        <v>253</v>
      </c>
      <c r="BB1" s="4"/>
      <c r="BC1" s="4" t="s">
        <v>395</v>
      </c>
      <c r="BD1" s="4" t="s">
        <v>391</v>
      </c>
      <c r="BE1" s="4" t="s">
        <v>395</v>
      </c>
      <c r="BF1" s="4" t="s">
        <v>390</v>
      </c>
      <c r="BG1" s="4" t="s">
        <v>252</v>
      </c>
      <c r="BH1" s="4" t="s">
        <v>253</v>
      </c>
      <c r="BJ1" s="4" t="s">
        <v>392</v>
      </c>
      <c r="BK1" s="4" t="s">
        <v>397</v>
      </c>
      <c r="BL1" s="4" t="s">
        <v>390</v>
      </c>
      <c r="BN1" s="4" t="s">
        <v>395</v>
      </c>
      <c r="BO1" s="4" t="s">
        <v>396</v>
      </c>
      <c r="BP1" s="4" t="s">
        <v>390</v>
      </c>
    </row>
    <row r="2" spans="1:68" ht="45" x14ac:dyDescent="0.25">
      <c r="A2" s="4" t="s">
        <v>53</v>
      </c>
      <c r="B2" s="3" t="s">
        <v>134</v>
      </c>
      <c r="C2" s="3">
        <v>11.35</v>
      </c>
      <c r="D2" s="3">
        <v>436</v>
      </c>
      <c r="E2" s="3">
        <v>677</v>
      </c>
      <c r="F2" s="3">
        <v>50244.660494897325</v>
      </c>
      <c r="G2" s="3">
        <v>5700</v>
      </c>
      <c r="H2" s="3">
        <v>634.68292682926824</v>
      </c>
      <c r="I2" s="3">
        <v>1.5527522935779816</v>
      </c>
      <c r="J2" s="3">
        <v>115.24004700664524</v>
      </c>
      <c r="K2" s="3">
        <v>5700</v>
      </c>
      <c r="L2" s="3">
        <v>1.4556946754455566</v>
      </c>
      <c r="M2" s="3">
        <v>774.24074948838643</v>
      </c>
      <c r="N2" s="3">
        <v>59940.998485140684</v>
      </c>
      <c r="O2" s="3">
        <v>6800</v>
      </c>
      <c r="P2" s="3">
        <v>607.0049259243317</v>
      </c>
      <c r="Q2" s="3">
        <v>1.775781535523822</v>
      </c>
      <c r="R2" s="3">
        <v>137.47935485839844</v>
      </c>
      <c r="S2" s="3">
        <v>6800</v>
      </c>
      <c r="T2" s="3">
        <v>1.3922131328539715</v>
      </c>
      <c r="U2" s="3">
        <v>3000</v>
      </c>
      <c r="V2" s="3">
        <v>7000</v>
      </c>
      <c r="W2" s="3">
        <v>44074.265625</v>
      </c>
      <c r="X2" s="3">
        <v>4.1639999999999997</v>
      </c>
      <c r="Y2" s="3">
        <v>4</v>
      </c>
      <c r="Z2" s="3">
        <v>0.51158040761947632</v>
      </c>
      <c r="AA2" s="3">
        <v>3.5840052681643719</v>
      </c>
      <c r="AB2" s="3">
        <v>11391.631233198112</v>
      </c>
      <c r="AC2" s="3">
        <v>24</v>
      </c>
      <c r="AD2" s="2">
        <v>4.2259208539625659</v>
      </c>
      <c r="AE2" s="3">
        <v>24</v>
      </c>
      <c r="AF2" s="3">
        <v>0</v>
      </c>
      <c r="AG2" s="3">
        <v>4.1639999999999997</v>
      </c>
      <c r="AH2" s="3">
        <v>11391.631233198112</v>
      </c>
      <c r="AI2" s="3">
        <v>10910.2</v>
      </c>
      <c r="AJ2" s="3">
        <v>4.2261834441681874</v>
      </c>
      <c r="AK2" s="3">
        <f t="shared" ref="AK2:AK33" si="0">AB2/(V2-U2)*1000</f>
        <v>2847.9078082995279</v>
      </c>
      <c r="AL2" s="3">
        <v>2623.9</v>
      </c>
      <c r="AM2" s="3">
        <f t="shared" ref="AM2:AM33" si="1">(AK2-AL2)/AK2*100</f>
        <v>7.8656973251280142</v>
      </c>
      <c r="AN2" s="3">
        <v>4.2261834441681874</v>
      </c>
      <c r="AO2">
        <f>(T2+L2)*1000</f>
        <v>2847.9078082995279</v>
      </c>
      <c r="AP2">
        <f>AO2/1000*(V2-U2)</f>
        <v>11391.631233198112</v>
      </c>
      <c r="AQ2" s="3">
        <f>coeff!$A$1+coeff!$A$2*C2+coeff!$A$3*D2+coeff!$A$4*N2+coeff!$A$5*W2+coeff!$A$6*X2+coeff!$A$7*Y2+coeff!$A$8*Z2+coeff!$A$9*AA2</f>
        <v>10910.286075229957</v>
      </c>
      <c r="AR2" s="3">
        <f>coeff!$B$1+coeff!$B$2*C2+coeff!$B$3*D2+coeff!$B$4*N2+coeff!$B$5*W2+coeff!$B$6*X2+coeff!$B$7*Y2+coeff!$B$8*Z2+coeff!$B$9*AA2</f>
        <v>2623.901186766273</v>
      </c>
      <c r="AT2" s="3">
        <f>(AW2-$AV$102)^2</f>
        <v>5447984.0322733605</v>
      </c>
      <c r="AU2">
        <f>(AV2-$AV$102)^2</f>
        <v>7926684.6629254483</v>
      </c>
      <c r="AV2" s="3">
        <v>11391.631233198112</v>
      </c>
      <c r="AW2" s="3">
        <v>10910.286075229957</v>
      </c>
      <c r="AX2" s="3">
        <v>11391.631233198112</v>
      </c>
      <c r="AY2">
        <f>(AW2-AV2)/AV2*100</f>
        <v>-4.2254278436032298</v>
      </c>
      <c r="AZ2" s="3">
        <f>(AV2-$AW$102)^2</f>
        <v>7926403.9027727051</v>
      </c>
      <c r="BA2" s="3">
        <f>(AW2-$AW$102)^2</f>
        <v>5447751.2731037373</v>
      </c>
      <c r="BC2" s="3">
        <v>2847.9078082995279</v>
      </c>
      <c r="BD2" s="3">
        <v>2623.901186766273</v>
      </c>
      <c r="BE2" s="3">
        <v>2847.9078082995279</v>
      </c>
      <c r="BF2" s="3">
        <f>(BD2-BC2)/BC2*100</f>
        <v>-7.8656556536150033</v>
      </c>
      <c r="BG2" s="3">
        <f>(BC2-$BD$102)^2</f>
        <v>263539.88670002628</v>
      </c>
      <c r="BH2" s="3">
        <f>(BD2-$BD$102)^2</f>
        <v>83726.165100953571</v>
      </c>
      <c r="BJ2" s="3">
        <v>11391.631233198112</v>
      </c>
      <c r="BK2">
        <f t="shared" ref="BK2:BK33" si="2">V2-U2</f>
        <v>4000</v>
      </c>
      <c r="BL2" s="3">
        <v>-4.2254278436032298</v>
      </c>
      <c r="BN2" s="3">
        <v>2847.9078082995279</v>
      </c>
      <c r="BO2" s="3">
        <f>coeff!$C$1+coeff!$C$2*C2+coeff!$C$3*D2+coeff!$C$4*N2+coeff!$C$5*W2+coeff!$C$6*X2+coeff!$C$7*Y2+coeff!$C$8*Z2+coeff!$C$9*AA2</f>
        <v>2632.2265110785756</v>
      </c>
      <c r="BP2">
        <f>(BO2-BN2)/BN2*100</f>
        <v>-7.5733244100248651</v>
      </c>
    </row>
    <row r="3" spans="1:68" ht="45" x14ac:dyDescent="0.25">
      <c r="A3" s="4" t="s">
        <v>53</v>
      </c>
      <c r="B3" s="3" t="s">
        <v>135</v>
      </c>
      <c r="C3" s="3">
        <v>11.3</v>
      </c>
      <c r="D3" s="3">
        <v>401</v>
      </c>
      <c r="E3" s="3">
        <v>621</v>
      </c>
      <c r="F3" s="3">
        <v>42599.948933062231</v>
      </c>
      <c r="G3" s="3">
        <v>5000</v>
      </c>
      <c r="H3" s="3">
        <v>580.82926829268297</v>
      </c>
      <c r="I3" s="3">
        <v>1.5486284289276808</v>
      </c>
      <c r="J3" s="3">
        <v>106.23428661611528</v>
      </c>
      <c r="K3" s="3">
        <v>5000</v>
      </c>
      <c r="L3" s="3">
        <v>1.4484519958496094</v>
      </c>
      <c r="M3" s="3">
        <v>747.69905155441995</v>
      </c>
      <c r="N3" s="3">
        <v>59639.928506287128</v>
      </c>
      <c r="O3" s="3">
        <v>7000</v>
      </c>
      <c r="P3" s="3">
        <v>557.80243024945878</v>
      </c>
      <c r="Q3" s="3">
        <v>1.8645861634773564</v>
      </c>
      <c r="R3" s="3">
        <v>148.72799682617187</v>
      </c>
      <c r="S3" s="3">
        <v>7000</v>
      </c>
      <c r="T3" s="3">
        <v>1.3910285043627402</v>
      </c>
      <c r="U3" s="3">
        <v>3000</v>
      </c>
      <c r="V3" s="3">
        <v>7000</v>
      </c>
      <c r="W3" s="3">
        <v>42599.94140625</v>
      </c>
      <c r="X3" s="3">
        <v>4.0999999999999996</v>
      </c>
      <c r="Y3" s="3">
        <v>3.7919999999999998</v>
      </c>
      <c r="Z3" s="3">
        <v>0.49902713298797607</v>
      </c>
      <c r="AA3" s="3">
        <v>3.449027944861633</v>
      </c>
      <c r="AB3" s="3">
        <v>11357.922000849399</v>
      </c>
      <c r="AC3" s="3">
        <v>25</v>
      </c>
      <c r="AD3" s="2">
        <v>4.3441129081960543</v>
      </c>
      <c r="AE3" s="3">
        <v>25</v>
      </c>
      <c r="AF3" s="3">
        <v>0</v>
      </c>
      <c r="AG3" s="3">
        <v>4.0999999999999996</v>
      </c>
      <c r="AH3" s="3">
        <v>11357.922000849399</v>
      </c>
      <c r="AI3" s="3">
        <v>10864.5</v>
      </c>
      <c r="AJ3" s="3">
        <v>4.3442981983191897</v>
      </c>
      <c r="AK3" s="3">
        <f t="shared" si="0"/>
        <v>2839.4805002123499</v>
      </c>
      <c r="AL3" s="3">
        <v>2591.23</v>
      </c>
      <c r="AM3" s="3">
        <f t="shared" si="1"/>
        <v>8.7428140532672955</v>
      </c>
      <c r="AN3" s="3">
        <v>4.3442981983191897</v>
      </c>
      <c r="AO3" s="3">
        <f t="shared" ref="AO3:AO66" si="3">(T3+L3)*1000</f>
        <v>2839.4805002123499</v>
      </c>
      <c r="AP3" s="3">
        <f t="shared" ref="AP3:AP66" si="4">AO3/1000*(V3-U3)</f>
        <v>11357.922000849399</v>
      </c>
      <c r="AQ3" s="3">
        <f>coeff!$A$1+coeff!$A$2*C3+coeff!$A$3*D3+coeff!$A$4*N3+coeff!$A$5*W3+coeff!$A$6*X3+coeff!$A$7*Y3+coeff!$A$8*Z3+coeff!$A$9*AA3</f>
        <v>10864.578323830066</v>
      </c>
      <c r="AR3" s="3">
        <f>coeff!$B$1+coeff!$B$2*C3+coeff!$B$3*D3+coeff!$B$4*N3+coeff!$B$5*W3+coeff!$B$6*X3+coeff!$B$7*Y3+coeff!$B$8*Z3+coeff!$B$9*AA3</f>
        <v>2591.2324546744476</v>
      </c>
      <c r="AT3" s="3">
        <f t="shared" ref="AT3:AT66" si="5">(AW3-$AV$102)^2</f>
        <v>5236701.0650965674</v>
      </c>
      <c r="AU3" s="3">
        <f t="shared" ref="AU3:AU66" si="6">(AV3-$AV$102)^2</f>
        <v>7738008.545312562</v>
      </c>
      <c r="AV3" s="3">
        <v>11357.922000849399</v>
      </c>
      <c r="AW3" s="3">
        <v>10864.578323830066</v>
      </c>
      <c r="AX3" s="3">
        <v>11357.922000849399</v>
      </c>
      <c r="AY3" s="3">
        <f t="shared" ref="AY3:AY66" si="7">(AW3-AV3)/AV3*100</f>
        <v>-4.3436086018414146</v>
      </c>
      <c r="AZ3" s="3">
        <f t="shared" ref="AZ3:AZ66" si="8">(AV3-$AW$102)^2</f>
        <v>7737731.1467315853</v>
      </c>
      <c r="BA3" s="3">
        <f t="shared" ref="BA3:BA66" si="9">(AW3-$AW$102)^2</f>
        <v>5236472.8640220389</v>
      </c>
      <c r="BC3" s="3">
        <v>2839.4805002123499</v>
      </c>
      <c r="BD3" s="3">
        <v>2591.2324546744476</v>
      </c>
      <c r="BE3" s="3">
        <v>2839.4805002123499</v>
      </c>
      <c r="BF3" s="3">
        <f t="shared" ref="BF3:BF66" si="10">(BD3-BC3)/BC3*100</f>
        <v>-8.7427276052551548</v>
      </c>
      <c r="BG3" s="3">
        <f t="shared" ref="BG3:BG66" si="11">(BC3-$BD$102)^2</f>
        <v>254958.39752761769</v>
      </c>
      <c r="BH3" s="3">
        <f t="shared" ref="BH3:BH66" si="12">(BD3-$BD$102)^2</f>
        <v>65887.706248201503</v>
      </c>
      <c r="BJ3" s="3">
        <v>11357.922000849399</v>
      </c>
      <c r="BK3" s="3">
        <f t="shared" si="2"/>
        <v>4000</v>
      </c>
      <c r="BL3" s="3">
        <v>-4.3436086018414146</v>
      </c>
      <c r="BN3" s="3">
        <v>2839.4805002123499</v>
      </c>
      <c r="BO3" s="3">
        <f>coeff!$C$1+coeff!$C$2*C3+coeff!$C$3*D3+coeff!$C$4*N3+coeff!$C$5*W3+coeff!$C$6*X3+coeff!$C$7*Y3+coeff!$C$8*Z3+coeff!$C$9*AA3</f>
        <v>2616.0035369910888</v>
      </c>
      <c r="BP3" s="3">
        <f t="shared" ref="BP3:BP66" si="13">(BO3-BN3)/BN3*100</f>
        <v>-7.8703468188828323</v>
      </c>
    </row>
    <row r="4" spans="1:68" ht="45" x14ac:dyDescent="0.25">
      <c r="A4" s="4" t="s">
        <v>53</v>
      </c>
      <c r="B4" s="3" t="s">
        <v>97</v>
      </c>
      <c r="C4" s="3">
        <v>11.5</v>
      </c>
      <c r="D4" s="3">
        <v>417</v>
      </c>
      <c r="E4" s="3">
        <v>642</v>
      </c>
      <c r="F4" s="3">
        <v>46017.267161195377</v>
      </c>
      <c r="G4" s="3">
        <v>5300</v>
      </c>
      <c r="H4" s="3">
        <v>595.19512195121956</v>
      </c>
      <c r="I4" s="3">
        <v>1.539568345323741</v>
      </c>
      <c r="J4" s="3">
        <v>110.35315865994096</v>
      </c>
      <c r="K4" s="3">
        <v>5300</v>
      </c>
      <c r="L4" s="3">
        <v>1.4273264408111572</v>
      </c>
      <c r="M4" s="3">
        <v>778.35337987126798</v>
      </c>
      <c r="N4" s="3">
        <v>60777.522665729732</v>
      </c>
      <c r="O4" s="3">
        <v>7000</v>
      </c>
      <c r="P4" s="3">
        <v>574.58499002892518</v>
      </c>
      <c r="Q4" s="3">
        <v>1.8665548677968058</v>
      </c>
      <c r="R4" s="3">
        <v>145.74945068359375</v>
      </c>
      <c r="S4" s="3">
        <v>7000</v>
      </c>
      <c r="T4" s="3">
        <v>1.3779016547456235</v>
      </c>
      <c r="U4" s="3">
        <v>3000</v>
      </c>
      <c r="V4" s="3">
        <v>7000</v>
      </c>
      <c r="W4" s="3">
        <v>43412.50390625</v>
      </c>
      <c r="X4" s="3">
        <v>3.95</v>
      </c>
      <c r="Y4" s="3">
        <v>4.25</v>
      </c>
      <c r="Z4" s="3">
        <v>0.49284282326698303</v>
      </c>
      <c r="AA4" s="3">
        <v>3.4837006341377443</v>
      </c>
      <c r="AB4" s="3">
        <v>11220.912382227123</v>
      </c>
      <c r="AC4" s="3">
        <v>29</v>
      </c>
      <c r="AD4" s="2">
        <v>0.14080866953630522</v>
      </c>
      <c r="AE4" s="3">
        <v>29</v>
      </c>
      <c r="AF4" s="3">
        <v>0</v>
      </c>
      <c r="AG4" s="3">
        <v>3.95</v>
      </c>
      <c r="AH4" s="3">
        <v>11220.912382227123</v>
      </c>
      <c r="AI4" s="3">
        <v>11205.1</v>
      </c>
      <c r="AJ4" s="3">
        <v>0.1409188637117251</v>
      </c>
      <c r="AK4" s="3">
        <f t="shared" si="0"/>
        <v>2805.2280955567808</v>
      </c>
      <c r="AL4" s="3">
        <v>2647.21</v>
      </c>
      <c r="AM4" s="3">
        <f t="shared" si="1"/>
        <v>5.6329856316164317</v>
      </c>
      <c r="AN4" s="3">
        <v>0.1409188637117251</v>
      </c>
      <c r="AO4" s="3">
        <f t="shared" si="3"/>
        <v>2805.2280955567808</v>
      </c>
      <c r="AP4" s="3">
        <f t="shared" si="4"/>
        <v>11220.912382227123</v>
      </c>
      <c r="AQ4" s="3">
        <f>coeff!$A$1+coeff!$A$2*C4+coeff!$A$3*D4+coeff!$A$4*N4+coeff!$A$5*W4+coeff!$A$6*X4+coeff!$A$7*Y4+coeff!$A$8*Z4+coeff!$A$9*AA4</f>
        <v>11205.176464752172</v>
      </c>
      <c r="AR4" s="3">
        <f>coeff!$B$1+coeff!$B$2*C4+coeff!$B$3*D4+coeff!$B$4*N4+coeff!$B$5*W4+coeff!$B$6*X4+coeff!$B$7*Y4+coeff!$B$8*Z4+coeff!$B$9*AA4</f>
        <v>2647.2080109274743</v>
      </c>
      <c r="AT4" s="3">
        <f t="shared" si="5"/>
        <v>6911546.7912835823</v>
      </c>
      <c r="AU4" s="3">
        <f t="shared" si="6"/>
        <v>6994533.3005760973</v>
      </c>
      <c r="AV4" s="3">
        <v>11220.912382227123</v>
      </c>
      <c r="AW4" s="3">
        <v>11205.176464752172</v>
      </c>
      <c r="AX4" s="3">
        <v>11220.912382227123</v>
      </c>
      <c r="AY4" s="3">
        <f t="shared" si="7"/>
        <v>-0.14023741509536303</v>
      </c>
      <c r="AZ4" s="3">
        <f t="shared" si="8"/>
        <v>6994269.5649483716</v>
      </c>
      <c r="BA4" s="3">
        <f t="shared" si="9"/>
        <v>6911284.6248822138</v>
      </c>
      <c r="BC4" s="3">
        <v>2805.2280955567808</v>
      </c>
      <c r="BD4" s="3">
        <v>2647.2080109274743</v>
      </c>
      <c r="BE4" s="3">
        <v>2805.2280955567808</v>
      </c>
      <c r="BF4" s="3">
        <f t="shared" si="10"/>
        <v>-5.6330565375270369</v>
      </c>
      <c r="BG4" s="3">
        <f t="shared" si="11"/>
        <v>221541.21376067805</v>
      </c>
      <c r="BH4" s="3">
        <f t="shared" si="12"/>
        <v>97757.253207202259</v>
      </c>
      <c r="BJ4" s="3">
        <v>11220.912382227123</v>
      </c>
      <c r="BK4" s="3">
        <f t="shared" si="2"/>
        <v>4000</v>
      </c>
      <c r="BL4" s="3">
        <v>-0.14023741509536303</v>
      </c>
      <c r="BN4" s="3">
        <v>2805.2280955567808</v>
      </c>
      <c r="BO4" s="3">
        <f>coeff!$C$1+coeff!$C$2*C4+coeff!$C$3*D4+coeff!$C$4*N4+coeff!$C$5*W4+coeff!$C$6*X4+coeff!$C$7*Y4+coeff!$C$8*Z4+coeff!$C$9*AA4</f>
        <v>2635.374261761317</v>
      </c>
      <c r="BP4" s="3">
        <f t="shared" si="13"/>
        <v>-6.0549027747332325</v>
      </c>
    </row>
    <row r="5" spans="1:68" ht="45" x14ac:dyDescent="0.25">
      <c r="A5" s="4" t="s">
        <v>53</v>
      </c>
      <c r="B5" s="3" t="s">
        <v>71</v>
      </c>
      <c r="C5" s="3">
        <v>11.45</v>
      </c>
      <c r="D5" s="3">
        <v>409</v>
      </c>
      <c r="E5" s="3">
        <v>636</v>
      </c>
      <c r="F5" s="3">
        <v>47143.674946843203</v>
      </c>
      <c r="G5" s="3">
        <v>5500</v>
      </c>
      <c r="H5" s="3">
        <v>583.78048780487802</v>
      </c>
      <c r="I5" s="3">
        <v>1.5550122249388754</v>
      </c>
      <c r="J5" s="3">
        <v>115.26570891648704</v>
      </c>
      <c r="K5" s="3">
        <v>5500</v>
      </c>
      <c r="L5" s="3">
        <v>1.4273360967636108</v>
      </c>
      <c r="M5" s="3">
        <v>717.73016163471902</v>
      </c>
      <c r="N5" s="3">
        <v>54858.094483599372</v>
      </c>
      <c r="O5" s="3">
        <v>6400</v>
      </c>
      <c r="P5" s="3">
        <v>561.41537789837707</v>
      </c>
      <c r="Q5" s="3">
        <v>1.754841470989533</v>
      </c>
      <c r="R5" s="3">
        <v>134.12736511230469</v>
      </c>
      <c r="S5" s="3">
        <v>6400</v>
      </c>
      <c r="T5" s="3">
        <v>1.372653735692853</v>
      </c>
      <c r="U5" s="3">
        <v>3000</v>
      </c>
      <c r="V5" s="3">
        <v>7000</v>
      </c>
      <c r="W5" s="3">
        <v>42857.8828125</v>
      </c>
      <c r="X5" s="3">
        <v>3.7189999999999999</v>
      </c>
      <c r="Y5" s="3">
        <v>4.7</v>
      </c>
      <c r="Z5" s="3">
        <v>0.51356446743011475</v>
      </c>
      <c r="AA5" s="3">
        <v>3.549502787651281</v>
      </c>
      <c r="AB5" s="3">
        <v>11199.959329825855</v>
      </c>
      <c r="AC5" s="3">
        <v>30</v>
      </c>
      <c r="AD5" s="2">
        <v>-3.0991071428571462</v>
      </c>
      <c r="AE5" s="3">
        <v>30</v>
      </c>
      <c r="AF5" s="3">
        <v>0</v>
      </c>
      <c r="AG5" s="3">
        <v>3.7189999999999999</v>
      </c>
      <c r="AH5" s="3">
        <v>11199.959329825855</v>
      </c>
      <c r="AI5" s="3">
        <v>11547.1</v>
      </c>
      <c r="AJ5" s="3">
        <v>-3.0994815244524898</v>
      </c>
      <c r="AK5" s="3">
        <f t="shared" si="0"/>
        <v>2799.9898324564638</v>
      </c>
      <c r="AL5" s="3">
        <v>2808.43</v>
      </c>
      <c r="AM5" s="3">
        <f t="shared" si="1"/>
        <v>-0.30143564971917791</v>
      </c>
      <c r="AN5" s="3">
        <v>-3.0994815244524898</v>
      </c>
      <c r="AO5" s="3">
        <f t="shared" si="3"/>
        <v>2799.9898324564638</v>
      </c>
      <c r="AP5" s="3">
        <f t="shared" si="4"/>
        <v>11199.959329825855</v>
      </c>
      <c r="AQ5" s="3">
        <f>coeff!$A$1+coeff!$A$2*C5+coeff!$A$3*D5+coeff!$A$4*N5+coeff!$A$5*W5+coeff!$A$6*X5+coeff!$A$7*Y5+coeff!$A$8*Z5+coeff!$A$9*AA5</f>
        <v>11547.197159787898</v>
      </c>
      <c r="AR5" s="3">
        <f>coeff!$B$1+coeff!$B$2*C5+coeff!$B$3*D5+coeff!$B$4*N5+coeff!$B$5*W5+coeff!$B$6*X5+coeff!$B$7*Y5+coeff!$B$8*Z5+coeff!$B$9*AA5</f>
        <v>2808.4297630261267</v>
      </c>
      <c r="AT5" s="3">
        <f t="shared" si="5"/>
        <v>8826857.5054557379</v>
      </c>
      <c r="AU5" s="3">
        <f t="shared" si="6"/>
        <v>6884142.5012915395</v>
      </c>
      <c r="AV5" s="3">
        <v>11199.959329825855</v>
      </c>
      <c r="AW5" s="3">
        <v>11547.197159787898</v>
      </c>
      <c r="AX5" s="3">
        <v>11199.959329825855</v>
      </c>
      <c r="AY5" s="3">
        <f t="shared" si="7"/>
        <v>3.1003490257088484</v>
      </c>
      <c r="AZ5" s="3">
        <f t="shared" si="8"/>
        <v>6883880.855156349</v>
      </c>
      <c r="BA5" s="3">
        <f t="shared" si="9"/>
        <v>8826561.2318667583</v>
      </c>
      <c r="BC5" s="3">
        <v>2799.9898324564638</v>
      </c>
      <c r="BD5" s="3">
        <v>2808.4297630261267</v>
      </c>
      <c r="BE5" s="3">
        <v>2799.9898324564638</v>
      </c>
      <c r="BF5" s="3">
        <f t="shared" si="10"/>
        <v>0.30142718633583288</v>
      </c>
      <c r="BG5" s="3">
        <f t="shared" si="11"/>
        <v>216637.54454359351</v>
      </c>
      <c r="BH5" s="3">
        <f t="shared" si="12"/>
        <v>224565.3966768792</v>
      </c>
      <c r="BJ5" s="3">
        <v>11199.959329825855</v>
      </c>
      <c r="BK5" s="3">
        <f t="shared" si="2"/>
        <v>4000</v>
      </c>
      <c r="BL5" s="3">
        <v>3.1003490257088484</v>
      </c>
      <c r="BN5" s="3">
        <v>2799.9898324564638</v>
      </c>
      <c r="BO5" s="3">
        <f>coeff!$C$1+coeff!$C$2*C5+coeff!$C$3*D5+coeff!$C$4*N5+coeff!$C$5*W5+coeff!$C$6*X5+coeff!$C$7*Y5+coeff!$C$8*Z5+coeff!$C$9*AA5</f>
        <v>2775.2656146778031</v>
      </c>
      <c r="BP5" s="3">
        <f t="shared" si="13"/>
        <v>-0.88301098425667557</v>
      </c>
    </row>
    <row r="6" spans="1:68" ht="45" x14ac:dyDescent="0.25">
      <c r="A6" s="5" t="s">
        <v>53</v>
      </c>
      <c r="B6" s="6" t="s">
        <v>147</v>
      </c>
      <c r="C6" s="6">
        <v>11</v>
      </c>
      <c r="D6" s="6">
        <v>401</v>
      </c>
      <c r="E6" s="6">
        <v>602</v>
      </c>
      <c r="F6" s="6">
        <v>47162.322020231382</v>
      </c>
      <c r="G6" s="6">
        <v>4900</v>
      </c>
      <c r="H6" s="6">
        <v>556.36585365853659</v>
      </c>
      <c r="I6" s="6">
        <v>1.5012468827930174</v>
      </c>
      <c r="J6" s="6">
        <v>117.61177561154958</v>
      </c>
      <c r="K6" s="6">
        <v>4900</v>
      </c>
      <c r="L6" s="6">
        <v>1.3874459266662598</v>
      </c>
      <c r="M6" s="6">
        <v>644.54057278381015</v>
      </c>
      <c r="N6" s="6">
        <v>59674.774801109073</v>
      </c>
      <c r="O6" s="6">
        <v>6200</v>
      </c>
      <c r="P6" s="6">
        <v>527.65753683889182</v>
      </c>
      <c r="Q6" s="6">
        <v>1.6073330992114967</v>
      </c>
      <c r="R6" s="6">
        <v>148.81489562988281</v>
      </c>
      <c r="S6" s="6">
        <v>6200</v>
      </c>
      <c r="T6" s="6">
        <v>1.3158542065807772</v>
      </c>
      <c r="U6" s="6">
        <v>3000</v>
      </c>
      <c r="V6" s="6">
        <v>7000</v>
      </c>
      <c r="W6" s="6">
        <v>48124.80859375</v>
      </c>
      <c r="X6" s="6">
        <v>4.125</v>
      </c>
      <c r="Y6" s="6">
        <v>3.746</v>
      </c>
      <c r="Z6" s="6">
        <v>0.45272311568260193</v>
      </c>
      <c r="AA6" s="6">
        <v>3.0578839708285015</v>
      </c>
      <c r="AB6" s="6">
        <v>10813.200532988149</v>
      </c>
      <c r="AC6" s="6">
        <v>35</v>
      </c>
      <c r="AD6" s="1">
        <v>13.808585802537651</v>
      </c>
      <c r="AE6" s="6">
        <v>35</v>
      </c>
      <c r="AF6" s="6">
        <v>0</v>
      </c>
      <c r="AG6" s="6">
        <v>4.125</v>
      </c>
      <c r="AH6" s="6">
        <v>10813.200532988149</v>
      </c>
      <c r="AI6" s="3">
        <v>9320.0499999999993</v>
      </c>
      <c r="AJ6" s="3">
        <v>13.808590050956246</v>
      </c>
      <c r="AK6" s="3">
        <f t="shared" si="0"/>
        <v>2703.3001332470371</v>
      </c>
      <c r="AL6" s="3">
        <v>2573.7600000000002</v>
      </c>
      <c r="AM6" s="3">
        <f t="shared" si="1"/>
        <v>4.7919256783167956</v>
      </c>
      <c r="AN6" s="3">
        <v>13.808590050956246</v>
      </c>
      <c r="AO6" s="3">
        <f t="shared" si="3"/>
        <v>2703.3001332470371</v>
      </c>
      <c r="AP6" s="3">
        <f t="shared" si="4"/>
        <v>10813.200532988149</v>
      </c>
      <c r="AQ6" s="3">
        <f>coeff!$A$1+coeff!$A$2*C6+coeff!$A$3*D6+coeff!$A$4*N6+coeff!$A$5*W6+coeff!$A$6*X6+coeff!$A$7*Y6+coeff!$A$8*Z6+coeff!$A$9*AA6</f>
        <v>9320.0975500548484</v>
      </c>
      <c r="AR6" s="3">
        <f>coeff!$B$1+coeff!$B$2*C6+coeff!$B$3*D6+coeff!$B$4*N6+coeff!$B$5*W6+coeff!$B$6*X6+coeff!$B$7*Y6+coeff!$B$8*Z6+coeff!$B$9*AA6</f>
        <v>2510.1126710734934</v>
      </c>
      <c r="AT6" s="3">
        <f t="shared" si="5"/>
        <v>553391.9234000576</v>
      </c>
      <c r="AU6" s="3">
        <f t="shared" si="6"/>
        <v>5004196.5194325652</v>
      </c>
      <c r="AV6" s="3">
        <v>10813.200532988149</v>
      </c>
      <c r="AW6" s="3">
        <v>9320.0975500548484</v>
      </c>
      <c r="AX6" s="3">
        <v>10813.200532988149</v>
      </c>
      <c r="AY6" s="3">
        <f t="shared" si="7"/>
        <v>-13.808150310153289</v>
      </c>
      <c r="AZ6" s="3">
        <f t="shared" si="8"/>
        <v>5003973.4418841181</v>
      </c>
      <c r="BA6" s="3">
        <f t="shared" si="9"/>
        <v>553317.74193977937</v>
      </c>
      <c r="BC6" s="3">
        <v>2703.3001332470371</v>
      </c>
      <c r="BD6" s="3">
        <v>2510.1126710734934</v>
      </c>
      <c r="BE6" s="3">
        <v>2703.3001332470371</v>
      </c>
      <c r="BF6" s="3">
        <f t="shared" si="10"/>
        <v>-7.1463564033305795</v>
      </c>
      <c r="BG6" s="3">
        <f t="shared" si="11"/>
        <v>135979.28070754901</v>
      </c>
      <c r="BH6" s="3">
        <f t="shared" si="12"/>
        <v>30823.498838682724</v>
      </c>
      <c r="BJ6" s="3">
        <v>10813.200532988149</v>
      </c>
      <c r="BK6" s="3">
        <f t="shared" si="2"/>
        <v>4000</v>
      </c>
      <c r="BL6" s="3">
        <v>-13.808150310153289</v>
      </c>
      <c r="BN6" s="3">
        <v>2703.3001332470371</v>
      </c>
      <c r="BO6" s="3">
        <f>coeff!$C$1+coeff!$C$2*C6+coeff!$C$3*D6+coeff!$C$4*N6+coeff!$C$5*W6+coeff!$C$6*X6+coeff!$C$7*Y6+coeff!$C$8*Z6+coeff!$C$9*AA6</f>
        <v>2493.6671964123866</v>
      </c>
      <c r="BP6" s="3">
        <f t="shared" si="13"/>
        <v>-7.754704490871771</v>
      </c>
    </row>
    <row r="7" spans="1:68" ht="45" x14ac:dyDescent="0.25">
      <c r="A7" s="5" t="s">
        <v>53</v>
      </c>
      <c r="B7" s="6" t="s">
        <v>79</v>
      </c>
      <c r="C7" s="6">
        <v>11.5</v>
      </c>
      <c r="D7" s="6">
        <v>407</v>
      </c>
      <c r="E7" s="6">
        <v>611</v>
      </c>
      <c r="F7" s="6">
        <v>56572.095871437778</v>
      </c>
      <c r="G7" s="6">
        <v>5500</v>
      </c>
      <c r="H7" s="6">
        <v>560.41463414634143</v>
      </c>
      <c r="I7" s="6">
        <v>1.5012285012285012</v>
      </c>
      <c r="J7" s="6">
        <v>138.99777855390118</v>
      </c>
      <c r="K7" s="6">
        <v>5500</v>
      </c>
      <c r="L7" s="6">
        <v>1.3769398927688599</v>
      </c>
      <c r="M7" s="6">
        <v>698.11900749412678</v>
      </c>
      <c r="N7" s="6">
        <v>64800.764361828718</v>
      </c>
      <c r="O7" s="6">
        <v>6300</v>
      </c>
      <c r="P7" s="6">
        <v>536.55894821864217</v>
      </c>
      <c r="Q7" s="6">
        <v>1.7152801166931861</v>
      </c>
      <c r="R7" s="6">
        <v>159.21563720703125</v>
      </c>
      <c r="S7" s="6">
        <v>6300</v>
      </c>
      <c r="T7" s="6">
        <v>1.3183266540998582</v>
      </c>
      <c r="U7" s="6">
        <v>3000</v>
      </c>
      <c r="V7" s="6">
        <v>7000</v>
      </c>
      <c r="W7" s="6">
        <v>51429.17578125</v>
      </c>
      <c r="X7" s="6">
        <v>4.1550000000000002</v>
      </c>
      <c r="Y7" s="6">
        <v>3.75</v>
      </c>
      <c r="Z7" s="6">
        <v>0.4379679262638092</v>
      </c>
      <c r="AA7" s="6">
        <v>2.9238232417741634</v>
      </c>
      <c r="AB7" s="6">
        <v>10781.066187474873</v>
      </c>
      <c r="AC7" s="6">
        <v>36</v>
      </c>
      <c r="AD7" s="1">
        <v>14.824368570925039</v>
      </c>
      <c r="AE7" s="6">
        <v>36</v>
      </c>
      <c r="AF7" s="6">
        <v>0</v>
      </c>
      <c r="AG7" s="6">
        <v>4.1550000000000002</v>
      </c>
      <c r="AH7" s="6">
        <v>10781.066187474873</v>
      </c>
      <c r="AI7" s="3">
        <v>9182.8700000000008</v>
      </c>
      <c r="AJ7" s="3">
        <v>14.82410143564103</v>
      </c>
      <c r="AK7" s="3">
        <f t="shared" si="0"/>
        <v>2695.2665468687183</v>
      </c>
      <c r="AL7" s="3">
        <v>2576.02</v>
      </c>
      <c r="AM7" s="3">
        <f t="shared" si="1"/>
        <v>4.4242951409483204</v>
      </c>
      <c r="AN7" s="3">
        <v>14.82410143564103</v>
      </c>
      <c r="AO7" s="3">
        <f t="shared" si="3"/>
        <v>2695.2665468687183</v>
      </c>
      <c r="AP7" s="3">
        <f t="shared" si="4"/>
        <v>10781.066187474873</v>
      </c>
      <c r="AQ7" s="3">
        <f>coeff!$A$1+coeff!$A$2*C7+coeff!$A$3*D7+coeff!$A$4*N7+coeff!$A$5*W7+coeff!$A$6*X7+coeff!$A$7*Y7+coeff!$A$8*Z7+coeff!$A$9*AA7</f>
        <v>9182.9222829948412</v>
      </c>
      <c r="AR7" s="3">
        <f>coeff!$B$1+coeff!$B$2*C7+coeff!$B$3*D7+coeff!$B$4*N7+coeff!$B$5*W7+coeff!$B$6*X7+coeff!$B$7*Y7+coeff!$B$8*Z7+coeff!$B$9*AA7</f>
        <v>2506.6054629823107</v>
      </c>
      <c r="AT7" s="3">
        <f t="shared" si="5"/>
        <v>368118.74581136496</v>
      </c>
      <c r="AU7" s="3">
        <f t="shared" si="6"/>
        <v>4861459.6784535935</v>
      </c>
      <c r="AV7" s="3">
        <v>10781.066187474873</v>
      </c>
      <c r="AW7" s="3">
        <v>9182.9222829948412</v>
      </c>
      <c r="AX7" s="3">
        <v>10781.066187474873</v>
      </c>
      <c r="AY7" s="3">
        <f t="shared" si="7"/>
        <v>-14.823616483652687</v>
      </c>
      <c r="AZ7" s="3">
        <f t="shared" si="8"/>
        <v>4861239.805425128</v>
      </c>
      <c r="BA7" s="3">
        <f t="shared" si="9"/>
        <v>368058.24382322776</v>
      </c>
      <c r="BC7" s="3">
        <v>2695.2665468687183</v>
      </c>
      <c r="BD7" s="3">
        <v>2506.6054629823107</v>
      </c>
      <c r="BE7" s="3">
        <v>2695.2665468687183</v>
      </c>
      <c r="BF7" s="3">
        <f t="shared" si="10"/>
        <v>-6.9997189741989905</v>
      </c>
      <c r="BG7" s="3">
        <f t="shared" si="11"/>
        <v>130118.9900450713</v>
      </c>
      <c r="BH7" s="3">
        <f t="shared" si="12"/>
        <v>29604.304787989877</v>
      </c>
      <c r="BJ7" s="3">
        <v>10781.066187474873</v>
      </c>
      <c r="BK7" s="3">
        <f t="shared" si="2"/>
        <v>4000</v>
      </c>
      <c r="BL7" s="3">
        <v>-14.823616483652687</v>
      </c>
      <c r="BN7" s="3">
        <v>2695.2665468687183</v>
      </c>
      <c r="BO7" s="3">
        <f>coeff!$C$1+coeff!$C$2*C7+coeff!$C$3*D7+coeff!$C$4*N7+coeff!$C$5*W7+coeff!$C$6*X7+coeff!$C$7*Y7+coeff!$C$8*Z7+coeff!$C$9*AA7</f>
        <v>2475.3531796335005</v>
      </c>
      <c r="BP7" s="3">
        <f t="shared" si="13"/>
        <v>-8.1592437486639913</v>
      </c>
    </row>
    <row r="8" spans="1:68" ht="45" x14ac:dyDescent="0.25">
      <c r="A8" s="5" t="s">
        <v>53</v>
      </c>
      <c r="B8" s="6" t="s">
        <v>101</v>
      </c>
      <c r="C8" s="6">
        <v>11.5</v>
      </c>
      <c r="D8" s="6">
        <v>417</v>
      </c>
      <c r="E8" s="6">
        <v>615</v>
      </c>
      <c r="F8" s="6">
        <v>47668.931910744053</v>
      </c>
      <c r="G8" s="6">
        <v>4800</v>
      </c>
      <c r="H8" s="6">
        <v>561.51219512195121</v>
      </c>
      <c r="I8" s="6">
        <v>1.474820143884892</v>
      </c>
      <c r="J8" s="6">
        <v>114.31398539746776</v>
      </c>
      <c r="K8" s="6">
        <v>4800</v>
      </c>
      <c r="L8" s="6">
        <v>1.3465520143508911</v>
      </c>
      <c r="M8" s="6">
        <v>686.12383554405608</v>
      </c>
      <c r="N8" s="6">
        <v>65544.781377273073</v>
      </c>
      <c r="O8" s="6">
        <v>6600</v>
      </c>
      <c r="P8" s="6">
        <v>536.17861349827433</v>
      </c>
      <c r="Q8" s="6">
        <v>1.6453809005852664</v>
      </c>
      <c r="R8" s="6">
        <v>157.18173217773437</v>
      </c>
      <c r="S8" s="6">
        <v>6600</v>
      </c>
      <c r="T8" s="6">
        <v>1.2858000323699621</v>
      </c>
      <c r="U8" s="6">
        <v>3000</v>
      </c>
      <c r="V8" s="6">
        <v>7000</v>
      </c>
      <c r="W8" s="6">
        <v>49655.13671875</v>
      </c>
      <c r="X8" s="6">
        <v>4.0720000000000001</v>
      </c>
      <c r="Y8" s="6">
        <v>4</v>
      </c>
      <c r="Z8" s="6">
        <v>0.42606952786445618</v>
      </c>
      <c r="AA8" s="6">
        <v>3.0117080219794548</v>
      </c>
      <c r="AB8" s="6">
        <v>10529.408186883413</v>
      </c>
      <c r="AC8" s="6">
        <v>28</v>
      </c>
      <c r="AD8" s="1">
        <v>9.3002450282067386</v>
      </c>
      <c r="AE8" s="6">
        <v>28</v>
      </c>
      <c r="AF8" s="6">
        <v>0</v>
      </c>
      <c r="AG8" s="6">
        <v>4.0720000000000001</v>
      </c>
      <c r="AH8" s="6">
        <v>10529.408186883413</v>
      </c>
      <c r="AI8" s="3">
        <v>9550.14</v>
      </c>
      <c r="AJ8" s="3">
        <v>9.3003155495794854</v>
      </c>
      <c r="AK8" s="3">
        <f t="shared" si="0"/>
        <v>2632.3520467208532</v>
      </c>
      <c r="AL8" s="3">
        <v>2558.87</v>
      </c>
      <c r="AM8" s="3">
        <f t="shared" si="1"/>
        <v>2.7914976954693658</v>
      </c>
      <c r="AN8" s="3">
        <v>9.3003155495794854</v>
      </c>
      <c r="AO8" s="3">
        <f t="shared" si="3"/>
        <v>2632.3520467208532</v>
      </c>
      <c r="AP8" s="3">
        <f t="shared" si="4"/>
        <v>10529.408186883413</v>
      </c>
      <c r="AQ8" s="3">
        <f>coeff!$A$1+coeff!$A$2*C8+coeff!$A$3*D8+coeff!$A$4*N8+coeff!$A$5*W8+coeff!$A$6*X8+coeff!$A$7*Y8+coeff!$A$8*Z8+coeff!$A$9*AA8</f>
        <v>9550.1922676155664</v>
      </c>
      <c r="AR8" s="3">
        <f>coeff!$B$1+coeff!$B$2*C8+coeff!$B$3*D8+coeff!$B$4*N8+coeff!$B$5*W8+coeff!$B$6*X8+coeff!$B$7*Y8+coeff!$B$8*Z8+coeff!$B$9*AA8</f>
        <v>2487.8287659286711</v>
      </c>
      <c r="AT8" s="3">
        <f t="shared" si="5"/>
        <v>948671.88112862606</v>
      </c>
      <c r="AU8" s="3">
        <f t="shared" si="6"/>
        <v>3815044.1674769083</v>
      </c>
      <c r="AV8" s="3">
        <v>10529.408186883413</v>
      </c>
      <c r="AW8" s="3">
        <v>9550.1922676155664</v>
      </c>
      <c r="AX8" s="3">
        <v>10529.408186883413</v>
      </c>
      <c r="AY8" s="3">
        <f t="shared" si="7"/>
        <v>-9.2998191530618524</v>
      </c>
      <c r="AZ8" s="3">
        <f t="shared" si="8"/>
        <v>3814849.3904346353</v>
      </c>
      <c r="BA8" s="3">
        <f t="shared" si="9"/>
        <v>948574.75402846583</v>
      </c>
      <c r="BC8" s="3">
        <v>2632.3520467208532</v>
      </c>
      <c r="BD8" s="3">
        <v>2487.8287659286711</v>
      </c>
      <c r="BE8" s="3">
        <v>2632.3520467208532</v>
      </c>
      <c r="BF8" s="3">
        <f t="shared" si="10"/>
        <v>-5.4902717503996525</v>
      </c>
      <c r="BG8" s="3">
        <f t="shared" si="11"/>
        <v>88688.174891372924</v>
      </c>
      <c r="BH8" s="3">
        <f t="shared" si="12"/>
        <v>23495.469124381067</v>
      </c>
      <c r="BJ8" s="3">
        <v>10529.408186883413</v>
      </c>
      <c r="BK8" s="3">
        <f t="shared" si="2"/>
        <v>4000</v>
      </c>
      <c r="BL8" s="3">
        <v>-9.2998191530618524</v>
      </c>
      <c r="BN8" s="3">
        <v>2632.3520467208532</v>
      </c>
      <c r="BO8" s="3">
        <f>coeff!$C$1+coeff!$C$2*C8+coeff!$C$3*D8+coeff!$C$4*N8+coeff!$C$5*W8+coeff!$C$6*X8+coeff!$C$7*Y8+coeff!$C$8*Z8+coeff!$C$9*AA8</f>
        <v>2434.8787003351822</v>
      </c>
      <c r="BP8" s="3">
        <f t="shared" si="13"/>
        <v>-7.5017833056055512</v>
      </c>
    </row>
    <row r="9" spans="1:68" ht="75" x14ac:dyDescent="0.25">
      <c r="A9" s="4" t="s">
        <v>49</v>
      </c>
      <c r="B9" s="3" t="s">
        <v>103</v>
      </c>
      <c r="C9" s="3">
        <v>10.5</v>
      </c>
      <c r="D9" s="3">
        <v>365</v>
      </c>
      <c r="E9" s="3">
        <v>539</v>
      </c>
      <c r="F9" s="3">
        <v>46181.544779590273</v>
      </c>
      <c r="G9" s="3">
        <v>5100</v>
      </c>
      <c r="H9" s="3">
        <v>490.2439024390244</v>
      </c>
      <c r="I9" s="3">
        <v>1.4767123287671233</v>
      </c>
      <c r="J9" s="3">
        <v>126.52478021805554</v>
      </c>
      <c r="K9" s="3">
        <v>5100</v>
      </c>
      <c r="L9" s="3">
        <v>1.3431339263916016</v>
      </c>
      <c r="M9" s="3">
        <v>707.71514505418372</v>
      </c>
      <c r="N9" s="3">
        <v>63386.434011202335</v>
      </c>
      <c r="O9" s="3">
        <v>7000</v>
      </c>
      <c r="P9" s="3">
        <v>470.19077170898748</v>
      </c>
      <c r="Q9" s="3">
        <v>1.9389456028881746</v>
      </c>
      <c r="R9" s="3">
        <v>173.66146850585937</v>
      </c>
      <c r="S9" s="3">
        <v>7000</v>
      </c>
      <c r="T9" s="3">
        <v>1.2881938950931162</v>
      </c>
      <c r="U9" s="3">
        <v>3000</v>
      </c>
      <c r="V9" s="3">
        <v>7000</v>
      </c>
      <c r="W9" s="3">
        <v>45276.01953125</v>
      </c>
      <c r="X9" s="3">
        <v>4.0119999999999996</v>
      </c>
      <c r="Y9" s="3">
        <v>3.6070000000000002</v>
      </c>
      <c r="Z9" s="3">
        <v>0.46783736348152161</v>
      </c>
      <c r="AA9" s="3">
        <v>3.1232281514004834</v>
      </c>
      <c r="AB9" s="3">
        <v>10525.311285938871</v>
      </c>
      <c r="AC9" s="3">
        <v>165</v>
      </c>
      <c r="AD9" s="2">
        <v>4.3618709205438195</v>
      </c>
      <c r="AE9" s="3">
        <v>165</v>
      </c>
      <c r="AF9" s="3">
        <v>0</v>
      </c>
      <c r="AG9" s="3">
        <v>4.0119999999999996</v>
      </c>
      <c r="AH9" s="3">
        <v>10525.311285938871</v>
      </c>
      <c r="AI9" s="3">
        <v>10066.200000000001</v>
      </c>
      <c r="AJ9" s="3">
        <v>4.3619734701073698</v>
      </c>
      <c r="AK9" s="3">
        <f t="shared" si="0"/>
        <v>2631.3278214847178</v>
      </c>
      <c r="AL9" s="3">
        <v>2457.41</v>
      </c>
      <c r="AM9" s="3">
        <f t="shared" si="1"/>
        <v>6.6095079474584582</v>
      </c>
      <c r="AN9" s="3">
        <v>4.3619734701073698</v>
      </c>
      <c r="AO9" s="3">
        <f t="shared" si="3"/>
        <v>2631.3278214847178</v>
      </c>
      <c r="AP9" s="3">
        <f t="shared" si="4"/>
        <v>10525.311285938871</v>
      </c>
      <c r="AQ9" s="3">
        <f>coeff!$A$1+coeff!$A$2*C9+coeff!$A$3*D9+coeff!$A$4*N9+coeff!$A$5*W9+coeff!$A$6*X9+coeff!$A$7*Y9+coeff!$A$8*Z9+coeff!$A$9*AA9</f>
        <v>10066.223704224107</v>
      </c>
      <c r="AR9" s="3">
        <f>coeff!$B$1+coeff!$B$2*C9+coeff!$B$3*D9+coeff!$B$4*N9+coeff!$B$5*W9+coeff!$B$6*X9+coeff!$B$7*Y9+coeff!$B$8*Z9+coeff!$B$9*AA9</f>
        <v>2457.4144974501132</v>
      </c>
      <c r="AT9" s="3">
        <f t="shared" si="5"/>
        <v>2220187.3810035409</v>
      </c>
      <c r="AU9" s="3">
        <f t="shared" si="6"/>
        <v>3799056.7051102514</v>
      </c>
      <c r="AV9" s="3">
        <v>10525.311285938871</v>
      </c>
      <c r="AW9" s="3">
        <v>10066.223704224107</v>
      </c>
      <c r="AX9" s="3">
        <v>10525.311285938871</v>
      </c>
      <c r="AY9" s="3">
        <f t="shared" si="7"/>
        <v>-4.3617482584869052</v>
      </c>
      <c r="AZ9" s="3">
        <f t="shared" si="8"/>
        <v>3798862.336621529</v>
      </c>
      <c r="BA9" s="3">
        <f t="shared" si="9"/>
        <v>2220038.7939149127</v>
      </c>
      <c r="BC9" s="3">
        <v>2631.3278214847178</v>
      </c>
      <c r="BD9" s="3">
        <v>2457.4144974501132</v>
      </c>
      <c r="BE9" s="3">
        <v>2631.3278214847178</v>
      </c>
      <c r="BF9" s="3">
        <f t="shared" si="10"/>
        <v>-6.6093370280436794</v>
      </c>
      <c r="BG9" s="3">
        <f t="shared" si="11"/>
        <v>88079.183908461942</v>
      </c>
      <c r="BH9" s="3">
        <f t="shared" si="12"/>
        <v>15096.557683724332</v>
      </c>
      <c r="BJ9" s="3">
        <v>10525.311285938871</v>
      </c>
      <c r="BK9" s="3">
        <f t="shared" si="2"/>
        <v>4000</v>
      </c>
      <c r="BL9" s="3">
        <v>-4.3617482584869052</v>
      </c>
      <c r="BN9" s="3">
        <v>2631.3278214847178</v>
      </c>
      <c r="BO9" s="3">
        <f>coeff!$C$1+coeff!$C$2*C9+coeff!$C$3*D9+coeff!$C$4*N9+coeff!$C$5*W9+coeff!$C$6*X9+coeff!$C$7*Y9+coeff!$C$8*Z9+coeff!$C$9*AA9</f>
        <v>2537.9449920032816</v>
      </c>
      <c r="BP9" s="3">
        <f t="shared" si="13"/>
        <v>-3.5488861828225264</v>
      </c>
    </row>
    <row r="10" spans="1:68" ht="45" x14ac:dyDescent="0.25">
      <c r="A10" s="5" t="s">
        <v>53</v>
      </c>
      <c r="B10" s="6" t="s">
        <v>96</v>
      </c>
      <c r="C10" s="6">
        <v>11.5</v>
      </c>
      <c r="D10" s="6">
        <v>436</v>
      </c>
      <c r="E10" s="6">
        <v>629</v>
      </c>
      <c r="F10" s="6">
        <v>63754.96537990545</v>
      </c>
      <c r="G10" s="6">
        <v>5300</v>
      </c>
      <c r="H10" s="6">
        <v>581.07317073170736</v>
      </c>
      <c r="I10" s="6">
        <v>1.4426605504587156</v>
      </c>
      <c r="J10" s="6">
        <v>146.22698481629689</v>
      </c>
      <c r="K10" s="6">
        <v>5300</v>
      </c>
      <c r="L10" s="6">
        <v>1.332736611366272</v>
      </c>
      <c r="M10" s="6">
        <v>711.63737588230208</v>
      </c>
      <c r="N10" s="6">
        <v>76987.128005923558</v>
      </c>
      <c r="O10" s="6">
        <v>6400</v>
      </c>
      <c r="P10" s="6">
        <v>556.5012118288588</v>
      </c>
      <c r="Q10" s="6">
        <v>1.6321958162438122</v>
      </c>
      <c r="R10" s="6">
        <v>176.57598876953125</v>
      </c>
      <c r="S10" s="6">
        <v>6400</v>
      </c>
      <c r="T10" s="6">
        <v>1.2763789262129788</v>
      </c>
      <c r="U10" s="6">
        <v>3000</v>
      </c>
      <c r="V10" s="6">
        <v>7000</v>
      </c>
      <c r="W10" s="6">
        <v>60146.1953125</v>
      </c>
      <c r="X10" s="6">
        <v>4.165</v>
      </c>
      <c r="Y10" s="6">
        <v>4</v>
      </c>
      <c r="Z10" s="6">
        <v>0.42094072699546814</v>
      </c>
      <c r="AA10" s="6">
        <v>2.8101516279923175</v>
      </c>
      <c r="AB10" s="6">
        <v>10436.462150317002</v>
      </c>
      <c r="AC10" s="6">
        <v>40</v>
      </c>
      <c r="AD10" s="1">
        <v>17.653523690892538</v>
      </c>
      <c r="AE10" s="6">
        <v>40</v>
      </c>
      <c r="AF10" s="6">
        <v>0</v>
      </c>
      <c r="AG10" s="6">
        <v>4.165</v>
      </c>
      <c r="AH10" s="6">
        <v>10436.462150317002</v>
      </c>
      <c r="AI10" s="3">
        <v>8594.09</v>
      </c>
      <c r="AJ10" s="3">
        <v>17.653225046775461</v>
      </c>
      <c r="AK10" s="3">
        <f t="shared" si="0"/>
        <v>2609.1155375792505</v>
      </c>
      <c r="AL10" s="3">
        <v>2521.6799999999998</v>
      </c>
      <c r="AM10" s="3">
        <f t="shared" si="1"/>
        <v>3.3511562182629038</v>
      </c>
      <c r="AN10" s="3">
        <v>17.653225046775461</v>
      </c>
      <c r="AO10" s="3">
        <f t="shared" si="3"/>
        <v>2609.1155375792505</v>
      </c>
      <c r="AP10" s="3">
        <f t="shared" si="4"/>
        <v>10436.462150317002</v>
      </c>
      <c r="AQ10" s="3">
        <f>coeff!$A$1+coeff!$A$2*C10+coeff!$A$3*D10+coeff!$A$4*N10+coeff!$A$5*W10+coeff!$A$6*X10+coeff!$A$7*Y10+coeff!$A$8*Z10+coeff!$A$9*AA10</f>
        <v>8594.1468357134036</v>
      </c>
      <c r="AR10" s="3">
        <f>coeff!$B$1+coeff!$B$2*C10+coeff!$B$3*D10+coeff!$B$4*N10+coeff!$B$5*W10+coeff!$B$6*X10+coeff!$B$7*Y10+coeff!$B$8*Z10+coeff!$B$9*AA10</f>
        <v>2438.8794566437718</v>
      </c>
      <c r="AT10" s="3">
        <f t="shared" si="5"/>
        <v>322.29059331874487</v>
      </c>
      <c r="AU10" s="3">
        <f t="shared" si="6"/>
        <v>3460596.1697341339</v>
      </c>
      <c r="AV10" s="3">
        <v>10436.462150317002</v>
      </c>
      <c r="AW10" s="3">
        <v>8594.1468357134036</v>
      </c>
      <c r="AX10" s="3">
        <v>10436.462150317002</v>
      </c>
      <c r="AY10" s="3">
        <f t="shared" si="7"/>
        <v>-17.652680458843413</v>
      </c>
      <c r="AZ10" s="3">
        <f t="shared" si="8"/>
        <v>3460410.6615108335</v>
      </c>
      <c r="BA10" s="3">
        <f t="shared" si="9"/>
        <v>320.50281439017289</v>
      </c>
      <c r="BC10" s="3">
        <v>2609.1155375792505</v>
      </c>
      <c r="BD10" s="3">
        <v>2438.8794566437718</v>
      </c>
      <c r="BE10" s="3">
        <v>2609.1155375792505</v>
      </c>
      <c r="BF10" s="3">
        <f t="shared" si="10"/>
        <v>-6.5246662512088092</v>
      </c>
      <c r="BG10" s="3">
        <f t="shared" si="11"/>
        <v>75388.185193831625</v>
      </c>
      <c r="BH10" s="3">
        <f t="shared" si="12"/>
        <v>10885.376784410713</v>
      </c>
      <c r="BJ10" s="3">
        <v>10436.462150317002</v>
      </c>
      <c r="BK10" s="3">
        <f t="shared" si="2"/>
        <v>4000</v>
      </c>
      <c r="BL10" s="3">
        <v>-17.652680458843413</v>
      </c>
      <c r="BN10" s="3">
        <v>2609.1155375792505</v>
      </c>
      <c r="BO10" s="3">
        <f>coeff!$C$1+coeff!$C$2*C10+coeff!$C$3*D10+coeff!$C$4*N10+coeff!$C$5*W10+coeff!$C$6*X10+coeff!$C$7*Y10+coeff!$C$8*Z10+coeff!$C$9*AA10</f>
        <v>2446.5949600509744</v>
      </c>
      <c r="BP10" s="3">
        <f t="shared" si="13"/>
        <v>-6.2289528841280628</v>
      </c>
    </row>
    <row r="11" spans="1:68" ht="45" x14ac:dyDescent="0.25">
      <c r="A11" s="5" t="s">
        <v>138</v>
      </c>
      <c r="B11" s="6" t="s">
        <v>139</v>
      </c>
      <c r="C11" s="6">
        <v>11.48</v>
      </c>
      <c r="D11" s="6">
        <v>466</v>
      </c>
      <c r="E11" s="6">
        <v>696</v>
      </c>
      <c r="F11" s="6">
        <v>41937.888240415967</v>
      </c>
      <c r="G11" s="6">
        <v>3900</v>
      </c>
      <c r="H11" s="6">
        <v>620.78048780487802</v>
      </c>
      <c r="I11" s="6">
        <v>1.4935622317596566</v>
      </c>
      <c r="J11" s="6">
        <v>89.995468327072885</v>
      </c>
      <c r="K11" s="6">
        <v>3900</v>
      </c>
      <c r="L11" s="6">
        <v>1.3321471214294434</v>
      </c>
      <c r="M11" s="6">
        <v>754.49631565946027</v>
      </c>
      <c r="N11" s="6">
        <v>67745.819465287335</v>
      </c>
      <c r="O11" s="6">
        <v>6300</v>
      </c>
      <c r="P11" s="6">
        <v>593.4475488468878</v>
      </c>
      <c r="Q11" s="6">
        <v>1.6190908061361808</v>
      </c>
      <c r="R11" s="6">
        <v>145.37728881835937</v>
      </c>
      <c r="S11" s="6">
        <v>6300</v>
      </c>
      <c r="T11" s="6">
        <v>1.2734925940920343</v>
      </c>
      <c r="U11" s="6">
        <v>3000</v>
      </c>
      <c r="V11" s="6">
        <v>7000</v>
      </c>
      <c r="W11" s="6">
        <v>53766.53125</v>
      </c>
      <c r="X11" s="6">
        <v>4.3600000000000003</v>
      </c>
      <c r="Y11" s="6">
        <v>3.9</v>
      </c>
      <c r="Z11" s="6">
        <v>0.4631306529045105</v>
      </c>
      <c r="AA11" s="6">
        <v>3.2736776778385885</v>
      </c>
      <c r="AB11" s="6">
        <v>10422.558862085911</v>
      </c>
      <c r="AC11" s="6">
        <v>82</v>
      </c>
      <c r="AD11" s="1">
        <v>12.565674591752538</v>
      </c>
      <c r="AE11" s="6">
        <v>82</v>
      </c>
      <c r="AF11" s="6">
        <v>0</v>
      </c>
      <c r="AG11" s="6">
        <v>4.3600000000000003</v>
      </c>
      <c r="AH11" s="6">
        <v>10422.558862085911</v>
      </c>
      <c r="AI11" s="3">
        <v>9112.93</v>
      </c>
      <c r="AJ11" s="3">
        <v>12.56532948784718</v>
      </c>
      <c r="AK11" s="3">
        <f t="shared" si="0"/>
        <v>2605.6397155214777</v>
      </c>
      <c r="AL11" s="3">
        <v>2566.71</v>
      </c>
      <c r="AM11" s="3">
        <f t="shared" si="1"/>
        <v>1.4940559621339085</v>
      </c>
      <c r="AN11" s="3">
        <v>12.56532948784718</v>
      </c>
      <c r="AO11" s="3">
        <f t="shared" si="3"/>
        <v>2605.6397155214777</v>
      </c>
      <c r="AP11" s="3">
        <f t="shared" si="4"/>
        <v>10422.558862085911</v>
      </c>
      <c r="AQ11" s="3">
        <f>coeff!$A$1+coeff!$A$2*C11+coeff!$A$3*D11+coeff!$A$4*N11+coeff!$A$5*W11+coeff!$A$6*X11+coeff!$A$7*Y11+coeff!$A$8*Z11+coeff!$A$9*AA11</f>
        <v>9112.982878516028</v>
      </c>
      <c r="AR11" s="3">
        <f>coeff!$B$1+coeff!$B$2*C11+coeff!$B$3*D11+coeff!$B$4*N11+coeff!$B$5*W11+coeff!$B$6*X11+coeff!$B$7*Y11+coeff!$B$8*Z11+coeff!$B$9*AA11</f>
        <v>2494.1432875601822</v>
      </c>
      <c r="AT11" s="3">
        <f t="shared" si="5"/>
        <v>288141.88996164396</v>
      </c>
      <c r="AU11" s="3">
        <f t="shared" si="6"/>
        <v>3409061.7932187151</v>
      </c>
      <c r="AV11" s="3">
        <v>10422.558862085911</v>
      </c>
      <c r="AW11" s="3">
        <v>9112.982878516028</v>
      </c>
      <c r="AX11" s="3">
        <v>10422.558862085911</v>
      </c>
      <c r="AY11" s="3">
        <f t="shared" si="7"/>
        <v>-12.564822141074403</v>
      </c>
      <c r="AZ11" s="3">
        <f t="shared" si="8"/>
        <v>3408877.6714672479</v>
      </c>
      <c r="BA11" s="3">
        <f t="shared" si="9"/>
        <v>288088.36251166975</v>
      </c>
      <c r="BC11" s="3">
        <v>2605.6397155214777</v>
      </c>
      <c r="BD11" s="3">
        <v>2494.1432875601822</v>
      </c>
      <c r="BE11" s="3">
        <v>2605.6397155214777</v>
      </c>
      <c r="BF11" s="3">
        <f t="shared" si="10"/>
        <v>-4.279042390132636</v>
      </c>
      <c r="BG11" s="3">
        <f t="shared" si="11"/>
        <v>73491.559933868019</v>
      </c>
      <c r="BH11" s="3">
        <f t="shared" si="12"/>
        <v>25471.151337946314</v>
      </c>
      <c r="BJ11" s="3">
        <v>10422.558862085911</v>
      </c>
      <c r="BK11" s="3">
        <f t="shared" si="2"/>
        <v>4000</v>
      </c>
      <c r="BL11" s="3">
        <v>-12.564822141074403</v>
      </c>
      <c r="BN11" s="3">
        <v>2605.6397155214777</v>
      </c>
      <c r="BO11" s="3">
        <f>coeff!$C$1+coeff!$C$2*C11+coeff!$C$3*D11+coeff!$C$4*N11+coeff!$C$5*W11+coeff!$C$6*X11+coeff!$C$7*Y11+coeff!$C$8*Z11+coeff!$C$9*AA11</f>
        <v>2482.5026320376219</v>
      </c>
      <c r="BP11" s="3">
        <f t="shared" si="13"/>
        <v>-4.7257908585881321</v>
      </c>
    </row>
    <row r="12" spans="1:68" ht="72" x14ac:dyDescent="0.3">
      <c r="A12" s="4" t="s">
        <v>49</v>
      </c>
      <c r="B12" s="3" t="s">
        <v>30</v>
      </c>
      <c r="C12" s="3">
        <v>11.35</v>
      </c>
      <c r="D12" s="3">
        <v>403</v>
      </c>
      <c r="E12" s="3">
        <v>584</v>
      </c>
      <c r="F12" s="3">
        <v>45612.593454346468</v>
      </c>
      <c r="G12" s="3">
        <v>5500</v>
      </c>
      <c r="H12" s="3">
        <v>536</v>
      </c>
      <c r="I12" s="3">
        <v>1.4491315136476426</v>
      </c>
      <c r="J12" s="3">
        <v>113.1826140306364</v>
      </c>
      <c r="K12" s="3">
        <v>5500</v>
      </c>
      <c r="L12" s="3">
        <v>1.3300249576568604</v>
      </c>
      <c r="M12" s="3">
        <v>648.93880249883625</v>
      </c>
      <c r="N12" s="3">
        <v>52247.152502251403</v>
      </c>
      <c r="O12" s="3">
        <v>6300</v>
      </c>
      <c r="P12" s="3">
        <v>512.20870272108232</v>
      </c>
      <c r="Q12" s="3">
        <v>1.6102699813866905</v>
      </c>
      <c r="R12" s="3">
        <v>129.64553833007812</v>
      </c>
      <c r="S12" s="3">
        <v>6300</v>
      </c>
      <c r="T12" s="3">
        <v>1.2709893367768799</v>
      </c>
      <c r="U12" s="3">
        <v>3000</v>
      </c>
      <c r="V12" s="3">
        <v>7000</v>
      </c>
      <c r="W12" s="3">
        <v>41465.9921875</v>
      </c>
      <c r="X12" s="3">
        <v>4.1260000000000003</v>
      </c>
      <c r="Y12" s="3">
        <v>3.7639999999999998</v>
      </c>
      <c r="Z12" s="3">
        <v>0.51369595527648926</v>
      </c>
      <c r="AA12" s="3">
        <v>3.5342733320133797</v>
      </c>
      <c r="AB12" s="3">
        <v>10404.057177734961</v>
      </c>
      <c r="AC12" s="3">
        <v>166</v>
      </c>
      <c r="AD12" s="2">
        <v>-1.2543132034486404</v>
      </c>
      <c r="AE12" s="3">
        <v>166</v>
      </c>
      <c r="AF12" s="3">
        <v>0</v>
      </c>
      <c r="AG12" s="3">
        <v>4.1260000000000003</v>
      </c>
      <c r="AH12" s="3">
        <v>10404.057177734961</v>
      </c>
      <c r="AI12" s="3">
        <v>10534.6</v>
      </c>
      <c r="AJ12" s="3">
        <v>-1.2547299580821705</v>
      </c>
      <c r="AK12" s="3">
        <f t="shared" si="0"/>
        <v>2601.0142944337404</v>
      </c>
      <c r="AL12" s="3">
        <v>2663.04</v>
      </c>
      <c r="AM12" s="3">
        <f t="shared" si="1"/>
        <v>-2.3846737674220684</v>
      </c>
      <c r="AN12" s="3">
        <v>-1.2547299580821705</v>
      </c>
      <c r="AO12" s="3">
        <f t="shared" si="3"/>
        <v>2601.0142944337404</v>
      </c>
      <c r="AP12" s="3">
        <f t="shared" si="4"/>
        <v>10404.057177734961</v>
      </c>
      <c r="AQ12" s="3">
        <f>coeff!$A$1+coeff!$A$2*C12+coeff!$A$3*D12+coeff!$A$4*N12+coeff!$A$5*W12+coeff!$A$6*X12+coeff!$A$7*Y12+coeff!$A$8*Z12+coeff!$A$9*AA12</f>
        <v>10534.641924922107</v>
      </c>
      <c r="AR12" s="3">
        <f>coeff!$B$1+coeff!$B$2*C12+coeff!$B$3*D12+coeff!$B$4*N12+coeff!$B$5*W12+coeff!$B$6*X12+coeff!$B$7*Y12+coeff!$B$8*Z12+coeff!$B$9*AA12</f>
        <v>2663.0420602757727</v>
      </c>
      <c r="AT12" s="3">
        <f t="shared" si="5"/>
        <v>3835516.778267113</v>
      </c>
      <c r="AU12" s="3">
        <f t="shared" si="6"/>
        <v>3341082.3999288734</v>
      </c>
      <c r="AV12" s="3">
        <v>10404.057177734961</v>
      </c>
      <c r="AW12" s="3">
        <v>10534.641924922107</v>
      </c>
      <c r="AX12" s="3">
        <v>10404.057177734961</v>
      </c>
      <c r="AY12" s="3">
        <f t="shared" si="7"/>
        <v>1.2551329251304149</v>
      </c>
      <c r="AZ12" s="3">
        <f t="shared" si="8"/>
        <v>3340900.1232131845</v>
      </c>
      <c r="BA12" s="3">
        <f t="shared" si="9"/>
        <v>3835321.4793029572</v>
      </c>
      <c r="BC12" s="3">
        <v>2601.0142944337404</v>
      </c>
      <c r="BD12" s="3">
        <v>2663.0420602757727</v>
      </c>
      <c r="BE12" s="3">
        <v>2601.0142944337404</v>
      </c>
      <c r="BF12" s="3">
        <f t="shared" si="10"/>
        <v>2.3847529778968859</v>
      </c>
      <c r="BG12" s="3">
        <f t="shared" si="11"/>
        <v>71005.113417364439</v>
      </c>
      <c r="BH12" s="3">
        <f t="shared" si="12"/>
        <v>107909.36757331032</v>
      </c>
      <c r="BJ12" s="3">
        <v>10404.057177734961</v>
      </c>
      <c r="BK12" s="3">
        <f t="shared" si="2"/>
        <v>4000</v>
      </c>
      <c r="BL12" s="3">
        <v>1.2551329251304149</v>
      </c>
      <c r="BN12" s="3">
        <v>2601.0142944337404</v>
      </c>
      <c r="BO12" s="3">
        <f>coeff!$C$1+coeff!$C$2*C12+coeff!$C$3*D12+coeff!$C$4*N12+coeff!$C$5*W12+coeff!$C$6*X12+coeff!$C$7*Y12+coeff!$C$8*Z12+coeff!$C$9*AA12</f>
        <v>2660.0471533802879</v>
      </c>
      <c r="BP12" s="3">
        <f t="shared" si="13"/>
        <v>2.2696091702717625</v>
      </c>
    </row>
    <row r="13" spans="1:68" ht="43.2" x14ac:dyDescent="0.3">
      <c r="A13" s="4" t="s">
        <v>25</v>
      </c>
      <c r="B13" s="3" t="s">
        <v>148</v>
      </c>
      <c r="C13" s="3">
        <v>10.3</v>
      </c>
      <c r="D13" s="3">
        <v>403</v>
      </c>
      <c r="E13" s="3">
        <v>617</v>
      </c>
      <c r="F13" s="3">
        <v>51519.082130573581</v>
      </c>
      <c r="G13" s="3">
        <v>5200</v>
      </c>
      <c r="H13" s="3">
        <v>559.58536585365857</v>
      </c>
      <c r="I13" s="3">
        <v>1.5310173697270471</v>
      </c>
      <c r="J13" s="3">
        <v>127.83891347536868</v>
      </c>
      <c r="K13" s="3">
        <v>5200</v>
      </c>
      <c r="L13" s="3">
        <v>1.3885493278503418</v>
      </c>
      <c r="M13" s="3">
        <v>663.18068919511074</v>
      </c>
      <c r="N13" s="3">
        <v>60435.846345480531</v>
      </c>
      <c r="O13" s="3">
        <v>6100</v>
      </c>
      <c r="P13" s="3">
        <v>485.71065736796413</v>
      </c>
      <c r="Q13" s="3">
        <v>1.6456096506082152</v>
      </c>
      <c r="R13" s="3">
        <v>149.96487426757812</v>
      </c>
      <c r="S13" s="3">
        <v>6100</v>
      </c>
      <c r="T13" s="3">
        <v>1.2052373631959414</v>
      </c>
      <c r="U13" s="3">
        <v>2500</v>
      </c>
      <c r="V13" s="3">
        <v>6500</v>
      </c>
      <c r="W13" s="3">
        <v>44583.828125</v>
      </c>
      <c r="X13" s="3">
        <v>4.0019999999999998</v>
      </c>
      <c r="Y13" s="3">
        <v>4</v>
      </c>
      <c r="Z13" s="3">
        <v>0.42912819981575012</v>
      </c>
      <c r="AA13" s="3">
        <v>3.0063655799765008</v>
      </c>
      <c r="AB13" s="3">
        <v>10375.146764185132</v>
      </c>
      <c r="AC13" s="3">
        <v>60</v>
      </c>
      <c r="AD13" s="2">
        <v>4.1971643646808312</v>
      </c>
      <c r="AE13" s="3">
        <v>60</v>
      </c>
      <c r="AF13" s="3">
        <v>0</v>
      </c>
      <c r="AG13" s="3">
        <v>4.0019999999999998</v>
      </c>
      <c r="AH13" s="3">
        <v>10375.146764185132</v>
      </c>
      <c r="AI13" s="3">
        <v>9939.64</v>
      </c>
      <c r="AJ13" s="3">
        <v>4.1975961794439032</v>
      </c>
      <c r="AK13" s="3">
        <f t="shared" si="0"/>
        <v>2593.7866910462831</v>
      </c>
      <c r="AL13" s="3">
        <v>2423.38</v>
      </c>
      <c r="AM13" s="3">
        <f t="shared" si="1"/>
        <v>6.5698035861824948</v>
      </c>
      <c r="AN13" s="3">
        <v>4.1975961794439032</v>
      </c>
      <c r="AO13" s="3">
        <f t="shared" si="3"/>
        <v>2593.7866910462831</v>
      </c>
      <c r="AP13" s="3">
        <f t="shared" si="4"/>
        <v>10375.146764185132</v>
      </c>
      <c r="AQ13" s="3">
        <f>coeff!$A$1+coeff!$A$2*C13+coeff!$A$3*D13+coeff!$A$4*N13+coeff!$A$5*W13+coeff!$A$6*X13+coeff!$A$7*Y13+coeff!$A$8*Z13+coeff!$A$9*AA13</f>
        <v>9939.6922899979709</v>
      </c>
      <c r="AR13" s="3">
        <f>coeff!$B$1+coeff!$B$2*C13+coeff!$B$3*D13+coeff!$B$4*N13+coeff!$B$5*W13+coeff!$B$6*X13+coeff!$B$7*Y13+coeff!$B$8*Z13+coeff!$B$9*AA13</f>
        <v>2423.3835987044786</v>
      </c>
      <c r="AT13" s="3">
        <f t="shared" si="5"/>
        <v>1859126.5450378936</v>
      </c>
      <c r="AU13" s="3">
        <f t="shared" si="6"/>
        <v>3236229.6732680378</v>
      </c>
      <c r="AV13" s="3">
        <v>10375.146764185132</v>
      </c>
      <c r="AW13" s="3">
        <v>9939.6922899979709</v>
      </c>
      <c r="AX13" s="3">
        <v>10375.146764185132</v>
      </c>
      <c r="AY13" s="3">
        <f t="shared" si="7"/>
        <v>-4.1970921865929105</v>
      </c>
      <c r="AZ13" s="3">
        <f t="shared" si="8"/>
        <v>3236050.279573503</v>
      </c>
      <c r="BA13" s="3">
        <f t="shared" si="9"/>
        <v>1858990.5759888946</v>
      </c>
      <c r="BC13" s="3">
        <v>2593.7866910462831</v>
      </c>
      <c r="BD13" s="3">
        <v>2423.3835987044786</v>
      </c>
      <c r="BE13" s="3">
        <v>2593.7866910462831</v>
      </c>
      <c r="BF13" s="3">
        <f t="shared" si="10"/>
        <v>-6.5696648429122444</v>
      </c>
      <c r="BG13" s="3">
        <f t="shared" si="11"/>
        <v>67205.503842669044</v>
      </c>
      <c r="BH13" s="3">
        <f t="shared" si="12"/>
        <v>7892.039423412687</v>
      </c>
      <c r="BJ13" s="3">
        <v>10375.146764185132</v>
      </c>
      <c r="BK13" s="3">
        <f t="shared" si="2"/>
        <v>4000</v>
      </c>
      <c r="BL13" s="3">
        <v>-4.1970921865929105</v>
      </c>
      <c r="BN13" s="3">
        <v>2593.7866910462831</v>
      </c>
      <c r="BO13" s="3">
        <f>coeff!$C$1+coeff!$C$2*C13+coeff!$C$3*D13+coeff!$C$4*N13+coeff!$C$5*W13+coeff!$C$6*X13+coeff!$C$7*Y13+coeff!$C$8*Z13+coeff!$C$9*AA13</f>
        <v>2389.5629456056572</v>
      </c>
      <c r="BP13" s="3">
        <f t="shared" si="13"/>
        <v>-7.8735751920388637</v>
      </c>
    </row>
    <row r="14" spans="1:68" ht="43.2" x14ac:dyDescent="0.3">
      <c r="A14" s="5" t="s">
        <v>53</v>
      </c>
      <c r="B14" s="6" t="s">
        <v>54</v>
      </c>
      <c r="C14" s="6">
        <v>11.36</v>
      </c>
      <c r="D14" s="6">
        <v>405</v>
      </c>
      <c r="E14" s="6">
        <v>574</v>
      </c>
      <c r="F14" s="6">
        <v>54981.397671214698</v>
      </c>
      <c r="G14" s="6">
        <v>5000</v>
      </c>
      <c r="H14" s="6">
        <v>531.97560975609758</v>
      </c>
      <c r="I14" s="6">
        <v>1.4172839506172838</v>
      </c>
      <c r="J14" s="6">
        <v>135.75653745978937</v>
      </c>
      <c r="K14" s="6">
        <v>5000</v>
      </c>
      <c r="L14" s="6">
        <v>1.3135198354721069</v>
      </c>
      <c r="M14" s="6">
        <v>648.50088352288128</v>
      </c>
      <c r="N14" s="6">
        <v>71475.816972579109</v>
      </c>
      <c r="O14" s="6">
        <v>6500</v>
      </c>
      <c r="P14" s="6">
        <v>508.51123624541606</v>
      </c>
      <c r="Q14" s="6">
        <v>1.601236749439213</v>
      </c>
      <c r="R14" s="6">
        <v>176.48350524902344</v>
      </c>
      <c r="S14" s="6">
        <v>6500</v>
      </c>
      <c r="T14" s="6">
        <v>1.2555832993713976</v>
      </c>
      <c r="U14" s="6">
        <v>3000</v>
      </c>
      <c r="V14" s="6">
        <v>7000</v>
      </c>
      <c r="W14" s="6">
        <v>54981.390625</v>
      </c>
      <c r="X14" s="6">
        <v>4.0599999999999996</v>
      </c>
      <c r="Y14" s="6">
        <v>3.9</v>
      </c>
      <c r="Z14" s="6">
        <v>0.4034608006477356</v>
      </c>
      <c r="AA14" s="6">
        <v>2.6997952080053715</v>
      </c>
      <c r="AB14" s="6">
        <v>10276.412539374018</v>
      </c>
      <c r="AC14" s="6">
        <v>42</v>
      </c>
      <c r="AD14" s="1">
        <v>13.823615273831299</v>
      </c>
      <c r="AE14" s="6">
        <v>42</v>
      </c>
      <c r="AF14" s="6">
        <v>0</v>
      </c>
      <c r="AG14" s="6">
        <v>4.0599999999999996</v>
      </c>
      <c r="AH14" s="6">
        <v>10276.412539374018</v>
      </c>
      <c r="AI14" s="3">
        <v>8855.83</v>
      </c>
      <c r="AJ14" s="3">
        <v>13.823720427056269</v>
      </c>
      <c r="AK14" s="3">
        <f t="shared" si="0"/>
        <v>2569.1031348435044</v>
      </c>
      <c r="AL14" s="3">
        <v>2501.54</v>
      </c>
      <c r="AM14" s="3">
        <f t="shared" si="1"/>
        <v>2.6298334982032578</v>
      </c>
      <c r="AN14" s="3">
        <v>13.823720427056269</v>
      </c>
      <c r="AO14" s="3">
        <f t="shared" si="3"/>
        <v>2569.1031348435044</v>
      </c>
      <c r="AP14" s="3">
        <f t="shared" si="4"/>
        <v>10276.412539374018</v>
      </c>
      <c r="AQ14" s="3">
        <f>coeff!$A$1+coeff!$A$2*C14+coeff!$A$3*D14+coeff!$A$4*N14+coeff!$A$5*W14+coeff!$A$6*X14+coeff!$A$7*Y14+coeff!$A$8*Z14+coeff!$A$9*AA14</f>
        <v>8855.8760262960477</v>
      </c>
      <c r="AR14" s="3">
        <f>coeff!$B$1+coeff!$B$2*C14+coeff!$B$3*D14+coeff!$B$4*N14+coeff!$B$5*W14+coeff!$B$6*X14+coeff!$B$7*Y14+coeff!$B$8*Z14+coeff!$B$9*AA14</f>
        <v>2424.3649701840027</v>
      </c>
      <c r="AT14" s="3">
        <f t="shared" si="5"/>
        <v>78221.822140357035</v>
      </c>
      <c r="AU14" s="3">
        <f t="shared" si="6"/>
        <v>2890741.7825683481</v>
      </c>
      <c r="AV14" s="3">
        <v>10276.412539374018</v>
      </c>
      <c r="AW14" s="3">
        <v>8855.8760262960477</v>
      </c>
      <c r="AX14" s="3">
        <v>10276.412539374018</v>
      </c>
      <c r="AY14" s="3">
        <f t="shared" si="7"/>
        <v>-13.823272544141179</v>
      </c>
      <c r="AZ14" s="3">
        <f t="shared" si="8"/>
        <v>2890572.2349058758</v>
      </c>
      <c r="BA14" s="3">
        <f t="shared" si="9"/>
        <v>78193.934050141994</v>
      </c>
      <c r="BC14" s="3">
        <v>2569.1031348435044</v>
      </c>
      <c r="BD14" s="3">
        <v>2424.3649701840027</v>
      </c>
      <c r="BE14" s="3">
        <v>2569.1031348435044</v>
      </c>
      <c r="BF14" s="3">
        <f t="shared" si="10"/>
        <v>-5.6338012552508294</v>
      </c>
      <c r="BG14" s="3">
        <f t="shared" si="11"/>
        <v>55016.839549268479</v>
      </c>
      <c r="BH14" s="3">
        <f t="shared" si="12"/>
        <v>8067.3670063036398</v>
      </c>
      <c r="BJ14" s="3">
        <v>10276.412539374018</v>
      </c>
      <c r="BK14" s="3">
        <f t="shared" si="2"/>
        <v>4000</v>
      </c>
      <c r="BL14" s="3">
        <v>-13.823272544141179</v>
      </c>
      <c r="BN14" s="3">
        <v>2569.1031348435044</v>
      </c>
      <c r="BO14" s="3">
        <f>coeff!$C$1+coeff!$C$2*C14+coeff!$C$3*D14+coeff!$C$4*N14+coeff!$C$5*W14+coeff!$C$6*X14+coeff!$C$7*Y14+coeff!$C$8*Z14+coeff!$C$9*AA14</f>
        <v>2396.3781576765086</v>
      </c>
      <c r="BP14" s="3">
        <f t="shared" si="13"/>
        <v>-6.7231624462408854</v>
      </c>
    </row>
    <row r="15" spans="1:68" ht="43.2" x14ac:dyDescent="0.3">
      <c r="A15" s="4" t="s">
        <v>141</v>
      </c>
      <c r="B15" s="3" t="s">
        <v>142</v>
      </c>
      <c r="C15" s="3">
        <v>13.5</v>
      </c>
      <c r="D15" s="3">
        <v>385</v>
      </c>
      <c r="E15" s="3">
        <v>598</v>
      </c>
      <c r="F15" s="3">
        <v>55743.341414181254</v>
      </c>
      <c r="G15" s="3">
        <v>6100</v>
      </c>
      <c r="H15" s="3">
        <v>554.27777777777783</v>
      </c>
      <c r="I15" s="3">
        <v>1.5532467532467533</v>
      </c>
      <c r="J15" s="3">
        <v>144.78789977709417</v>
      </c>
      <c r="K15" s="3">
        <v>6100</v>
      </c>
      <c r="L15" s="3">
        <v>1.4396824836730957</v>
      </c>
      <c r="M15" s="3">
        <v>735.70387960434914</v>
      </c>
      <c r="N15" s="3">
        <v>63967.768835945695</v>
      </c>
      <c r="O15" s="3">
        <v>7000</v>
      </c>
      <c r="P15" s="3">
        <v>561.03397250300577</v>
      </c>
      <c r="Q15" s="3">
        <v>1.9109191678035042</v>
      </c>
      <c r="R15" s="3">
        <v>166.15005493164062</v>
      </c>
      <c r="S15" s="3">
        <v>7000</v>
      </c>
      <c r="T15" s="3">
        <v>1.4572310974104046</v>
      </c>
      <c r="U15" s="3">
        <v>3500</v>
      </c>
      <c r="V15" s="3">
        <v>7000</v>
      </c>
      <c r="W15" s="3">
        <v>47975.828125</v>
      </c>
      <c r="X15" s="3">
        <v>4.1749999999999998</v>
      </c>
      <c r="Y15" s="3">
        <v>3.51</v>
      </c>
      <c r="Z15" s="3">
        <v>0.46060666441917419</v>
      </c>
      <c r="AA15" s="3">
        <v>3.1256031883691642</v>
      </c>
      <c r="AB15" s="3">
        <v>10139.19753379225</v>
      </c>
      <c r="AC15" s="3">
        <v>84</v>
      </c>
      <c r="AD15" s="2">
        <v>8.9750670664355797E-2</v>
      </c>
      <c r="AE15" s="3">
        <v>84</v>
      </c>
      <c r="AF15" s="3">
        <v>0</v>
      </c>
      <c r="AG15" s="3">
        <v>4.1749999999999998</v>
      </c>
      <c r="AH15" s="3">
        <v>10139.19753379225</v>
      </c>
      <c r="AI15" s="3">
        <v>10130.1</v>
      </c>
      <c r="AJ15" s="3">
        <v>8.9726368994483774E-2</v>
      </c>
      <c r="AK15" s="3">
        <f t="shared" si="0"/>
        <v>2896.9135810835</v>
      </c>
      <c r="AL15" s="3">
        <v>2680.53</v>
      </c>
      <c r="AM15" s="3">
        <f t="shared" si="1"/>
        <v>7.4694524026004361</v>
      </c>
      <c r="AN15" s="3">
        <v>8.9726368994483774E-2</v>
      </c>
      <c r="AO15" s="3">
        <f t="shared" si="3"/>
        <v>2896.9135810835</v>
      </c>
      <c r="AP15" s="3">
        <f t="shared" si="4"/>
        <v>10139.19753379225</v>
      </c>
      <c r="AQ15" s="3">
        <f>coeff!$A$1+coeff!$A$2*C15+coeff!$A$3*D15+coeff!$A$4*N15+coeff!$A$5*W15+coeff!$A$6*X15+coeff!$A$7*Y15+coeff!$A$8*Z15+coeff!$A$9*AA15</f>
        <v>10130.198031976524</v>
      </c>
      <c r="AR15" s="3">
        <f>coeff!$B$1+coeff!$B$2*C15+coeff!$B$3*D15+coeff!$B$4*N15+coeff!$B$5*W15+coeff!$B$6*X15+coeff!$B$7*Y15+coeff!$B$8*Z15+coeff!$B$9*AA15</f>
        <v>2680.5354325427174</v>
      </c>
      <c r="AT15" s="3">
        <f t="shared" si="5"/>
        <v>2414927.3440526593</v>
      </c>
      <c r="AU15" s="3">
        <f t="shared" si="6"/>
        <v>2442978.8524242998</v>
      </c>
      <c r="AV15" s="3">
        <v>10139.19753379225</v>
      </c>
      <c r="AW15" s="3">
        <v>10130.198031976524</v>
      </c>
      <c r="AX15" s="3">
        <v>10139.19753379225</v>
      </c>
      <c r="AY15" s="3">
        <f t="shared" si="7"/>
        <v>-8.8759507700014714E-2</v>
      </c>
      <c r="AZ15" s="3">
        <f t="shared" si="8"/>
        <v>2442822.9881967967</v>
      </c>
      <c r="BA15" s="3">
        <f t="shared" si="9"/>
        <v>2414772.3772787354</v>
      </c>
      <c r="BC15" s="3">
        <v>2896.9135810835</v>
      </c>
      <c r="BD15" s="3">
        <v>2680.5354325427174</v>
      </c>
      <c r="BE15" s="3">
        <v>2896.9135810835</v>
      </c>
      <c r="BF15" s="3">
        <f t="shared" si="10"/>
        <v>-7.4692648739577896</v>
      </c>
      <c r="BG15" s="3">
        <f t="shared" si="11"/>
        <v>316256.79286709474</v>
      </c>
      <c r="BH15" s="3">
        <f t="shared" si="12"/>
        <v>119708.37772915982</v>
      </c>
      <c r="BJ15" s="3">
        <v>10139.19753379225</v>
      </c>
      <c r="BK15" s="3">
        <f t="shared" si="2"/>
        <v>3500</v>
      </c>
      <c r="BL15" s="3">
        <v>-8.8759507700014714E-2</v>
      </c>
      <c r="BN15" s="3">
        <v>2896.9135810835</v>
      </c>
      <c r="BO15" s="3">
        <f>coeff!$C$1+coeff!$C$2*C15+coeff!$C$3*D15+coeff!$C$4*N15+coeff!$C$5*W15+coeff!$C$6*X15+coeff!$C$7*Y15+coeff!$C$8*Z15+coeff!$C$9*AA15</f>
        <v>2614.4309934230791</v>
      </c>
      <c r="BP15" s="3">
        <f t="shared" si="13"/>
        <v>-9.7511568693315009</v>
      </c>
    </row>
    <row r="16" spans="1:68" ht="72" x14ac:dyDescent="0.3">
      <c r="A16" s="4" t="s">
        <v>49</v>
      </c>
      <c r="B16" s="3" t="s">
        <v>57</v>
      </c>
      <c r="C16" s="3">
        <v>11.4</v>
      </c>
      <c r="D16" s="3">
        <v>342</v>
      </c>
      <c r="E16" s="3">
        <v>488</v>
      </c>
      <c r="F16" s="3">
        <v>46156.522683322968</v>
      </c>
      <c r="G16" s="3">
        <v>5900</v>
      </c>
      <c r="H16" s="3">
        <v>439.39024390243901</v>
      </c>
      <c r="I16" s="3">
        <v>1.4269005847953216</v>
      </c>
      <c r="J16" s="3">
        <v>134.96059264129522</v>
      </c>
      <c r="K16" s="3">
        <v>5900</v>
      </c>
      <c r="L16" s="3">
        <v>1.2847665548324585</v>
      </c>
      <c r="M16" s="3">
        <v>603.01442988999327</v>
      </c>
      <c r="N16" s="3">
        <v>53979.662121174304</v>
      </c>
      <c r="O16" s="3">
        <v>6900</v>
      </c>
      <c r="P16" s="3">
        <v>425.2327929378564</v>
      </c>
      <c r="Q16" s="3">
        <v>1.7632000873976412</v>
      </c>
      <c r="R16" s="3">
        <v>157.83526611328125</v>
      </c>
      <c r="S16" s="3">
        <v>6900</v>
      </c>
      <c r="T16" s="3">
        <v>1.2433707395843756</v>
      </c>
      <c r="U16" s="3">
        <v>3000</v>
      </c>
      <c r="V16" s="3">
        <v>7000</v>
      </c>
      <c r="W16" s="3">
        <v>39115.69140625</v>
      </c>
      <c r="X16" s="3">
        <v>4</v>
      </c>
      <c r="Y16" s="3">
        <v>3.4</v>
      </c>
      <c r="Z16" s="3">
        <v>0.48768711090087891</v>
      </c>
      <c r="AA16" s="3">
        <v>3.2940456264419757</v>
      </c>
      <c r="AB16" s="3">
        <v>10112.549177667337</v>
      </c>
      <c r="AC16" s="3">
        <v>171</v>
      </c>
      <c r="AD16" s="2">
        <v>-4.3569839307787426</v>
      </c>
      <c r="AE16" s="3">
        <v>171</v>
      </c>
      <c r="AF16" s="3">
        <v>0</v>
      </c>
      <c r="AG16" s="3">
        <v>4</v>
      </c>
      <c r="AH16" s="3">
        <v>10112.549177667337</v>
      </c>
      <c r="AI16" s="3">
        <v>10553.1</v>
      </c>
      <c r="AJ16" s="3">
        <v>-4.3564764392501596</v>
      </c>
      <c r="AK16" s="3">
        <f t="shared" si="0"/>
        <v>2528.1372944168343</v>
      </c>
      <c r="AL16" s="3">
        <v>2589.37</v>
      </c>
      <c r="AM16" s="3">
        <f t="shared" si="1"/>
        <v>-2.4220482692293888</v>
      </c>
      <c r="AN16" s="3">
        <v>-4.3564764392501596</v>
      </c>
      <c r="AO16" s="3">
        <f t="shared" si="3"/>
        <v>2528.1372944168343</v>
      </c>
      <c r="AP16" s="3">
        <f t="shared" si="4"/>
        <v>10112.549177667337</v>
      </c>
      <c r="AQ16" s="3">
        <f>coeff!$A$1+coeff!$A$2*C16+coeff!$A$3*D16+coeff!$A$4*N16+coeff!$A$5*W16+coeff!$A$6*X16+coeff!$A$7*Y16+coeff!$A$8*Z16+coeff!$A$9*AA16</f>
        <v>10553.099444025367</v>
      </c>
      <c r="AR16" s="3">
        <f>coeff!$B$1+coeff!$B$2*C16+coeff!$B$3*D16+coeff!$B$4*N16+coeff!$B$5*W16+coeff!$B$6*X16+coeff!$B$7*Y16+coeff!$B$8*Z16+coeff!$B$9*AA16</f>
        <v>2589.3694831590387</v>
      </c>
      <c r="AT16" s="3">
        <f t="shared" si="5"/>
        <v>3908153.6241499535</v>
      </c>
      <c r="AU16" s="3">
        <f t="shared" si="6"/>
        <v>2360386.0580833205</v>
      </c>
      <c r="AV16" s="3">
        <v>10112.549177667337</v>
      </c>
      <c r="AW16" s="3">
        <v>10553.099444025367</v>
      </c>
      <c r="AX16" s="3">
        <v>10112.549177667337</v>
      </c>
      <c r="AY16" s="3">
        <f t="shared" si="7"/>
        <v>4.3564709413818825</v>
      </c>
      <c r="AZ16" s="3">
        <f t="shared" si="8"/>
        <v>2360232.8512987588</v>
      </c>
      <c r="BA16" s="3">
        <f t="shared" si="9"/>
        <v>3907956.4845542917</v>
      </c>
      <c r="BC16" s="3">
        <v>2528.1372944168343</v>
      </c>
      <c r="BD16" s="3">
        <v>2589.3694831590387</v>
      </c>
      <c r="BE16" s="3">
        <v>2528.1372944168343</v>
      </c>
      <c r="BF16" s="3">
        <f t="shared" si="10"/>
        <v>2.4220278256813939</v>
      </c>
      <c r="BG16" s="3">
        <f t="shared" si="11"/>
        <v>37477.415986628053</v>
      </c>
      <c r="BH16" s="3">
        <f t="shared" si="12"/>
        <v>64934.779471753369</v>
      </c>
      <c r="BJ16" s="3">
        <v>10112.549177667337</v>
      </c>
      <c r="BK16" s="3">
        <f t="shared" si="2"/>
        <v>4000</v>
      </c>
      <c r="BL16" s="3">
        <v>4.3564709413818825</v>
      </c>
      <c r="BN16" s="3">
        <v>2528.1372944168343</v>
      </c>
      <c r="BO16" s="3">
        <f>coeff!$C$1+coeff!$C$2*C16+coeff!$C$3*D16+coeff!$C$4*N16+coeff!$C$5*W16+coeff!$C$6*X16+coeff!$C$7*Y16+coeff!$C$8*Z16+coeff!$C$9*AA16</f>
        <v>2619.393100216721</v>
      </c>
      <c r="BP16" s="3">
        <f t="shared" si="13"/>
        <v>3.6096064086953281</v>
      </c>
    </row>
    <row r="17" spans="1:68" ht="43.2" x14ac:dyDescent="0.3">
      <c r="A17" s="4" t="s">
        <v>53</v>
      </c>
      <c r="B17" s="3" t="s">
        <v>114</v>
      </c>
      <c r="C17" s="3">
        <v>11.5</v>
      </c>
      <c r="D17" s="3">
        <v>540</v>
      </c>
      <c r="E17" s="3">
        <v>759</v>
      </c>
      <c r="F17" s="3">
        <v>63236.651623477439</v>
      </c>
      <c r="G17" s="3">
        <v>5400</v>
      </c>
      <c r="H17" s="3">
        <v>694.65853658536582</v>
      </c>
      <c r="I17" s="3">
        <v>1.4055555555555554</v>
      </c>
      <c r="J17" s="3">
        <v>117.10491041384711</v>
      </c>
      <c r="K17" s="3">
        <v>5400</v>
      </c>
      <c r="L17" s="3">
        <v>1.2864047288894653</v>
      </c>
      <c r="M17" s="3">
        <v>852.1522472974184</v>
      </c>
      <c r="N17" s="3">
        <v>78460.289977277556</v>
      </c>
      <c r="O17" s="3">
        <v>6700</v>
      </c>
      <c r="P17" s="3">
        <v>666.65432009664119</v>
      </c>
      <c r="Q17" s="3">
        <v>1.5780597172174415</v>
      </c>
      <c r="R17" s="3">
        <v>145.29682922363281</v>
      </c>
      <c r="S17" s="3">
        <v>6700</v>
      </c>
      <c r="T17" s="3">
        <v>1.2345450372160021</v>
      </c>
      <c r="U17" s="3">
        <v>3000</v>
      </c>
      <c r="V17" s="3">
        <v>7000</v>
      </c>
      <c r="W17" s="3">
        <v>58552.45703125</v>
      </c>
      <c r="X17" s="3">
        <v>4.5</v>
      </c>
      <c r="Y17" s="3">
        <v>4.25</v>
      </c>
      <c r="Z17" s="3">
        <v>0.47977513074874878</v>
      </c>
      <c r="AA17" s="3">
        <v>3.4666934601115367</v>
      </c>
      <c r="AB17" s="3">
        <v>10083.79906442187</v>
      </c>
      <c r="AC17" s="3">
        <v>45</v>
      </c>
      <c r="AD17" s="2">
        <v>4.9594398936908561</v>
      </c>
      <c r="AE17" s="3">
        <v>45</v>
      </c>
      <c r="AF17" s="3">
        <v>0</v>
      </c>
      <c r="AG17" s="3">
        <v>4.5</v>
      </c>
      <c r="AH17" s="3">
        <v>10083.79906442187</v>
      </c>
      <c r="AI17" s="3">
        <v>9583.7000000000007</v>
      </c>
      <c r="AJ17" s="3">
        <v>4.9594310757970366</v>
      </c>
      <c r="AK17" s="3">
        <f t="shared" si="0"/>
        <v>2520.9497661054675</v>
      </c>
      <c r="AL17" s="3">
        <v>2455.34</v>
      </c>
      <c r="AM17" s="3">
        <f t="shared" si="1"/>
        <v>2.6025812567786977</v>
      </c>
      <c r="AN17" s="3">
        <v>4.9594310757970366</v>
      </c>
      <c r="AO17" s="3">
        <f t="shared" si="3"/>
        <v>2520.9497661054675</v>
      </c>
      <c r="AP17" s="3">
        <f t="shared" si="4"/>
        <v>10083.79906442187</v>
      </c>
      <c r="AQ17" s="3">
        <f>coeff!$A$1+coeff!$A$2*C17+coeff!$A$3*D17+coeff!$A$4*N17+coeff!$A$5*W17+coeff!$A$6*X17+coeff!$A$7*Y17+coeff!$A$8*Z17+coeff!$A$9*AA17</f>
        <v>9583.7602128383951</v>
      </c>
      <c r="AR17" s="3">
        <f>coeff!$B$1+coeff!$B$2*C17+coeff!$B$3*D17+coeff!$B$4*N17+coeff!$B$5*W17+coeff!$B$6*X17+coeff!$B$7*Y17+coeff!$B$8*Z17+coeff!$B$9*AA17</f>
        <v>2455.3432240641346</v>
      </c>
      <c r="AT17" s="3">
        <f t="shared" si="5"/>
        <v>1015188.9034162031</v>
      </c>
      <c r="AU17" s="3">
        <f t="shared" si="6"/>
        <v>2272871.8783752648</v>
      </c>
      <c r="AV17" s="3">
        <v>10083.79906442187</v>
      </c>
      <c r="AW17" s="3">
        <v>9583.7602128383951</v>
      </c>
      <c r="AX17" s="3">
        <v>10083.79906442187</v>
      </c>
      <c r="AY17" s="3">
        <f t="shared" si="7"/>
        <v>-4.958833951260841</v>
      </c>
      <c r="AZ17" s="3">
        <f t="shared" si="8"/>
        <v>2272721.5386262969</v>
      </c>
      <c r="BA17" s="3">
        <f t="shared" si="9"/>
        <v>1015088.4288337937</v>
      </c>
      <c r="BC17" s="3">
        <v>2520.9497661054675</v>
      </c>
      <c r="BD17" s="3">
        <v>2455.3432240641346</v>
      </c>
      <c r="BE17" s="3">
        <v>2520.9497661054675</v>
      </c>
      <c r="BF17" s="3">
        <f t="shared" si="10"/>
        <v>-2.6024533659266953</v>
      </c>
      <c r="BG17" s="3">
        <f t="shared" si="11"/>
        <v>34746.197164649195</v>
      </c>
      <c r="BH17" s="3">
        <f t="shared" si="12"/>
        <v>14591.861213716082</v>
      </c>
      <c r="BJ17" s="3">
        <v>10083.79906442187</v>
      </c>
      <c r="BK17" s="3">
        <f t="shared" si="2"/>
        <v>4000</v>
      </c>
      <c r="BL17" s="3">
        <v>-4.958833951260841</v>
      </c>
      <c r="BN17" s="3">
        <v>2520.9497661054675</v>
      </c>
      <c r="BO17" s="3">
        <f>coeff!$C$1+coeff!$C$2*C17+coeff!$C$3*D17+coeff!$C$4*N17+coeff!$C$5*W17+coeff!$C$6*X17+coeff!$C$7*Y17+coeff!$C$8*Z17+coeff!$C$9*AA17</f>
        <v>2461.2729989193394</v>
      </c>
      <c r="BP17" s="3">
        <f t="shared" si="13"/>
        <v>-2.3672334922532272</v>
      </c>
    </row>
    <row r="18" spans="1:68" ht="43.2" x14ac:dyDescent="0.3">
      <c r="A18" s="4" t="s">
        <v>104</v>
      </c>
      <c r="B18" s="3" t="s">
        <v>105</v>
      </c>
      <c r="C18" s="3">
        <v>11.5</v>
      </c>
      <c r="D18" s="3">
        <v>540</v>
      </c>
      <c r="E18" s="3">
        <v>759</v>
      </c>
      <c r="F18" s="3">
        <v>61791.123158680261</v>
      </c>
      <c r="G18" s="3">
        <v>5400</v>
      </c>
      <c r="H18" s="3">
        <v>694.58536585365857</v>
      </c>
      <c r="I18" s="3">
        <v>1.4055555555555554</v>
      </c>
      <c r="J18" s="3">
        <v>114.4280058494079</v>
      </c>
      <c r="K18" s="3">
        <v>5400</v>
      </c>
      <c r="L18" s="3">
        <v>1.2862693071365356</v>
      </c>
      <c r="M18" s="3">
        <v>852.1522472974184</v>
      </c>
      <c r="N18" s="3">
        <v>76666.76391910325</v>
      </c>
      <c r="O18" s="3">
        <v>6700</v>
      </c>
      <c r="P18" s="3">
        <v>666.56562176747116</v>
      </c>
      <c r="Q18" s="3">
        <v>1.5780597172174415</v>
      </c>
      <c r="R18" s="3">
        <v>141.97549438476562</v>
      </c>
      <c r="S18" s="3">
        <v>6700</v>
      </c>
      <c r="T18" s="3">
        <v>1.2343807810508725</v>
      </c>
      <c r="U18" s="3">
        <v>3000</v>
      </c>
      <c r="V18" s="3">
        <v>7000</v>
      </c>
      <c r="W18" s="3">
        <v>57214</v>
      </c>
      <c r="X18" s="3">
        <v>4.5</v>
      </c>
      <c r="Y18" s="3">
        <v>4.25</v>
      </c>
      <c r="Z18" s="3">
        <v>0.49762007594108582</v>
      </c>
      <c r="AA18" s="3">
        <v>3.5956350221674498</v>
      </c>
      <c r="AB18" s="3">
        <v>10082.600352749634</v>
      </c>
      <c r="AC18" s="3">
        <v>52</v>
      </c>
      <c r="AD18" s="2">
        <v>2.6039910340586858</v>
      </c>
      <c r="AE18" s="3">
        <v>52</v>
      </c>
      <c r="AF18" s="3">
        <v>0</v>
      </c>
      <c r="AG18" s="3">
        <v>4.5</v>
      </c>
      <c r="AH18" s="3">
        <v>10082.600352749634</v>
      </c>
      <c r="AI18" s="3">
        <v>9820.0499999999993</v>
      </c>
      <c r="AJ18" s="3">
        <v>2.6039944415533092</v>
      </c>
      <c r="AK18" s="3">
        <f t="shared" si="0"/>
        <v>2520.6500881874085</v>
      </c>
      <c r="AL18" s="3">
        <v>2490.7199999999998</v>
      </c>
      <c r="AM18" s="3">
        <f t="shared" si="1"/>
        <v>1.1873955979717661</v>
      </c>
      <c r="AN18" s="3">
        <v>2.6039944415533092</v>
      </c>
      <c r="AO18" s="3">
        <f t="shared" si="3"/>
        <v>2520.6500881874085</v>
      </c>
      <c r="AP18" s="3">
        <f t="shared" si="4"/>
        <v>10082.600352749634</v>
      </c>
      <c r="AQ18" s="3">
        <f>coeff!$A$1+coeff!$A$2*C18+coeff!$A$3*D18+coeff!$A$4*N18+coeff!$A$5*W18+coeff!$A$6*X18+coeff!$A$7*Y18+coeff!$A$8*Z18+coeff!$A$9*AA18</f>
        <v>9820.1042852967475</v>
      </c>
      <c r="AR18" s="3">
        <f>coeff!$B$1+coeff!$B$2*C18+coeff!$B$3*D18+coeff!$B$4*N18+coeff!$B$5*W18+coeff!$B$6*X18+coeff!$B$7*Y18+coeff!$B$8*Z18+coeff!$B$9*AA18</f>
        <v>2490.7258840486975</v>
      </c>
      <c r="AT18" s="3">
        <f t="shared" si="5"/>
        <v>1547311.8474495234</v>
      </c>
      <c r="AU18" s="3">
        <f t="shared" si="6"/>
        <v>2269258.9486251329</v>
      </c>
      <c r="AV18" s="3">
        <v>10082.600352749634</v>
      </c>
      <c r="AW18" s="3">
        <v>9820.1042852967475</v>
      </c>
      <c r="AX18" s="3">
        <v>10082.600352749634</v>
      </c>
      <c r="AY18" s="3">
        <f t="shared" si="7"/>
        <v>-2.6034560358360439</v>
      </c>
      <c r="AZ18" s="3">
        <f t="shared" si="8"/>
        <v>2269108.7284147907</v>
      </c>
      <c r="BA18" s="3">
        <f t="shared" si="9"/>
        <v>1547187.8040254111</v>
      </c>
      <c r="BC18" s="3">
        <v>2520.6500881874085</v>
      </c>
      <c r="BD18" s="3">
        <v>2490.7258840486975</v>
      </c>
      <c r="BE18" s="3">
        <v>2520.6500881874085</v>
      </c>
      <c r="BF18" s="3">
        <f t="shared" si="10"/>
        <v>-1.1871621641950885</v>
      </c>
      <c r="BG18" s="3">
        <f t="shared" si="11"/>
        <v>34634.565054661987</v>
      </c>
      <c r="BH18" s="3">
        <f t="shared" si="12"/>
        <v>24392.016381831727</v>
      </c>
      <c r="BJ18" s="3">
        <v>10082.600352749634</v>
      </c>
      <c r="BK18" s="3">
        <f t="shared" si="2"/>
        <v>4000</v>
      </c>
      <c r="BL18" s="3">
        <v>-2.6034560358360439</v>
      </c>
      <c r="BN18" s="3">
        <v>2520.6500881874085</v>
      </c>
      <c r="BO18" s="3">
        <f>coeff!$C$1+coeff!$C$2*C18+coeff!$C$3*D18+coeff!$C$4*N18+coeff!$C$5*W18+coeff!$C$6*X18+coeff!$C$7*Y18+coeff!$C$8*Z18+coeff!$C$9*AA18</f>
        <v>2510.0366322128621</v>
      </c>
      <c r="BP18" s="3">
        <f t="shared" si="13"/>
        <v>-0.42106026632909488</v>
      </c>
    </row>
    <row r="19" spans="1:68" ht="43.2" x14ac:dyDescent="0.3">
      <c r="A19" s="4" t="s">
        <v>80</v>
      </c>
      <c r="B19" s="3" t="s">
        <v>81</v>
      </c>
      <c r="C19" s="3">
        <v>10.41</v>
      </c>
      <c r="D19" s="3">
        <v>412</v>
      </c>
      <c r="E19" s="3">
        <v>520</v>
      </c>
      <c r="F19" s="3">
        <v>56248.593908527269</v>
      </c>
      <c r="G19" s="3">
        <v>5100</v>
      </c>
      <c r="H19" s="3">
        <v>486.4375</v>
      </c>
      <c r="I19" s="3">
        <v>1.2621359223300972</v>
      </c>
      <c r="J19" s="3">
        <v>136.52571337021183</v>
      </c>
      <c r="K19" s="3">
        <v>5100</v>
      </c>
      <c r="L19" s="3">
        <v>1.1806734800338745</v>
      </c>
      <c r="M19" s="3">
        <v>619.75055075366367</v>
      </c>
      <c r="N19" s="3">
        <v>77203.9524234688</v>
      </c>
      <c r="O19" s="3">
        <v>7000</v>
      </c>
      <c r="P19" s="3">
        <v>434.33827432820738</v>
      </c>
      <c r="Q19" s="3">
        <v>1.504248909596271</v>
      </c>
      <c r="R19" s="3">
        <v>187.38822937011719</v>
      </c>
      <c r="S19" s="3">
        <v>7000</v>
      </c>
      <c r="T19" s="3">
        <v>1.0542191124471054</v>
      </c>
      <c r="U19" s="3">
        <v>2500</v>
      </c>
      <c r="V19" s="3">
        <v>7000</v>
      </c>
      <c r="W19" s="3">
        <v>51216.546875</v>
      </c>
      <c r="X19" s="3">
        <v>4.1849999999999996</v>
      </c>
      <c r="Y19" s="3">
        <v>3.74</v>
      </c>
      <c r="Z19" s="3">
        <v>0.40069076418876648</v>
      </c>
      <c r="AA19" s="3">
        <v>2.8323161125577818</v>
      </c>
      <c r="AB19" s="3">
        <v>10057.016666164411</v>
      </c>
      <c r="AC19" s="3">
        <v>80</v>
      </c>
      <c r="AD19" s="2">
        <v>4.5993835139703645</v>
      </c>
      <c r="AE19" s="3">
        <v>80</v>
      </c>
      <c r="AF19" s="3">
        <v>0</v>
      </c>
      <c r="AG19" s="3">
        <v>4.1849999999999996</v>
      </c>
      <c r="AH19" s="3">
        <v>10057.016666164411</v>
      </c>
      <c r="AI19" s="3">
        <v>9594.44</v>
      </c>
      <c r="AJ19" s="3">
        <v>4.5995416088022631</v>
      </c>
      <c r="AK19" s="3">
        <f t="shared" si="0"/>
        <v>2234.8925924809801</v>
      </c>
      <c r="AL19" s="3">
        <v>2242.27</v>
      </c>
      <c r="AM19" s="3">
        <f t="shared" si="1"/>
        <v>-0.33010121129938419</v>
      </c>
      <c r="AN19" s="3">
        <v>4.5995416088022631</v>
      </c>
      <c r="AO19" s="3">
        <f t="shared" si="3"/>
        <v>2234.8925924809801</v>
      </c>
      <c r="AP19" s="3">
        <f t="shared" si="4"/>
        <v>10057.016666164411</v>
      </c>
      <c r="AQ19" s="3">
        <f>coeff!$A$1+coeff!$A$2*C19+coeff!$A$3*D19+coeff!$A$4*N19+coeff!$A$5*W19+coeff!$A$6*X19+coeff!$A$7*Y19+coeff!$A$8*Z19+coeff!$A$9*AA19</f>
        <v>9594.4866476916322</v>
      </c>
      <c r="AR19" s="3">
        <f>coeff!$B$1+coeff!$B$2*C19+coeff!$B$3*D19+coeff!$B$4*N19+coeff!$B$5*W19+coeff!$B$6*X19+coeff!$B$7*Y19+coeff!$B$8*Z19+coeff!$B$9*AA19</f>
        <v>2242.2682538355712</v>
      </c>
      <c r="AT19" s="3">
        <f t="shared" si="5"/>
        <v>1036919.1383099301</v>
      </c>
      <c r="AU19" s="3">
        <f t="shared" si="6"/>
        <v>2192834.6371943322</v>
      </c>
      <c r="AV19" s="3">
        <v>10057.016666164411</v>
      </c>
      <c r="AW19" s="3">
        <v>9594.4866476916322</v>
      </c>
      <c r="AX19" s="3">
        <v>10057.016666164411</v>
      </c>
      <c r="AY19" s="3">
        <f t="shared" si="7"/>
        <v>-4.5990777765030817</v>
      </c>
      <c r="AZ19" s="3">
        <f t="shared" si="8"/>
        <v>2192686.9682553336</v>
      </c>
      <c r="BA19" s="3">
        <f t="shared" si="9"/>
        <v>1036817.5940597162</v>
      </c>
      <c r="BC19" s="3">
        <v>2234.8925924809801</v>
      </c>
      <c r="BD19" s="3">
        <v>2242.2682538355712</v>
      </c>
      <c r="BE19" s="3">
        <v>2234.8925924809801</v>
      </c>
      <c r="BF19" s="3">
        <f t="shared" si="10"/>
        <v>0.33002307938223086</v>
      </c>
      <c r="BG19" s="3">
        <f t="shared" si="11"/>
        <v>9930.8908321711569</v>
      </c>
      <c r="BH19" s="3">
        <f t="shared" si="12"/>
        <v>8515.2650370995634</v>
      </c>
      <c r="BJ19" s="3">
        <v>10057.016666164411</v>
      </c>
      <c r="BK19" s="3">
        <f t="shared" si="2"/>
        <v>4500</v>
      </c>
      <c r="BL19" s="3">
        <v>-4.5990777765030817</v>
      </c>
      <c r="BN19" s="3">
        <v>2234.8925924809801</v>
      </c>
      <c r="BO19" s="3">
        <f>coeff!$C$1+coeff!$C$2*C19+coeff!$C$3*D19+coeff!$C$4*N19+coeff!$C$5*W19+coeff!$C$6*X19+coeff!$C$7*Y19+coeff!$C$8*Z19+coeff!$C$9*AA19</f>
        <v>2285.8838071580121</v>
      </c>
      <c r="BP19" s="3">
        <f t="shared" si="13"/>
        <v>2.281595762077592</v>
      </c>
    </row>
    <row r="20" spans="1:68" ht="43.2" x14ac:dyDescent="0.3">
      <c r="A20" s="5" t="s">
        <v>53</v>
      </c>
      <c r="B20" s="6" t="s">
        <v>58</v>
      </c>
      <c r="C20" s="6">
        <v>11.5</v>
      </c>
      <c r="D20" s="6">
        <v>572</v>
      </c>
      <c r="E20" s="6">
        <v>815</v>
      </c>
      <c r="F20" s="6">
        <v>58523.783339113623</v>
      </c>
      <c r="G20" s="6">
        <v>4800</v>
      </c>
      <c r="H20" s="6">
        <v>736.19512195121956</v>
      </c>
      <c r="I20" s="6">
        <v>1.4248251748251748</v>
      </c>
      <c r="J20" s="6">
        <v>102.31430653691193</v>
      </c>
      <c r="K20" s="6">
        <v>4800</v>
      </c>
      <c r="L20" s="6">
        <v>1.2870546579360962</v>
      </c>
      <c r="M20" s="6">
        <v>870.04980544514331</v>
      </c>
      <c r="N20" s="6">
        <v>78031.711118818173</v>
      </c>
      <c r="O20" s="6">
        <v>6400</v>
      </c>
      <c r="P20" s="6">
        <v>701.87777333864381</v>
      </c>
      <c r="Q20" s="6">
        <v>1.5210660934355653</v>
      </c>
      <c r="R20" s="6">
        <v>136.41908264160156</v>
      </c>
      <c r="S20" s="6">
        <v>6400</v>
      </c>
      <c r="T20" s="6">
        <v>1.2270590442983287</v>
      </c>
      <c r="U20" s="6">
        <v>3000</v>
      </c>
      <c r="V20" s="6">
        <v>7000</v>
      </c>
      <c r="W20" s="6">
        <v>60962.28515625</v>
      </c>
      <c r="X20" s="6">
        <v>4.5999999999999996</v>
      </c>
      <c r="Y20" s="6">
        <v>4.3</v>
      </c>
      <c r="Z20" s="6">
        <v>0.5119471549987793</v>
      </c>
      <c r="AA20" s="6">
        <v>3.6187411976335486</v>
      </c>
      <c r="AB20" s="6">
        <v>10056.4548089377</v>
      </c>
      <c r="AC20" s="6">
        <v>46</v>
      </c>
      <c r="AD20" s="1">
        <v>6.0268483070650838</v>
      </c>
      <c r="AE20" s="6">
        <v>46</v>
      </c>
      <c r="AF20" s="6">
        <v>0</v>
      </c>
      <c r="AG20" s="6">
        <v>4.5999999999999996</v>
      </c>
      <c r="AH20" s="6">
        <v>10056.4548089377</v>
      </c>
      <c r="AI20" s="3">
        <v>9450.41</v>
      </c>
      <c r="AJ20" s="3">
        <v>6.0264260164434553</v>
      </c>
      <c r="AK20" s="3">
        <f t="shared" si="0"/>
        <v>2514.1137022344251</v>
      </c>
      <c r="AL20" s="3">
        <v>2590.9699999999998</v>
      </c>
      <c r="AM20" s="3">
        <f t="shared" si="1"/>
        <v>-3.056993711034965</v>
      </c>
      <c r="AN20" s="3">
        <v>6.0264260164434553</v>
      </c>
      <c r="AO20" s="3">
        <f t="shared" si="3"/>
        <v>2514.1137022344251</v>
      </c>
      <c r="AP20" s="3">
        <f t="shared" si="4"/>
        <v>10056.4548089377</v>
      </c>
      <c r="AQ20" s="3">
        <f>coeff!$A$1+coeff!$A$2*C20+coeff!$A$3*D20+coeff!$A$4*N20+coeff!$A$5*W20+coeff!$A$6*X20+coeff!$A$7*Y20+coeff!$A$8*Z20+coeff!$A$9*AA20</f>
        <v>9450.4659320419123</v>
      </c>
      <c r="AR20" s="3">
        <f>coeff!$B$1+coeff!$B$2*C20+coeff!$B$3*D20+coeff!$B$4*N20+coeff!$B$5*W20+coeff!$B$6*X20+coeff!$B$7*Y20+coeff!$B$8*Z20+coeff!$B$9*AA20</f>
        <v>2507.0435614860394</v>
      </c>
      <c r="AT20" s="3">
        <f t="shared" si="5"/>
        <v>764350.74316334818</v>
      </c>
      <c r="AU20" s="3">
        <f t="shared" si="6"/>
        <v>2191170.9314742438</v>
      </c>
      <c r="AV20" s="3">
        <v>10056.4548089377</v>
      </c>
      <c r="AW20" s="3">
        <v>9450.4659320419123</v>
      </c>
      <c r="AX20" s="3">
        <v>10056.4548089377</v>
      </c>
      <c r="AY20" s="3">
        <f t="shared" si="7"/>
        <v>-6.0258698359307878</v>
      </c>
      <c r="AZ20" s="3">
        <f t="shared" si="8"/>
        <v>2191023.3185651</v>
      </c>
      <c r="BA20" s="3">
        <f t="shared" si="9"/>
        <v>764263.56103109976</v>
      </c>
      <c r="BC20" s="3">
        <v>2514.1137022344251</v>
      </c>
      <c r="BD20" s="3">
        <v>2507.0435614860394</v>
      </c>
      <c r="BE20" s="3">
        <v>2514.1137022344251</v>
      </c>
      <c r="BF20" s="3">
        <f t="shared" si="10"/>
        <v>-0.2812180189822801</v>
      </c>
      <c r="BG20" s="3">
        <f t="shared" si="11"/>
        <v>32244.398951200197</v>
      </c>
      <c r="BH20" s="3">
        <f t="shared" si="12"/>
        <v>29755.254312707682</v>
      </c>
      <c r="BJ20" s="3">
        <v>10056.4548089377</v>
      </c>
      <c r="BK20" s="3">
        <f t="shared" si="2"/>
        <v>4000</v>
      </c>
      <c r="BL20" s="3">
        <v>-6.0258698359307878</v>
      </c>
      <c r="BN20" s="3">
        <v>2514.1137022344251</v>
      </c>
      <c r="BO20" s="3">
        <f>coeff!$C$1+coeff!$C$2*C20+coeff!$C$3*D20+coeff!$C$4*N20+coeff!$C$5*W20+coeff!$C$6*X20+coeff!$C$7*Y20+coeff!$C$8*Z20+coeff!$C$9*AA20</f>
        <v>2525.4400645882465</v>
      </c>
      <c r="BP20" s="3">
        <f t="shared" si="13"/>
        <v>0.45051114210765764</v>
      </c>
    </row>
    <row r="21" spans="1:68" ht="72" x14ac:dyDescent="0.3">
      <c r="A21" s="4" t="s">
        <v>49</v>
      </c>
      <c r="B21" s="3" t="s">
        <v>95</v>
      </c>
      <c r="C21" s="3">
        <v>11.46</v>
      </c>
      <c r="D21" s="3">
        <v>432</v>
      </c>
      <c r="E21" s="3">
        <v>613</v>
      </c>
      <c r="F21" s="3">
        <v>54642.089763404234</v>
      </c>
      <c r="G21" s="3">
        <v>5600</v>
      </c>
      <c r="H21" s="3">
        <v>543.82926829268297</v>
      </c>
      <c r="I21" s="3">
        <v>1.4189814814814814</v>
      </c>
      <c r="J21" s="3">
        <v>126.48631889676906</v>
      </c>
      <c r="K21" s="3">
        <v>5600</v>
      </c>
      <c r="L21" s="3">
        <v>1.2588640451431274</v>
      </c>
      <c r="M21" s="3">
        <v>706.91546692417887</v>
      </c>
      <c r="N21" s="3">
        <v>66351.108998419426</v>
      </c>
      <c r="O21" s="3">
        <v>6800</v>
      </c>
      <c r="P21" s="3">
        <v>527.71883620774224</v>
      </c>
      <c r="Q21" s="3">
        <v>1.6363783956578215</v>
      </c>
      <c r="R21" s="3">
        <v>153.59053039550781</v>
      </c>
      <c r="S21" s="3">
        <v>6800</v>
      </c>
      <c r="T21" s="3">
        <v>1.2215713801105141</v>
      </c>
      <c r="U21" s="3">
        <v>3000</v>
      </c>
      <c r="V21" s="3">
        <v>7000</v>
      </c>
      <c r="W21" s="3">
        <v>48787.5859375</v>
      </c>
      <c r="X21" s="3">
        <v>4.375</v>
      </c>
      <c r="Y21" s="3">
        <v>3.59</v>
      </c>
      <c r="Z21" s="3">
        <v>0.47441390156745911</v>
      </c>
      <c r="AA21" s="3">
        <v>3.4279550242281873</v>
      </c>
      <c r="AB21" s="3">
        <v>9921.7417010145655</v>
      </c>
      <c r="AC21" s="3">
        <v>176</v>
      </c>
      <c r="AD21" s="2">
        <v>3.0623660769179617</v>
      </c>
      <c r="AE21" s="3">
        <v>176</v>
      </c>
      <c r="AF21" s="3">
        <v>0</v>
      </c>
      <c r="AG21" s="3">
        <v>4.375</v>
      </c>
      <c r="AH21" s="3">
        <v>9921.7417010145655</v>
      </c>
      <c r="AI21" s="3">
        <v>9617.9</v>
      </c>
      <c r="AJ21" s="3">
        <v>3.0623826962104439</v>
      </c>
      <c r="AK21" s="3">
        <f t="shared" si="0"/>
        <v>2480.4354252536414</v>
      </c>
      <c r="AL21" s="3">
        <v>2470.1799999999998</v>
      </c>
      <c r="AM21" s="3">
        <f t="shared" si="1"/>
        <v>0.41345262002105326</v>
      </c>
      <c r="AN21" s="3">
        <v>3.0623826962104439</v>
      </c>
      <c r="AO21" s="3">
        <f t="shared" si="3"/>
        <v>2480.4354252536414</v>
      </c>
      <c r="AP21" s="3">
        <f t="shared" si="4"/>
        <v>9921.7417010145655</v>
      </c>
      <c r="AQ21" s="3">
        <f>coeff!$A$1+coeff!$A$2*C21+coeff!$A$3*D21+coeff!$A$4*N21+coeff!$A$5*W21+coeff!$A$6*X21+coeff!$A$7*Y21+coeff!$A$8*Z21+coeff!$A$9*AA21</f>
        <v>9617.9470927188049</v>
      </c>
      <c r="AR21" s="3">
        <f>coeff!$B$1+coeff!$B$2*C21+coeff!$B$3*D21+coeff!$B$4*N21+coeff!$B$5*W21+coeff!$B$6*X21+coeff!$B$7*Y21+coeff!$B$8*Z21+coeff!$B$9*AA21</f>
        <v>2470.1848675377023</v>
      </c>
      <c r="AT21" s="3">
        <f t="shared" si="5"/>
        <v>1085248.7102311864</v>
      </c>
      <c r="AU21" s="3">
        <f t="shared" si="6"/>
        <v>1810497.5876313485</v>
      </c>
      <c r="AV21" s="3">
        <v>9921.7417010145655</v>
      </c>
      <c r="AW21" s="3">
        <v>9617.9470927188049</v>
      </c>
      <c r="AX21" s="3">
        <v>9921.7417010145655</v>
      </c>
      <c r="AY21" s="3">
        <f t="shared" si="7"/>
        <v>-3.061908054557553</v>
      </c>
      <c r="AZ21" s="3">
        <f t="shared" si="8"/>
        <v>1810363.4086614735</v>
      </c>
      <c r="BA21" s="3">
        <f t="shared" si="9"/>
        <v>1085144.8264447642</v>
      </c>
      <c r="BC21" s="3">
        <v>2480.4354252536414</v>
      </c>
      <c r="BD21" s="3">
        <v>2470.1848675377023</v>
      </c>
      <c r="BE21" s="3">
        <v>2480.4354252536414</v>
      </c>
      <c r="BF21" s="3">
        <f t="shared" si="10"/>
        <v>-0.41325638279379429</v>
      </c>
      <c r="BG21" s="3">
        <f t="shared" si="11"/>
        <v>21283.593812406711</v>
      </c>
      <c r="BH21" s="3">
        <f t="shared" si="12"/>
        <v>18397.780973964731</v>
      </c>
      <c r="BJ21" s="3">
        <v>9921.7417010145655</v>
      </c>
      <c r="BK21" s="3">
        <f t="shared" si="2"/>
        <v>4000</v>
      </c>
      <c r="BL21" s="3">
        <v>-3.061908054557553</v>
      </c>
      <c r="BN21" s="3">
        <v>2480.4354252536414</v>
      </c>
      <c r="BO21" s="3">
        <f>coeff!$C$1+coeff!$C$2*C21+coeff!$C$3*D21+coeff!$C$4*N21+coeff!$C$5*W21+coeff!$C$6*X21+coeff!$C$7*Y21+coeff!$C$8*Z21+coeff!$C$9*AA21</f>
        <v>2509.7786452294913</v>
      </c>
      <c r="BP21" s="3">
        <f t="shared" si="13"/>
        <v>1.1829866513396288</v>
      </c>
    </row>
    <row r="22" spans="1:68" ht="43.2" x14ac:dyDescent="0.3">
      <c r="A22" s="4" t="s">
        <v>109</v>
      </c>
      <c r="B22" s="3" t="s">
        <v>110</v>
      </c>
      <c r="C22" s="3">
        <v>11.4</v>
      </c>
      <c r="D22" s="3">
        <v>534</v>
      </c>
      <c r="E22" s="3">
        <v>749</v>
      </c>
      <c r="F22" s="3">
        <v>56979.133799992618</v>
      </c>
      <c r="G22" s="3">
        <v>5400</v>
      </c>
      <c r="H22" s="3">
        <v>673.39024390243901</v>
      </c>
      <c r="I22" s="3">
        <v>1.4026217228464419</v>
      </c>
      <c r="J22" s="3">
        <v>106.70249775279517</v>
      </c>
      <c r="K22" s="3">
        <v>5400</v>
      </c>
      <c r="L22" s="3">
        <v>1.2610303163528442</v>
      </c>
      <c r="M22" s="3">
        <v>854.70360133124302</v>
      </c>
      <c r="N22" s="3">
        <v>70696.332677768602</v>
      </c>
      <c r="O22" s="3">
        <v>6700</v>
      </c>
      <c r="P22" s="3">
        <v>648.43772659739875</v>
      </c>
      <c r="Q22" s="3">
        <v>1.6005685418188071</v>
      </c>
      <c r="R22" s="3">
        <v>132.39013671875</v>
      </c>
      <c r="S22" s="3">
        <v>6700</v>
      </c>
      <c r="T22" s="3">
        <v>1.2143028587966274</v>
      </c>
      <c r="U22" s="3">
        <v>3000</v>
      </c>
      <c r="V22" s="3">
        <v>7000</v>
      </c>
      <c r="W22" s="3">
        <v>52758.45703125</v>
      </c>
      <c r="X22" s="3">
        <v>4.444</v>
      </c>
      <c r="Y22" s="3">
        <v>4.3</v>
      </c>
      <c r="Z22" s="3">
        <v>0.49265637993812561</v>
      </c>
      <c r="AA22" s="3">
        <v>3.7919278766967555</v>
      </c>
      <c r="AB22" s="3">
        <v>9901.3327005978881</v>
      </c>
      <c r="AC22" s="3">
        <v>98</v>
      </c>
      <c r="AD22" s="2">
        <v>1.1681258982379121</v>
      </c>
      <c r="AE22" s="3">
        <v>98</v>
      </c>
      <c r="AF22" s="3">
        <v>0</v>
      </c>
      <c r="AG22" s="3">
        <v>4.444</v>
      </c>
      <c r="AH22" s="3">
        <v>9901.3327005978881</v>
      </c>
      <c r="AI22" s="3">
        <v>9785.67</v>
      </c>
      <c r="AJ22" s="3">
        <v>1.1681528547253419</v>
      </c>
      <c r="AK22" s="3">
        <f t="shared" si="0"/>
        <v>2475.333175149472</v>
      </c>
      <c r="AL22" s="3">
        <v>2481.2800000000002</v>
      </c>
      <c r="AM22" s="3">
        <f t="shared" si="1"/>
        <v>-0.24024341087615719</v>
      </c>
      <c r="AN22" s="3">
        <v>1.1681528547253419</v>
      </c>
      <c r="AO22" s="3">
        <f t="shared" si="3"/>
        <v>2475.333175149472</v>
      </c>
      <c r="AP22" s="3">
        <f t="shared" si="4"/>
        <v>9901.3327005978881</v>
      </c>
      <c r="AQ22" s="3">
        <f>coeff!$A$1+coeff!$A$2*C22+coeff!$A$3*D22+coeff!$A$4*N22+coeff!$A$5*W22+coeff!$A$6*X22+coeff!$A$7*Y22+coeff!$A$8*Z22+coeff!$A$9*AA22</f>
        <v>9785.7235636004261</v>
      </c>
      <c r="AR22" s="3">
        <f>coeff!$B$1+coeff!$B$2*C22+coeff!$B$3*D22+coeff!$B$4*N22+coeff!$B$5*W22+coeff!$B$6*X22+coeff!$B$7*Y22+coeff!$B$8*Z22+coeff!$B$9*AA22</f>
        <v>2481.281819864822</v>
      </c>
      <c r="AT22" s="3">
        <f t="shared" si="5"/>
        <v>1462960.8410747366</v>
      </c>
      <c r="AU22" s="3">
        <f t="shared" si="6"/>
        <v>1755991.5633416534</v>
      </c>
      <c r="AV22" s="3">
        <v>9901.3327005978881</v>
      </c>
      <c r="AW22" s="3">
        <v>9785.7235636004261</v>
      </c>
      <c r="AX22" s="3">
        <v>9901.3327005978881</v>
      </c>
      <c r="AY22" s="3">
        <f t="shared" si="7"/>
        <v>-1.1676118810802203</v>
      </c>
      <c r="AZ22" s="3">
        <f t="shared" si="8"/>
        <v>1755859.419610044</v>
      </c>
      <c r="BA22" s="3">
        <f t="shared" si="9"/>
        <v>1462840.2261850438</v>
      </c>
      <c r="BC22" s="3">
        <v>2475.333175149472</v>
      </c>
      <c r="BD22" s="3">
        <v>2481.281819864822</v>
      </c>
      <c r="BE22" s="3">
        <v>2475.333175149472</v>
      </c>
      <c r="BF22" s="3">
        <f t="shared" si="10"/>
        <v>0.24031693087096132</v>
      </c>
      <c r="BG22" s="3">
        <f t="shared" si="11"/>
        <v>19820.90266526624</v>
      </c>
      <c r="BH22" s="3">
        <f t="shared" si="12"/>
        <v>21531.269485345114</v>
      </c>
      <c r="BJ22" s="3">
        <v>9901.3327005978881</v>
      </c>
      <c r="BK22" s="3">
        <f t="shared" si="2"/>
        <v>4000</v>
      </c>
      <c r="BL22" s="3">
        <v>-1.1676118810802203</v>
      </c>
      <c r="BN22" s="3">
        <v>2475.333175149472</v>
      </c>
      <c r="BO22" s="3">
        <f>coeff!$C$1+coeff!$C$2*C22+coeff!$C$3*D22+coeff!$C$4*N22+coeff!$C$5*W22+coeff!$C$6*X22+coeff!$C$7*Y22+coeff!$C$8*Z22+coeff!$C$9*AA22</f>
        <v>2482.0430055945353</v>
      </c>
      <c r="BP22" s="3">
        <f t="shared" si="13"/>
        <v>0.2710677702874531</v>
      </c>
    </row>
    <row r="23" spans="1:68" ht="43.2" x14ac:dyDescent="0.3">
      <c r="A23" s="4" t="s">
        <v>25</v>
      </c>
      <c r="B23" s="3" t="s">
        <v>238</v>
      </c>
      <c r="C23" s="3">
        <v>10.5</v>
      </c>
      <c r="D23" s="3">
        <v>401</v>
      </c>
      <c r="E23" s="3">
        <v>574</v>
      </c>
      <c r="F23" s="3">
        <v>49048.157112216613</v>
      </c>
      <c r="G23" s="3">
        <v>4800</v>
      </c>
      <c r="H23" s="3">
        <v>529.36585365853659</v>
      </c>
      <c r="I23" s="3">
        <v>1.43142144638404</v>
      </c>
      <c r="J23" s="3">
        <v>122.31460626487933</v>
      </c>
      <c r="K23" s="3">
        <v>4800</v>
      </c>
      <c r="L23" s="3">
        <v>1.3201143741607666</v>
      </c>
      <c r="M23" s="3">
        <v>640.96106115426517</v>
      </c>
      <c r="N23" s="3">
        <v>65397.54281628882</v>
      </c>
      <c r="O23" s="3">
        <v>6400</v>
      </c>
      <c r="P23" s="3">
        <v>459.9003723577826</v>
      </c>
      <c r="Q23" s="3">
        <v>1.5984066362949256</v>
      </c>
      <c r="R23" s="3">
        <v>163.08613586425781</v>
      </c>
      <c r="S23" s="3">
        <v>6400</v>
      </c>
      <c r="T23" s="3">
        <v>1.1468837215904801</v>
      </c>
      <c r="U23" s="3">
        <v>2500</v>
      </c>
      <c r="V23" s="3">
        <v>6500</v>
      </c>
      <c r="W23" s="3">
        <v>45982.64453125</v>
      </c>
      <c r="X23" s="3">
        <v>4</v>
      </c>
      <c r="Y23" s="3">
        <v>3.98</v>
      </c>
      <c r="Z23" s="3">
        <v>0.41862612962722778</v>
      </c>
      <c r="AA23" s="3">
        <v>2.8801845738285929</v>
      </c>
      <c r="AB23" s="3">
        <v>9867.9923830049866</v>
      </c>
      <c r="AC23" s="3">
        <v>65</v>
      </c>
      <c r="AD23" s="2">
        <v>-2.8892408687078177</v>
      </c>
      <c r="AE23" s="3">
        <v>65</v>
      </c>
      <c r="AF23" s="3">
        <v>0</v>
      </c>
      <c r="AG23" s="3">
        <v>4</v>
      </c>
      <c r="AH23" s="3">
        <v>9867.9923830049866</v>
      </c>
      <c r="AI23" s="3">
        <v>10153.1</v>
      </c>
      <c r="AJ23" s="3">
        <v>-2.8892160221570142</v>
      </c>
      <c r="AK23" s="3">
        <f t="shared" si="0"/>
        <v>2466.9980957512466</v>
      </c>
      <c r="AL23" s="3">
        <v>2399.71</v>
      </c>
      <c r="AM23" s="3">
        <f t="shared" si="1"/>
        <v>2.7275292942922249</v>
      </c>
      <c r="AN23" s="3">
        <v>-2.8892160221570142</v>
      </c>
      <c r="AO23" s="3">
        <f t="shared" si="3"/>
        <v>2466.9980957512466</v>
      </c>
      <c r="AP23" s="3">
        <f t="shared" si="4"/>
        <v>9867.9923830049866</v>
      </c>
      <c r="AQ23" s="3">
        <f>coeff!$A$1+coeff!$A$2*C23+coeff!$A$3*D23+coeff!$A$4*N23+coeff!$A$5*W23+coeff!$A$6*X23+coeff!$A$7*Y23+coeff!$A$8*Z23+coeff!$A$9*AA23</f>
        <v>10153.156781832273</v>
      </c>
      <c r="AR23" s="3">
        <f>coeff!$B$1+coeff!$B$2*C23+coeff!$B$3*D23+coeff!$B$4*N23+coeff!$B$5*W23+coeff!$B$6*X23+coeff!$B$7*Y23+coeff!$B$8*Z23+coeff!$B$9*AA23</f>
        <v>2399.7147325885526</v>
      </c>
      <c r="AT23" s="3">
        <f t="shared" si="5"/>
        <v>2486810.4103957647</v>
      </c>
      <c r="AU23" s="3">
        <f t="shared" si="6"/>
        <v>1668742.0753275761</v>
      </c>
      <c r="AV23" s="3">
        <v>9867.9923830049866</v>
      </c>
      <c r="AW23" s="3">
        <v>10153.156781832273</v>
      </c>
      <c r="AX23" s="3">
        <v>9867.9923830049866</v>
      </c>
      <c r="AY23" s="3">
        <f t="shared" si="7"/>
        <v>2.8897914363858521</v>
      </c>
      <c r="AZ23" s="3">
        <f t="shared" si="8"/>
        <v>1668613.2563786006</v>
      </c>
      <c r="BA23" s="3">
        <f t="shared" si="9"/>
        <v>2486653.1541159716</v>
      </c>
      <c r="BC23" s="3">
        <v>2466.9980957512466</v>
      </c>
      <c r="BD23" s="3">
        <v>2399.7147325885526</v>
      </c>
      <c r="BE23" s="3">
        <v>2466.9980957512466</v>
      </c>
      <c r="BF23" s="3">
        <f t="shared" si="10"/>
        <v>-2.727337458369826</v>
      </c>
      <c r="BG23" s="3">
        <f t="shared" si="11"/>
        <v>17543.439108496896</v>
      </c>
      <c r="BH23" s="3">
        <f t="shared" si="12"/>
        <v>4246.905373522879</v>
      </c>
      <c r="BJ23" s="3">
        <v>9867.9923830049866</v>
      </c>
      <c r="BK23" s="3">
        <f t="shared" si="2"/>
        <v>4000</v>
      </c>
      <c r="BL23" s="3">
        <v>2.8897914363858521</v>
      </c>
      <c r="BN23" s="3">
        <v>2466.9980957512466</v>
      </c>
      <c r="BO23" s="3">
        <f>coeff!$C$1+coeff!$C$2*C23+coeff!$C$3*D23+coeff!$C$4*N23+coeff!$C$5*W23+coeff!$C$6*X23+coeff!$C$7*Y23+coeff!$C$8*Z23+coeff!$C$9*AA23</f>
        <v>2368.5185927883672</v>
      </c>
      <c r="BP23" s="3">
        <f t="shared" si="13"/>
        <v>-3.9918759212860526</v>
      </c>
    </row>
    <row r="24" spans="1:68" ht="43.2" x14ac:dyDescent="0.3">
      <c r="A24" s="9" t="s">
        <v>25</v>
      </c>
      <c r="B24" s="7" t="s">
        <v>87</v>
      </c>
      <c r="C24" s="7">
        <v>10.47</v>
      </c>
      <c r="D24" s="7">
        <v>408.60000610351562</v>
      </c>
      <c r="E24" s="7">
        <v>599</v>
      </c>
      <c r="F24" s="7">
        <v>46489.059047892035</v>
      </c>
      <c r="G24" s="7">
        <v>4900</v>
      </c>
      <c r="H24" s="7">
        <v>538.46341463414637</v>
      </c>
      <c r="I24" s="7">
        <v>1.4659813999021047</v>
      </c>
      <c r="J24" s="7">
        <v>113.77645386170346</v>
      </c>
      <c r="K24" s="7">
        <v>4900</v>
      </c>
      <c r="L24" s="7">
        <v>1.3178254365921021</v>
      </c>
      <c r="M24" s="7">
        <v>652.72775363862047</v>
      </c>
      <c r="N24" s="7">
        <v>57874.134733090097</v>
      </c>
      <c r="O24" s="7">
        <v>6100</v>
      </c>
      <c r="P24" s="7">
        <v>467.39561336723466</v>
      </c>
      <c r="Q24" s="7">
        <v>1.597473699556095</v>
      </c>
      <c r="R24" s="7">
        <v>141.64007568359375</v>
      </c>
      <c r="S24" s="7">
        <v>6100</v>
      </c>
      <c r="T24" s="7">
        <v>1.1438952847949941</v>
      </c>
      <c r="U24" s="7">
        <v>2500</v>
      </c>
      <c r="V24" s="7">
        <v>6500</v>
      </c>
      <c r="W24" s="7">
        <v>42694.03515625</v>
      </c>
      <c r="X24" s="7">
        <v>4.032</v>
      </c>
      <c r="Y24" s="7">
        <v>4</v>
      </c>
      <c r="Z24" s="7">
        <v>0.47105470299720764</v>
      </c>
      <c r="AA24" s="7">
        <v>3.1817032879063505</v>
      </c>
      <c r="AB24" s="7">
        <v>9846.8828855483862</v>
      </c>
      <c r="AC24" s="7">
        <v>64</v>
      </c>
      <c r="AD24" s="10">
        <v>-8.5907414328193301</v>
      </c>
      <c r="AE24" s="7">
        <v>64</v>
      </c>
      <c r="AF24" s="7">
        <v>0</v>
      </c>
      <c r="AG24" s="7">
        <v>4.032</v>
      </c>
      <c r="AH24" s="7">
        <v>9846.8828855483862</v>
      </c>
      <c r="AI24" s="3">
        <v>10692.8</v>
      </c>
      <c r="AJ24" s="3">
        <v>-8.5907096111918761</v>
      </c>
      <c r="AK24" s="3">
        <f t="shared" si="0"/>
        <v>2461.7207213870965</v>
      </c>
      <c r="AL24" s="3">
        <v>2467.35</v>
      </c>
      <c r="AM24" s="3">
        <f t="shared" si="1"/>
        <v>-0.22867251203586791</v>
      </c>
      <c r="AN24" s="3">
        <v>-8.5907096111918761</v>
      </c>
      <c r="AO24" s="3">
        <f t="shared" si="3"/>
        <v>2461.7207213870965</v>
      </c>
      <c r="AP24" s="3">
        <f t="shared" si="4"/>
        <v>9846.8828855483862</v>
      </c>
      <c r="AQ24" s="3">
        <f>coeff!$A$1+coeff!$A$2*C24+coeff!$A$3*D24+coeff!$A$4*N24+coeff!$A$5*W24+coeff!$A$6*X24+coeff!$A$7*Y24+coeff!$A$8*Z24+coeff!$A$9*AA24</f>
        <v>10692.820707487255</v>
      </c>
      <c r="AR24" s="3">
        <f>coeff!$B$1+coeff!$B$2*C24+coeff!$B$3*D24+coeff!$B$4*N24+coeff!$B$5*W24+coeff!$B$6*X24+coeff!$B$7*Y24+coeff!$B$8*Z24+coeff!$B$9*AA24</f>
        <v>2530.492972825195</v>
      </c>
      <c r="AT24" s="3">
        <f t="shared" si="5"/>
        <v>4480107.001626228</v>
      </c>
      <c r="AU24" s="3">
        <f t="shared" si="6"/>
        <v>1614649.2729783254</v>
      </c>
      <c r="AV24" s="3">
        <v>9846.8828855483862</v>
      </c>
      <c r="AW24" s="3">
        <v>10692.820707487255</v>
      </c>
      <c r="AX24" s="3">
        <v>9846.8828855483862</v>
      </c>
      <c r="AY24" s="3">
        <f t="shared" si="7"/>
        <v>8.5909199060384438</v>
      </c>
      <c r="AZ24" s="3">
        <f t="shared" si="8"/>
        <v>1614522.5591229906</v>
      </c>
      <c r="BA24" s="3">
        <f t="shared" si="9"/>
        <v>4479895.9286650838</v>
      </c>
      <c r="BC24" s="3">
        <v>2461.7207213870965</v>
      </c>
      <c r="BD24" s="3">
        <v>2530.492972825195</v>
      </c>
      <c r="BE24" s="3">
        <v>2461.7207213870965</v>
      </c>
      <c r="BF24" s="3">
        <f t="shared" si="10"/>
        <v>2.7936658630938291</v>
      </c>
      <c r="BG24" s="3">
        <f t="shared" si="11"/>
        <v>16173.295923371683</v>
      </c>
      <c r="BH24" s="3">
        <f t="shared" si="12"/>
        <v>38395.040763384066</v>
      </c>
      <c r="BJ24" s="3">
        <v>9846.8828855483862</v>
      </c>
      <c r="BK24" s="3">
        <f t="shared" si="2"/>
        <v>4000</v>
      </c>
      <c r="BL24" s="3">
        <v>8.5909199060384438</v>
      </c>
      <c r="BN24" s="3">
        <v>2461.7207213870965</v>
      </c>
      <c r="BO24" s="3">
        <f>coeff!$C$1+coeff!$C$2*C24+coeff!$C$3*D24+coeff!$C$4*N24+coeff!$C$5*W24+coeff!$C$6*X24+coeff!$C$7*Y24+coeff!$C$8*Z24+coeff!$C$9*AA24</f>
        <v>2509.0154481132226</v>
      </c>
      <c r="BP24" s="3">
        <f t="shared" si="13"/>
        <v>1.9212060212694282</v>
      </c>
    </row>
    <row r="25" spans="1:68" ht="100.8" x14ac:dyDescent="0.3">
      <c r="A25" s="5" t="s">
        <v>51</v>
      </c>
      <c r="B25" s="6" t="s">
        <v>128</v>
      </c>
      <c r="C25" s="6">
        <v>11.05</v>
      </c>
      <c r="D25" s="6">
        <v>369</v>
      </c>
      <c r="E25" s="6">
        <v>525</v>
      </c>
      <c r="F25" s="6">
        <v>55307.480625288073</v>
      </c>
      <c r="G25" s="6">
        <v>5100</v>
      </c>
      <c r="H25" s="6">
        <v>475.26086956521738</v>
      </c>
      <c r="I25" s="6">
        <v>1.4227642276422765</v>
      </c>
      <c r="J25" s="6">
        <v>149.88477134224411</v>
      </c>
      <c r="K25" s="6">
        <v>5100</v>
      </c>
      <c r="L25" s="6">
        <v>1.2879698276519775</v>
      </c>
      <c r="M25" s="6">
        <v>592.80901375469489</v>
      </c>
      <c r="N25" s="6">
        <v>70489.926287131879</v>
      </c>
      <c r="O25" s="6">
        <v>6500</v>
      </c>
      <c r="P25" s="6">
        <v>425.53969359876822</v>
      </c>
      <c r="Q25" s="6">
        <v>1.6065284925601488</v>
      </c>
      <c r="R25" s="6">
        <v>191.02961730957031</v>
      </c>
      <c r="S25" s="6">
        <v>6500</v>
      </c>
      <c r="T25" s="6">
        <v>1.1532241018936806</v>
      </c>
      <c r="U25" s="6">
        <v>2500</v>
      </c>
      <c r="V25" s="6">
        <v>6500</v>
      </c>
      <c r="W25" s="6">
        <v>50026.625</v>
      </c>
      <c r="X25" s="6">
        <v>4.0259999999999998</v>
      </c>
      <c r="Y25" s="6">
        <v>3.6219999999999999</v>
      </c>
      <c r="Z25" s="6">
        <v>0.36476859450340271</v>
      </c>
      <c r="AA25" s="6">
        <v>2.4351529655985091</v>
      </c>
      <c r="AB25" s="6">
        <v>9764.7757181826328</v>
      </c>
      <c r="AC25" s="6">
        <v>115</v>
      </c>
      <c r="AD25" s="1">
        <v>6.3338856584582519</v>
      </c>
      <c r="AE25" s="6">
        <v>115</v>
      </c>
      <c r="AF25" s="6">
        <v>0</v>
      </c>
      <c r="AG25" s="6">
        <v>4.0259999999999998</v>
      </c>
      <c r="AH25" s="6">
        <v>9764.7757181826328</v>
      </c>
      <c r="AI25" s="3">
        <v>9146.2900000000009</v>
      </c>
      <c r="AJ25" s="3">
        <v>6.3338445862199597</v>
      </c>
      <c r="AK25" s="3">
        <f t="shared" si="0"/>
        <v>2441.1939295456582</v>
      </c>
      <c r="AL25" s="3">
        <v>2387.54</v>
      </c>
      <c r="AM25" s="3">
        <f t="shared" si="1"/>
        <v>2.1978560939500622</v>
      </c>
      <c r="AN25" s="3">
        <v>6.3338445862199597</v>
      </c>
      <c r="AO25" s="3">
        <f t="shared" si="3"/>
        <v>2441.1939295456582</v>
      </c>
      <c r="AP25" s="3">
        <f t="shared" si="4"/>
        <v>9764.7757181826328</v>
      </c>
      <c r="AQ25" s="3">
        <f>coeff!$A$1+coeff!$A$2*C25+coeff!$A$3*D25+coeff!$A$4*N25+coeff!$A$5*W25+coeff!$A$6*X25+coeff!$A$7*Y25+coeff!$A$8*Z25+coeff!$A$9*AA25</f>
        <v>9146.335761411905</v>
      </c>
      <c r="AR25" s="3">
        <f>coeff!$B$1+coeff!$B$2*C25+coeff!$B$3*D25+coeff!$B$4*N25+coeff!$B$5*W25+coeff!$B$6*X25+coeff!$B$7*Y25+coeff!$B$8*Z25+coeff!$B$9*AA25</f>
        <v>2309.9443456558429</v>
      </c>
      <c r="AT25" s="3">
        <f t="shared" si="5"/>
        <v>325061.19248553365</v>
      </c>
      <c r="AU25" s="3">
        <f t="shared" si="6"/>
        <v>1412725.5926546147</v>
      </c>
      <c r="AV25" s="3">
        <v>9764.7757181826328</v>
      </c>
      <c r="AW25" s="3">
        <v>9146.335761411905</v>
      </c>
      <c r="AX25" s="3">
        <v>9764.7757181826328</v>
      </c>
      <c r="AY25" s="3">
        <f t="shared" si="7"/>
        <v>-6.3333759486063084</v>
      </c>
      <c r="AZ25" s="3">
        <f t="shared" si="8"/>
        <v>1412607.0667382039</v>
      </c>
      <c r="BA25" s="3">
        <f t="shared" si="9"/>
        <v>325004.33899988129</v>
      </c>
      <c r="BC25" s="3">
        <v>2441.1939295456582</v>
      </c>
      <c r="BD25" s="3">
        <v>2309.9443456558429</v>
      </c>
      <c r="BE25" s="3">
        <v>2441.1939295456582</v>
      </c>
      <c r="BF25" s="3">
        <f t="shared" si="10"/>
        <v>-5.376450526986309</v>
      </c>
      <c r="BG25" s="3">
        <f t="shared" si="11"/>
        <v>11373.685413816171</v>
      </c>
      <c r="BH25" s="3">
        <f t="shared" si="12"/>
        <v>605.26341811755321</v>
      </c>
      <c r="BJ25" s="3">
        <v>9764.7757181826328</v>
      </c>
      <c r="BK25" s="3">
        <f t="shared" si="2"/>
        <v>4000</v>
      </c>
      <c r="BL25" s="3">
        <v>-6.3333759486063084</v>
      </c>
      <c r="BN25" s="3">
        <v>2441.1939295456582</v>
      </c>
      <c r="BO25" s="3">
        <f>coeff!$C$1+coeff!$C$2*C25+coeff!$C$3*D25+coeff!$C$4*N25+coeff!$C$5*W25+coeff!$C$6*X25+coeff!$C$7*Y25+coeff!$C$8*Z25+coeff!$C$9*AA25</f>
        <v>2257.1245760408206</v>
      </c>
      <c r="BP25" s="3">
        <f t="shared" si="13"/>
        <v>-7.540136458519525</v>
      </c>
    </row>
    <row r="26" spans="1:68" ht="72" x14ac:dyDescent="0.3">
      <c r="A26" s="4" t="s">
        <v>43</v>
      </c>
      <c r="B26" s="3" t="s">
        <v>47</v>
      </c>
      <c r="C26" s="3">
        <v>10.4</v>
      </c>
      <c r="D26" s="3">
        <v>402</v>
      </c>
      <c r="E26" s="3">
        <v>555</v>
      </c>
      <c r="F26" s="3">
        <v>46448.387289407503</v>
      </c>
      <c r="G26" s="3">
        <v>4700</v>
      </c>
      <c r="H26" s="3">
        <v>525.9545454545455</v>
      </c>
      <c r="I26" s="3">
        <v>1.3805970149253732</v>
      </c>
      <c r="J26" s="3">
        <v>115.54325196370026</v>
      </c>
      <c r="K26" s="3">
        <v>4700</v>
      </c>
      <c r="L26" s="3">
        <v>1.3083447217941284</v>
      </c>
      <c r="M26" s="3">
        <v>591.36197713849583</v>
      </c>
      <c r="N26" s="3">
        <v>62260.60423899303</v>
      </c>
      <c r="O26" s="3">
        <v>6300</v>
      </c>
      <c r="P26" s="3">
        <v>449.08504438929981</v>
      </c>
      <c r="Q26" s="3">
        <v>1.4710496943743678</v>
      </c>
      <c r="R26" s="3">
        <v>154.87712097167969</v>
      </c>
      <c r="S26" s="3">
        <v>6300</v>
      </c>
      <c r="T26" s="3">
        <v>1.1171269760927856</v>
      </c>
      <c r="U26" s="3">
        <v>2500</v>
      </c>
      <c r="V26" s="3">
        <v>6500</v>
      </c>
      <c r="W26" s="3">
        <v>44247.25390625</v>
      </c>
      <c r="X26" s="3">
        <v>4.1260000000000003</v>
      </c>
      <c r="Y26" s="3">
        <v>3.75</v>
      </c>
      <c r="Z26" s="3">
        <v>0.43050315976142883</v>
      </c>
      <c r="AA26" s="3">
        <v>2.9618995852777936</v>
      </c>
      <c r="AB26" s="3">
        <v>9701.8867915476567</v>
      </c>
      <c r="AC26" s="3">
        <v>6</v>
      </c>
      <c r="AD26" s="2">
        <v>-3.8065778935856964</v>
      </c>
      <c r="AE26" s="3">
        <v>6</v>
      </c>
      <c r="AF26" s="3">
        <v>0</v>
      </c>
      <c r="AG26" s="3">
        <v>4.1260000000000003</v>
      </c>
      <c r="AH26" s="3">
        <v>9701.8867915476567</v>
      </c>
      <c r="AI26" s="3">
        <v>10071.200000000001</v>
      </c>
      <c r="AJ26" s="3">
        <v>-3.8066122228316659</v>
      </c>
      <c r="AK26" s="3">
        <f t="shared" si="0"/>
        <v>2425.4716978869142</v>
      </c>
      <c r="AL26" s="3">
        <v>2391.17</v>
      </c>
      <c r="AM26" s="3">
        <f t="shared" si="1"/>
        <v>1.4142279176787735</v>
      </c>
      <c r="AN26" s="3">
        <v>-3.8066122228316659</v>
      </c>
      <c r="AO26" s="3">
        <f t="shared" si="3"/>
        <v>2425.4716978869142</v>
      </c>
      <c r="AP26" s="3">
        <f t="shared" si="4"/>
        <v>9701.8867915476567</v>
      </c>
      <c r="AQ26" s="3">
        <f>coeff!$A$1+coeff!$A$2*C26+coeff!$A$3*D26+coeff!$A$4*N26+coeff!$A$5*W26+coeff!$A$6*X26+coeff!$A$7*Y26+coeff!$A$8*Z26+coeff!$A$9*AA26</f>
        <v>10071.288035560829</v>
      </c>
      <c r="AR26" s="3">
        <f>coeff!$B$1+coeff!$B$2*C26+coeff!$B$3*D26+coeff!$B$4*N26+coeff!$B$5*W26+coeff!$B$6*X26+coeff!$B$7*Y26+coeff!$B$8*Z26+coeff!$B$9*AA26</f>
        <v>2391.1688044141688</v>
      </c>
      <c r="AT26" s="3">
        <f t="shared" si="5"/>
        <v>2235305.032833491</v>
      </c>
      <c r="AU26" s="3">
        <f t="shared" si="6"/>
        <v>1267183.4008496804</v>
      </c>
      <c r="AV26" s="3">
        <v>9701.8867915476567</v>
      </c>
      <c r="AW26" s="3">
        <v>10071.288035560829</v>
      </c>
      <c r="AX26" s="3">
        <v>9701.8867915476567</v>
      </c>
      <c r="AY26" s="3">
        <f t="shared" si="7"/>
        <v>3.8075196294291591</v>
      </c>
      <c r="AZ26" s="3">
        <f t="shared" si="8"/>
        <v>1267071.1463795609</v>
      </c>
      <c r="BA26" s="3">
        <f t="shared" si="9"/>
        <v>2235155.9407166536</v>
      </c>
      <c r="BC26" s="3">
        <v>2425.4716978869142</v>
      </c>
      <c r="BD26" s="3">
        <v>2391.1688044141688</v>
      </c>
      <c r="BE26" s="3">
        <v>2425.4716978869142</v>
      </c>
      <c r="BF26" s="3">
        <f t="shared" si="10"/>
        <v>-1.4142772105990877</v>
      </c>
      <c r="BG26" s="3">
        <f t="shared" si="11"/>
        <v>8267.4011469564866</v>
      </c>
      <c r="BH26" s="3">
        <f t="shared" si="12"/>
        <v>3206.0912956862621</v>
      </c>
      <c r="BJ26" s="3">
        <v>9701.8867915476567</v>
      </c>
      <c r="BK26" s="3">
        <f t="shared" si="2"/>
        <v>4000</v>
      </c>
      <c r="BL26" s="3">
        <v>3.8075196294291591</v>
      </c>
      <c r="BN26" s="3">
        <v>2425.4716978869142</v>
      </c>
      <c r="BO26" s="3">
        <f>coeff!$C$1+coeff!$C$2*C26+coeff!$C$3*D26+coeff!$C$4*N26+coeff!$C$5*W26+coeff!$C$6*X26+coeff!$C$7*Y26+coeff!$C$8*Z26+coeff!$C$9*AA26</f>
        <v>2366.510073324424</v>
      </c>
      <c r="BP26" s="3">
        <f t="shared" si="13"/>
        <v>-2.430934346249348</v>
      </c>
    </row>
    <row r="27" spans="1:68" ht="72" x14ac:dyDescent="0.3">
      <c r="A27" s="5" t="s">
        <v>49</v>
      </c>
      <c r="B27" s="6" t="s">
        <v>72</v>
      </c>
      <c r="C27" s="6">
        <v>10.9</v>
      </c>
      <c r="D27" s="6">
        <v>395</v>
      </c>
      <c r="E27" s="6">
        <v>530</v>
      </c>
      <c r="F27" s="6">
        <v>58934.685638923329</v>
      </c>
      <c r="G27" s="6">
        <v>5400</v>
      </c>
      <c r="H27" s="6">
        <v>488.02439024390242</v>
      </c>
      <c r="I27" s="6">
        <v>1.3417721518987342</v>
      </c>
      <c r="J27" s="6">
        <v>149.2017357947426</v>
      </c>
      <c r="K27" s="6">
        <v>5400</v>
      </c>
      <c r="L27" s="6">
        <v>1.2355048656463623</v>
      </c>
      <c r="M27" s="6">
        <v>627.63309232085305</v>
      </c>
      <c r="N27" s="6">
        <v>73122.665514960419</v>
      </c>
      <c r="O27" s="6">
        <v>6700</v>
      </c>
      <c r="P27" s="6">
        <v>469.99619265180286</v>
      </c>
      <c r="Q27" s="6">
        <v>1.5889445375211471</v>
      </c>
      <c r="R27" s="6">
        <v>185.12066650390625</v>
      </c>
      <c r="S27" s="6">
        <v>6700</v>
      </c>
      <c r="T27" s="6">
        <v>1.1898637788653235</v>
      </c>
      <c r="U27" s="6">
        <v>3000</v>
      </c>
      <c r="V27" s="6">
        <v>7000</v>
      </c>
      <c r="W27" s="6">
        <v>54569.15234375</v>
      </c>
      <c r="X27" s="6">
        <v>4.0709999999999997</v>
      </c>
      <c r="Y27" s="6">
        <v>3.7919999999999998</v>
      </c>
      <c r="Z27" s="6">
        <v>0.41932275891304016</v>
      </c>
      <c r="AA27" s="6">
        <v>2.7400699016793393</v>
      </c>
      <c r="AB27" s="6">
        <v>9701.474578046742</v>
      </c>
      <c r="AC27" s="6">
        <v>177</v>
      </c>
      <c r="AD27" s="1">
        <v>6.4000610216802158</v>
      </c>
      <c r="AE27" s="6">
        <v>177</v>
      </c>
      <c r="AF27" s="6">
        <v>0</v>
      </c>
      <c r="AG27" s="6">
        <v>4.0709999999999997</v>
      </c>
      <c r="AH27" s="6">
        <v>9701.474578046742</v>
      </c>
      <c r="AI27" s="3">
        <v>9080.57</v>
      </c>
      <c r="AJ27" s="3">
        <v>6.4001051907281585</v>
      </c>
      <c r="AK27" s="3">
        <f t="shared" si="0"/>
        <v>2425.3686445116855</v>
      </c>
      <c r="AL27" s="3">
        <v>2475.09</v>
      </c>
      <c r="AM27" s="3">
        <f t="shared" si="1"/>
        <v>-2.050053529010035</v>
      </c>
      <c r="AN27" s="3">
        <v>6.4001051907281585</v>
      </c>
      <c r="AO27" s="3">
        <f t="shared" si="3"/>
        <v>2425.3686445116855</v>
      </c>
      <c r="AP27" s="3">
        <f t="shared" si="4"/>
        <v>9701.474578046742</v>
      </c>
      <c r="AQ27" s="3">
        <f>coeff!$A$1+coeff!$A$2*C27+coeff!$A$3*D27+coeff!$A$4*N27+coeff!$A$5*W27+coeff!$A$6*X27+coeff!$A$7*Y27+coeff!$A$8*Z27+coeff!$A$9*AA27</f>
        <v>9080.6160121033936</v>
      </c>
      <c r="AR27" s="3">
        <f>coeff!$B$1+coeff!$B$2*C27+coeff!$B$3*D27+coeff!$B$4*N27+coeff!$B$5*W27+coeff!$B$6*X27+coeff!$B$7*Y27+coeff!$B$8*Z27+coeff!$B$9*AA27</f>
        <v>2395.5437919217879</v>
      </c>
      <c r="AT27" s="3">
        <f t="shared" si="5"/>
        <v>254441.18088769761</v>
      </c>
      <c r="AU27" s="3">
        <f t="shared" si="6"/>
        <v>1266255.5195514886</v>
      </c>
      <c r="AV27" s="3">
        <v>9701.474578046742</v>
      </c>
      <c r="AW27" s="3">
        <v>9080.6160121033936</v>
      </c>
      <c r="AX27" s="3">
        <v>9701.474578046742</v>
      </c>
      <c r="AY27" s="3">
        <f t="shared" si="7"/>
        <v>-6.3996309112459651</v>
      </c>
      <c r="AZ27" s="3">
        <f t="shared" si="8"/>
        <v>1266143.3061883645</v>
      </c>
      <c r="BA27" s="3">
        <f t="shared" si="9"/>
        <v>254390.8811452896</v>
      </c>
      <c r="BC27" s="3">
        <v>2425.3686445116855</v>
      </c>
      <c r="BD27" s="3">
        <v>2395.5437919217879</v>
      </c>
      <c r="BE27" s="3">
        <v>2425.3686445116855</v>
      </c>
      <c r="BF27" s="3">
        <f t="shared" si="10"/>
        <v>-1.2297038908863427</v>
      </c>
      <c r="BG27" s="3">
        <f t="shared" si="11"/>
        <v>8248.6714590752927</v>
      </c>
      <c r="BH27" s="3">
        <f t="shared" si="12"/>
        <v>3720.676019153299</v>
      </c>
      <c r="BJ27" s="3">
        <v>9701.474578046742</v>
      </c>
      <c r="BK27" s="3">
        <f t="shared" si="2"/>
        <v>4000</v>
      </c>
      <c r="BL27" s="3">
        <v>-6.3996309112459651</v>
      </c>
      <c r="BN27" s="3">
        <v>2425.3686445116855</v>
      </c>
      <c r="BO27" s="3">
        <f>coeff!$C$1+coeff!$C$2*C27+coeff!$C$3*D27+coeff!$C$4*N27+coeff!$C$5*W27+coeff!$C$6*X27+coeff!$C$7*Y27+coeff!$C$8*Z27+coeff!$C$9*AA27</f>
        <v>2427.678533874604</v>
      </c>
      <c r="BP27" s="3">
        <f t="shared" si="13"/>
        <v>9.5238691575629544E-2</v>
      </c>
    </row>
    <row r="28" spans="1:68" ht="72" x14ac:dyDescent="0.3">
      <c r="A28" s="9" t="s">
        <v>43</v>
      </c>
      <c r="B28" s="7" t="s">
        <v>118</v>
      </c>
      <c r="C28" s="7">
        <v>10.5</v>
      </c>
      <c r="D28" s="7">
        <v>385</v>
      </c>
      <c r="E28" s="7">
        <v>563</v>
      </c>
      <c r="F28" s="7">
        <v>45771.542736364587</v>
      </c>
      <c r="G28" s="7">
        <v>5300</v>
      </c>
      <c r="H28" s="7">
        <v>497.95238095238096</v>
      </c>
      <c r="I28" s="7">
        <v>1.4623376623376623</v>
      </c>
      <c r="J28" s="7">
        <v>118.88712399055737</v>
      </c>
      <c r="K28" s="7">
        <v>5300</v>
      </c>
      <c r="L28" s="7">
        <v>1.2933827638626099</v>
      </c>
      <c r="M28" s="7">
        <v>606.95570067358801</v>
      </c>
      <c r="N28" s="7">
        <v>54407.682875301289</v>
      </c>
      <c r="O28" s="7">
        <v>6300</v>
      </c>
      <c r="P28" s="7">
        <v>435.72394108791593</v>
      </c>
      <c r="Q28" s="7">
        <v>1.576508313437891</v>
      </c>
      <c r="R28" s="7">
        <v>141.31864929199219</v>
      </c>
      <c r="S28" s="7">
        <v>6300</v>
      </c>
      <c r="T28" s="7">
        <v>1.1317504963322493</v>
      </c>
      <c r="U28" s="7">
        <v>2500</v>
      </c>
      <c r="V28" s="7">
        <v>6500</v>
      </c>
      <c r="W28" s="7">
        <v>38862.6328125</v>
      </c>
      <c r="X28" s="7">
        <v>4.0019999999999998</v>
      </c>
      <c r="Y28" s="7">
        <v>3.8250000000000002</v>
      </c>
      <c r="Z28" s="7">
        <v>0.48978233337402344</v>
      </c>
      <c r="AA28" s="7">
        <v>3.385132476849201</v>
      </c>
      <c r="AB28" s="7">
        <v>9700.5330407794372</v>
      </c>
      <c r="AC28" s="7">
        <v>7</v>
      </c>
      <c r="AD28" s="10">
        <v>-12.670132456680196</v>
      </c>
      <c r="AE28" s="7">
        <v>7</v>
      </c>
      <c r="AF28" s="7">
        <v>0</v>
      </c>
      <c r="AG28" s="7">
        <v>4.0019999999999998</v>
      </c>
      <c r="AH28" s="7">
        <v>9700.5330407794372</v>
      </c>
      <c r="AI28" s="3">
        <v>10929.6</v>
      </c>
      <c r="AJ28" s="3">
        <v>-12.670097138515676</v>
      </c>
      <c r="AK28" s="3">
        <f t="shared" si="0"/>
        <v>2425.1332601948593</v>
      </c>
      <c r="AL28" s="3">
        <v>2488.37</v>
      </c>
      <c r="AM28" s="3">
        <f t="shared" si="1"/>
        <v>-2.6075573183165828</v>
      </c>
      <c r="AN28" s="3">
        <v>-12.670097138515676</v>
      </c>
      <c r="AO28" s="3">
        <f t="shared" si="3"/>
        <v>2425.1332601948593</v>
      </c>
      <c r="AP28" s="3">
        <f t="shared" si="4"/>
        <v>9700.5330407794372</v>
      </c>
      <c r="AQ28" s="3">
        <f>coeff!$A$1+coeff!$A$2*C28+coeff!$A$3*D28+coeff!$A$4*N28+coeff!$A$5*W28+coeff!$A$6*X28+coeff!$A$7*Y28+coeff!$A$8*Z28+coeff!$A$9*AA28</f>
        <v>10929.690381163575</v>
      </c>
      <c r="AR28" s="3">
        <f>coeff!$B$1+coeff!$B$2*C28+coeff!$B$3*D28+coeff!$B$4*N28+coeff!$B$5*W28+coeff!$B$6*X28+coeff!$B$7*Y28+coeff!$B$8*Z28+coeff!$B$9*AA28</f>
        <v>2548.1801583017232</v>
      </c>
      <c r="AT28" s="3">
        <f t="shared" si="5"/>
        <v>5538943.4179461328</v>
      </c>
      <c r="AU28" s="3">
        <f t="shared" si="6"/>
        <v>1264137.4195624914</v>
      </c>
      <c r="AV28" s="3">
        <v>9700.5330407794372</v>
      </c>
      <c r="AW28" s="3">
        <v>10929.690381163575</v>
      </c>
      <c r="AX28" s="3">
        <v>9700.5330407794372</v>
      </c>
      <c r="AY28" s="3">
        <f t="shared" si="7"/>
        <v>12.671028851888483</v>
      </c>
      <c r="AZ28" s="3">
        <f t="shared" si="8"/>
        <v>1264025.3000918971</v>
      </c>
      <c r="BA28" s="3">
        <f t="shared" si="9"/>
        <v>5538708.7237289743</v>
      </c>
      <c r="BC28" s="3">
        <v>2425.1332601948593</v>
      </c>
      <c r="BD28" s="3">
        <v>2548.1801583017232</v>
      </c>
      <c r="BE28" s="3">
        <v>2425.1332601948593</v>
      </c>
      <c r="BF28" s="3">
        <f t="shared" si="10"/>
        <v>5.073820071107229</v>
      </c>
      <c r="BG28" s="3">
        <f t="shared" si="11"/>
        <v>8205.9706232877943</v>
      </c>
      <c r="BH28" s="3">
        <f t="shared" si="12"/>
        <v>45639.362365147805</v>
      </c>
      <c r="BJ28" s="3">
        <v>9700.5330407794372</v>
      </c>
      <c r="BK28" s="3">
        <f t="shared" si="2"/>
        <v>4000</v>
      </c>
      <c r="BL28" s="3">
        <v>12.671028851888483</v>
      </c>
      <c r="BN28" s="3">
        <v>2425.1332601948593</v>
      </c>
      <c r="BO28" s="3">
        <f>coeff!$C$1+coeff!$C$2*C28+coeff!$C$3*D28+coeff!$C$4*N28+coeff!$C$5*W28+coeff!$C$6*X28+coeff!$C$7*Y28+coeff!$C$8*Z28+coeff!$C$9*AA28</f>
        <v>2564.9641748250701</v>
      </c>
      <c r="BP28" s="3">
        <f t="shared" si="13"/>
        <v>5.7659064318377053</v>
      </c>
    </row>
    <row r="29" spans="1:68" ht="43.2" x14ac:dyDescent="0.3">
      <c r="A29" s="5" t="s">
        <v>136</v>
      </c>
      <c r="B29" s="6" t="s">
        <v>137</v>
      </c>
      <c r="C29" s="6">
        <v>11.4</v>
      </c>
      <c r="D29" s="6">
        <v>409</v>
      </c>
      <c r="E29" s="6">
        <v>581</v>
      </c>
      <c r="F29" s="6">
        <v>41080.671543058685</v>
      </c>
      <c r="G29" s="6">
        <v>3200</v>
      </c>
      <c r="H29" s="6">
        <v>552</v>
      </c>
      <c r="I29" s="6">
        <v>1.4205378973105134</v>
      </c>
      <c r="J29" s="6">
        <v>100.44173971407992</v>
      </c>
      <c r="K29" s="6">
        <v>3200</v>
      </c>
      <c r="L29" s="6">
        <v>1.3496332168579102</v>
      </c>
      <c r="M29" s="6">
        <v>587.49686617680629</v>
      </c>
      <c r="N29" s="6">
        <v>74458.717171793862</v>
      </c>
      <c r="O29" s="6">
        <v>5800</v>
      </c>
      <c r="P29" s="6">
        <v>463.35302447910237</v>
      </c>
      <c r="Q29" s="6">
        <v>1.436422655689013</v>
      </c>
      <c r="R29" s="6">
        <v>182.0506591796875</v>
      </c>
      <c r="S29" s="6">
        <v>5800</v>
      </c>
      <c r="T29" s="6">
        <v>1.1328924803890026</v>
      </c>
      <c r="U29" s="6">
        <v>2500</v>
      </c>
      <c r="V29" s="6">
        <v>6400</v>
      </c>
      <c r="W29" s="6">
        <v>57127.80078125</v>
      </c>
      <c r="X29" s="6">
        <v>4.03</v>
      </c>
      <c r="Y29" s="6">
        <v>4</v>
      </c>
      <c r="Z29" s="6">
        <v>0.37733688950538635</v>
      </c>
      <c r="AA29" s="6">
        <v>2.5664750019970195</v>
      </c>
      <c r="AB29" s="6">
        <v>9681.8502192629585</v>
      </c>
      <c r="AC29" s="6">
        <v>101</v>
      </c>
      <c r="AD29" s="1">
        <v>11.954636768799354</v>
      </c>
      <c r="AE29" s="6">
        <v>101</v>
      </c>
      <c r="AF29" s="6">
        <v>0</v>
      </c>
      <c r="AG29" s="6">
        <v>4.03</v>
      </c>
      <c r="AH29" s="6">
        <v>9681.8502192629585</v>
      </c>
      <c r="AI29" s="3">
        <v>8524.42</v>
      </c>
      <c r="AJ29" s="3">
        <v>11.954638762745383</v>
      </c>
      <c r="AK29" s="3">
        <f t="shared" si="0"/>
        <v>2482.5256972469124</v>
      </c>
      <c r="AL29" s="3">
        <v>2460.0100000000002</v>
      </c>
      <c r="AM29" s="3">
        <f t="shared" si="1"/>
        <v>0.90696733862137957</v>
      </c>
      <c r="AN29" s="3">
        <v>11.954638762745383</v>
      </c>
      <c r="AO29" s="3">
        <f t="shared" si="3"/>
        <v>2482.5256972469124</v>
      </c>
      <c r="AP29" s="3">
        <f t="shared" si="4"/>
        <v>9681.8502192629585</v>
      </c>
      <c r="AQ29" s="3">
        <f>coeff!$A$1+coeff!$A$2*C29+coeff!$A$3*D29+coeff!$A$4*N29+coeff!$A$5*W29+coeff!$A$6*X29+coeff!$A$7*Y29+coeff!$A$8*Z29+coeff!$A$9*AA29</f>
        <v>8524.4717510270311</v>
      </c>
      <c r="AR29" s="3">
        <f>coeff!$B$1+coeff!$B$2*C29+coeff!$B$3*D29+coeff!$B$4*N29+coeff!$B$5*W29+coeff!$B$6*X29+coeff!$B$7*Y29+coeff!$B$8*Z29+coeff!$B$9*AA29</f>
        <v>2379.5601203101842</v>
      </c>
      <c r="AT29" s="3">
        <f t="shared" si="5"/>
        <v>2675.2305576849017</v>
      </c>
      <c r="AU29" s="3">
        <f t="shared" si="6"/>
        <v>1222474.8304112556</v>
      </c>
      <c r="AV29" s="3">
        <v>9681.8502192629585</v>
      </c>
      <c r="AW29" s="3">
        <v>8524.4717510270311</v>
      </c>
      <c r="AX29" s="3">
        <v>9681.8502192629585</v>
      </c>
      <c r="AY29" s="3">
        <f t="shared" si="7"/>
        <v>-11.954104246864027</v>
      </c>
      <c r="AZ29" s="3">
        <f t="shared" si="8"/>
        <v>1222364.574039906</v>
      </c>
      <c r="BA29" s="3">
        <f t="shared" si="9"/>
        <v>2680.3909582665228</v>
      </c>
      <c r="BC29" s="3">
        <v>2482.5256972469124</v>
      </c>
      <c r="BD29" s="3">
        <v>2379.5601203101842</v>
      </c>
      <c r="BE29" s="3">
        <v>2482.5256972469124</v>
      </c>
      <c r="BF29" s="3">
        <f t="shared" si="10"/>
        <v>-4.1476137407526394</v>
      </c>
      <c r="BG29" s="3">
        <f t="shared" si="11"/>
        <v>21897.858337811205</v>
      </c>
      <c r="BH29" s="3">
        <f t="shared" si="12"/>
        <v>2026.2307344331882</v>
      </c>
      <c r="BJ29" s="3">
        <v>9681.8502192629585</v>
      </c>
      <c r="BK29" s="3">
        <f t="shared" si="2"/>
        <v>3900</v>
      </c>
      <c r="BL29" s="3">
        <v>-11.954104246864027</v>
      </c>
      <c r="BN29" s="3">
        <v>2482.5256972469124</v>
      </c>
      <c r="BO29" s="3">
        <f>coeff!$C$1+coeff!$C$2*C29+coeff!$C$3*D29+coeff!$C$4*N29+coeff!$C$5*W29+coeff!$C$6*X29+coeff!$C$7*Y29+coeff!$C$8*Z29+coeff!$C$9*AA29</f>
        <v>2332.3962133938908</v>
      </c>
      <c r="BP29" s="3">
        <f t="shared" si="13"/>
        <v>-6.047449338369919</v>
      </c>
    </row>
    <row r="30" spans="1:68" ht="43.2" x14ac:dyDescent="0.3">
      <c r="A30" s="5" t="s">
        <v>174</v>
      </c>
      <c r="B30" s="6" t="s">
        <v>175</v>
      </c>
      <c r="C30" s="6">
        <v>11.4</v>
      </c>
      <c r="D30" s="6">
        <v>281</v>
      </c>
      <c r="E30" s="6">
        <v>367</v>
      </c>
      <c r="F30" s="6">
        <v>56242.559298738539</v>
      </c>
      <c r="G30" s="6">
        <v>5500</v>
      </c>
      <c r="H30" s="6">
        <v>347.07317073170731</v>
      </c>
      <c r="I30" s="6">
        <v>1.3060498220640568</v>
      </c>
      <c r="J30" s="6">
        <v>200.1514565791407</v>
      </c>
      <c r="K30" s="6">
        <v>5500</v>
      </c>
      <c r="L30" s="6">
        <v>1.2351357936859131</v>
      </c>
      <c r="M30" s="6">
        <v>441.49848758451463</v>
      </c>
      <c r="N30" s="6">
        <v>69536.25513298584</v>
      </c>
      <c r="O30" s="6">
        <v>6800</v>
      </c>
      <c r="P30" s="6">
        <v>332.06425373325214</v>
      </c>
      <c r="Q30" s="6">
        <v>1.5711689949626855</v>
      </c>
      <c r="R30" s="6">
        <v>247.45997619628906</v>
      </c>
      <c r="S30" s="6">
        <v>6800</v>
      </c>
      <c r="T30" s="6">
        <v>1.1817233228941357</v>
      </c>
      <c r="U30" s="6">
        <v>3000</v>
      </c>
      <c r="V30" s="6">
        <v>7000</v>
      </c>
      <c r="W30" s="6">
        <v>51129.60546875</v>
      </c>
      <c r="X30" s="6">
        <v>3.552</v>
      </c>
      <c r="Y30" s="6">
        <v>3.5430000000000001</v>
      </c>
      <c r="Z30" s="6">
        <v>0.35243788361549377</v>
      </c>
      <c r="AA30" s="6">
        <v>2.103710905425161</v>
      </c>
      <c r="AB30" s="6">
        <v>9667.4364663201959</v>
      </c>
      <c r="AC30" s="6">
        <v>105</v>
      </c>
      <c r="AD30" s="1">
        <v>10.133396224853747</v>
      </c>
      <c r="AE30" s="6">
        <v>105</v>
      </c>
      <c r="AF30" s="6">
        <v>0</v>
      </c>
      <c r="AG30" s="6">
        <v>3.552</v>
      </c>
      <c r="AH30" s="6">
        <v>9667.4364663201959</v>
      </c>
      <c r="AI30" s="3">
        <v>8687.7999999999993</v>
      </c>
      <c r="AJ30" s="3">
        <v>10.133363376455522</v>
      </c>
      <c r="AK30" s="3">
        <f t="shared" si="0"/>
        <v>2416.859116580049</v>
      </c>
      <c r="AL30" s="3">
        <v>2451.4899999999998</v>
      </c>
      <c r="AM30" s="3">
        <f t="shared" si="1"/>
        <v>-1.4328879653090774</v>
      </c>
      <c r="AN30" s="3">
        <v>10.133363376455522</v>
      </c>
      <c r="AO30" s="3">
        <f t="shared" si="3"/>
        <v>2416.859116580049</v>
      </c>
      <c r="AP30" s="3">
        <f t="shared" si="4"/>
        <v>9667.4364663201959</v>
      </c>
      <c r="AQ30" s="3">
        <f>coeff!$A$1+coeff!$A$2*C30+coeff!$A$3*D30+coeff!$A$4*N30+coeff!$A$5*W30+coeff!$A$6*X30+coeff!$A$7*Y30+coeff!$A$8*Z30+coeff!$A$9*AA30</f>
        <v>8687.8402141519255</v>
      </c>
      <c r="AR30" s="3">
        <f>coeff!$B$1+coeff!$B$2*C30+coeff!$B$3*D30+coeff!$B$4*N30+coeff!$B$5*W30+coeff!$B$6*X30+coeff!$B$7*Y30+coeff!$B$8*Z30+coeff!$B$9*AA30</f>
        <v>2375.5685007998477</v>
      </c>
      <c r="AT30" s="3">
        <f t="shared" si="5"/>
        <v>12464.791830595146</v>
      </c>
      <c r="AU30" s="3">
        <f t="shared" si="6"/>
        <v>1190809.286529901</v>
      </c>
      <c r="AV30" s="3">
        <v>9667.4364663201959</v>
      </c>
      <c r="AW30" s="3">
        <v>8687.8402141519255</v>
      </c>
      <c r="AX30" s="3">
        <v>9667.4364663201959</v>
      </c>
      <c r="AY30" s="3">
        <f t="shared" si="7"/>
        <v>-10.132947401113286</v>
      </c>
      <c r="AZ30" s="3">
        <f t="shared" si="8"/>
        <v>1190700.467535245</v>
      </c>
      <c r="BA30" s="3">
        <f t="shared" si="9"/>
        <v>12453.66070583158</v>
      </c>
      <c r="BC30" s="3">
        <v>2416.859116580049</v>
      </c>
      <c r="BD30" s="3">
        <v>2375.5685007998477</v>
      </c>
      <c r="BE30" s="3">
        <v>2416.859116580049</v>
      </c>
      <c r="BF30" s="3">
        <f t="shared" si="10"/>
        <v>-1.7084411539316007</v>
      </c>
      <c r="BG30" s="3">
        <f t="shared" si="11"/>
        <v>6775.3754811538711</v>
      </c>
      <c r="BH30" s="3">
        <f t="shared" si="12"/>
        <v>1682.8088519878513</v>
      </c>
      <c r="BJ30" s="3">
        <v>9667.4364663201959</v>
      </c>
      <c r="BK30" s="3">
        <f t="shared" si="2"/>
        <v>4000</v>
      </c>
      <c r="BL30" s="3">
        <v>-10.132947401113286</v>
      </c>
      <c r="BN30" s="3">
        <v>2416.859116580049</v>
      </c>
      <c r="BO30" s="3">
        <f>coeff!$C$1+coeff!$C$2*C30+coeff!$C$3*D30+coeff!$C$4*N30+coeff!$C$5*W30+coeff!$C$6*X30+coeff!$C$7*Y30+coeff!$C$8*Z30+coeff!$C$9*AA30</f>
        <v>2362.9611133929261</v>
      </c>
      <c r="BP30" s="3">
        <f t="shared" si="13"/>
        <v>-2.2300846092920246</v>
      </c>
    </row>
    <row r="31" spans="1:68" ht="43.2" x14ac:dyDescent="0.3">
      <c r="A31" s="4" t="s">
        <v>25</v>
      </c>
      <c r="B31" s="3" t="s">
        <v>127</v>
      </c>
      <c r="C31" s="3">
        <v>10.5</v>
      </c>
      <c r="D31" s="3">
        <v>337</v>
      </c>
      <c r="E31" s="3">
        <v>481</v>
      </c>
      <c r="F31" s="3">
        <v>48400.601072044054</v>
      </c>
      <c r="G31" s="3">
        <v>5000</v>
      </c>
      <c r="H31" s="3">
        <v>435.63414634146341</v>
      </c>
      <c r="I31" s="3">
        <v>1.4272997032640951</v>
      </c>
      <c r="J31" s="3">
        <v>143.62196163811291</v>
      </c>
      <c r="K31" s="3">
        <v>5000</v>
      </c>
      <c r="L31" s="3">
        <v>1.2926830053329468</v>
      </c>
      <c r="M31" s="3">
        <v>528.45396424479065</v>
      </c>
      <c r="N31" s="3">
        <v>62920.781393657257</v>
      </c>
      <c r="O31" s="3">
        <v>6500</v>
      </c>
      <c r="P31" s="3">
        <v>378.78876886125778</v>
      </c>
      <c r="Q31" s="3">
        <v>1.5681126535453729</v>
      </c>
      <c r="R31" s="3">
        <v>186.70855712890625</v>
      </c>
      <c r="S31" s="3">
        <v>6500</v>
      </c>
      <c r="T31" s="3">
        <v>1.1240022814874118</v>
      </c>
      <c r="U31" s="3">
        <v>2500</v>
      </c>
      <c r="V31" s="3">
        <v>6500</v>
      </c>
      <c r="W31" s="3">
        <v>43560.5390625</v>
      </c>
      <c r="X31" s="3">
        <v>4.0599999999999996</v>
      </c>
      <c r="Y31" s="3">
        <v>3.25</v>
      </c>
      <c r="Z31" s="3">
        <v>0.39159944653511047</v>
      </c>
      <c r="AA31" s="3">
        <v>2.5589115643199953</v>
      </c>
      <c r="AB31" s="3">
        <v>9666.7411472814347</v>
      </c>
      <c r="AC31" s="3">
        <v>66</v>
      </c>
      <c r="AD31" s="2">
        <v>1.3015763328691958</v>
      </c>
      <c r="AE31" s="3">
        <v>66</v>
      </c>
      <c r="AF31" s="3">
        <v>0</v>
      </c>
      <c r="AG31" s="3">
        <v>4.0599999999999996</v>
      </c>
      <c r="AH31" s="3">
        <v>9666.7411472814347</v>
      </c>
      <c r="AI31" s="3">
        <v>9540.92</v>
      </c>
      <c r="AJ31" s="3">
        <v>1.3015880467309207</v>
      </c>
      <c r="AK31" s="3">
        <f t="shared" si="0"/>
        <v>2416.6852868203587</v>
      </c>
      <c r="AL31" s="3">
        <v>2307.37</v>
      </c>
      <c r="AM31" s="3">
        <f t="shared" si="1"/>
        <v>4.5233563268051871</v>
      </c>
      <c r="AN31" s="3">
        <v>1.3015880467309207</v>
      </c>
      <c r="AO31" s="3">
        <f t="shared" si="3"/>
        <v>2416.6852868203587</v>
      </c>
      <c r="AP31" s="3">
        <f t="shared" si="4"/>
        <v>9666.7411472814347</v>
      </c>
      <c r="AQ31" s="3">
        <f>coeff!$A$1+coeff!$A$2*C31+coeff!$A$3*D31+coeff!$A$4*N31+coeff!$A$5*W31+coeff!$A$6*X31+coeff!$A$7*Y31+coeff!$A$8*Z31+coeff!$A$9*AA31</f>
        <v>9540.9612650942545</v>
      </c>
      <c r="AR31" s="3">
        <f>coeff!$B$1+coeff!$B$2*C31+coeff!$B$3*D31+coeff!$B$4*N31+coeff!$B$5*W31+coeff!$B$6*X31+coeff!$B$7*Y31+coeff!$B$8*Z31+coeff!$B$9*AA31</f>
        <v>2307.3740613258142</v>
      </c>
      <c r="AT31" s="3">
        <f t="shared" si="5"/>
        <v>930775.13866095594</v>
      </c>
      <c r="AU31" s="3">
        <f t="shared" si="6"/>
        <v>1189292.2472042553</v>
      </c>
      <c r="AV31" s="3">
        <v>9666.7411472814347</v>
      </c>
      <c r="AW31" s="3">
        <v>9540.9612650942545</v>
      </c>
      <c r="AX31" s="3">
        <v>9666.7411472814347</v>
      </c>
      <c r="AY31" s="3">
        <f t="shared" si="7"/>
        <v>-1.3011611697345709</v>
      </c>
      <c r="AZ31" s="3">
        <f t="shared" si="8"/>
        <v>1189183.4975486109</v>
      </c>
      <c r="BA31" s="3">
        <f t="shared" si="9"/>
        <v>930678.93210022338</v>
      </c>
      <c r="BC31" s="3">
        <v>2416.6852868203587</v>
      </c>
      <c r="BD31" s="3">
        <v>2307.3740613258142</v>
      </c>
      <c r="BE31" s="3">
        <v>2416.6852868203587</v>
      </c>
      <c r="BF31" s="3">
        <f t="shared" si="10"/>
        <v>-4.5231882732387412</v>
      </c>
      <c r="BG31" s="3">
        <f t="shared" si="11"/>
        <v>6746.7889149888852</v>
      </c>
      <c r="BH31" s="3">
        <f t="shared" si="12"/>
        <v>738.33857367636222</v>
      </c>
      <c r="BJ31" s="3">
        <v>9666.7411472814347</v>
      </c>
      <c r="BK31" s="3">
        <f t="shared" si="2"/>
        <v>4000</v>
      </c>
      <c r="BL31" s="3">
        <v>-1.3011611697345709</v>
      </c>
      <c r="BN31" s="3">
        <v>2416.6852868203587</v>
      </c>
      <c r="BO31" s="3">
        <f>coeff!$C$1+coeff!$C$2*C31+coeff!$C$3*D31+coeff!$C$4*N31+coeff!$C$5*W31+coeff!$C$6*X31+coeff!$C$7*Y31+coeff!$C$8*Z31+coeff!$C$9*AA31</f>
        <v>2294.4373208871934</v>
      </c>
      <c r="BP31" s="3">
        <f t="shared" si="13"/>
        <v>-5.0584975461992121</v>
      </c>
    </row>
    <row r="32" spans="1:68" ht="43.2" x14ac:dyDescent="0.3">
      <c r="A32" s="4" t="s">
        <v>25</v>
      </c>
      <c r="B32" s="3" t="s">
        <v>83</v>
      </c>
      <c r="C32" s="3">
        <v>10.220000000000001</v>
      </c>
      <c r="D32" s="3">
        <v>407</v>
      </c>
      <c r="E32" s="3">
        <v>566</v>
      </c>
      <c r="F32" s="3">
        <v>52424.095385626984</v>
      </c>
      <c r="G32" s="3">
        <v>4500</v>
      </c>
      <c r="H32" s="3">
        <v>523.85365853658539</v>
      </c>
      <c r="I32" s="3">
        <v>1.3906633906633907</v>
      </c>
      <c r="J32" s="3">
        <v>128.80613116861667</v>
      </c>
      <c r="K32" s="3">
        <v>4500</v>
      </c>
      <c r="L32" s="3">
        <v>1.2871096134185791</v>
      </c>
      <c r="M32" s="3">
        <v>621.27374719176794</v>
      </c>
      <c r="N32" s="3">
        <v>75723.693334794545</v>
      </c>
      <c r="O32" s="3">
        <v>6500</v>
      </c>
      <c r="P32" s="3">
        <v>453.10775214432203</v>
      </c>
      <c r="Q32" s="3">
        <v>1.5264711233212971</v>
      </c>
      <c r="R32" s="3">
        <v>186.05329895019531</v>
      </c>
      <c r="S32" s="3">
        <v>6500</v>
      </c>
      <c r="T32" s="3">
        <v>1.1132868603054595</v>
      </c>
      <c r="U32" s="3">
        <v>2500</v>
      </c>
      <c r="V32" s="3">
        <v>6500</v>
      </c>
      <c r="W32" s="3">
        <v>52424.09765625</v>
      </c>
      <c r="X32" s="3">
        <v>4.1550000000000002</v>
      </c>
      <c r="Y32" s="3">
        <v>3.75</v>
      </c>
      <c r="Z32" s="3">
        <v>0.39493143558502197</v>
      </c>
      <c r="AA32" s="3">
        <v>2.5806844891477674</v>
      </c>
      <c r="AB32" s="3">
        <v>9601.5858948961541</v>
      </c>
      <c r="AC32" s="3">
        <v>70</v>
      </c>
      <c r="AD32" s="2">
        <v>1.0220182282309598</v>
      </c>
      <c r="AE32" s="3">
        <v>70</v>
      </c>
      <c r="AF32" s="3">
        <v>0</v>
      </c>
      <c r="AG32" s="3">
        <v>4.1550000000000002</v>
      </c>
      <c r="AH32" s="3">
        <v>9601.5858948961541</v>
      </c>
      <c r="AI32" s="3">
        <v>9503.4599999999991</v>
      </c>
      <c r="AJ32" s="3">
        <v>1.0219759107536079</v>
      </c>
      <c r="AK32" s="3">
        <f t="shared" si="0"/>
        <v>2400.3964737240385</v>
      </c>
      <c r="AL32" s="3">
        <v>2266.17</v>
      </c>
      <c r="AM32" s="3">
        <f t="shared" si="1"/>
        <v>5.5918459801682658</v>
      </c>
      <c r="AN32" s="3">
        <v>1.0219759107536079</v>
      </c>
      <c r="AO32" s="3">
        <f t="shared" si="3"/>
        <v>2400.3964737240385</v>
      </c>
      <c r="AP32" s="3">
        <f t="shared" si="4"/>
        <v>9601.5858948961541</v>
      </c>
      <c r="AQ32" s="3">
        <f>coeff!$A$1+coeff!$A$2*C32+coeff!$A$3*D32+coeff!$A$4*N32+coeff!$A$5*W32+coeff!$A$6*X32+coeff!$A$7*Y32+coeff!$A$8*Z32+coeff!$A$9*AA32</f>
        <v>9503.5046263022887</v>
      </c>
      <c r="AR32" s="3">
        <f>coeff!$B$1+coeff!$B$2*C32+coeff!$B$3*D32+coeff!$B$4*N32+coeff!$B$5*W32+coeff!$B$6*X32+coeff!$B$7*Y32+coeff!$B$8*Z32+coeff!$B$9*AA32</f>
        <v>2266.1677973449282</v>
      </c>
      <c r="AT32" s="3">
        <f t="shared" si="5"/>
        <v>859904.28913563723</v>
      </c>
      <c r="AU32" s="3">
        <f t="shared" si="6"/>
        <v>1051427.7546615954</v>
      </c>
      <c r="AV32" s="3">
        <v>9601.5858948961541</v>
      </c>
      <c r="AW32" s="3">
        <v>9503.5046263022887</v>
      </c>
      <c r="AX32" s="3">
        <v>9601.5858948961541</v>
      </c>
      <c r="AY32" s="3">
        <f t="shared" si="7"/>
        <v>-1.0215111302186208</v>
      </c>
      <c r="AZ32" s="3">
        <f t="shared" si="8"/>
        <v>1051325.5024561032</v>
      </c>
      <c r="BA32" s="3">
        <f t="shared" si="9"/>
        <v>859811.81784772628</v>
      </c>
      <c r="BC32" s="3">
        <v>2400.3964737240385</v>
      </c>
      <c r="BD32" s="3">
        <v>2266.1677973449282</v>
      </c>
      <c r="BE32" s="3">
        <v>2400.3964737240385</v>
      </c>
      <c r="BF32" s="3">
        <f t="shared" si="10"/>
        <v>-5.5919377423040615</v>
      </c>
      <c r="BG32" s="3">
        <f t="shared" si="11"/>
        <v>4336.2259457643495</v>
      </c>
      <c r="BH32" s="3">
        <f t="shared" si="12"/>
        <v>4675.63980527689</v>
      </c>
      <c r="BJ32" s="3">
        <v>9601.5858948961541</v>
      </c>
      <c r="BK32" s="3">
        <f t="shared" si="2"/>
        <v>4000</v>
      </c>
      <c r="BL32" s="3">
        <v>-1.0215111302186208</v>
      </c>
      <c r="BN32" s="3">
        <v>2400.3964737240385</v>
      </c>
      <c r="BO32" s="3">
        <f>coeff!$C$1+coeff!$C$2*C32+coeff!$C$3*D32+coeff!$C$4*N32+coeff!$C$5*W32+coeff!$C$6*X32+coeff!$C$7*Y32+coeff!$C$8*Z32+coeff!$C$9*AA32</f>
        <v>2280.4928831763618</v>
      </c>
      <c r="BP32" s="3">
        <f t="shared" si="13"/>
        <v>-4.9951577524880744</v>
      </c>
    </row>
    <row r="33" spans="1:68" ht="43.2" x14ac:dyDescent="0.3">
      <c r="A33" s="4" t="s">
        <v>25</v>
      </c>
      <c r="B33" s="3" t="s">
        <v>86</v>
      </c>
      <c r="C33" s="3">
        <v>10.46</v>
      </c>
      <c r="D33" s="3">
        <v>418</v>
      </c>
      <c r="E33" s="3">
        <v>573</v>
      </c>
      <c r="F33" s="3">
        <v>51873.117474322797</v>
      </c>
      <c r="G33" s="3">
        <v>4700</v>
      </c>
      <c r="H33" s="3">
        <v>536</v>
      </c>
      <c r="I33" s="3">
        <v>1.3708133971291867</v>
      </c>
      <c r="J33" s="3">
        <v>124.09836716345167</v>
      </c>
      <c r="K33" s="3">
        <v>4700</v>
      </c>
      <c r="L33" s="3">
        <v>1.2822971343994141</v>
      </c>
      <c r="M33" s="3">
        <v>639.83770378116333</v>
      </c>
      <c r="N33" s="3">
        <v>71739.417783637909</v>
      </c>
      <c r="O33" s="3">
        <v>6500</v>
      </c>
      <c r="P33" s="3">
        <v>464.09380645414876</v>
      </c>
      <c r="Q33" s="3">
        <v>1.530712210002783</v>
      </c>
      <c r="R33" s="3">
        <v>171.62539672851563</v>
      </c>
      <c r="S33" s="3">
        <v>6500</v>
      </c>
      <c r="T33" s="3">
        <v>1.1102722642443754</v>
      </c>
      <c r="U33" s="3">
        <v>2500</v>
      </c>
      <c r="V33" s="3">
        <v>6500</v>
      </c>
      <c r="W33" s="3">
        <v>49665.75</v>
      </c>
      <c r="X33" s="3">
        <v>4.1879999999999997</v>
      </c>
      <c r="Y33" s="3">
        <v>3.786</v>
      </c>
      <c r="Z33" s="3">
        <v>0.40562340617179871</v>
      </c>
      <c r="AA33" s="3">
        <v>2.7652386231090418</v>
      </c>
      <c r="AB33" s="3">
        <v>9570.2775945751582</v>
      </c>
      <c r="AC33" s="3">
        <v>67</v>
      </c>
      <c r="AD33" s="2">
        <v>-1.8401760450059848</v>
      </c>
      <c r="AE33" s="3">
        <v>67</v>
      </c>
      <c r="AF33" s="3">
        <v>0</v>
      </c>
      <c r="AG33" s="3">
        <v>4.1879999999999997</v>
      </c>
      <c r="AH33" s="3">
        <v>9570.2775945751582</v>
      </c>
      <c r="AI33" s="3">
        <v>9746.39</v>
      </c>
      <c r="AJ33" s="3">
        <v>-1.8402016418486045</v>
      </c>
      <c r="AK33" s="3">
        <f t="shared" si="0"/>
        <v>2392.5693986437896</v>
      </c>
      <c r="AL33" s="3">
        <v>2307.79</v>
      </c>
      <c r="AM33" s="3">
        <f t="shared" si="1"/>
        <v>3.5434457488190803</v>
      </c>
      <c r="AN33" s="3">
        <v>-1.8402016418486045</v>
      </c>
      <c r="AO33" s="3">
        <f t="shared" si="3"/>
        <v>2392.5693986437896</v>
      </c>
      <c r="AP33" s="3">
        <f t="shared" si="4"/>
        <v>9570.2775945751582</v>
      </c>
      <c r="AQ33" s="3">
        <f>coeff!$A$1+coeff!$A$2*C33+coeff!$A$3*D33+coeff!$A$4*N33+coeff!$A$5*W33+coeff!$A$6*X33+coeff!$A$7*Y33+coeff!$A$8*Z33+coeff!$A$9*AA33</f>
        <v>9746.4419558692789</v>
      </c>
      <c r="AR33" s="3">
        <f>coeff!$B$1+coeff!$B$2*C33+coeff!$B$3*D33+coeff!$B$4*N33+coeff!$B$5*W33+coeff!$B$6*X33+coeff!$B$7*Y33+coeff!$B$8*Z33+coeff!$B$9*AA33</f>
        <v>2307.7970992168944</v>
      </c>
      <c r="AT33" s="3">
        <f t="shared" si="5"/>
        <v>1369479.3840808901</v>
      </c>
      <c r="AU33" s="3">
        <f t="shared" si="6"/>
        <v>988201.43346764578</v>
      </c>
      <c r="AV33" s="3">
        <v>9570.2775945751582</v>
      </c>
      <c r="AW33" s="3">
        <v>9746.4419558692789</v>
      </c>
      <c r="AX33" s="3">
        <v>9570.2775945751582</v>
      </c>
      <c r="AY33" s="3">
        <f t="shared" si="7"/>
        <v>1.8407445296464355</v>
      </c>
      <c r="AZ33" s="3">
        <f t="shared" si="8"/>
        <v>988102.30340677348</v>
      </c>
      <c r="BA33" s="3">
        <f t="shared" si="9"/>
        <v>1369362.6864546379</v>
      </c>
      <c r="BC33" s="3">
        <v>2392.5693986437896</v>
      </c>
      <c r="BD33" s="3">
        <v>2307.7970992168944</v>
      </c>
      <c r="BE33" s="3">
        <v>2392.5693986437896</v>
      </c>
      <c r="BF33" s="3">
        <f t="shared" si="10"/>
        <v>-3.5431490294470764</v>
      </c>
      <c r="BG33" s="3">
        <f t="shared" si="11"/>
        <v>3366.6628524364073</v>
      </c>
      <c r="BH33" s="3">
        <f t="shared" si="12"/>
        <v>715.52763679714099</v>
      </c>
      <c r="BJ33" s="3">
        <v>9570.2775945751582</v>
      </c>
      <c r="BK33" s="3">
        <f t="shared" si="2"/>
        <v>4000</v>
      </c>
      <c r="BL33" s="3">
        <v>1.8407445296464355</v>
      </c>
      <c r="BN33" s="3">
        <v>2392.5693986437896</v>
      </c>
      <c r="BO33" s="3">
        <f>coeff!$C$1+coeff!$C$2*C33+coeff!$C$3*D33+coeff!$C$4*N33+coeff!$C$5*W33+coeff!$C$6*X33+coeff!$C$7*Y33+coeff!$C$8*Z33+coeff!$C$9*AA33</f>
        <v>2294.4805706952552</v>
      </c>
      <c r="BP33" s="3">
        <f t="shared" si="13"/>
        <v>-4.0997275984611052</v>
      </c>
    </row>
    <row r="34" spans="1:68" ht="43.2" x14ac:dyDescent="0.3">
      <c r="A34" s="4" t="s">
        <v>35</v>
      </c>
      <c r="B34" s="3" t="s">
        <v>36</v>
      </c>
      <c r="C34" s="3">
        <v>11.4</v>
      </c>
      <c r="D34" s="3">
        <v>383</v>
      </c>
      <c r="E34" s="3">
        <v>536</v>
      </c>
      <c r="F34" s="3">
        <v>54780.980434681238</v>
      </c>
      <c r="G34" s="3">
        <v>4900</v>
      </c>
      <c r="H34" s="3">
        <v>489.48780487804879</v>
      </c>
      <c r="I34" s="3">
        <v>1.3994778067885119</v>
      </c>
      <c r="J34" s="3">
        <v>143.03128050830611</v>
      </c>
      <c r="K34" s="3">
        <v>4900</v>
      </c>
      <c r="L34" s="3">
        <v>1.2780359983444214</v>
      </c>
      <c r="M34" s="3">
        <v>605.18498481429197</v>
      </c>
      <c r="N34" s="3">
        <v>72668.647515393488</v>
      </c>
      <c r="O34" s="3">
        <v>6500</v>
      </c>
      <c r="P34" s="3">
        <v>425.79516820814422</v>
      </c>
      <c r="Q34" s="3">
        <v>1.5801174538232166</v>
      </c>
      <c r="R34" s="3">
        <v>189.73536682128906</v>
      </c>
      <c r="S34" s="3">
        <v>6500</v>
      </c>
      <c r="T34" s="3">
        <v>1.1117367316139537</v>
      </c>
      <c r="U34" s="3">
        <v>2500</v>
      </c>
      <c r="V34" s="3">
        <v>6500</v>
      </c>
      <c r="W34" s="3">
        <v>50309.06640625</v>
      </c>
      <c r="X34" s="3">
        <v>4.03</v>
      </c>
      <c r="Y34" s="3">
        <v>3.75</v>
      </c>
      <c r="Z34" s="3">
        <v>0.38234776258468628</v>
      </c>
      <c r="AA34" s="3">
        <v>2.4984563178694579</v>
      </c>
      <c r="AB34" s="3">
        <v>9559.0909198335012</v>
      </c>
      <c r="AC34" s="3">
        <v>103</v>
      </c>
      <c r="AD34" s="2">
        <v>-2.5432337178539024</v>
      </c>
      <c r="AE34" s="3">
        <v>103</v>
      </c>
      <c r="AF34" s="3">
        <v>0</v>
      </c>
      <c r="AG34" s="3">
        <v>4.03</v>
      </c>
      <c r="AH34" s="3">
        <v>9559.0909198335012</v>
      </c>
      <c r="AI34" s="3">
        <v>9802.2000000000007</v>
      </c>
      <c r="AJ34" s="3">
        <v>-2.5432238505242082</v>
      </c>
      <c r="AK34" s="3">
        <f t="shared" ref="AK34:AK65" si="14">AB34/(V34-U34)*1000</f>
        <v>2389.7727299583753</v>
      </c>
      <c r="AL34" s="3">
        <v>2375.4699999999998</v>
      </c>
      <c r="AM34" s="3">
        <f t="shared" ref="AM34:AM65" si="15">(AK34-AL34)/AK34*100</f>
        <v>0.59849749639684846</v>
      </c>
      <c r="AN34" s="3">
        <v>-2.5432238505242082</v>
      </c>
      <c r="AO34" s="3">
        <f t="shared" si="3"/>
        <v>2389.7727299583753</v>
      </c>
      <c r="AP34" s="3">
        <f t="shared" si="4"/>
        <v>9559.0909198335012</v>
      </c>
      <c r="AQ34" s="3">
        <f>coeff!$A$1+coeff!$A$2*C34+coeff!$A$3*D34+coeff!$A$4*N34+coeff!$A$5*W34+coeff!$A$6*X34+coeff!$A$7*Y34+coeff!$A$8*Z34+coeff!$A$9*AA34</f>
        <v>9802.2477813033329</v>
      </c>
      <c r="AR34" s="3">
        <f>coeff!$B$1+coeff!$B$2*C34+coeff!$B$3*D34+coeff!$B$4*N34+coeff!$B$5*W34+coeff!$B$6*X34+coeff!$B$7*Y34+coeff!$B$8*Z34+coeff!$B$9*AA34</f>
        <v>2375.4675726459659</v>
      </c>
      <c r="AT34" s="3">
        <f t="shared" si="5"/>
        <v>1503206.937874065</v>
      </c>
      <c r="AU34" s="3">
        <f t="shared" si="6"/>
        <v>966085.60402961308</v>
      </c>
      <c r="AV34" s="3">
        <v>9559.0909198335012</v>
      </c>
      <c r="AW34" s="3">
        <v>9802.2477813033329</v>
      </c>
      <c r="AX34" s="3">
        <v>9559.0909198335012</v>
      </c>
      <c r="AY34" s="3">
        <f t="shared" si="7"/>
        <v>2.5437237024843258</v>
      </c>
      <c r="AZ34" s="3">
        <f t="shared" si="8"/>
        <v>965987.58953285648</v>
      </c>
      <c r="BA34" s="3">
        <f t="shared" si="9"/>
        <v>1503084.6751466787</v>
      </c>
      <c r="BC34" s="3">
        <v>2389.7727299583753</v>
      </c>
      <c r="BD34" s="3">
        <v>2375.4675726459659</v>
      </c>
      <c r="BE34" s="3">
        <v>2389.7727299583753</v>
      </c>
      <c r="BF34" s="3">
        <f t="shared" si="10"/>
        <v>-0.59859906898588455</v>
      </c>
      <c r="BG34" s="3">
        <f t="shared" si="11"/>
        <v>3049.942267511376</v>
      </c>
      <c r="BH34" s="3">
        <f t="shared" si="12"/>
        <v>1674.5384782762817</v>
      </c>
      <c r="BJ34" s="3">
        <v>9559.0909198335012</v>
      </c>
      <c r="BK34" s="3">
        <f t="shared" ref="BK34:BK66" si="16">V34-U34</f>
        <v>4000</v>
      </c>
      <c r="BL34" s="3">
        <v>2.5437237024843258</v>
      </c>
      <c r="BN34" s="3">
        <v>2389.7727299583753</v>
      </c>
      <c r="BO34" s="3">
        <f>coeff!$C$1+coeff!$C$2*C34+coeff!$C$3*D34+coeff!$C$4*N34+coeff!$C$5*W34+coeff!$C$6*X34+coeff!$C$7*Y34+coeff!$C$8*Z34+coeff!$C$9*AA34</f>
        <v>2316.6765123033947</v>
      </c>
      <c r="BP34" s="3">
        <f t="shared" si="13"/>
        <v>-3.0587100078028664</v>
      </c>
    </row>
    <row r="35" spans="1:68" ht="43.2" x14ac:dyDescent="0.3">
      <c r="A35" s="4" t="s">
        <v>112</v>
      </c>
      <c r="B35" s="3" t="s">
        <v>30</v>
      </c>
      <c r="C35" s="3">
        <v>11.5</v>
      </c>
      <c r="D35" s="3">
        <v>407</v>
      </c>
      <c r="E35" s="3">
        <v>571</v>
      </c>
      <c r="F35" s="3">
        <v>54943.80573543557</v>
      </c>
      <c r="G35" s="3">
        <v>4800</v>
      </c>
      <c r="H35" s="3">
        <v>520.78048780487802</v>
      </c>
      <c r="I35" s="3">
        <v>1.402948402948403</v>
      </c>
      <c r="J35" s="3">
        <v>134.99706568903088</v>
      </c>
      <c r="K35" s="3">
        <v>4800</v>
      </c>
      <c r="L35" s="3">
        <v>1.2795588970184326</v>
      </c>
      <c r="M35" s="3">
        <v>616.20911903507124</v>
      </c>
      <c r="N35" s="3">
        <v>70969.082408270944</v>
      </c>
      <c r="O35" s="3">
        <v>6200</v>
      </c>
      <c r="P35" s="3">
        <v>450.9525220622362</v>
      </c>
      <c r="Q35" s="3">
        <v>1.5140273194964895</v>
      </c>
      <c r="R35" s="3">
        <v>174.3712158203125</v>
      </c>
      <c r="S35" s="3">
        <v>6200</v>
      </c>
      <c r="T35" s="3">
        <v>1.1079914546983687</v>
      </c>
      <c r="U35" s="3">
        <v>2500</v>
      </c>
      <c r="V35" s="3">
        <v>6500</v>
      </c>
      <c r="W35" s="3">
        <v>51509.81640625</v>
      </c>
      <c r="X35" s="3">
        <v>4.1500000000000004</v>
      </c>
      <c r="Y35" s="3">
        <v>3.75</v>
      </c>
      <c r="Z35" s="3">
        <v>0.38732817769050598</v>
      </c>
      <c r="AA35" s="3">
        <v>2.6161788187559254</v>
      </c>
      <c r="AB35" s="3">
        <v>9550.201406867207</v>
      </c>
      <c r="AC35" s="3">
        <v>136</v>
      </c>
      <c r="AD35" s="2">
        <v>2.0460304496241069</v>
      </c>
      <c r="AE35" s="3">
        <v>136</v>
      </c>
      <c r="AF35" s="3">
        <v>0</v>
      </c>
      <c r="AG35" s="3">
        <v>4.1500000000000004</v>
      </c>
      <c r="AH35" s="3">
        <v>9550.201406867207</v>
      </c>
      <c r="AI35" s="3">
        <v>9354.7999999999993</v>
      </c>
      <c r="AJ35" s="3">
        <v>2.0460448795006725</v>
      </c>
      <c r="AK35" s="3">
        <f t="shared" si="14"/>
        <v>2387.5503517168017</v>
      </c>
      <c r="AL35" s="3">
        <v>2381.98</v>
      </c>
      <c r="AM35" s="3">
        <f t="shared" si="15"/>
        <v>0.23330824050668855</v>
      </c>
      <c r="AN35" s="3">
        <v>2.0460448795006725</v>
      </c>
      <c r="AO35" s="3">
        <f t="shared" si="3"/>
        <v>2387.5503517168017</v>
      </c>
      <c r="AP35" s="3">
        <f t="shared" si="4"/>
        <v>9550.201406867207</v>
      </c>
      <c r="AQ35" s="3">
        <f>coeff!$A$1+coeff!$A$2*C35+coeff!$A$3*D35+coeff!$A$4*N35+coeff!$A$5*W35+coeff!$A$6*X35+coeff!$A$7*Y35+coeff!$A$8*Z35+coeff!$A$9*AA35</f>
        <v>9354.8495814358903</v>
      </c>
      <c r="AR35" s="3">
        <f>coeff!$B$1+coeff!$B$2*C35+coeff!$B$3*D35+coeff!$B$4*N35+coeff!$B$5*W35+coeff!$B$6*X35+coeff!$B$7*Y35+coeff!$B$8*Z35+coeff!$B$9*AA35</f>
        <v>2381.9783392961585</v>
      </c>
      <c r="AT35" s="3">
        <f t="shared" si="5"/>
        <v>606303.91956460243</v>
      </c>
      <c r="AU35" s="3">
        <f t="shared" si="6"/>
        <v>948689.68443569948</v>
      </c>
      <c r="AV35" s="3">
        <v>9550.201406867207</v>
      </c>
      <c r="AW35" s="3">
        <v>9354.8495814358903</v>
      </c>
      <c r="AX35" s="3">
        <v>9550.201406867207</v>
      </c>
      <c r="AY35" s="3">
        <f t="shared" si="7"/>
        <v>-2.045525713110576</v>
      </c>
      <c r="AZ35" s="3">
        <f t="shared" si="8"/>
        <v>948592.55642414954</v>
      </c>
      <c r="BA35" s="3">
        <f t="shared" si="9"/>
        <v>606226.27254194324</v>
      </c>
      <c r="BC35" s="3">
        <v>2387.5503517168017</v>
      </c>
      <c r="BD35" s="3">
        <v>2381.9783392961585</v>
      </c>
      <c r="BE35" s="3">
        <v>2387.5503517168017</v>
      </c>
      <c r="BF35" s="3">
        <f t="shared" si="10"/>
        <v>-0.2333777973158376</v>
      </c>
      <c r="BG35" s="3">
        <f t="shared" si="11"/>
        <v>2809.4138558310615</v>
      </c>
      <c r="BH35" s="3">
        <f t="shared" si="12"/>
        <v>2249.7843536417031</v>
      </c>
      <c r="BJ35" s="3">
        <v>9550.201406867207</v>
      </c>
      <c r="BK35" s="3">
        <f t="shared" si="16"/>
        <v>4000</v>
      </c>
      <c r="BL35" s="3">
        <v>-2.045525713110576</v>
      </c>
      <c r="BN35" s="3">
        <v>2387.5503517168017</v>
      </c>
      <c r="BO35" s="3">
        <f>coeff!$C$1+coeff!$C$2*C35+coeff!$C$3*D35+coeff!$C$4*N35+coeff!$C$5*W35+coeff!$C$6*X35+coeff!$C$7*Y35+coeff!$C$8*Z35+coeff!$C$9*AA35</f>
        <v>2307.5864091304948</v>
      </c>
      <c r="BP35" s="3">
        <f t="shared" si="13"/>
        <v>-3.3492044483504935</v>
      </c>
    </row>
    <row r="36" spans="1:68" ht="100.8" x14ac:dyDescent="0.3">
      <c r="A36" s="4" t="s">
        <v>51</v>
      </c>
      <c r="B36" s="3" t="s">
        <v>82</v>
      </c>
      <c r="C36" s="3">
        <v>11.5</v>
      </c>
      <c r="D36" s="3">
        <v>378</v>
      </c>
      <c r="E36" s="3">
        <v>524</v>
      </c>
      <c r="F36" s="3">
        <v>52761.668396812092</v>
      </c>
      <c r="G36" s="3">
        <v>5100</v>
      </c>
      <c r="H36" s="3">
        <v>481.14285714285717</v>
      </c>
      <c r="I36" s="3">
        <v>1.3862433862433863</v>
      </c>
      <c r="J36" s="3">
        <v>139.58113332489972</v>
      </c>
      <c r="K36" s="3">
        <v>5100</v>
      </c>
      <c r="L36" s="3">
        <v>1.272864818572998</v>
      </c>
      <c r="M36" s="3">
        <v>584.14583401297693</v>
      </c>
      <c r="N36" s="3">
        <v>67245.263642995822</v>
      </c>
      <c r="O36" s="3">
        <v>6500</v>
      </c>
      <c r="P36" s="3">
        <v>417.37758398967821</v>
      </c>
      <c r="Q36" s="3">
        <v>1.5453593492406796</v>
      </c>
      <c r="R36" s="3">
        <v>177.89752197265625</v>
      </c>
      <c r="S36" s="3">
        <v>6500</v>
      </c>
      <c r="T36" s="3">
        <v>1.1041735026181965</v>
      </c>
      <c r="U36" s="3">
        <v>2500</v>
      </c>
      <c r="V36" s="3">
        <v>6500</v>
      </c>
      <c r="W36" s="3">
        <v>46554.4140625</v>
      </c>
      <c r="X36" s="3">
        <v>4.0030000000000001</v>
      </c>
      <c r="Y36" s="3">
        <v>3.75</v>
      </c>
      <c r="Z36" s="3">
        <v>0.38698673248291016</v>
      </c>
      <c r="AA36" s="3">
        <v>2.6746602867712403</v>
      </c>
      <c r="AB36" s="3">
        <v>9508.1532847647777</v>
      </c>
      <c r="AC36" s="3">
        <v>119</v>
      </c>
      <c r="AD36" s="2">
        <v>-4.0251783995835275</v>
      </c>
      <c r="AE36" s="3">
        <v>119</v>
      </c>
      <c r="AF36" s="3">
        <v>0</v>
      </c>
      <c r="AG36" s="3">
        <v>4.0030000000000001</v>
      </c>
      <c r="AH36" s="3">
        <v>9508.1532847647777</v>
      </c>
      <c r="AI36" s="3">
        <v>9890.8700000000008</v>
      </c>
      <c r="AJ36" s="3">
        <v>-4.0251424621904492</v>
      </c>
      <c r="AK36" s="3">
        <f t="shared" si="14"/>
        <v>2377.0383211911944</v>
      </c>
      <c r="AL36" s="3">
        <v>2400.15</v>
      </c>
      <c r="AM36" s="3">
        <f t="shared" si="15"/>
        <v>-0.97228886058613528</v>
      </c>
      <c r="AN36" s="3">
        <v>-4.0251424621904492</v>
      </c>
      <c r="AO36" s="3">
        <f t="shared" si="3"/>
        <v>2377.0383211911944</v>
      </c>
      <c r="AP36" s="3">
        <f t="shared" si="4"/>
        <v>9508.1532847647777</v>
      </c>
      <c r="AQ36" s="3">
        <f>coeff!$A$1+coeff!$A$2*C36+coeff!$A$3*D36+coeff!$A$4*N36+coeff!$A$5*W36+coeff!$A$6*X36+coeff!$A$7*Y36+coeff!$A$8*Z36+coeff!$A$9*AA36</f>
        <v>9890.9143464028311</v>
      </c>
      <c r="AR36" s="3">
        <f>coeff!$B$1+coeff!$B$2*C36+coeff!$B$3*D36+coeff!$B$4*N36+coeff!$B$5*W36+coeff!$B$6*X36+coeff!$B$7*Y36+coeff!$B$8*Z36+coeff!$B$9*AA36</f>
        <v>2400.149492473266</v>
      </c>
      <c r="AT36" s="3">
        <f t="shared" si="5"/>
        <v>1728488.5847251848</v>
      </c>
      <c r="AU36" s="3">
        <f t="shared" si="6"/>
        <v>868547.39638993295</v>
      </c>
      <c r="AV36" s="3">
        <v>9508.1532847647777</v>
      </c>
      <c r="AW36" s="3">
        <v>9890.9143464028311</v>
      </c>
      <c r="AX36" s="3">
        <v>9508.1532847647777</v>
      </c>
      <c r="AY36" s="3">
        <f t="shared" si="7"/>
        <v>4.0256088661440055</v>
      </c>
      <c r="AZ36" s="3">
        <f t="shared" si="8"/>
        <v>868454.46152578644</v>
      </c>
      <c r="BA36" s="3">
        <f t="shared" si="9"/>
        <v>1728357.4799387807</v>
      </c>
      <c r="BC36" s="3">
        <v>2377.0383211911944</v>
      </c>
      <c r="BD36" s="3">
        <v>2400.149492473266</v>
      </c>
      <c r="BE36" s="3">
        <v>2377.0383211911944</v>
      </c>
      <c r="BF36" s="3">
        <f t="shared" si="10"/>
        <v>0.97226750936392192</v>
      </c>
      <c r="BG36" s="3">
        <f t="shared" si="11"/>
        <v>1805.559324663451</v>
      </c>
      <c r="BH36" s="3">
        <f t="shared" si="12"/>
        <v>4303.7595018519442</v>
      </c>
      <c r="BJ36" s="3">
        <v>9508.1532847647777</v>
      </c>
      <c r="BK36" s="3">
        <f t="shared" si="16"/>
        <v>4000</v>
      </c>
      <c r="BL36" s="3">
        <v>4.0256088661440055</v>
      </c>
      <c r="BN36" s="3">
        <v>2377.0383211911944</v>
      </c>
      <c r="BO36" s="3">
        <f>coeff!$C$1+coeff!$C$2*C36+coeff!$C$3*D36+coeff!$C$4*N36+coeff!$C$5*W36+coeff!$C$6*X36+coeff!$C$7*Y36+coeff!$C$8*Z36+coeff!$C$9*AA36</f>
        <v>2323.5617766287723</v>
      </c>
      <c r="BP36" s="3">
        <f t="shared" si="13"/>
        <v>-2.2497131866020408</v>
      </c>
    </row>
    <row r="37" spans="1:68" ht="72" x14ac:dyDescent="0.3">
      <c r="A37" s="4" t="s">
        <v>49</v>
      </c>
      <c r="B37" s="3" t="s">
        <v>217</v>
      </c>
      <c r="C37" s="3">
        <v>11.4</v>
      </c>
      <c r="D37" s="3">
        <v>471</v>
      </c>
      <c r="E37" s="3">
        <v>627</v>
      </c>
      <c r="F37" s="3">
        <v>54008.178747998893</v>
      </c>
      <c r="G37" s="3">
        <v>5600</v>
      </c>
      <c r="H37" s="3">
        <v>570.58536585365857</v>
      </c>
      <c r="I37" s="3">
        <v>1.3312101910828025</v>
      </c>
      <c r="J37" s="3">
        <v>114.66704617409532</v>
      </c>
      <c r="K37" s="3">
        <v>5600</v>
      </c>
      <c r="L37" s="3">
        <v>1.2114338874816895</v>
      </c>
      <c r="M37" s="3">
        <v>714.09353013874511</v>
      </c>
      <c r="N37" s="3">
        <v>62688.064618213</v>
      </c>
      <c r="O37" s="3">
        <v>6500</v>
      </c>
      <c r="P37" s="3">
        <v>548.5657298976621</v>
      </c>
      <c r="Q37" s="3">
        <v>1.5161221446682487</v>
      </c>
      <c r="R37" s="3">
        <v>133.09567260742187</v>
      </c>
      <c r="S37" s="3">
        <v>6500</v>
      </c>
      <c r="T37" s="3">
        <v>1.1646830783389852</v>
      </c>
      <c r="U37" s="3">
        <v>3000</v>
      </c>
      <c r="V37" s="3">
        <v>7000</v>
      </c>
      <c r="W37" s="3">
        <v>48221.58984375</v>
      </c>
      <c r="X37" s="3">
        <v>4.4720000000000004</v>
      </c>
      <c r="Y37" s="3">
        <v>3.74</v>
      </c>
      <c r="Z37" s="3">
        <v>0.5063292384147644</v>
      </c>
      <c r="AA37" s="3">
        <v>3.65856449611378</v>
      </c>
      <c r="AB37" s="3">
        <v>9504.4678632826981</v>
      </c>
      <c r="AC37" s="3">
        <v>182</v>
      </c>
      <c r="AD37" s="2">
        <v>-3.6270302289344003</v>
      </c>
      <c r="AE37" s="3">
        <v>182</v>
      </c>
      <c r="AF37" s="3">
        <v>0</v>
      </c>
      <c r="AG37" s="3">
        <v>4.4720000000000004</v>
      </c>
      <c r="AH37" s="3">
        <v>9504.4678632826981</v>
      </c>
      <c r="AI37" s="3">
        <v>9849.2000000000007</v>
      </c>
      <c r="AJ37" s="3">
        <v>-3.6270535255220211</v>
      </c>
      <c r="AK37" s="3">
        <f t="shared" si="14"/>
        <v>2376.1169658206745</v>
      </c>
      <c r="AL37" s="3">
        <v>2536.2600000000002</v>
      </c>
      <c r="AM37" s="3">
        <f t="shared" si="15"/>
        <v>-6.7396949090851992</v>
      </c>
      <c r="AN37" s="3">
        <v>-3.6270535255220211</v>
      </c>
      <c r="AO37" s="3">
        <f t="shared" si="3"/>
        <v>2376.1169658206745</v>
      </c>
      <c r="AP37" s="3">
        <f t="shared" si="4"/>
        <v>9504.4678632826981</v>
      </c>
      <c r="AQ37" s="3">
        <f>coeff!$A$1+coeff!$A$2*C37+coeff!$A$3*D37+coeff!$A$4*N37+coeff!$A$5*W37+coeff!$A$6*X37+coeff!$A$7*Y37+coeff!$A$8*Z37+coeff!$A$9*AA37</f>
        <v>9849.2538751520515</v>
      </c>
      <c r="AR37" s="3">
        <f>coeff!$B$1+coeff!$B$2*C37+coeff!$B$3*D37+coeff!$B$4*N37+coeff!$B$5*W37+coeff!$B$6*X37+coeff!$B$7*Y37+coeff!$B$8*Z37+coeff!$B$9*AA37</f>
        <v>2536.2665470855713</v>
      </c>
      <c r="AT37" s="3">
        <f t="shared" si="5"/>
        <v>1620680.4730327127</v>
      </c>
      <c r="AU37" s="3">
        <f t="shared" si="6"/>
        <v>861691.65600031218</v>
      </c>
      <c r="AV37" s="3">
        <v>9504.4678632826981</v>
      </c>
      <c r="AW37" s="3">
        <v>9849.2538751520515</v>
      </c>
      <c r="AX37" s="3">
        <v>9504.4678632826981</v>
      </c>
      <c r="AY37" s="3">
        <f t="shared" si="7"/>
        <v>3.6276203657999382</v>
      </c>
      <c r="AZ37" s="3">
        <f t="shared" si="8"/>
        <v>861599.08865592023</v>
      </c>
      <c r="BA37" s="3">
        <f t="shared" si="9"/>
        <v>1620553.5227361671</v>
      </c>
      <c r="BC37" s="3">
        <v>2376.1169658206745</v>
      </c>
      <c r="BD37" s="3">
        <v>2536.2665470855713</v>
      </c>
      <c r="BE37" s="3">
        <v>2376.1169658206745</v>
      </c>
      <c r="BF37" s="3">
        <f t="shared" si="10"/>
        <v>6.7399704462605694</v>
      </c>
      <c r="BG37" s="3">
        <f t="shared" si="11"/>
        <v>1728.1079884356914</v>
      </c>
      <c r="BH37" s="3">
        <f t="shared" si="12"/>
        <v>40690.998552483237</v>
      </c>
      <c r="BJ37" s="3">
        <v>9504.4678632826981</v>
      </c>
      <c r="BK37" s="3">
        <f t="shared" si="16"/>
        <v>4000</v>
      </c>
      <c r="BL37" s="3">
        <v>3.6276203657999382</v>
      </c>
      <c r="BN37" s="3">
        <v>2376.1169658206745</v>
      </c>
      <c r="BO37" s="3">
        <f>coeff!$C$1+coeff!$C$2*C37+coeff!$C$3*D37+coeff!$C$4*N37+coeff!$C$5*W37+coeff!$C$6*X37+coeff!$C$7*Y37+coeff!$C$8*Z37+coeff!$C$9*AA37</f>
        <v>2556.3169338585863</v>
      </c>
      <c r="BP37" s="3">
        <f t="shared" si="13"/>
        <v>7.5838004033472908</v>
      </c>
    </row>
    <row r="38" spans="1:68" ht="43.2" x14ac:dyDescent="0.3">
      <c r="A38" s="4" t="s">
        <v>88</v>
      </c>
      <c r="B38" s="3" t="s">
        <v>89</v>
      </c>
      <c r="C38" s="3">
        <v>11.5</v>
      </c>
      <c r="D38" s="3">
        <v>572</v>
      </c>
      <c r="E38" s="3">
        <v>756</v>
      </c>
      <c r="F38" s="3">
        <v>61018.872482754574</v>
      </c>
      <c r="G38" s="3">
        <v>5400</v>
      </c>
      <c r="H38" s="3">
        <v>693.14634146341461</v>
      </c>
      <c r="I38" s="3">
        <v>1.3216783216783217</v>
      </c>
      <c r="J38" s="3">
        <v>106.67635049432617</v>
      </c>
      <c r="K38" s="3">
        <v>5400</v>
      </c>
      <c r="L38" s="3">
        <v>1.2117941379547119</v>
      </c>
      <c r="M38" s="3">
        <v>845.71674234642796</v>
      </c>
      <c r="N38" s="3">
        <v>74578.621923366722</v>
      </c>
      <c r="O38" s="3">
        <v>6600</v>
      </c>
      <c r="P38" s="3">
        <v>662.48271229069906</v>
      </c>
      <c r="Q38" s="3">
        <v>1.478525773332916</v>
      </c>
      <c r="R38" s="3">
        <v>130.3822021484375</v>
      </c>
      <c r="S38" s="3">
        <v>6600</v>
      </c>
      <c r="T38" s="3">
        <v>1.1581865599487746</v>
      </c>
      <c r="U38" s="3">
        <v>3000</v>
      </c>
      <c r="V38" s="3">
        <v>7000</v>
      </c>
      <c r="W38" s="3">
        <v>56498.953125</v>
      </c>
      <c r="X38" s="3">
        <v>4.5620000000000003</v>
      </c>
      <c r="Y38" s="3">
        <v>4.375</v>
      </c>
      <c r="Z38" s="3">
        <v>0.52843320369720459</v>
      </c>
      <c r="AA38" s="3">
        <v>3.9012863960231901</v>
      </c>
      <c r="AB38" s="3">
        <v>9479.9227916139462</v>
      </c>
      <c r="AC38" s="3">
        <v>95</v>
      </c>
      <c r="AD38" s="2">
        <v>-5.4517337699052284</v>
      </c>
      <c r="AE38" s="3">
        <v>95</v>
      </c>
      <c r="AF38" s="3">
        <v>0</v>
      </c>
      <c r="AG38" s="3">
        <v>4.5620000000000003</v>
      </c>
      <c r="AH38" s="3">
        <v>9479.9227916139462</v>
      </c>
      <c r="AI38" s="3">
        <v>9996.74</v>
      </c>
      <c r="AJ38" s="3">
        <v>-5.4517027168537311</v>
      </c>
      <c r="AK38" s="3">
        <f t="shared" si="14"/>
        <v>2369.9806979034865</v>
      </c>
      <c r="AL38" s="3">
        <v>2532.4299999999998</v>
      </c>
      <c r="AM38" s="3">
        <f t="shared" si="15"/>
        <v>-6.8544567573996655</v>
      </c>
      <c r="AN38" s="3">
        <v>-5.4517027168537311</v>
      </c>
      <c r="AO38" s="3">
        <f t="shared" si="3"/>
        <v>2369.9806979034865</v>
      </c>
      <c r="AP38" s="3">
        <f t="shared" si="4"/>
        <v>9479.9227916139462</v>
      </c>
      <c r="AQ38" s="3">
        <f>coeff!$A$1+coeff!$A$2*C38+coeff!$A$3*D38+coeff!$A$4*N38+coeff!$A$5*W38+coeff!$A$6*X38+coeff!$A$7*Y38+coeff!$A$8*Z38+coeff!$A$9*AA38</f>
        <v>9996.7951592098689</v>
      </c>
      <c r="AR38" s="3">
        <f>coeff!$B$1+coeff!$B$2*C38+coeff!$B$3*D38+coeff!$B$4*N38+coeff!$B$5*W38+coeff!$B$6*X38+coeff!$B$7*Y38+coeff!$B$8*Z38+coeff!$B$9*AA38</f>
        <v>2532.4311603288133</v>
      </c>
      <c r="AT38" s="3">
        <f t="shared" si="5"/>
        <v>2018106.5681291113</v>
      </c>
      <c r="AU38" s="3">
        <f t="shared" si="6"/>
        <v>816725.03829235025</v>
      </c>
      <c r="AV38" s="3">
        <v>9479.9227916139462</v>
      </c>
      <c r="AW38" s="3">
        <v>9996.7951592098689</v>
      </c>
      <c r="AX38" s="3">
        <v>9479.9227916139462</v>
      </c>
      <c r="AY38" s="3">
        <f t="shared" si="7"/>
        <v>5.4522845697979125</v>
      </c>
      <c r="AZ38" s="3">
        <f t="shared" si="8"/>
        <v>816634.91864593828</v>
      </c>
      <c r="BA38" s="3">
        <f t="shared" si="9"/>
        <v>2017964.9046344203</v>
      </c>
      <c r="BC38" s="3">
        <v>2369.9806979034865</v>
      </c>
      <c r="BD38" s="3">
        <v>2532.4311603288133</v>
      </c>
      <c r="BE38" s="3">
        <v>2369.9806979034865</v>
      </c>
      <c r="BF38" s="3">
        <f t="shared" si="10"/>
        <v>6.8545057168200749</v>
      </c>
      <c r="BG38" s="3">
        <f t="shared" si="11"/>
        <v>1255.5860973832403</v>
      </c>
      <c r="BH38" s="3">
        <f t="shared" si="12"/>
        <v>39158.359547474931</v>
      </c>
      <c r="BJ38" s="3">
        <v>9479.9227916139462</v>
      </c>
      <c r="BK38" s="3">
        <f t="shared" si="16"/>
        <v>4000</v>
      </c>
      <c r="BL38" s="3">
        <v>5.4522845697979125</v>
      </c>
      <c r="BN38" s="3">
        <v>2369.9806979034865</v>
      </c>
      <c r="BO38" s="3">
        <f>coeff!$C$1+coeff!$C$2*C38+coeff!$C$3*D38+coeff!$C$4*N38+coeff!$C$5*W38+coeff!$C$6*X38+coeff!$C$7*Y38+coeff!$C$8*Z38+coeff!$C$9*AA38</f>
        <v>2558.2366065464021</v>
      </c>
      <c r="BP38" s="3">
        <f t="shared" si="13"/>
        <v>7.9433519779063584</v>
      </c>
    </row>
    <row r="39" spans="1:68" ht="72" x14ac:dyDescent="0.3">
      <c r="A39" s="4" t="s">
        <v>49</v>
      </c>
      <c r="B39" s="3" t="s">
        <v>50</v>
      </c>
      <c r="C39" s="3">
        <v>11.1</v>
      </c>
      <c r="D39" s="3">
        <v>457</v>
      </c>
      <c r="E39" s="3">
        <v>604</v>
      </c>
      <c r="F39" s="3">
        <v>56582.06784705344</v>
      </c>
      <c r="G39" s="3">
        <v>5500</v>
      </c>
      <c r="H39" s="3">
        <v>550.2439024390244</v>
      </c>
      <c r="I39" s="3">
        <v>1.3216630196936543</v>
      </c>
      <c r="J39" s="3">
        <v>123.8119646543839</v>
      </c>
      <c r="K39" s="3">
        <v>5500</v>
      </c>
      <c r="L39" s="3">
        <v>1.2040349245071411</v>
      </c>
      <c r="M39" s="3">
        <v>682.31584444879536</v>
      </c>
      <c r="N39" s="3">
        <v>63783.421936678424</v>
      </c>
      <c r="O39" s="3">
        <v>6200</v>
      </c>
      <c r="P39" s="3">
        <v>527.51357619992439</v>
      </c>
      <c r="Q39" s="3">
        <v>1.4930324823824843</v>
      </c>
      <c r="R39" s="3">
        <v>139.56985473632812</v>
      </c>
      <c r="S39" s="3">
        <v>6200</v>
      </c>
      <c r="T39" s="3">
        <v>1.1542966656453486</v>
      </c>
      <c r="U39" s="3">
        <v>3000</v>
      </c>
      <c r="V39" s="3">
        <v>7000</v>
      </c>
      <c r="W39" s="3">
        <v>51438.2421875</v>
      </c>
      <c r="X39" s="3">
        <v>4.1550000000000002</v>
      </c>
      <c r="Y39" s="3">
        <v>4.21</v>
      </c>
      <c r="Z39" s="3">
        <v>0.49383646249771118</v>
      </c>
      <c r="AA39" s="3">
        <v>3.4596955959266333</v>
      </c>
      <c r="AB39" s="3">
        <v>9433.326360609959</v>
      </c>
      <c r="AC39" s="3">
        <v>192</v>
      </c>
      <c r="AD39" s="2">
        <v>-2.8161847407013201</v>
      </c>
      <c r="AE39" s="3">
        <v>192</v>
      </c>
      <c r="AF39" s="3">
        <v>0</v>
      </c>
      <c r="AG39" s="3">
        <v>4.1550000000000002</v>
      </c>
      <c r="AH39" s="3">
        <v>9433.326360609959</v>
      </c>
      <c r="AI39" s="3">
        <v>9698.99</v>
      </c>
      <c r="AJ39" s="3">
        <v>-2.8162244073241518</v>
      </c>
      <c r="AK39" s="3">
        <f t="shared" si="14"/>
        <v>2358.3315901524898</v>
      </c>
      <c r="AL39" s="3">
        <v>2585.4499999999998</v>
      </c>
      <c r="AM39" s="3">
        <f t="shared" si="15"/>
        <v>-9.6304697268132919</v>
      </c>
      <c r="AN39" s="3">
        <v>-2.8162244073241518</v>
      </c>
      <c r="AO39" s="3">
        <f t="shared" si="3"/>
        <v>2358.3315901524898</v>
      </c>
      <c r="AP39" s="3">
        <f t="shared" si="4"/>
        <v>9433.326360609959</v>
      </c>
      <c r="AQ39" s="3">
        <f>coeff!$A$1+coeff!$A$2*C39+coeff!$A$3*D39+coeff!$A$4*N39+coeff!$A$5*W39+coeff!$A$6*X39+coeff!$A$7*Y39+coeff!$A$8*Z39+coeff!$A$9*AA39</f>
        <v>9699.048812417408</v>
      </c>
      <c r="AR39" s="3">
        <f>coeff!$B$1+coeff!$B$2*C39+coeff!$B$3*D39+coeff!$B$4*N39+coeff!$B$5*W39+coeff!$B$6*X39+coeff!$B$7*Y39+coeff!$B$8*Z39+coeff!$B$9*AA39</f>
        <v>2585.452898560342</v>
      </c>
      <c r="AT39" s="3">
        <f t="shared" si="5"/>
        <v>1260802.0718446332</v>
      </c>
      <c r="AU39" s="3">
        <f t="shared" si="6"/>
        <v>734675.22870745067</v>
      </c>
      <c r="AV39" s="3">
        <v>9433.326360609959</v>
      </c>
      <c r="AW39" s="3">
        <v>9699.048812417408</v>
      </c>
      <c r="AX39" s="3">
        <v>9433.326360609959</v>
      </c>
      <c r="AY39" s="3">
        <f t="shared" si="7"/>
        <v>2.8168478609730556</v>
      </c>
      <c r="AZ39" s="3">
        <f t="shared" si="8"/>
        <v>734589.75577756029</v>
      </c>
      <c r="BA39" s="3">
        <f t="shared" si="9"/>
        <v>1260690.1003851269</v>
      </c>
      <c r="BC39" s="3">
        <v>2358.3315901524898</v>
      </c>
      <c r="BD39" s="3">
        <v>2585.452898560342</v>
      </c>
      <c r="BE39" s="3">
        <v>2358.3315901524898</v>
      </c>
      <c r="BF39" s="3">
        <f t="shared" si="10"/>
        <v>9.6305926340564572</v>
      </c>
      <c r="BG39" s="3">
        <f t="shared" si="11"/>
        <v>565.73300813054709</v>
      </c>
      <c r="BH39" s="3">
        <f t="shared" si="12"/>
        <v>62954.047153433799</v>
      </c>
      <c r="BJ39" s="3">
        <v>9433.326360609959</v>
      </c>
      <c r="BK39" s="3">
        <f t="shared" si="16"/>
        <v>4000</v>
      </c>
      <c r="BL39" s="3">
        <v>2.8168478609730556</v>
      </c>
      <c r="BN39" s="3">
        <v>2358.3315901524898</v>
      </c>
      <c r="BO39" s="3">
        <f>coeff!$C$1+coeff!$C$2*C39+coeff!$C$3*D39+coeff!$C$4*N39+coeff!$C$5*W39+coeff!$C$6*X39+coeff!$C$7*Y39+coeff!$C$8*Z39+coeff!$C$9*AA39</f>
        <v>2601.8287652456056</v>
      </c>
      <c r="BP39" s="3">
        <f t="shared" si="13"/>
        <v>10.324976186973407</v>
      </c>
    </row>
    <row r="40" spans="1:68" ht="43.2" x14ac:dyDescent="0.3">
      <c r="A40" s="4" t="s">
        <v>25</v>
      </c>
      <c r="B40" s="3" t="s">
        <v>65</v>
      </c>
      <c r="C40" s="3">
        <v>10.48</v>
      </c>
      <c r="D40" s="3">
        <v>345</v>
      </c>
      <c r="E40" s="3">
        <v>485</v>
      </c>
      <c r="F40" s="3">
        <v>51455.123553870006</v>
      </c>
      <c r="G40" s="3">
        <v>5100</v>
      </c>
      <c r="H40" s="3">
        <v>434.46341463414632</v>
      </c>
      <c r="I40" s="3">
        <v>1.4057971014492754</v>
      </c>
      <c r="J40" s="3">
        <v>149.14528566339132</v>
      </c>
      <c r="K40" s="3">
        <v>5100</v>
      </c>
      <c r="L40" s="3">
        <v>1.2593140602111816</v>
      </c>
      <c r="M40" s="3">
        <v>535.93666674697772</v>
      </c>
      <c r="N40" s="3">
        <v>62553.287457645907</v>
      </c>
      <c r="O40" s="3">
        <v>6200</v>
      </c>
      <c r="P40" s="3">
        <v>377.9277913624025</v>
      </c>
      <c r="Q40" s="3">
        <v>1.5534396137593558</v>
      </c>
      <c r="R40" s="3">
        <v>181.31387329101562</v>
      </c>
      <c r="S40" s="3">
        <v>6200</v>
      </c>
      <c r="T40" s="3">
        <v>1.0954428735142103</v>
      </c>
      <c r="U40" s="3">
        <v>2500</v>
      </c>
      <c r="V40" s="3">
        <v>6500</v>
      </c>
      <c r="W40" s="3">
        <v>45401.578125</v>
      </c>
      <c r="X40" s="3">
        <v>4.07</v>
      </c>
      <c r="Y40" s="3">
        <v>3.31</v>
      </c>
      <c r="Z40" s="3">
        <v>0.37878859043121338</v>
      </c>
      <c r="AA40" s="3">
        <v>2.4989988512210641</v>
      </c>
      <c r="AB40" s="3">
        <v>9419.0277349015687</v>
      </c>
      <c r="AC40" s="3">
        <v>73</v>
      </c>
      <c r="AD40" s="2">
        <v>4.0630510785080922</v>
      </c>
      <c r="AE40" s="3">
        <v>73</v>
      </c>
      <c r="AF40" s="3">
        <v>0</v>
      </c>
      <c r="AG40" s="3">
        <v>4.07</v>
      </c>
      <c r="AH40" s="3">
        <v>9419.0277349015687</v>
      </c>
      <c r="AI40" s="3">
        <v>9036.33</v>
      </c>
      <c r="AJ40" s="3">
        <v>4.0630280074822185</v>
      </c>
      <c r="AK40" s="3">
        <f t="shared" si="14"/>
        <v>2354.7569337253922</v>
      </c>
      <c r="AL40" s="3">
        <v>2294.04</v>
      </c>
      <c r="AM40" s="3">
        <f t="shared" si="15"/>
        <v>2.5784798785721685</v>
      </c>
      <c r="AN40" s="3">
        <v>4.0630280074822185</v>
      </c>
      <c r="AO40" s="3">
        <f t="shared" si="3"/>
        <v>2354.7569337253922</v>
      </c>
      <c r="AP40" s="3">
        <f t="shared" si="4"/>
        <v>9419.0277349015687</v>
      </c>
      <c r="AQ40" s="3">
        <f>coeff!$A$1+coeff!$A$2*C40+coeff!$A$3*D40+coeff!$A$4*N40+coeff!$A$5*W40+coeff!$A$6*X40+coeff!$A$7*Y40+coeff!$A$8*Z40+coeff!$A$9*AA40</f>
        <v>9036.3733055977864</v>
      </c>
      <c r="AR40" s="3">
        <f>coeff!$B$1+coeff!$B$2*C40+coeff!$B$3*D40+coeff!$B$4*N40+coeff!$B$5*W40+coeff!$B$6*X40+coeff!$B$7*Y40+coeff!$B$8*Z40+coeff!$B$9*AA40</f>
        <v>2294.045797601842</v>
      </c>
      <c r="AT40" s="3">
        <f t="shared" si="5"/>
        <v>211764.64169764696</v>
      </c>
      <c r="AU40" s="3">
        <f t="shared" si="6"/>
        <v>710368.06071573461</v>
      </c>
      <c r="AV40" s="3">
        <v>9419.0277349015687</v>
      </c>
      <c r="AW40" s="3">
        <v>9036.3733055977864</v>
      </c>
      <c r="AX40" s="3">
        <v>9419.0277349015687</v>
      </c>
      <c r="AY40" s="3">
        <f t="shared" si="7"/>
        <v>-4.0625682403066108</v>
      </c>
      <c r="AZ40" s="3">
        <f t="shared" si="8"/>
        <v>710284.01368175261</v>
      </c>
      <c r="BA40" s="3">
        <f t="shared" si="9"/>
        <v>211718.75395227061</v>
      </c>
      <c r="BC40" s="3">
        <v>2354.7569337253922</v>
      </c>
      <c r="BD40" s="3">
        <v>2294.045797601842</v>
      </c>
      <c r="BE40" s="3">
        <v>2354.7569337253922</v>
      </c>
      <c r="BF40" s="3">
        <f t="shared" si="10"/>
        <v>-2.5782336704918793</v>
      </c>
      <c r="BG40" s="3">
        <f t="shared" si="11"/>
        <v>408.46375102916807</v>
      </c>
      <c r="BH40" s="3">
        <f t="shared" si="12"/>
        <v>1640.3026470579755</v>
      </c>
      <c r="BJ40" s="3">
        <v>9419.0277349015687</v>
      </c>
      <c r="BK40" s="3">
        <f t="shared" si="16"/>
        <v>4000</v>
      </c>
      <c r="BL40" s="3">
        <v>-4.0625682403066108</v>
      </c>
      <c r="BN40" s="3">
        <v>2354.7569337253922</v>
      </c>
      <c r="BO40" s="3">
        <f>coeff!$C$1+coeff!$C$2*C40+coeff!$C$3*D40+coeff!$C$4*N40+coeff!$C$5*W40+coeff!$C$6*X40+coeff!$C$7*Y40+coeff!$C$8*Z40+coeff!$C$9*AA40</f>
        <v>2260.9679091935964</v>
      </c>
      <c r="BP40" s="3">
        <f t="shared" si="13"/>
        <v>-3.9829599050554623</v>
      </c>
    </row>
    <row r="41" spans="1:68" ht="72" x14ac:dyDescent="0.3">
      <c r="A41" s="9" t="s">
        <v>49</v>
      </c>
      <c r="B41" s="7" t="s">
        <v>85</v>
      </c>
      <c r="C41" s="7">
        <v>11.5</v>
      </c>
      <c r="D41" s="7">
        <v>573</v>
      </c>
      <c r="E41" s="7">
        <v>750</v>
      </c>
      <c r="F41" s="7">
        <v>56843.258652633835</v>
      </c>
      <c r="G41" s="7">
        <v>5400</v>
      </c>
      <c r="H41" s="7">
        <v>685.58536585365857</v>
      </c>
      <c r="I41" s="7">
        <v>1.3089005235602094</v>
      </c>
      <c r="J41" s="7">
        <v>99.202894681734435</v>
      </c>
      <c r="K41" s="7">
        <v>5400</v>
      </c>
      <c r="L41" s="7">
        <v>1.1964842081069946</v>
      </c>
      <c r="M41" s="7">
        <v>846.85913967500619</v>
      </c>
      <c r="N41" s="7">
        <v>66317.135094739482</v>
      </c>
      <c r="O41" s="7">
        <v>6300</v>
      </c>
      <c r="P41" s="7">
        <v>655.97569140938299</v>
      </c>
      <c r="Q41" s="7">
        <v>1.4779391617364854</v>
      </c>
      <c r="R41" s="7">
        <v>115.73670959472656</v>
      </c>
      <c r="S41" s="7">
        <v>6300</v>
      </c>
      <c r="T41" s="7">
        <v>1.1448092345713494</v>
      </c>
      <c r="U41" s="7">
        <v>3000</v>
      </c>
      <c r="V41" s="7">
        <v>7000</v>
      </c>
      <c r="W41" s="7">
        <v>52632.64453125</v>
      </c>
      <c r="X41" s="7">
        <v>4.5620000000000003</v>
      </c>
      <c r="Y41" s="7">
        <v>4.375</v>
      </c>
      <c r="Z41" s="7">
        <v>0.56541174650192261</v>
      </c>
      <c r="AA41" s="7">
        <v>4.1742894643002391</v>
      </c>
      <c r="AB41" s="7">
        <v>9365.1737707133761</v>
      </c>
      <c r="AC41" s="7">
        <v>183</v>
      </c>
      <c r="AD41" s="10">
        <v>-9.8421064433427219</v>
      </c>
      <c r="AE41" s="7">
        <v>183</v>
      </c>
      <c r="AF41" s="7">
        <v>0</v>
      </c>
      <c r="AG41" s="7">
        <v>4.5620000000000003</v>
      </c>
      <c r="AH41" s="7">
        <v>9365.1737707133761</v>
      </c>
      <c r="AI41" s="3">
        <v>10286.9</v>
      </c>
      <c r="AJ41" s="3">
        <v>-9.8420622174575261</v>
      </c>
      <c r="AK41" s="3">
        <f t="shared" si="14"/>
        <v>2341.293442678344</v>
      </c>
      <c r="AL41" s="3">
        <v>2560.92</v>
      </c>
      <c r="AM41" s="3">
        <f t="shared" si="15"/>
        <v>-9.3805651747101049</v>
      </c>
      <c r="AN41" s="3">
        <v>-9.8420622174575261</v>
      </c>
      <c r="AO41" s="3">
        <f t="shared" si="3"/>
        <v>2341.293442678344</v>
      </c>
      <c r="AP41" s="3">
        <f t="shared" si="4"/>
        <v>9365.1737707133761</v>
      </c>
      <c r="AQ41" s="3">
        <f>coeff!$A$1+coeff!$A$2*C41+coeff!$A$3*D41+coeff!$A$4*N41+coeff!$A$5*W41+coeff!$A$6*X41+coeff!$A$7*Y41+coeff!$A$8*Z41+coeff!$A$9*AA41</f>
        <v>10286.916532937576</v>
      </c>
      <c r="AR41" s="3">
        <f>coeff!$B$1+coeff!$B$2*C41+coeff!$B$3*D41+coeff!$B$4*N41+coeff!$B$5*W41+coeff!$B$6*X41+coeff!$B$7*Y41+coeff!$B$8*Z41+coeff!$B$9*AA41</f>
        <v>2631.9648405107214</v>
      </c>
      <c r="AT41" s="3">
        <f t="shared" si="5"/>
        <v>2926570.2776119397</v>
      </c>
      <c r="AU41" s="3">
        <f t="shared" si="6"/>
        <v>622488.47577000642</v>
      </c>
      <c r="AV41" s="3">
        <v>9365.1737707133761</v>
      </c>
      <c r="AW41" s="3">
        <v>10286.916532937576</v>
      </c>
      <c r="AX41" s="3">
        <v>9365.1737707133761</v>
      </c>
      <c r="AY41" s="3">
        <f t="shared" si="7"/>
        <v>9.8422387538249314</v>
      </c>
      <c r="AZ41" s="3">
        <f t="shared" si="8"/>
        <v>622409.79919251101</v>
      </c>
      <c r="BA41" s="3">
        <f t="shared" si="9"/>
        <v>2926399.6824640837</v>
      </c>
      <c r="BC41" s="3">
        <v>2341.293442678344</v>
      </c>
      <c r="BD41" s="3">
        <v>2631.9648405107214</v>
      </c>
      <c r="BE41" s="3">
        <v>2341.293442678344</v>
      </c>
      <c r="BF41" s="3">
        <f t="shared" si="10"/>
        <v>12.414992180555597</v>
      </c>
      <c r="BG41" s="3">
        <f t="shared" si="11"/>
        <v>45.521943122838586</v>
      </c>
      <c r="BH41" s="3">
        <f t="shared" si="12"/>
        <v>88457.700465208123</v>
      </c>
      <c r="BJ41" s="3">
        <v>9365.1737707133761</v>
      </c>
      <c r="BK41" s="3">
        <f t="shared" si="16"/>
        <v>4000</v>
      </c>
      <c r="BL41" s="3">
        <v>9.8422387538249314</v>
      </c>
      <c r="BN41" s="3">
        <v>2341.293442678344</v>
      </c>
      <c r="BO41" s="3">
        <f>coeff!$C$1+coeff!$C$2*C41+coeff!$C$3*D41+coeff!$C$4*N41+coeff!$C$5*W41+coeff!$C$6*X41+coeff!$C$7*Y41+coeff!$C$8*Z41+coeff!$C$9*AA41</f>
        <v>2655.0559714895662</v>
      </c>
      <c r="BP41" s="3">
        <f t="shared" si="13"/>
        <v>13.401247493876319</v>
      </c>
    </row>
    <row r="42" spans="1:68" ht="100.8" x14ac:dyDescent="0.3">
      <c r="A42" s="4" t="s">
        <v>51</v>
      </c>
      <c r="B42" s="3" t="s">
        <v>70</v>
      </c>
      <c r="C42" s="3">
        <v>11.4</v>
      </c>
      <c r="D42" s="3">
        <v>327</v>
      </c>
      <c r="E42" s="3">
        <v>431</v>
      </c>
      <c r="F42" s="3">
        <v>45549.818088284424</v>
      </c>
      <c r="G42" s="3">
        <v>5000</v>
      </c>
      <c r="H42" s="3">
        <v>408.27272727272725</v>
      </c>
      <c r="I42" s="3">
        <v>1.3180428134556574</v>
      </c>
      <c r="J42" s="3">
        <v>139.29607978068631</v>
      </c>
      <c r="K42" s="3">
        <v>5000</v>
      </c>
      <c r="L42" s="3">
        <v>1.2485404014587402</v>
      </c>
      <c r="M42" s="3">
        <v>504.93961923155638</v>
      </c>
      <c r="N42" s="3">
        <v>59214.763514769744</v>
      </c>
      <c r="O42" s="3">
        <v>6500</v>
      </c>
      <c r="P42" s="3">
        <v>355.68454280029522</v>
      </c>
      <c r="Q42" s="3">
        <v>1.5441578569772367</v>
      </c>
      <c r="R42" s="3">
        <v>181.08489990234375</v>
      </c>
      <c r="S42" s="3">
        <v>6500</v>
      </c>
      <c r="T42" s="3">
        <v>1.0877203143739917</v>
      </c>
      <c r="U42" s="3">
        <v>2500</v>
      </c>
      <c r="V42" s="3">
        <v>6500</v>
      </c>
      <c r="W42" s="3">
        <v>41201.87890625</v>
      </c>
      <c r="X42" s="3">
        <v>4.03</v>
      </c>
      <c r="Y42" s="3">
        <v>3.2</v>
      </c>
      <c r="Z42" s="3">
        <v>0.37981942296028137</v>
      </c>
      <c r="AA42" s="3">
        <v>2.5833600726879902</v>
      </c>
      <c r="AB42" s="3">
        <v>9345.0428633309275</v>
      </c>
      <c r="AC42" s="3">
        <v>125</v>
      </c>
      <c r="AD42" s="2">
        <v>-2.421712480631431</v>
      </c>
      <c r="AE42" s="3">
        <v>125</v>
      </c>
      <c r="AF42" s="3">
        <v>0</v>
      </c>
      <c r="AG42" s="3">
        <v>4.03</v>
      </c>
      <c r="AH42" s="3">
        <v>9345.0428633309275</v>
      </c>
      <c r="AI42" s="3">
        <v>9571.35</v>
      </c>
      <c r="AJ42" s="3">
        <v>-2.4216810985113923</v>
      </c>
      <c r="AK42" s="3">
        <f t="shared" si="14"/>
        <v>2336.2607158327319</v>
      </c>
      <c r="AL42" s="3">
        <v>2367.67</v>
      </c>
      <c r="AM42" s="3">
        <f t="shared" si="15"/>
        <v>-1.344425472482969</v>
      </c>
      <c r="AN42" s="3">
        <v>-2.4216810985113923</v>
      </c>
      <c r="AO42" s="3">
        <f t="shared" si="3"/>
        <v>2336.2607158327319</v>
      </c>
      <c r="AP42" s="3">
        <f t="shared" si="4"/>
        <v>9345.0428633309275</v>
      </c>
      <c r="AQ42" s="3">
        <f>coeff!$A$1+coeff!$A$2*C42+coeff!$A$3*D42+coeff!$A$4*N42+coeff!$A$5*W42+coeff!$A$6*X42+coeff!$A$7*Y42+coeff!$A$8*Z42+coeff!$A$9*AA42</f>
        <v>9571.3947939540558</v>
      </c>
      <c r="AR42" s="3">
        <f>coeff!$B$1+coeff!$B$2*C42+coeff!$B$3*D42+coeff!$B$4*N42+coeff!$B$5*W42+coeff!$B$6*X42+coeff!$B$7*Y42+coeff!$B$8*Z42+coeff!$B$9*AA42</f>
        <v>2367.6722505551861</v>
      </c>
      <c r="AT42" s="3">
        <f t="shared" si="5"/>
        <v>990423.85989735788</v>
      </c>
      <c r="AU42" s="3">
        <f t="shared" si="6"/>
        <v>591127.98720148334</v>
      </c>
      <c r="AV42" s="3">
        <v>9345.0428633309275</v>
      </c>
      <c r="AW42" s="3">
        <v>9571.3947939540558</v>
      </c>
      <c r="AX42" s="3">
        <v>9345.0428633309275</v>
      </c>
      <c r="AY42" s="3">
        <f t="shared" si="7"/>
        <v>2.4221604323647572</v>
      </c>
      <c r="AZ42" s="3">
        <f t="shared" si="8"/>
        <v>591051.31813009758</v>
      </c>
      <c r="BA42" s="3">
        <f t="shared" si="9"/>
        <v>990324.61842647626</v>
      </c>
      <c r="BC42" s="3">
        <v>2336.2607158327319</v>
      </c>
      <c r="BD42" s="3">
        <v>2367.6722505551861</v>
      </c>
      <c r="BE42" s="3">
        <v>2336.2607158327319</v>
      </c>
      <c r="BF42" s="3">
        <f t="shared" si="10"/>
        <v>1.3445218039912969</v>
      </c>
      <c r="BG42" s="3">
        <f t="shared" si="11"/>
        <v>2.93871570984841</v>
      </c>
      <c r="BH42" s="3">
        <f t="shared" si="12"/>
        <v>1097.3188240556547</v>
      </c>
      <c r="BJ42" s="3">
        <v>9345.0428633309275</v>
      </c>
      <c r="BK42" s="3">
        <f t="shared" si="16"/>
        <v>4000</v>
      </c>
      <c r="BL42" s="3">
        <v>2.4221604323647572</v>
      </c>
      <c r="BN42" s="3">
        <v>2336.2607158327319</v>
      </c>
      <c r="BO42" s="3">
        <f>coeff!$C$1+coeff!$C$2*C42+coeff!$C$3*D42+coeff!$C$4*N42+coeff!$C$5*W42+coeff!$C$6*X42+coeff!$C$7*Y42+coeff!$C$8*Z42+coeff!$C$9*AA42</f>
        <v>2291.8871078746947</v>
      </c>
      <c r="BP42" s="3">
        <f t="shared" si="13"/>
        <v>-1.899343153669419</v>
      </c>
    </row>
    <row r="43" spans="1:68" ht="100.8" x14ac:dyDescent="0.3">
      <c r="A43" s="4" t="s">
        <v>51</v>
      </c>
      <c r="B43" s="3" t="s">
        <v>52</v>
      </c>
      <c r="C43" s="3">
        <v>11.45</v>
      </c>
      <c r="D43" s="3">
        <v>408</v>
      </c>
      <c r="E43" s="3">
        <v>554</v>
      </c>
      <c r="F43" s="3">
        <v>74598.471393034357</v>
      </c>
      <c r="G43" s="3">
        <v>5200</v>
      </c>
      <c r="H43" s="3">
        <v>508.72727272727275</v>
      </c>
      <c r="I43" s="3">
        <v>1.357843137254902</v>
      </c>
      <c r="J43" s="3">
        <v>182.83939066920186</v>
      </c>
      <c r="K43" s="3">
        <v>5200</v>
      </c>
      <c r="L43" s="3">
        <v>1.2468805313110352</v>
      </c>
      <c r="M43" s="3">
        <v>594.0466108606546</v>
      </c>
      <c r="N43" s="3">
        <v>93248.089241292939</v>
      </c>
      <c r="O43" s="3">
        <v>6500</v>
      </c>
      <c r="P43" s="3">
        <v>444.09830695955168</v>
      </c>
      <c r="Q43" s="3">
        <v>1.4559965952467024</v>
      </c>
      <c r="R43" s="3">
        <v>228.54924011230469</v>
      </c>
      <c r="S43" s="3">
        <v>6500</v>
      </c>
      <c r="T43" s="3">
        <v>1.0884762425479209</v>
      </c>
      <c r="U43" s="3">
        <v>2500</v>
      </c>
      <c r="V43" s="3">
        <v>6500</v>
      </c>
      <c r="W43" s="3">
        <v>65012.828125</v>
      </c>
      <c r="X43" s="3">
        <v>4.157</v>
      </c>
      <c r="Y43" s="3">
        <v>3.75</v>
      </c>
      <c r="Z43" s="3">
        <v>0.3856627345085144</v>
      </c>
      <c r="AA43" s="3">
        <v>2.120291623616914</v>
      </c>
      <c r="AB43" s="3">
        <v>9341.4270954358235</v>
      </c>
      <c r="AC43" s="3">
        <v>121</v>
      </c>
      <c r="AD43" s="2">
        <v>0.24493038003818493</v>
      </c>
      <c r="AE43" s="3">
        <v>121</v>
      </c>
      <c r="AF43" s="3">
        <v>0</v>
      </c>
      <c r="AG43" s="3">
        <v>4.157</v>
      </c>
      <c r="AH43" s="3">
        <v>9341.4270954358235</v>
      </c>
      <c r="AI43" s="3">
        <v>9318.5499999999993</v>
      </c>
      <c r="AJ43" s="3">
        <v>0.24489936282863964</v>
      </c>
      <c r="AK43" s="3">
        <f t="shared" si="14"/>
        <v>2335.3567738589559</v>
      </c>
      <c r="AL43" s="3">
        <v>2324.35</v>
      </c>
      <c r="AM43" s="3">
        <f t="shared" si="15"/>
        <v>0.47131016477487997</v>
      </c>
      <c r="AN43" s="3">
        <v>0.24489936282863964</v>
      </c>
      <c r="AO43" s="3">
        <f t="shared" si="3"/>
        <v>2335.3567738589559</v>
      </c>
      <c r="AP43" s="3">
        <f t="shared" si="4"/>
        <v>9341.4270954358235</v>
      </c>
      <c r="AQ43" s="3">
        <f>coeff!$A$1+coeff!$A$2*C43+coeff!$A$3*D43+coeff!$A$4*N43+coeff!$A$5*W43+coeff!$A$6*X43+coeff!$A$7*Y43+coeff!$A$8*Z43+coeff!$A$9*AA43</f>
        <v>9318.5974288917168</v>
      </c>
      <c r="AR43" s="3">
        <f>coeff!$B$1+coeff!$B$2*C43+coeff!$B$3*D43+coeff!$B$4*N43+coeff!$B$5*W43+coeff!$B$6*X43+coeff!$B$7*Y43+coeff!$B$8*Z43+coeff!$B$9*AA43</f>
        <v>2324.3511942017371</v>
      </c>
      <c r="AT43" s="3">
        <f t="shared" si="5"/>
        <v>551162.28399220691</v>
      </c>
      <c r="AU43" s="3">
        <f t="shared" si="6"/>
        <v>585581.10566916701</v>
      </c>
      <c r="AV43" s="3">
        <v>9341.4270954358235</v>
      </c>
      <c r="AW43" s="3">
        <v>9318.5974288917168</v>
      </c>
      <c r="AX43" s="3">
        <v>9341.4270954358235</v>
      </c>
      <c r="AY43" s="3">
        <f t="shared" si="7"/>
        <v>-0.24439163642631354</v>
      </c>
      <c r="AZ43" s="3">
        <f t="shared" si="8"/>
        <v>585504.79717150028</v>
      </c>
      <c r="BA43" s="3">
        <f t="shared" si="9"/>
        <v>551088.25212788791</v>
      </c>
      <c r="BC43" s="3">
        <v>2335.3567738589559</v>
      </c>
      <c r="BD43" s="3">
        <v>2324.3511942017371</v>
      </c>
      <c r="BE43" s="3">
        <v>2335.3567738589559</v>
      </c>
      <c r="BF43" s="3">
        <f t="shared" si="10"/>
        <v>-0.47125902904475941</v>
      </c>
      <c r="BG43" s="3">
        <f t="shared" si="11"/>
        <v>0.65662871028474845</v>
      </c>
      <c r="BH43" s="3">
        <f t="shared" si="12"/>
        <v>103.94319104539518</v>
      </c>
      <c r="BJ43" s="3">
        <v>9341.4270954358235</v>
      </c>
      <c r="BK43" s="3">
        <f t="shared" si="16"/>
        <v>4000</v>
      </c>
      <c r="BL43" s="3">
        <v>-0.24439163642631354</v>
      </c>
      <c r="BN43" s="3">
        <v>2335.3567738589559</v>
      </c>
      <c r="BO43" s="3">
        <f>coeff!$C$1+coeff!$C$2*C43+coeff!$C$3*D43+coeff!$C$4*N43+coeff!$C$5*W43+coeff!$C$6*X43+coeff!$C$7*Y43+coeff!$C$8*Z43+coeff!$C$9*AA43</f>
        <v>2365.5155157871591</v>
      </c>
      <c r="BP43" s="3">
        <f t="shared" si="13"/>
        <v>1.291397625655661</v>
      </c>
    </row>
    <row r="44" spans="1:68" ht="43.2" x14ac:dyDescent="0.3">
      <c r="A44" s="4" t="s">
        <v>25</v>
      </c>
      <c r="B44" s="3" t="s">
        <v>93</v>
      </c>
      <c r="C44" s="3">
        <v>10.46</v>
      </c>
      <c r="D44" s="3">
        <v>361</v>
      </c>
      <c r="E44" s="3">
        <v>496</v>
      </c>
      <c r="F44" s="3">
        <v>49916.983155816619</v>
      </c>
      <c r="G44" s="3">
        <v>4700</v>
      </c>
      <c r="H44" s="3">
        <v>451.34146341463412</v>
      </c>
      <c r="I44" s="3">
        <v>1.3739612188365651</v>
      </c>
      <c r="J44" s="3">
        <v>138.27419156735905</v>
      </c>
      <c r="K44" s="3">
        <v>4700</v>
      </c>
      <c r="L44" s="3">
        <v>1.2502533197402954</v>
      </c>
      <c r="M44" s="3">
        <v>544.69504626607716</v>
      </c>
      <c r="N44" s="3">
        <v>67972.06216962263</v>
      </c>
      <c r="O44" s="3">
        <v>6400</v>
      </c>
      <c r="P44" s="3">
        <v>390.97991303598724</v>
      </c>
      <c r="Q44" s="3">
        <v>1.5088505436733439</v>
      </c>
      <c r="R44" s="3">
        <v>188.28825378417969</v>
      </c>
      <c r="S44" s="3">
        <v>6400</v>
      </c>
      <c r="T44" s="3">
        <v>1.0830468505152002</v>
      </c>
      <c r="U44" s="3">
        <v>2500</v>
      </c>
      <c r="V44" s="3">
        <v>6500</v>
      </c>
      <c r="W44" s="3">
        <v>47792.8515625</v>
      </c>
      <c r="X44" s="3">
        <v>4.0599999999999996</v>
      </c>
      <c r="Y44" s="3">
        <v>3.48</v>
      </c>
      <c r="Z44" s="3">
        <v>0.39516216516494751</v>
      </c>
      <c r="AA44" s="3">
        <v>2.5449490378707802</v>
      </c>
      <c r="AB44" s="3">
        <v>9333.2006810219809</v>
      </c>
      <c r="AC44" s="3">
        <v>74</v>
      </c>
      <c r="AD44" s="2">
        <v>-1.5384862640894885</v>
      </c>
      <c r="AE44" s="3">
        <v>74</v>
      </c>
      <c r="AF44" s="3">
        <v>0</v>
      </c>
      <c r="AG44" s="3">
        <v>4.0599999999999996</v>
      </c>
      <c r="AH44" s="3">
        <v>9333.2006810219809</v>
      </c>
      <c r="AI44" s="3">
        <v>9476.7900000000009</v>
      </c>
      <c r="AJ44" s="3">
        <v>-1.5384788550619377</v>
      </c>
      <c r="AK44" s="3">
        <f t="shared" si="14"/>
        <v>2333.3001702554952</v>
      </c>
      <c r="AL44" s="3">
        <v>2313.87</v>
      </c>
      <c r="AM44" s="3">
        <f t="shared" si="15"/>
        <v>0.83273341780829446</v>
      </c>
      <c r="AN44" s="3">
        <v>-1.5384788550619377</v>
      </c>
      <c r="AO44" s="3">
        <f t="shared" si="3"/>
        <v>2333.3001702554952</v>
      </c>
      <c r="AP44" s="3">
        <f t="shared" si="4"/>
        <v>9333.2006810219809</v>
      </c>
      <c r="AQ44" s="3">
        <f>coeff!$A$1+coeff!$A$2*C44+coeff!$A$3*D44+coeff!$A$4*N44+coeff!$A$5*W44+coeff!$A$6*X44+coeff!$A$7*Y44+coeff!$A$8*Z44+coeff!$A$9*AA44</f>
        <v>9476.8399824426779</v>
      </c>
      <c r="AR44" s="3">
        <f>coeff!$B$1+coeff!$B$2*C44+coeff!$B$3*D44+coeff!$B$4*N44+coeff!$B$5*W44+coeff!$B$6*X44+coeff!$B$7*Y44+coeff!$B$8*Z44+coeff!$B$9*AA44</f>
        <v>2313.8724736995673</v>
      </c>
      <c r="AT44" s="3">
        <f t="shared" si="5"/>
        <v>811162.49754592357</v>
      </c>
      <c r="AU44" s="3">
        <f t="shared" si="6"/>
        <v>573058.53671623487</v>
      </c>
      <c r="AV44" s="3">
        <v>9333.2006810219809</v>
      </c>
      <c r="AW44" s="3">
        <v>9476.8399824426779</v>
      </c>
      <c r="AX44" s="3">
        <v>9333.2006810219809</v>
      </c>
      <c r="AY44" s="3">
        <f t="shared" si="7"/>
        <v>1.5390143888448833</v>
      </c>
      <c r="AZ44" s="3">
        <f t="shared" si="8"/>
        <v>572983.0485778735</v>
      </c>
      <c r="BA44" s="3">
        <f t="shared" si="9"/>
        <v>811072.68532520917</v>
      </c>
      <c r="BC44" s="3">
        <v>2333.3001702554952</v>
      </c>
      <c r="BD44" s="3">
        <v>2313.8724736995673</v>
      </c>
      <c r="BE44" s="3">
        <v>2333.3001702554952</v>
      </c>
      <c r="BF44" s="3">
        <f t="shared" si="10"/>
        <v>-0.83262740060575235</v>
      </c>
      <c r="BG44" s="3">
        <f t="shared" si="11"/>
        <v>1.553207120484638</v>
      </c>
      <c r="BH44" s="3">
        <f t="shared" si="12"/>
        <v>427.41319519447757</v>
      </c>
      <c r="BJ44" s="3">
        <v>9333.2006810219809</v>
      </c>
      <c r="BK44" s="3">
        <f t="shared" si="16"/>
        <v>4000</v>
      </c>
      <c r="BL44" s="3">
        <v>1.5390143888448833</v>
      </c>
      <c r="BN44" s="3">
        <v>2333.3001702554952</v>
      </c>
      <c r="BO44" s="3">
        <f>coeff!$C$1+coeff!$C$2*C44+coeff!$C$3*D44+coeff!$C$4*N44+coeff!$C$5*W44+coeff!$C$6*X44+coeff!$C$7*Y44+coeff!$C$8*Z44+coeff!$C$9*AA44</f>
        <v>2313.2980299016936</v>
      </c>
      <c r="BP44" s="3">
        <f t="shared" si="13"/>
        <v>-0.85724677042351793</v>
      </c>
    </row>
    <row r="45" spans="1:68" ht="72" x14ac:dyDescent="0.3">
      <c r="A45" s="4" t="s">
        <v>43</v>
      </c>
      <c r="B45" s="3" t="s">
        <v>102</v>
      </c>
      <c r="C45" s="3">
        <v>10.5</v>
      </c>
      <c r="D45" s="3">
        <v>403</v>
      </c>
      <c r="E45" s="3">
        <v>563</v>
      </c>
      <c r="F45" s="3">
        <v>48361.043560585189</v>
      </c>
      <c r="G45" s="3">
        <v>4700</v>
      </c>
      <c r="H45" s="3">
        <v>499.31818181818181</v>
      </c>
      <c r="I45" s="3">
        <v>1.3970223325062034</v>
      </c>
      <c r="J45" s="3">
        <v>120.00258948036027</v>
      </c>
      <c r="K45" s="3">
        <v>4700</v>
      </c>
      <c r="L45" s="3">
        <v>1.23900306224823</v>
      </c>
      <c r="M45" s="3">
        <v>557.64221598996312</v>
      </c>
      <c r="N45" s="3">
        <v>57621.668923250436</v>
      </c>
      <c r="O45" s="3">
        <v>5600</v>
      </c>
      <c r="P45" s="3">
        <v>435.09067711421704</v>
      </c>
      <c r="Q45" s="3">
        <v>1.3837275831016456</v>
      </c>
      <c r="R45" s="3">
        <v>142.9818115234375</v>
      </c>
      <c r="S45" s="3">
        <v>5600</v>
      </c>
      <c r="T45" s="3">
        <v>1.0796294717474368</v>
      </c>
      <c r="U45" s="3">
        <v>2500</v>
      </c>
      <c r="V45" s="3">
        <v>6500</v>
      </c>
      <c r="W45" s="3">
        <v>46817.609375</v>
      </c>
      <c r="X45" s="3">
        <v>4.133</v>
      </c>
      <c r="Y45" s="3">
        <v>3.75</v>
      </c>
      <c r="Z45" s="3">
        <v>0.43846774101257324</v>
      </c>
      <c r="AA45" s="3">
        <v>2.8651730307227101</v>
      </c>
      <c r="AB45" s="3">
        <v>9274.5301359826681</v>
      </c>
      <c r="AC45" s="3">
        <v>11</v>
      </c>
      <c r="AD45" s="2">
        <v>-1.5197535616359956</v>
      </c>
      <c r="AE45" s="3">
        <v>11</v>
      </c>
      <c r="AF45" s="3">
        <v>0</v>
      </c>
      <c r="AG45" s="3">
        <v>4.133</v>
      </c>
      <c r="AH45" s="3">
        <v>9274.5301359826681</v>
      </c>
      <c r="AI45" s="3">
        <v>9415.48</v>
      </c>
      <c r="AJ45" s="3">
        <v>-1.5197520731587701</v>
      </c>
      <c r="AK45" s="3">
        <f t="shared" si="14"/>
        <v>2318.632533995667</v>
      </c>
      <c r="AL45" s="3">
        <v>2471.44</v>
      </c>
      <c r="AM45" s="3">
        <f t="shared" si="15"/>
        <v>-6.5904132614322481</v>
      </c>
      <c r="AN45" s="3">
        <v>-1.5197520731587701</v>
      </c>
      <c r="AO45" s="3">
        <f t="shared" si="3"/>
        <v>2318.632533995667</v>
      </c>
      <c r="AP45" s="3">
        <f t="shared" si="4"/>
        <v>9274.5301359826681</v>
      </c>
      <c r="AQ45" s="3">
        <f>coeff!$A$1+coeff!$A$2*C45+coeff!$A$3*D45+coeff!$A$4*N45+coeff!$A$5*W45+coeff!$A$6*X45+coeff!$A$7*Y45+coeff!$A$8*Z45+coeff!$A$9*AA45</f>
        <v>9415.5230492789506</v>
      </c>
      <c r="AR45" s="3">
        <f>coeff!$B$1+coeff!$B$2*C45+coeff!$B$3*D45+coeff!$B$4*N45+coeff!$B$5*W45+coeff!$B$6*X45+coeff!$B$7*Y45+coeff!$B$8*Z45+coeff!$B$9*AA45</f>
        <v>2471.4465566931199</v>
      </c>
      <c r="AT45" s="3">
        <f t="shared" si="5"/>
        <v>704472.61166889151</v>
      </c>
      <c r="AU45" s="3">
        <f t="shared" si="6"/>
        <v>487672.82525113068</v>
      </c>
      <c r="AV45" s="3">
        <v>9274.5301359826681</v>
      </c>
      <c r="AW45" s="3">
        <v>9415.5230492789506</v>
      </c>
      <c r="AX45" s="3">
        <v>9274.5301359826681</v>
      </c>
      <c r="AY45" s="3">
        <f t="shared" si="7"/>
        <v>1.5202162398423626</v>
      </c>
      <c r="AZ45" s="3">
        <f t="shared" si="8"/>
        <v>487603.18789114617</v>
      </c>
      <c r="BA45" s="3">
        <f t="shared" si="9"/>
        <v>704388.91413121717</v>
      </c>
      <c r="BC45" s="3">
        <v>2318.632533995667</v>
      </c>
      <c r="BD45" s="3">
        <v>2471.4465566931199</v>
      </c>
      <c r="BE45" s="3">
        <v>2318.632533995667</v>
      </c>
      <c r="BF45" s="3">
        <f t="shared" si="10"/>
        <v>6.5906960441942299</v>
      </c>
      <c r="BG45" s="3">
        <f t="shared" si="11"/>
        <v>253.2526449427782</v>
      </c>
      <c r="BH45" s="3">
        <f t="shared" si="12"/>
        <v>18741.639880576542</v>
      </c>
      <c r="BJ45" s="3">
        <v>9274.5301359826681</v>
      </c>
      <c r="BK45" s="3">
        <f t="shared" si="16"/>
        <v>4000</v>
      </c>
      <c r="BL45" s="3">
        <v>1.5202162398423626</v>
      </c>
      <c r="BN45" s="3">
        <v>2318.632533995667</v>
      </c>
      <c r="BO45" s="3">
        <f>coeff!$C$1+coeff!$C$2*C45+coeff!$C$3*D45+coeff!$C$4*N45+coeff!$C$5*W45+coeff!$C$6*X45+coeff!$C$7*Y45+coeff!$C$8*Z45+coeff!$C$9*AA45</f>
        <v>2419.4062145555617</v>
      </c>
      <c r="BP45" s="3">
        <f t="shared" si="13"/>
        <v>4.3462549188953563</v>
      </c>
    </row>
    <row r="46" spans="1:68" ht="100.8" x14ac:dyDescent="0.3">
      <c r="A46" s="4" t="s">
        <v>51</v>
      </c>
      <c r="B46" s="3" t="s">
        <v>82</v>
      </c>
      <c r="C46" s="3">
        <v>11.1</v>
      </c>
      <c r="D46" s="3">
        <v>383</v>
      </c>
      <c r="E46" s="3">
        <v>508</v>
      </c>
      <c r="F46" s="3">
        <v>54865.289430461846</v>
      </c>
      <c r="G46" s="3">
        <v>4700</v>
      </c>
      <c r="H46" s="3">
        <v>476</v>
      </c>
      <c r="I46" s="3">
        <v>1.3263707571801566</v>
      </c>
      <c r="J46" s="3">
        <v>143.25140843462623</v>
      </c>
      <c r="K46" s="3">
        <v>4700</v>
      </c>
      <c r="L46" s="3">
        <v>1.2428199052810669</v>
      </c>
      <c r="M46" s="3">
        <v>540.06833708533543</v>
      </c>
      <c r="N46" s="3">
        <v>71208.141601237701</v>
      </c>
      <c r="O46" s="3">
        <v>6100</v>
      </c>
      <c r="P46" s="3">
        <v>410.53432726491604</v>
      </c>
      <c r="Q46" s="3">
        <v>1.410100096828552</v>
      </c>
      <c r="R46" s="3">
        <v>185.92204284667969</v>
      </c>
      <c r="S46" s="3">
        <v>6100</v>
      </c>
      <c r="T46" s="3">
        <v>1.071891193903175</v>
      </c>
      <c r="U46" s="3">
        <v>2500</v>
      </c>
      <c r="V46" s="3">
        <v>6500</v>
      </c>
      <c r="W46" s="3">
        <v>52689.77734375</v>
      </c>
      <c r="X46" s="3">
        <v>4.03</v>
      </c>
      <c r="Y46" s="3">
        <v>3.75</v>
      </c>
      <c r="Z46" s="3">
        <v>0.37870386242866516</v>
      </c>
      <c r="AA46" s="3">
        <v>2.4389532077887077</v>
      </c>
      <c r="AB46" s="3">
        <v>9258.8443967369676</v>
      </c>
      <c r="AC46" s="3">
        <v>122</v>
      </c>
      <c r="AD46" s="2">
        <v>1.9653649917268183</v>
      </c>
      <c r="AE46" s="3">
        <v>122</v>
      </c>
      <c r="AF46" s="3">
        <v>0</v>
      </c>
      <c r="AG46" s="3">
        <v>4.03</v>
      </c>
      <c r="AH46" s="3">
        <v>9258.8443967369676</v>
      </c>
      <c r="AI46" s="3">
        <v>9076.8700000000008</v>
      </c>
      <c r="AJ46" s="3">
        <v>1.9654115453230729</v>
      </c>
      <c r="AK46" s="3">
        <f t="shared" si="14"/>
        <v>2314.7110991842419</v>
      </c>
      <c r="AL46" s="3">
        <v>2363.34</v>
      </c>
      <c r="AM46" s="3">
        <f t="shared" si="15"/>
        <v>-2.1008626447117398</v>
      </c>
      <c r="AN46" s="3">
        <v>1.9654115453230729</v>
      </c>
      <c r="AO46" s="3">
        <f t="shared" si="3"/>
        <v>2314.7110991842419</v>
      </c>
      <c r="AP46" s="3">
        <f t="shared" si="4"/>
        <v>9258.8443967369676</v>
      </c>
      <c r="AQ46" s="3">
        <f>coeff!$A$1+coeff!$A$2*C46+coeff!$A$3*D46+coeff!$A$4*N46+coeff!$A$5*W46+coeff!$A$6*X46+coeff!$A$7*Y46+coeff!$A$8*Z46+coeff!$A$9*AA46</f>
        <v>9076.9183574169292</v>
      </c>
      <c r="AR46" s="3">
        <f>coeff!$B$1+coeff!$B$2*C46+coeff!$B$3*D46+coeff!$B$4*N46+coeff!$B$5*W46+coeff!$B$6*X46+coeff!$B$7*Y46+coeff!$B$8*Z46+coeff!$B$9*AA46</f>
        <v>2363.3470561995418</v>
      </c>
      <c r="AT46" s="3">
        <f t="shared" si="5"/>
        <v>250724.49952907502</v>
      </c>
      <c r="AU46" s="3">
        <f t="shared" si="6"/>
        <v>466011.04258185654</v>
      </c>
      <c r="AV46" s="3">
        <v>9258.8443967369676</v>
      </c>
      <c r="AW46" s="3">
        <v>9076.9183574169292</v>
      </c>
      <c r="AX46" s="3">
        <v>9258.8443967369676</v>
      </c>
      <c r="AY46" s="3">
        <f t="shared" si="7"/>
        <v>-1.9648892618192544</v>
      </c>
      <c r="AZ46" s="3">
        <f t="shared" si="8"/>
        <v>465942.96944432711</v>
      </c>
      <c r="BA46" s="3">
        <f t="shared" si="9"/>
        <v>250674.56852634836</v>
      </c>
      <c r="BC46" s="3">
        <v>2314.7110991842419</v>
      </c>
      <c r="BD46" s="3">
        <v>2363.3470561995418</v>
      </c>
      <c r="BE46" s="3">
        <v>2314.7110991842419</v>
      </c>
      <c r="BF46" s="3">
        <f t="shared" si="10"/>
        <v>2.1011674861904099</v>
      </c>
      <c r="BG46" s="3">
        <f t="shared" si="11"/>
        <v>393.44104519980073</v>
      </c>
      <c r="BH46" s="3">
        <f t="shared" si="12"/>
        <v>829.47505799046667</v>
      </c>
      <c r="BJ46" s="3">
        <v>9258.8443967369676</v>
      </c>
      <c r="BK46" s="3">
        <f t="shared" si="16"/>
        <v>4000</v>
      </c>
      <c r="BL46" s="3">
        <v>-1.9648892618192544</v>
      </c>
      <c r="BN46" s="3">
        <v>2314.7110991842419</v>
      </c>
      <c r="BO46" s="3">
        <f>coeff!$C$1+coeff!$C$2*C46+coeff!$C$3*D46+coeff!$C$4*N46+coeff!$C$5*W46+coeff!$C$6*X46+coeff!$C$7*Y46+coeff!$C$8*Z46+coeff!$C$9*AA46</f>
        <v>2312.2953471104556</v>
      </c>
      <c r="BP46" s="3">
        <f t="shared" si="13"/>
        <v>-0.10436516568472182</v>
      </c>
    </row>
    <row r="47" spans="1:68" ht="43.2" x14ac:dyDescent="0.3">
      <c r="A47" s="4" t="s">
        <v>25</v>
      </c>
      <c r="B47" s="3" t="s">
        <v>94</v>
      </c>
      <c r="C47" s="3">
        <v>10.49</v>
      </c>
      <c r="D47" s="3">
        <v>463.70001220703125</v>
      </c>
      <c r="E47" s="3">
        <v>642</v>
      </c>
      <c r="F47" s="3">
        <v>67307.55765049388</v>
      </c>
      <c r="G47" s="3">
        <v>5400</v>
      </c>
      <c r="H47" s="3">
        <v>571.92682926829264</v>
      </c>
      <c r="I47" s="3">
        <v>1.3845158507655813</v>
      </c>
      <c r="J47" s="3">
        <v>145.15324056608557</v>
      </c>
      <c r="K47" s="3">
        <v>5400</v>
      </c>
      <c r="L47" s="3">
        <v>1.2333984375</v>
      </c>
      <c r="M47" s="3">
        <v>720.90983419926158</v>
      </c>
      <c r="N47" s="3">
        <v>78525.483925576205</v>
      </c>
      <c r="O47" s="3">
        <v>6300</v>
      </c>
      <c r="P47" s="3">
        <v>499.75889378537011</v>
      </c>
      <c r="Q47" s="3">
        <v>1.5546901751116273</v>
      </c>
      <c r="R47" s="3">
        <v>169.34544372558594</v>
      </c>
      <c r="S47" s="3">
        <v>6300</v>
      </c>
      <c r="T47" s="3">
        <v>1.0777634112257282</v>
      </c>
      <c r="U47" s="3">
        <v>2500</v>
      </c>
      <c r="V47" s="3">
        <v>6500</v>
      </c>
      <c r="W47" s="3">
        <v>56089.62890625</v>
      </c>
      <c r="X47" s="3">
        <v>4.3499999999999996</v>
      </c>
      <c r="Y47" s="3">
        <v>3.9</v>
      </c>
      <c r="Z47" s="3">
        <v>0.40385228395462036</v>
      </c>
      <c r="AA47" s="3">
        <v>2.8673509726006738</v>
      </c>
      <c r="AB47" s="3">
        <v>9244.6473949029132</v>
      </c>
      <c r="AC47" s="3">
        <v>75</v>
      </c>
      <c r="AD47" s="2">
        <v>2.8687943837787167</v>
      </c>
      <c r="AE47" s="3">
        <v>75</v>
      </c>
      <c r="AF47" s="3">
        <v>0</v>
      </c>
      <c r="AG47" s="3">
        <v>4.3499999999999996</v>
      </c>
      <c r="AH47" s="3">
        <v>9244.6473949029132</v>
      </c>
      <c r="AI47" s="3">
        <v>8979.44</v>
      </c>
      <c r="AJ47" s="3">
        <v>2.8687670126730445</v>
      </c>
      <c r="AK47" s="3">
        <f t="shared" si="14"/>
        <v>2311.1618487257283</v>
      </c>
      <c r="AL47" s="3">
        <v>2251.84</v>
      </c>
      <c r="AM47" s="3">
        <f t="shared" si="15"/>
        <v>2.566754412220658</v>
      </c>
      <c r="AN47" s="3">
        <v>2.8687670126730445</v>
      </c>
      <c r="AO47" s="3">
        <f t="shared" si="3"/>
        <v>2311.1618487257283</v>
      </c>
      <c r="AP47" s="3">
        <f t="shared" si="4"/>
        <v>9244.6473949029132</v>
      </c>
      <c r="AQ47" s="3">
        <f>coeff!$A$1+coeff!$A$2*C47+coeff!$A$3*D47+coeff!$A$4*N47+coeff!$A$5*W47+coeff!$A$6*X47+coeff!$A$7*Y47+coeff!$A$8*Z47+coeff!$A$9*AA47</f>
        <v>8979.4891854962789</v>
      </c>
      <c r="AR47" s="3">
        <f>coeff!$B$1+coeff!$B$2*C47+coeff!$B$3*D47+coeff!$B$4*N47+coeff!$B$5*W47+coeff!$B$6*X47+coeff!$B$7*Y47+coeff!$B$8*Z47+coeff!$B$9*AA47</f>
        <v>2251.8469981521539</v>
      </c>
      <c r="AT47" s="3">
        <f t="shared" si="5"/>
        <v>162646.69850434212</v>
      </c>
      <c r="AU47" s="3">
        <f t="shared" si="6"/>
        <v>446829.43042125792</v>
      </c>
      <c r="AV47" s="3">
        <v>9244.6473949029132</v>
      </c>
      <c r="AW47" s="3">
        <v>8979.4891854962789</v>
      </c>
      <c r="AX47" s="3">
        <v>9244.6473949029132</v>
      </c>
      <c r="AY47" s="3">
        <f t="shared" si="7"/>
        <v>-2.8682349697061538</v>
      </c>
      <c r="AZ47" s="3">
        <f t="shared" si="8"/>
        <v>446762.77304544154</v>
      </c>
      <c r="BA47" s="3">
        <f t="shared" si="9"/>
        <v>162606.48339043115</v>
      </c>
      <c r="BC47" s="3">
        <v>2311.1618487257283</v>
      </c>
      <c r="BD47" s="3">
        <v>2251.8469981521539</v>
      </c>
      <c r="BE47" s="3">
        <v>2311.1618487257283</v>
      </c>
      <c r="BF47" s="3">
        <f t="shared" si="10"/>
        <v>-2.5664516142077187</v>
      </c>
      <c r="BG47" s="3">
        <f t="shared" si="11"/>
        <v>546.83946265409952</v>
      </c>
      <c r="BH47" s="3">
        <f t="shared" si="12"/>
        <v>6839.198932411392</v>
      </c>
      <c r="BJ47" s="3">
        <v>9244.6473949029132</v>
      </c>
      <c r="BK47" s="3">
        <f t="shared" si="16"/>
        <v>4000</v>
      </c>
      <c r="BL47" s="3">
        <v>-2.8682349697061538</v>
      </c>
      <c r="BN47" s="3">
        <v>2311.1618487257283</v>
      </c>
      <c r="BO47" s="3">
        <f>coeff!$C$1+coeff!$C$2*C47+coeff!$C$3*D47+coeff!$C$4*N47+coeff!$C$5*W47+coeff!$C$6*X47+coeff!$C$7*Y47+coeff!$C$8*Z47+coeff!$C$9*AA47</f>
        <v>2262.3943751304664</v>
      </c>
      <c r="BP47" s="3">
        <f t="shared" si="13"/>
        <v>-2.1100847446988666</v>
      </c>
    </row>
    <row r="48" spans="1:68" ht="43.2" x14ac:dyDescent="0.3">
      <c r="A48" s="4" t="s">
        <v>239</v>
      </c>
      <c r="B48" s="3" t="s">
        <v>240</v>
      </c>
      <c r="C48" s="3">
        <v>10.49</v>
      </c>
      <c r="D48" s="3">
        <v>464</v>
      </c>
      <c r="E48" s="3">
        <v>642</v>
      </c>
      <c r="F48" s="3">
        <v>67307.55765049388</v>
      </c>
      <c r="G48" s="3">
        <v>5400</v>
      </c>
      <c r="H48" s="3">
        <v>572</v>
      </c>
      <c r="I48" s="3">
        <v>1.3836206896551724</v>
      </c>
      <c r="J48" s="3">
        <v>145.05939148813337</v>
      </c>
      <c r="K48" s="3">
        <v>5400</v>
      </c>
      <c r="L48" s="3">
        <v>1.232758641242981</v>
      </c>
      <c r="M48" s="3">
        <v>720.90983419926158</v>
      </c>
      <c r="N48" s="3">
        <v>78525.483925576205</v>
      </c>
      <c r="O48" s="3">
        <v>6300</v>
      </c>
      <c r="P48" s="3">
        <v>499.80115319874437</v>
      </c>
      <c r="Q48" s="3">
        <v>1.5536849874984087</v>
      </c>
      <c r="R48" s="3">
        <v>169.2359619140625</v>
      </c>
      <c r="S48" s="3">
        <v>6300</v>
      </c>
      <c r="T48" s="3">
        <v>1.0771576577559145</v>
      </c>
      <c r="U48" s="3">
        <v>2500</v>
      </c>
      <c r="V48" s="3">
        <v>6500</v>
      </c>
      <c r="W48" s="3">
        <v>56089.62890625</v>
      </c>
      <c r="X48" s="3">
        <v>4.3499999999999996</v>
      </c>
      <c r="Y48" s="3">
        <v>3.9</v>
      </c>
      <c r="Z48" s="3">
        <v>0.40385228395462036</v>
      </c>
      <c r="AA48" s="3">
        <v>2.8673509726006738</v>
      </c>
      <c r="AB48" s="3">
        <v>9239.6651959955816</v>
      </c>
      <c r="AC48" s="3">
        <v>135</v>
      </c>
      <c r="AD48" s="2">
        <v>2.8327851535823223</v>
      </c>
      <c r="AE48" s="3">
        <v>135</v>
      </c>
      <c r="AF48" s="3">
        <v>0</v>
      </c>
      <c r="AG48" s="3">
        <v>4.3499999999999996</v>
      </c>
      <c r="AH48" s="3">
        <v>9239.6651959955816</v>
      </c>
      <c r="AI48" s="3">
        <v>8977.93</v>
      </c>
      <c r="AJ48" s="3">
        <v>2.832734633166317</v>
      </c>
      <c r="AK48" s="3">
        <f t="shared" si="14"/>
        <v>2309.9162989988954</v>
      </c>
      <c r="AL48" s="3">
        <v>2251.35</v>
      </c>
      <c r="AM48" s="3">
        <f t="shared" si="15"/>
        <v>2.5354294882579858</v>
      </c>
      <c r="AN48" s="3">
        <v>2.832734633166317</v>
      </c>
      <c r="AO48" s="3">
        <f t="shared" si="3"/>
        <v>2309.9162989988954</v>
      </c>
      <c r="AP48" s="3">
        <f t="shared" si="4"/>
        <v>9239.6651959955816</v>
      </c>
      <c r="AQ48" s="3">
        <f>coeff!$A$1+coeff!$A$2*C48+coeff!$A$3*D48+coeff!$A$4*N48+coeff!$A$5*W48+coeff!$A$6*X48+coeff!$A$7*Y48+coeff!$A$8*Z48+coeff!$A$9*AA48</f>
        <v>8977.9816688397859</v>
      </c>
      <c r="AR48" s="3">
        <f>coeff!$B$1+coeff!$B$2*C48+coeff!$B$3*D48+coeff!$B$4*N48+coeff!$B$5*W48+coeff!$B$6*X48+coeff!$B$7*Y48+coeff!$B$8*Z48+coeff!$B$9*AA48</f>
        <v>2251.3483614425591</v>
      </c>
      <c r="AT48" s="3">
        <f t="shared" si="5"/>
        <v>161433.02384340143</v>
      </c>
      <c r="AU48" s="3">
        <f t="shared" si="6"/>
        <v>440193.52098651644</v>
      </c>
      <c r="AV48" s="3">
        <v>9239.6651959955816</v>
      </c>
      <c r="AW48" s="3">
        <v>8977.9816688397859</v>
      </c>
      <c r="AX48" s="3">
        <v>9239.6651959955816</v>
      </c>
      <c r="AY48" s="3">
        <f t="shared" si="7"/>
        <v>-2.8321754263261383</v>
      </c>
      <c r="AZ48" s="3">
        <f t="shared" si="8"/>
        <v>440127.3604484509</v>
      </c>
      <c r="BA48" s="3">
        <f t="shared" si="9"/>
        <v>161392.9590629474</v>
      </c>
      <c r="BC48" s="3">
        <v>2309.9162989988954</v>
      </c>
      <c r="BD48" s="3">
        <v>2251.3483614425591</v>
      </c>
      <c r="BE48" s="3">
        <v>2309.9162989988954</v>
      </c>
      <c r="BF48" s="3">
        <f t="shared" si="10"/>
        <v>-2.5355004240508352</v>
      </c>
      <c r="BG48" s="3">
        <f t="shared" si="11"/>
        <v>606.64421815712194</v>
      </c>
      <c r="BH48" s="3">
        <f t="shared" si="12"/>
        <v>6921.92153365592</v>
      </c>
      <c r="BJ48" s="3">
        <v>9239.6651959955816</v>
      </c>
      <c r="BK48" s="3">
        <f t="shared" si="16"/>
        <v>4000</v>
      </c>
      <c r="BL48" s="3">
        <v>-2.8321754263261383</v>
      </c>
      <c r="BN48" s="3">
        <v>2309.9162989988954</v>
      </c>
      <c r="BO48" s="3">
        <f>coeff!$C$1+coeff!$C$2*C48+coeff!$C$3*D48+coeff!$C$4*N48+coeff!$C$5*W48+coeff!$C$6*X48+coeff!$C$7*Y48+coeff!$C$8*Z48+coeff!$C$9*AA48</f>
        <v>2261.5784083335911</v>
      </c>
      <c r="BP48" s="3">
        <f t="shared" si="13"/>
        <v>-2.0926252040497579</v>
      </c>
    </row>
    <row r="49" spans="1:68" ht="72" x14ac:dyDescent="0.3">
      <c r="A49" s="4" t="s">
        <v>43</v>
      </c>
      <c r="B49" s="3" t="s">
        <v>119</v>
      </c>
      <c r="C49" s="3">
        <v>10.199999999999999</v>
      </c>
      <c r="D49" s="3">
        <v>418</v>
      </c>
      <c r="E49" s="3">
        <v>564</v>
      </c>
      <c r="F49" s="3">
        <v>48088.659809981138</v>
      </c>
      <c r="G49" s="3">
        <v>4500</v>
      </c>
      <c r="H49" s="3">
        <v>514.13636363636363</v>
      </c>
      <c r="I49" s="3">
        <v>1.3492822966507176</v>
      </c>
      <c r="J49" s="3">
        <v>115.04464069373478</v>
      </c>
      <c r="K49" s="3">
        <v>4500</v>
      </c>
      <c r="L49" s="3">
        <v>1.2299913167953491</v>
      </c>
      <c r="M49" s="3">
        <v>565.48667764619995</v>
      </c>
      <c r="N49" s="3">
        <v>64118.21307997487</v>
      </c>
      <c r="O49" s="3">
        <v>6000</v>
      </c>
      <c r="P49" s="3">
        <v>447.36798658634592</v>
      </c>
      <c r="Q49" s="3">
        <v>1.3528389417373206</v>
      </c>
      <c r="R49" s="3">
        <v>153.39285278320312</v>
      </c>
      <c r="S49" s="3">
        <v>6000</v>
      </c>
      <c r="T49" s="3">
        <v>1.0702583411156601</v>
      </c>
      <c r="U49" s="3">
        <v>2500</v>
      </c>
      <c r="V49" s="3">
        <v>6500</v>
      </c>
      <c r="W49" s="3">
        <v>48817.2734375</v>
      </c>
      <c r="X49" s="3">
        <v>4</v>
      </c>
      <c r="Y49" s="3">
        <v>4.0999999999999996</v>
      </c>
      <c r="Z49" s="3">
        <v>0.42281681299209595</v>
      </c>
      <c r="AA49" s="3">
        <v>2.8558841160471569</v>
      </c>
      <c r="AB49" s="3">
        <v>9200.9986316440372</v>
      </c>
      <c r="AC49" s="3">
        <v>10</v>
      </c>
      <c r="AD49" s="2">
        <v>-4.1586784045212415</v>
      </c>
      <c r="AE49" s="3">
        <v>10</v>
      </c>
      <c r="AF49" s="3">
        <v>0</v>
      </c>
      <c r="AG49" s="3">
        <v>4</v>
      </c>
      <c r="AH49" s="3">
        <v>9200.9986316440372</v>
      </c>
      <c r="AI49" s="3">
        <v>9583.64</v>
      </c>
      <c r="AJ49" s="3">
        <v>-4.1586938948124992</v>
      </c>
      <c r="AK49" s="3">
        <f t="shared" si="14"/>
        <v>2300.2496579110093</v>
      </c>
      <c r="AL49" s="3">
        <v>2407.54</v>
      </c>
      <c r="AM49" s="3">
        <f t="shared" si="15"/>
        <v>-4.6642911876977413</v>
      </c>
      <c r="AN49" s="3">
        <v>-4.1586938948124992</v>
      </c>
      <c r="AO49" s="3">
        <f t="shared" si="3"/>
        <v>2300.2496579110093</v>
      </c>
      <c r="AP49" s="3">
        <f t="shared" si="4"/>
        <v>9200.9986316440372</v>
      </c>
      <c r="AQ49" s="3">
        <f>coeff!$A$1+coeff!$A$2*C49+coeff!$A$3*D49+coeff!$A$4*N49+coeff!$A$5*W49+coeff!$A$6*X49+coeff!$A$7*Y49+coeff!$A$8*Z49+coeff!$A$9*AA49</f>
        <v>9583.6863801526815</v>
      </c>
      <c r="AR49" s="3">
        <f>coeff!$B$1+coeff!$B$2*C49+coeff!$B$3*D49+coeff!$B$4*N49+coeff!$B$5*W49+coeff!$B$6*X49+coeff!$B$7*Y49+coeff!$B$8*Z49+coeff!$B$9*AA49</f>
        <v>2407.537691435803</v>
      </c>
      <c r="AT49" s="3">
        <f t="shared" si="5"/>
        <v>1015040.1262848247</v>
      </c>
      <c r="AU49" s="3">
        <f t="shared" si="6"/>
        <v>390380.35033798736</v>
      </c>
      <c r="AV49" s="3">
        <v>9200.9986316440372</v>
      </c>
      <c r="AW49" s="3">
        <v>9583.6863801526815</v>
      </c>
      <c r="AX49" s="3">
        <v>9200.9986316440372</v>
      </c>
      <c r="AY49" s="3">
        <f t="shared" si="7"/>
        <v>4.1591979721908245</v>
      </c>
      <c r="AZ49" s="3">
        <f t="shared" si="8"/>
        <v>390318.0457296471</v>
      </c>
      <c r="BA49" s="3">
        <f t="shared" si="9"/>
        <v>1014939.6590652015</v>
      </c>
      <c r="BC49" s="3">
        <v>2300.2496579110093</v>
      </c>
      <c r="BD49" s="3">
        <v>2407.537691435803</v>
      </c>
      <c r="BE49" s="3">
        <v>2300.2496579110093</v>
      </c>
      <c r="BF49" s="3">
        <f t="shared" si="10"/>
        <v>4.6641908262352798</v>
      </c>
      <c r="BG49" s="3">
        <f t="shared" si="11"/>
        <v>1176.2697802480563</v>
      </c>
      <c r="BH49" s="3">
        <f t="shared" si="12"/>
        <v>5327.7216824923853</v>
      </c>
      <c r="BJ49" s="3">
        <v>9200.9986316440372</v>
      </c>
      <c r="BK49" s="3">
        <f t="shared" si="16"/>
        <v>4000</v>
      </c>
      <c r="BL49" s="3">
        <v>4.1591979721908245</v>
      </c>
      <c r="BN49" s="3">
        <v>2300.2496579110093</v>
      </c>
      <c r="BO49" s="3">
        <f>coeff!$C$1+coeff!$C$2*C49+coeff!$C$3*D49+coeff!$C$4*N49+coeff!$C$5*W49+coeff!$C$6*X49+coeff!$C$7*Y49+coeff!$C$8*Z49+coeff!$C$9*AA49</f>
        <v>2372.1660467676397</v>
      </c>
      <c r="BP49" s="3">
        <f t="shared" si="13"/>
        <v>3.1264601478928977</v>
      </c>
    </row>
    <row r="50" spans="1:68" ht="43.2" x14ac:dyDescent="0.3">
      <c r="A50" s="4" t="s">
        <v>91</v>
      </c>
      <c r="B50" s="3" t="s">
        <v>92</v>
      </c>
      <c r="C50" s="3">
        <v>11.4</v>
      </c>
      <c r="D50" s="3">
        <v>471</v>
      </c>
      <c r="E50" s="3">
        <v>615</v>
      </c>
      <c r="F50" s="3">
        <v>60813.206549700277</v>
      </c>
      <c r="G50" s="3">
        <v>5500</v>
      </c>
      <c r="H50" s="3">
        <v>551.68292682926824</v>
      </c>
      <c r="I50" s="3">
        <v>1.3057324840764331</v>
      </c>
      <c r="J50" s="3">
        <v>129.11508821592415</v>
      </c>
      <c r="K50" s="3">
        <v>5500</v>
      </c>
      <c r="L50" s="3">
        <v>1.1713013648986816</v>
      </c>
      <c r="M50" s="3">
        <v>689.89374672836402</v>
      </c>
      <c r="N50" s="3">
        <v>67447.374536940304</v>
      </c>
      <c r="O50" s="3">
        <v>6100</v>
      </c>
      <c r="P50" s="3">
        <v>529.51323591409425</v>
      </c>
      <c r="Q50" s="3">
        <v>1.4647425620559746</v>
      </c>
      <c r="R50" s="3">
        <v>143.20036315917969</v>
      </c>
      <c r="S50" s="3">
        <v>6100</v>
      </c>
      <c r="T50" s="3">
        <v>1.1242319233844889</v>
      </c>
      <c r="U50" s="3">
        <v>3000</v>
      </c>
      <c r="V50" s="3">
        <v>7000</v>
      </c>
      <c r="W50" s="3">
        <v>55284.73828125</v>
      </c>
      <c r="X50" s="3">
        <v>4.375</v>
      </c>
      <c r="Y50" s="3">
        <v>3.915</v>
      </c>
      <c r="Z50" s="3">
        <v>0.47069349884986877</v>
      </c>
      <c r="AA50" s="3">
        <v>3.3271362856784719</v>
      </c>
      <c r="AB50" s="3">
        <v>9182.1331531326814</v>
      </c>
      <c r="AC50" s="3">
        <v>161</v>
      </c>
      <c r="AD50" s="2">
        <v>4.2994381477935821</v>
      </c>
      <c r="AE50" s="3">
        <v>161</v>
      </c>
      <c r="AF50" s="3">
        <v>0</v>
      </c>
      <c r="AG50" s="3">
        <v>4.375</v>
      </c>
      <c r="AH50" s="3">
        <v>9182.1331531326814</v>
      </c>
      <c r="AI50" s="3">
        <v>8787.35</v>
      </c>
      <c r="AJ50" s="3">
        <v>4.2994710112430932</v>
      </c>
      <c r="AK50" s="3">
        <f t="shared" si="14"/>
        <v>2295.5332882831704</v>
      </c>
      <c r="AL50" s="3">
        <v>2502.5700000000002</v>
      </c>
      <c r="AM50" s="3">
        <f t="shared" si="15"/>
        <v>-9.0191117146322277</v>
      </c>
      <c r="AN50" s="3">
        <v>4.2994710112430932</v>
      </c>
      <c r="AO50" s="3">
        <f t="shared" si="3"/>
        <v>2295.5332882831704</v>
      </c>
      <c r="AP50" s="3">
        <f t="shared" si="4"/>
        <v>9182.1331531326814</v>
      </c>
      <c r="AQ50" s="3">
        <f>coeff!$A$1+coeff!$A$2*C50+coeff!$A$3*D50+coeff!$A$4*N50+coeff!$A$5*W50+coeff!$A$6*X50+coeff!$A$7*Y50+coeff!$A$8*Z50+coeff!$A$9*AA50</f>
        <v>8787.4072422900354</v>
      </c>
      <c r="AR50" s="3">
        <f>coeff!$B$1+coeff!$B$2*C50+coeff!$B$3*D50+coeff!$B$4*N50+coeff!$B$5*W50+coeff!$B$6*X50+coeff!$B$7*Y50+coeff!$B$8*Z50+coeff!$B$9*AA50</f>
        <v>2502.5705393877897</v>
      </c>
      <c r="AT50" s="3">
        <f t="shared" si="5"/>
        <v>44610.87233997813</v>
      </c>
      <c r="AU50" s="3">
        <f t="shared" si="6"/>
        <v>367161.7943275877</v>
      </c>
      <c r="AV50" s="3">
        <v>9182.1331531326814</v>
      </c>
      <c r="AW50" s="3">
        <v>8787.4072422900354</v>
      </c>
      <c r="AX50" s="3">
        <v>9182.1331531326814</v>
      </c>
      <c r="AY50" s="3">
        <f t="shared" si="7"/>
        <v>-4.2988476017468429</v>
      </c>
      <c r="AZ50" s="3">
        <f t="shared" si="8"/>
        <v>367101.37103351974</v>
      </c>
      <c r="BA50" s="3">
        <f t="shared" si="9"/>
        <v>44589.812133851919</v>
      </c>
      <c r="BC50" s="3">
        <v>2295.5332882831704</v>
      </c>
      <c r="BD50" s="3">
        <v>2502.5705393877897</v>
      </c>
      <c r="BE50" s="3">
        <v>2295.5332882831704</v>
      </c>
      <c r="BF50" s="3">
        <f t="shared" si="10"/>
        <v>9.0191352119081039</v>
      </c>
      <c r="BG50" s="3">
        <f t="shared" si="11"/>
        <v>1522.0265967831006</v>
      </c>
      <c r="BH50" s="3">
        <f t="shared" si="12"/>
        <v>28232.095434450919</v>
      </c>
      <c r="BJ50" s="3">
        <v>9182.1331531326814</v>
      </c>
      <c r="BK50" s="3">
        <f t="shared" si="16"/>
        <v>4000</v>
      </c>
      <c r="BL50" s="3">
        <v>-4.2988476017468429</v>
      </c>
      <c r="BN50" s="3">
        <v>2295.5332882831704</v>
      </c>
      <c r="BO50" s="3">
        <f>coeff!$C$1+coeff!$C$2*C50+coeff!$C$3*D50+coeff!$C$4*N50+coeff!$C$5*W50+coeff!$C$6*X50+coeff!$C$7*Y50+coeff!$C$8*Z50+coeff!$C$9*AA50</f>
        <v>2507.2246628447515</v>
      </c>
      <c r="BP50" s="3">
        <f t="shared" si="13"/>
        <v>9.2218821500909343</v>
      </c>
    </row>
    <row r="51" spans="1:68" ht="43.2" x14ac:dyDescent="0.3">
      <c r="A51" s="4" t="s">
        <v>125</v>
      </c>
      <c r="B51" s="3" t="s">
        <v>126</v>
      </c>
      <c r="C51" s="3">
        <v>10.44</v>
      </c>
      <c r="D51" s="3">
        <v>323</v>
      </c>
      <c r="E51" s="3">
        <v>427</v>
      </c>
      <c r="F51" s="3">
        <v>49673.257879364086</v>
      </c>
      <c r="G51" s="3">
        <v>4900</v>
      </c>
      <c r="H51" s="3">
        <v>396.53658536585368</v>
      </c>
      <c r="I51" s="3">
        <v>1.3219814241486068</v>
      </c>
      <c r="J51" s="3">
        <v>153.78717609710245</v>
      </c>
      <c r="K51" s="3">
        <v>4900</v>
      </c>
      <c r="L51" s="3">
        <v>1.2276675701141357</v>
      </c>
      <c r="M51" s="3">
        <v>477.71248290044309</v>
      </c>
      <c r="N51" s="3">
        <v>65893.09718691156</v>
      </c>
      <c r="O51" s="3">
        <v>6500</v>
      </c>
      <c r="P51" s="3">
        <v>344.2029219331323</v>
      </c>
      <c r="Q51" s="3">
        <v>1.4789860151716505</v>
      </c>
      <c r="R51" s="3">
        <v>204.00340270996094</v>
      </c>
      <c r="S51" s="3">
        <v>6500</v>
      </c>
      <c r="T51" s="3">
        <v>1.0656437211552086</v>
      </c>
      <c r="U51" s="3">
        <v>2500</v>
      </c>
      <c r="V51" s="3">
        <v>6500</v>
      </c>
      <c r="W51" s="3">
        <v>45618.296875</v>
      </c>
      <c r="X51" s="3">
        <v>3.9359999999999999</v>
      </c>
      <c r="Y51" s="3">
        <v>3.3149999999999999</v>
      </c>
      <c r="Z51" s="3">
        <v>0.37429982423782349</v>
      </c>
      <c r="AA51" s="3">
        <v>2.3753131076924605</v>
      </c>
      <c r="AB51" s="3">
        <v>9173.2451650773764</v>
      </c>
      <c r="AC51" s="3">
        <v>51</v>
      </c>
      <c r="AD51" s="2">
        <v>-1.6225438094459448</v>
      </c>
      <c r="AE51" s="3">
        <v>51</v>
      </c>
      <c r="AF51" s="3">
        <v>0</v>
      </c>
      <c r="AG51" s="3">
        <v>3.9359999999999999</v>
      </c>
      <c r="AH51" s="3">
        <v>9173.2451650773764</v>
      </c>
      <c r="AI51" s="3">
        <v>9322.09</v>
      </c>
      <c r="AJ51" s="3">
        <v>-1.6225973714218092</v>
      </c>
      <c r="AK51" s="3">
        <f t="shared" si="14"/>
        <v>2293.3112912693441</v>
      </c>
      <c r="AL51" s="3">
        <v>2281.0100000000002</v>
      </c>
      <c r="AM51" s="3">
        <f t="shared" si="15"/>
        <v>0.53639867017508769</v>
      </c>
      <c r="AN51" s="3">
        <v>-1.6225973714218092</v>
      </c>
      <c r="AO51" s="3">
        <f t="shared" si="3"/>
        <v>2293.3112912693441</v>
      </c>
      <c r="AP51" s="3">
        <f t="shared" si="4"/>
        <v>9173.2451650773764</v>
      </c>
      <c r="AQ51" s="3">
        <f>coeff!$A$1+coeff!$A$2*C51+coeff!$A$3*D51+coeff!$A$4*N51+coeff!$A$5*W51+coeff!$A$6*X51+coeff!$A$7*Y51+coeff!$A$8*Z51+coeff!$A$9*AA51</f>
        <v>9322.1349893395418</v>
      </c>
      <c r="AR51" s="3">
        <f>coeff!$B$1+coeff!$B$2*C51+coeff!$B$3*D51+coeff!$B$4*N51+coeff!$B$5*W51+coeff!$B$6*X51+coeff!$B$7*Y51+coeff!$B$8*Z51+coeff!$B$9*AA51</f>
        <v>2281.0075457392977</v>
      </c>
      <c r="AT51" s="3">
        <f t="shared" si="5"/>
        <v>556427.38963598711</v>
      </c>
      <c r="AU51" s="3">
        <f t="shared" si="6"/>
        <v>356469.63753961364</v>
      </c>
      <c r="AV51" s="3">
        <v>9173.2451650773764</v>
      </c>
      <c r="AW51" s="3">
        <v>9322.1349893395418</v>
      </c>
      <c r="AX51" s="3">
        <v>9173.2451650773764</v>
      </c>
      <c r="AY51" s="3">
        <f t="shared" si="7"/>
        <v>1.6230878122498043</v>
      </c>
      <c r="AZ51" s="3">
        <f t="shared" si="8"/>
        <v>356410.1005786843</v>
      </c>
      <c r="BA51" s="3">
        <f t="shared" si="9"/>
        <v>556353.00499699789</v>
      </c>
      <c r="BC51" s="3">
        <v>2293.3112912693441</v>
      </c>
      <c r="BD51" s="3">
        <v>2281.0075457392977</v>
      </c>
      <c r="BE51" s="3">
        <v>2293.3112912693441</v>
      </c>
      <c r="BF51" s="3">
        <f t="shared" si="10"/>
        <v>-0.53650568838547408</v>
      </c>
      <c r="BG51" s="3">
        <f t="shared" si="11"/>
        <v>1700.3381143399959</v>
      </c>
      <c r="BH51" s="3">
        <f t="shared" si="12"/>
        <v>2866.4140081994892</v>
      </c>
      <c r="BJ51" s="3">
        <v>9173.2451650773764</v>
      </c>
      <c r="BK51" s="3">
        <f t="shared" si="16"/>
        <v>4000</v>
      </c>
      <c r="BL51" s="3">
        <v>1.6230878122498043</v>
      </c>
      <c r="BN51" s="3">
        <v>2293.3112912693441</v>
      </c>
      <c r="BO51" s="3">
        <f>coeff!$C$1+coeff!$C$2*C51+coeff!$C$3*D51+coeff!$C$4*N51+coeff!$C$5*W51+coeff!$C$6*X51+coeff!$C$7*Y51+coeff!$C$8*Z51+coeff!$C$9*AA51</f>
        <v>2274.6399748880563</v>
      </c>
      <c r="BP51" s="3">
        <f t="shared" si="13"/>
        <v>-0.8141640627842246</v>
      </c>
    </row>
    <row r="52" spans="1:68" ht="43.2" x14ac:dyDescent="0.3">
      <c r="A52" s="4" t="s">
        <v>98</v>
      </c>
      <c r="B52" s="3" t="s">
        <v>99</v>
      </c>
      <c r="C52" s="3">
        <v>11.3</v>
      </c>
      <c r="D52" s="3">
        <v>483</v>
      </c>
      <c r="E52" s="3">
        <v>647</v>
      </c>
      <c r="F52" s="3">
        <v>64749.807546428201</v>
      </c>
      <c r="G52" s="3">
        <v>4800</v>
      </c>
      <c r="H52" s="3">
        <v>591.09756097560978</v>
      </c>
      <c r="I52" s="3">
        <v>1.339544513457557</v>
      </c>
      <c r="J52" s="3">
        <v>134.05757255989275</v>
      </c>
      <c r="K52" s="3">
        <v>4800</v>
      </c>
      <c r="L52" s="3">
        <v>1.223804235458374</v>
      </c>
      <c r="M52" s="3">
        <v>726.46950119834219</v>
      </c>
      <c r="N52" s="3">
        <v>87682.031052454855</v>
      </c>
      <c r="O52" s="3">
        <v>6500</v>
      </c>
      <c r="P52" s="3">
        <v>514.9783196591477</v>
      </c>
      <c r="Q52" s="3">
        <v>1.5040776422325925</v>
      </c>
      <c r="R52" s="3">
        <v>181.53630065917969</v>
      </c>
      <c r="S52" s="3">
        <v>6500</v>
      </c>
      <c r="T52" s="3">
        <v>1.0662077011576558</v>
      </c>
      <c r="U52" s="3">
        <v>2500</v>
      </c>
      <c r="V52" s="3">
        <v>6500</v>
      </c>
      <c r="W52" s="3">
        <v>60702.9375</v>
      </c>
      <c r="X52" s="3">
        <v>4.2510000000000003</v>
      </c>
      <c r="Y52" s="3">
        <v>4.25</v>
      </c>
      <c r="Z52" s="3">
        <v>0.38975104689598083</v>
      </c>
      <c r="AA52" s="3">
        <v>2.754987807729206</v>
      </c>
      <c r="AB52" s="3">
        <v>9160.047746464119</v>
      </c>
      <c r="AC52" s="3">
        <v>81</v>
      </c>
      <c r="AD52" s="2">
        <v>-2.2235686486427508</v>
      </c>
      <c r="AE52" s="3">
        <v>81</v>
      </c>
      <c r="AF52" s="3">
        <v>0</v>
      </c>
      <c r="AG52" s="3">
        <v>4.2510000000000003</v>
      </c>
      <c r="AH52" s="3">
        <v>9160.047746464119</v>
      </c>
      <c r="AI52" s="3">
        <v>9363.73</v>
      </c>
      <c r="AJ52" s="3">
        <v>-2.2235937974723354</v>
      </c>
      <c r="AK52" s="3">
        <f t="shared" si="14"/>
        <v>2290.0119366160297</v>
      </c>
      <c r="AL52" s="3">
        <v>2292.7600000000002</v>
      </c>
      <c r="AM52" s="3">
        <f t="shared" si="15"/>
        <v>-0.12000214234827579</v>
      </c>
      <c r="AN52" s="3">
        <v>-2.2235937974723354</v>
      </c>
      <c r="AO52" s="3">
        <f t="shared" si="3"/>
        <v>2290.0119366160297</v>
      </c>
      <c r="AP52" s="3">
        <f t="shared" si="4"/>
        <v>9160.047746464119</v>
      </c>
      <c r="AQ52" s="3">
        <f>coeff!$A$1+coeff!$A$2*C52+coeff!$A$3*D52+coeff!$A$4*N52+coeff!$A$5*W52+coeff!$A$6*X52+coeff!$A$7*Y52+coeff!$A$8*Z52+coeff!$A$9*AA52</f>
        <v>9363.7862979848323</v>
      </c>
      <c r="AR52" s="3">
        <f>coeff!$B$1+coeff!$B$2*C52+coeff!$B$3*D52+coeff!$B$4*N52+coeff!$B$5*W52+coeff!$B$6*X52+coeff!$B$7*Y52+coeff!$B$8*Z52+coeff!$B$9*AA52</f>
        <v>2292.7582901968772</v>
      </c>
      <c r="AT52" s="3">
        <f t="shared" si="5"/>
        <v>620301.02608021116</v>
      </c>
      <c r="AU52" s="3">
        <f t="shared" si="6"/>
        <v>340884.75116312137</v>
      </c>
      <c r="AV52" s="3">
        <v>9160.047746464119</v>
      </c>
      <c r="AW52" s="3">
        <v>9363.7862979848323</v>
      </c>
      <c r="AX52" s="3">
        <v>9160.047746464119</v>
      </c>
      <c r="AY52" s="3">
        <f t="shared" si="7"/>
        <v>2.2242084010900354</v>
      </c>
      <c r="AZ52" s="3">
        <f t="shared" si="8"/>
        <v>340826.53028288297</v>
      </c>
      <c r="BA52" s="3">
        <f t="shared" si="9"/>
        <v>620222.4878650821</v>
      </c>
      <c r="BC52" s="3">
        <v>2290.0119366160297</v>
      </c>
      <c r="BD52" s="3">
        <v>2292.7582901968772</v>
      </c>
      <c r="BE52" s="3">
        <v>2290.0119366160297</v>
      </c>
      <c r="BF52" s="3">
        <f t="shared" si="10"/>
        <v>0.1199274788456228</v>
      </c>
      <c r="BG52" s="3">
        <f t="shared" si="11"/>
        <v>1983.3226650457989</v>
      </c>
      <c r="BH52" s="3">
        <f t="shared" si="12"/>
        <v>1746.2500958306323</v>
      </c>
      <c r="BJ52" s="3">
        <v>9160.047746464119</v>
      </c>
      <c r="BK52" s="3">
        <f t="shared" si="16"/>
        <v>4000</v>
      </c>
      <c r="BL52" s="3">
        <v>2.2242084010900354</v>
      </c>
      <c r="BN52" s="3">
        <v>2290.0119366160297</v>
      </c>
      <c r="BO52" s="3">
        <f>coeff!$C$1+coeff!$C$2*C52+coeff!$C$3*D52+coeff!$C$4*N52+coeff!$C$5*W52+coeff!$C$6*X52+coeff!$C$7*Y52+coeff!$C$8*Z52+coeff!$C$9*AA52</f>
        <v>2275.80475057169</v>
      </c>
      <c r="BP52" s="3">
        <f t="shared" si="13"/>
        <v>-0.62039790348577217</v>
      </c>
    </row>
    <row r="53" spans="1:68" ht="100.8" x14ac:dyDescent="0.3">
      <c r="A53" s="4" t="s">
        <v>51</v>
      </c>
      <c r="B53" s="3" t="s">
        <v>72</v>
      </c>
      <c r="C53" s="3">
        <v>11.3</v>
      </c>
      <c r="D53" s="3">
        <v>371</v>
      </c>
      <c r="E53" s="3">
        <v>495</v>
      </c>
      <c r="F53" s="3">
        <v>51886.050119621425</v>
      </c>
      <c r="G53" s="3">
        <v>4800</v>
      </c>
      <c r="H53" s="3">
        <v>452.56521739130437</v>
      </c>
      <c r="I53" s="3">
        <v>1.3342318059299192</v>
      </c>
      <c r="J53" s="3">
        <v>139.85458253267231</v>
      </c>
      <c r="K53" s="3">
        <v>4800</v>
      </c>
      <c r="L53" s="3">
        <v>1.2198523283004761</v>
      </c>
      <c r="M53" s="3">
        <v>515.22119518876002</v>
      </c>
      <c r="N53" s="3">
        <v>64857.562649526772</v>
      </c>
      <c r="O53" s="3">
        <v>6000</v>
      </c>
      <c r="P53" s="3">
        <v>396.96568737374423</v>
      </c>
      <c r="Q53" s="3">
        <v>1.38873637517186</v>
      </c>
      <c r="R53" s="3">
        <v>174.81822204589844</v>
      </c>
      <c r="S53" s="3">
        <v>6000</v>
      </c>
      <c r="T53" s="3">
        <v>1.0699883756704696</v>
      </c>
      <c r="U53" s="3">
        <v>2500</v>
      </c>
      <c r="V53" s="3">
        <v>6500</v>
      </c>
      <c r="W53" s="3">
        <v>49489.1484375</v>
      </c>
      <c r="X53" s="3">
        <v>4.0599999999999996</v>
      </c>
      <c r="Y53" s="3">
        <v>3.58</v>
      </c>
      <c r="Z53" s="3">
        <v>0.39003565907478333</v>
      </c>
      <c r="AA53" s="3">
        <v>2.5486929752699443</v>
      </c>
      <c r="AB53" s="3">
        <v>9159.3628158837819</v>
      </c>
      <c r="AC53" s="3">
        <v>126</v>
      </c>
      <c r="AD53" s="2">
        <v>1.2964879642245746</v>
      </c>
      <c r="AE53" s="3">
        <v>126</v>
      </c>
      <c r="AF53" s="3">
        <v>0</v>
      </c>
      <c r="AG53" s="3">
        <v>4.0599999999999996</v>
      </c>
      <c r="AH53" s="3">
        <v>9159.3628158837819</v>
      </c>
      <c r="AI53" s="3">
        <v>9040.61</v>
      </c>
      <c r="AJ53" s="3">
        <v>1.2965183088701886</v>
      </c>
      <c r="AK53" s="3">
        <f t="shared" si="14"/>
        <v>2289.8407039709455</v>
      </c>
      <c r="AL53" s="3">
        <v>2409.14</v>
      </c>
      <c r="AM53" s="3">
        <f t="shared" si="15"/>
        <v>-5.2099386573996425</v>
      </c>
      <c r="AN53" s="3">
        <v>1.2965183088701886</v>
      </c>
      <c r="AO53" s="3">
        <f t="shared" si="3"/>
        <v>2289.8407039709455</v>
      </c>
      <c r="AP53" s="3">
        <f t="shared" si="4"/>
        <v>9159.3628158837819</v>
      </c>
      <c r="AQ53" s="3">
        <f>coeff!$A$1+coeff!$A$2*C53+coeff!$A$3*D53+coeff!$A$4*N53+coeff!$A$5*W53+coeff!$A$6*X53+coeff!$A$7*Y53+coeff!$A$8*Z53+coeff!$A$9*AA53</f>
        <v>9040.6518619224335</v>
      </c>
      <c r="AR53" s="3">
        <f>coeff!$B$1+coeff!$B$2*C53+coeff!$B$3*D53+coeff!$B$4*N53+coeff!$B$5*W53+coeff!$B$6*X53+coeff!$B$7*Y53+coeff!$B$8*Z53+coeff!$B$9*AA53</f>
        <v>2409.1422703218641</v>
      </c>
      <c r="AT53" s="3">
        <f t="shared" si="5"/>
        <v>215720.75062968588</v>
      </c>
      <c r="AU53" s="3">
        <f t="shared" si="6"/>
        <v>340085.4222455516</v>
      </c>
      <c r="AV53" s="3">
        <v>9159.3628158837819</v>
      </c>
      <c r="AW53" s="3">
        <v>9040.6518619224335</v>
      </c>
      <c r="AX53" s="3">
        <v>9159.3628158837819</v>
      </c>
      <c r="AY53" s="3">
        <f t="shared" si="7"/>
        <v>-1.2960612691909625</v>
      </c>
      <c r="AZ53" s="3">
        <f t="shared" si="8"/>
        <v>340027.26966836076</v>
      </c>
      <c r="BA53" s="3">
        <f t="shared" si="9"/>
        <v>215674.43621561551</v>
      </c>
      <c r="BC53" s="3">
        <v>2289.8407039709455</v>
      </c>
      <c r="BD53" s="3">
        <v>2409.1422703218641</v>
      </c>
      <c r="BE53" s="3">
        <v>2289.8407039709455</v>
      </c>
      <c r="BF53" s="3">
        <f t="shared" si="10"/>
        <v>5.2100378049892671</v>
      </c>
      <c r="BG53" s="3">
        <f t="shared" si="11"/>
        <v>1998.6035098775872</v>
      </c>
      <c r="BH53" s="3">
        <f t="shared" si="12"/>
        <v>5564.5367734738929</v>
      </c>
      <c r="BJ53" s="3">
        <v>9159.3628158837819</v>
      </c>
      <c r="BK53" s="3">
        <f t="shared" si="16"/>
        <v>4000</v>
      </c>
      <c r="BL53" s="3">
        <v>-1.2960612691909625</v>
      </c>
      <c r="BN53" s="3">
        <v>2289.8407039709455</v>
      </c>
      <c r="BO53" s="3">
        <f>coeff!$C$1+coeff!$C$2*C53+coeff!$C$3*D53+coeff!$C$4*N53+coeff!$C$5*W53+coeff!$C$6*X53+coeff!$C$7*Y53+coeff!$C$8*Z53+coeff!$C$9*AA53</f>
        <v>2342.938268510019</v>
      </c>
      <c r="BP53" s="3">
        <f t="shared" si="13"/>
        <v>2.3188322422164132</v>
      </c>
    </row>
    <row r="54" spans="1:68" ht="72" x14ac:dyDescent="0.3">
      <c r="A54" s="5" t="s">
        <v>49</v>
      </c>
      <c r="B54" s="6" t="s">
        <v>116</v>
      </c>
      <c r="C54" s="6">
        <v>11.4</v>
      </c>
      <c r="D54" s="6">
        <v>471</v>
      </c>
      <c r="E54" s="6">
        <v>615</v>
      </c>
      <c r="F54" s="6">
        <v>59707.511885160275</v>
      </c>
      <c r="G54" s="6">
        <v>5400</v>
      </c>
      <c r="H54" s="6">
        <v>550.26829268292681</v>
      </c>
      <c r="I54" s="6">
        <v>1.3057324840764331</v>
      </c>
      <c r="J54" s="6">
        <v>126.76754115745281</v>
      </c>
      <c r="K54" s="6">
        <v>5400</v>
      </c>
      <c r="L54" s="6">
        <v>1.1682978868484497</v>
      </c>
      <c r="M54" s="6">
        <v>678.58401317543996</v>
      </c>
      <c r="N54" s="6">
        <v>66341.679872400302</v>
      </c>
      <c r="O54" s="6">
        <v>6000</v>
      </c>
      <c r="P54" s="6">
        <v>527.81217842849185</v>
      </c>
      <c r="Q54" s="6">
        <v>1.4407303889075158</v>
      </c>
      <c r="R54" s="6">
        <v>140.85282897949219</v>
      </c>
      <c r="S54" s="6">
        <v>6000</v>
      </c>
      <c r="T54" s="6">
        <v>1.1206203363662246</v>
      </c>
      <c r="U54" s="6">
        <v>3000</v>
      </c>
      <c r="V54" s="6">
        <v>7000</v>
      </c>
      <c r="W54" s="6">
        <v>55284.73828125</v>
      </c>
      <c r="X54" s="6">
        <v>4.375</v>
      </c>
      <c r="Y54" s="6">
        <v>3.915</v>
      </c>
      <c r="Z54" s="6">
        <v>0.47069349884986877</v>
      </c>
      <c r="AA54" s="6">
        <v>3.3271362856784719</v>
      </c>
      <c r="AB54" s="6">
        <v>9155.6728928586963</v>
      </c>
      <c r="AC54" s="6">
        <v>185</v>
      </c>
      <c r="AD54" s="1">
        <v>5.1853113971997686</v>
      </c>
      <c r="AE54" s="6">
        <v>185</v>
      </c>
      <c r="AF54" s="6">
        <v>0</v>
      </c>
      <c r="AG54" s="6">
        <v>4.375</v>
      </c>
      <c r="AH54" s="6">
        <v>9155.6728928586963</v>
      </c>
      <c r="AI54" s="3">
        <v>8680.92</v>
      </c>
      <c r="AJ54" s="3">
        <v>5.1853413551831586</v>
      </c>
      <c r="AK54" s="3">
        <f t="shared" si="14"/>
        <v>2288.9182232146741</v>
      </c>
      <c r="AL54" s="3">
        <v>2545.11</v>
      </c>
      <c r="AM54" s="3">
        <f t="shared" si="15"/>
        <v>-11.19270117153933</v>
      </c>
      <c r="AN54" s="3">
        <v>5.1853413551831586</v>
      </c>
      <c r="AO54" s="3">
        <f t="shared" si="3"/>
        <v>2288.9182232146741</v>
      </c>
      <c r="AP54" s="3">
        <f t="shared" si="4"/>
        <v>9155.6728928586963</v>
      </c>
      <c r="AQ54" s="3">
        <f>coeff!$A$1+coeff!$A$2*C54+coeff!$A$3*D54+coeff!$A$4*N54+coeff!$A$5*W54+coeff!$A$6*X54+coeff!$A$7*Y54+coeff!$A$8*Z54+coeff!$A$9*AA54</f>
        <v>8680.9777177990036</v>
      </c>
      <c r="AR54" s="3">
        <f>coeff!$B$1+coeff!$B$2*C54+coeff!$B$3*D54+coeff!$B$4*N54+coeff!$B$5*W54+coeff!$B$6*X54+coeff!$B$7*Y54+coeff!$B$8*Z54+coeff!$B$9*AA54</f>
        <v>2510.0430782405238</v>
      </c>
      <c r="AT54" s="3">
        <f t="shared" si="5"/>
        <v>10979.547455253265</v>
      </c>
      <c r="AU54" s="3">
        <f t="shared" si="6"/>
        <v>335795.34451430914</v>
      </c>
      <c r="AV54" s="3">
        <v>9155.6728928586963</v>
      </c>
      <c r="AW54" s="3">
        <v>8680.9777177990036</v>
      </c>
      <c r="AX54" s="3">
        <v>9155.6728928586963</v>
      </c>
      <c r="AY54" s="3">
        <f t="shared" si="7"/>
        <v>-5.1847109504092117</v>
      </c>
      <c r="AZ54" s="3">
        <f t="shared" si="8"/>
        <v>335737.55990577844</v>
      </c>
      <c r="BA54" s="3">
        <f t="shared" si="9"/>
        <v>10969.100676361151</v>
      </c>
      <c r="BC54" s="3">
        <v>2288.9182232146741</v>
      </c>
      <c r="BD54" s="3">
        <v>2510.0430782405238</v>
      </c>
      <c r="BE54" s="3">
        <v>2288.9182232146741</v>
      </c>
      <c r="BF54" s="3">
        <f t="shared" si="10"/>
        <v>9.660670826207614</v>
      </c>
      <c r="BG54" s="3">
        <f t="shared" si="11"/>
        <v>2081.9348569352542</v>
      </c>
      <c r="BH54" s="3">
        <f t="shared" si="12"/>
        <v>30799.067380108994</v>
      </c>
      <c r="BJ54" s="3">
        <v>9155.6728928586963</v>
      </c>
      <c r="BK54" s="3">
        <f t="shared" si="16"/>
        <v>4000</v>
      </c>
      <c r="BL54" s="3">
        <v>-5.1847109504092117</v>
      </c>
      <c r="BN54" s="3">
        <v>2288.9182232146741</v>
      </c>
      <c r="BO54" s="3">
        <f>coeff!$C$1+coeff!$C$2*C54+coeff!$C$3*D54+coeff!$C$4*N54+coeff!$C$5*W54+coeff!$C$6*X54+coeff!$C$7*Y54+coeff!$C$8*Z54+coeff!$C$9*AA54</f>
        <v>2508.7726353751077</v>
      </c>
      <c r="BP54" s="3">
        <f t="shared" si="13"/>
        <v>9.6051667521637718</v>
      </c>
    </row>
    <row r="55" spans="1:68" ht="43.2" x14ac:dyDescent="0.3">
      <c r="A55" s="4" t="s">
        <v>77</v>
      </c>
      <c r="B55" s="3" t="s">
        <v>26</v>
      </c>
      <c r="C55" s="3">
        <v>10.4</v>
      </c>
      <c r="D55" s="3">
        <v>316</v>
      </c>
      <c r="E55" s="3">
        <v>430</v>
      </c>
      <c r="F55" s="3">
        <v>44621.548587013545</v>
      </c>
      <c r="G55" s="3">
        <v>4600</v>
      </c>
      <c r="H55" s="3">
        <v>386.17073170731709</v>
      </c>
      <c r="I55" s="3">
        <v>1.360759493670886</v>
      </c>
      <c r="J55" s="3">
        <v>141.20743223738464</v>
      </c>
      <c r="K55" s="3">
        <v>4600</v>
      </c>
      <c r="L55" s="3">
        <v>1.2220593690872192</v>
      </c>
      <c r="M55" s="3">
        <v>435.25338218828728</v>
      </c>
      <c r="N55" s="3">
        <v>58202.019896104626</v>
      </c>
      <c r="O55" s="3">
        <v>6000</v>
      </c>
      <c r="P55" s="3">
        <v>333.23219246551804</v>
      </c>
      <c r="Q55" s="3">
        <v>1.3773841208490103</v>
      </c>
      <c r="R55" s="3">
        <v>184.18360900878906</v>
      </c>
      <c r="S55" s="3">
        <v>6000</v>
      </c>
      <c r="T55" s="3">
        <v>1.0545322546377154</v>
      </c>
      <c r="U55" s="3">
        <v>2500</v>
      </c>
      <c r="V55" s="3">
        <v>6500</v>
      </c>
      <c r="W55" s="3">
        <v>43651.51953125</v>
      </c>
      <c r="X55" s="3">
        <v>3.855</v>
      </c>
      <c r="Y55" s="3">
        <v>3.3839999999999999</v>
      </c>
      <c r="Z55" s="3">
        <v>0.37258410453796387</v>
      </c>
      <c r="AA55" s="3">
        <v>2.3644251210349694</v>
      </c>
      <c r="AB55" s="3">
        <v>9106.3664948997393</v>
      </c>
      <c r="AC55" s="3">
        <v>94</v>
      </c>
      <c r="AD55" s="2">
        <v>0.75101275261164691</v>
      </c>
      <c r="AE55" s="3">
        <v>94</v>
      </c>
      <c r="AF55" s="3">
        <v>0</v>
      </c>
      <c r="AG55" s="3">
        <v>3.855</v>
      </c>
      <c r="AH55" s="3">
        <v>9106.3664948997393</v>
      </c>
      <c r="AI55" s="3">
        <v>9037.98</v>
      </c>
      <c r="AJ55" s="3">
        <v>0.75097455102473021</v>
      </c>
      <c r="AK55" s="3">
        <f t="shared" si="14"/>
        <v>2276.5916237249348</v>
      </c>
      <c r="AL55" s="3">
        <v>2334.46</v>
      </c>
      <c r="AM55" s="3">
        <f t="shared" si="15"/>
        <v>-2.5418865497001866</v>
      </c>
      <c r="AN55" s="3">
        <v>0.75097455102473021</v>
      </c>
      <c r="AO55" s="3">
        <f t="shared" si="3"/>
        <v>2276.5916237249348</v>
      </c>
      <c r="AP55" s="3">
        <f t="shared" si="4"/>
        <v>9106.3664948997393</v>
      </c>
      <c r="AQ55" s="3">
        <f>coeff!$A$1+coeff!$A$2*C55+coeff!$A$3*D55+coeff!$A$4*N55+coeff!$A$5*W55+coeff!$A$6*X55+coeff!$A$7*Y55+coeff!$A$8*Z55+coeff!$A$9*AA55</f>
        <v>9038.0225309603375</v>
      </c>
      <c r="AR55" s="3">
        <f>coeff!$B$1+coeff!$B$2*C55+coeff!$B$3*D55+coeff!$B$4*N55+coeff!$B$5*W55+coeff!$B$6*X55+coeff!$B$7*Y55+coeff!$B$8*Z55+coeff!$B$9*AA55</f>
        <v>2334.4571009456258</v>
      </c>
      <c r="AT55" s="3">
        <f t="shared" si="5"/>
        <v>213285.23914606823</v>
      </c>
      <c r="AU55" s="3">
        <f t="shared" si="6"/>
        <v>281082.46926665353</v>
      </c>
      <c r="AV55" s="3">
        <v>9106.3664948997393</v>
      </c>
      <c r="AW55" s="3">
        <v>9038.0225309603375</v>
      </c>
      <c r="AX55" s="3">
        <v>9106.3664948997393</v>
      </c>
      <c r="AY55" s="3">
        <f t="shared" si="7"/>
        <v>-0.75050750458681526</v>
      </c>
      <c r="AZ55" s="3">
        <f t="shared" si="8"/>
        <v>281029.60161955259</v>
      </c>
      <c r="BA55" s="3">
        <f t="shared" si="9"/>
        <v>213239.18693567652</v>
      </c>
      <c r="BC55" s="3">
        <v>2276.5916237249348</v>
      </c>
      <c r="BD55" s="3">
        <v>2334.4571009456258</v>
      </c>
      <c r="BE55" s="3">
        <v>2276.5916237249348</v>
      </c>
      <c r="BF55" s="3">
        <f t="shared" si="10"/>
        <v>2.5417592078289437</v>
      </c>
      <c r="BG55" s="3">
        <f t="shared" si="11"/>
        <v>3358.761605788824</v>
      </c>
      <c r="BH55" s="3">
        <f t="shared" si="12"/>
        <v>7.9828175546818279E-3</v>
      </c>
      <c r="BJ55" s="3">
        <v>9106.3664948997393</v>
      </c>
      <c r="BK55" s="3">
        <f t="shared" si="16"/>
        <v>4000</v>
      </c>
      <c r="BL55" s="3">
        <v>-0.75050750458681526</v>
      </c>
      <c r="BN55" s="3">
        <v>2276.5916237249348</v>
      </c>
      <c r="BO55" s="3">
        <f>coeff!$C$1+coeff!$C$2*C55+coeff!$C$3*D55+coeff!$C$4*N55+coeff!$C$5*W55+coeff!$C$6*X55+coeff!$C$7*Y55+coeff!$C$8*Z55+coeff!$C$9*AA55</f>
        <v>2281.3809850972088</v>
      </c>
      <c r="BP55" s="3">
        <f t="shared" si="13"/>
        <v>0.2103741980934514</v>
      </c>
    </row>
    <row r="56" spans="1:68" ht="43.2" x14ac:dyDescent="0.3">
      <c r="A56" s="4" t="s">
        <v>25</v>
      </c>
      <c r="B56" s="3" t="s">
        <v>26</v>
      </c>
      <c r="C56" s="3">
        <v>10.4</v>
      </c>
      <c r="D56" s="3">
        <v>316</v>
      </c>
      <c r="E56" s="3">
        <v>429</v>
      </c>
      <c r="F56" s="3">
        <v>44621.548587013545</v>
      </c>
      <c r="G56" s="3">
        <v>4600</v>
      </c>
      <c r="H56" s="3">
        <v>385.70731707317071</v>
      </c>
      <c r="I56" s="3">
        <v>1.3575949367088607</v>
      </c>
      <c r="J56" s="3">
        <v>141.20743223738464</v>
      </c>
      <c r="K56" s="3">
        <v>4600</v>
      </c>
      <c r="L56" s="3">
        <v>1.220592737197876</v>
      </c>
      <c r="M56" s="3">
        <v>434.7393033904271</v>
      </c>
      <c r="N56" s="3">
        <v>57231.986231169562</v>
      </c>
      <c r="O56" s="3">
        <v>5900</v>
      </c>
      <c r="P56" s="3">
        <v>332.81842172577694</v>
      </c>
      <c r="Q56" s="3">
        <v>1.3757572892102123</v>
      </c>
      <c r="R56" s="3">
        <v>181.11387634277344</v>
      </c>
      <c r="S56" s="3">
        <v>5900</v>
      </c>
      <c r="T56" s="3">
        <v>1.0532228535625852</v>
      </c>
      <c r="U56" s="3">
        <v>2500</v>
      </c>
      <c r="V56" s="3">
        <v>6500</v>
      </c>
      <c r="W56" s="3">
        <v>43651.51953125</v>
      </c>
      <c r="X56" s="3">
        <v>3.855</v>
      </c>
      <c r="Y56" s="3">
        <v>3.3839999999999999</v>
      </c>
      <c r="Z56" s="3">
        <v>0.37258410453796387</v>
      </c>
      <c r="AA56" s="3">
        <v>2.3644251210349694</v>
      </c>
      <c r="AB56" s="3">
        <v>9095.2623630418439</v>
      </c>
      <c r="AC56" s="3">
        <v>77</v>
      </c>
      <c r="AD56" s="2">
        <v>1.6563572674118128</v>
      </c>
      <c r="AE56" s="3">
        <v>77</v>
      </c>
      <c r="AF56" s="3">
        <v>0</v>
      </c>
      <c r="AG56" s="3">
        <v>3.855</v>
      </c>
      <c r="AH56" s="3">
        <v>9095.2623630418439</v>
      </c>
      <c r="AI56" s="3">
        <v>8944.61</v>
      </c>
      <c r="AJ56" s="3">
        <v>1.6563828180923272</v>
      </c>
      <c r="AK56" s="3">
        <f t="shared" si="14"/>
        <v>2273.815590760461</v>
      </c>
      <c r="AL56" s="3">
        <v>2341.0100000000002</v>
      </c>
      <c r="AM56" s="3">
        <f t="shared" si="15"/>
        <v>-2.9551389089150617</v>
      </c>
      <c r="AN56" s="3">
        <v>1.6563828180923272</v>
      </c>
      <c r="AO56" s="3">
        <f t="shared" si="3"/>
        <v>2273.815590760461</v>
      </c>
      <c r="AP56" s="3">
        <f t="shared" si="4"/>
        <v>9095.2623630418439</v>
      </c>
      <c r="AQ56" s="3">
        <f>coeff!$A$1+coeff!$A$2*C56+coeff!$A$3*D56+coeff!$A$4*N56+coeff!$A$5*W56+coeff!$A$6*X56+coeff!$A$7*Y56+coeff!$A$8*Z56+coeff!$A$9*AA56</f>
        <v>8944.6511645150822</v>
      </c>
      <c r="AR56" s="3">
        <f>coeff!$B$1+coeff!$B$2*C56+coeff!$B$3*D56+coeff!$B$4*N56+coeff!$B$5*W56+coeff!$B$6*X56+coeff!$B$7*Y56+coeff!$B$8*Z56+coeff!$B$9*AA56</f>
        <v>2341.012811561</v>
      </c>
      <c r="AT56" s="3">
        <f t="shared" si="5"/>
        <v>135760.4005605726</v>
      </c>
      <c r="AU56" s="3">
        <f t="shared" si="6"/>
        <v>269431.56891356222</v>
      </c>
      <c r="AV56" s="3">
        <v>9095.2623630418439</v>
      </c>
      <c r="AW56" s="3">
        <v>8944.6511645150822</v>
      </c>
      <c r="AX56" s="3">
        <v>9095.2623630418439</v>
      </c>
      <c r="AY56" s="3">
        <f t="shared" si="7"/>
        <v>-1.6559302251550536</v>
      </c>
      <c r="AZ56" s="3">
        <f t="shared" si="8"/>
        <v>269379.80859918718</v>
      </c>
      <c r="BA56" s="3">
        <f t="shared" si="9"/>
        <v>135723.65958414774</v>
      </c>
      <c r="BC56" s="3">
        <v>2273.815590760461</v>
      </c>
      <c r="BD56" s="3">
        <v>2341.012811561</v>
      </c>
      <c r="BE56" s="3">
        <v>2273.815590760461</v>
      </c>
      <c r="BF56" s="3">
        <f t="shared" si="10"/>
        <v>2.955262558388275</v>
      </c>
      <c r="BG56" s="3">
        <f t="shared" si="11"/>
        <v>3688.2369676431986</v>
      </c>
      <c r="BH56" s="3">
        <f t="shared" si="12"/>
        <v>41.813863389480872</v>
      </c>
      <c r="BJ56" s="3">
        <v>9095.2623630418439</v>
      </c>
      <c r="BK56" s="3">
        <f t="shared" si="16"/>
        <v>4000</v>
      </c>
      <c r="BL56" s="3">
        <v>-1.6559302251550536</v>
      </c>
      <c r="BN56" s="3">
        <v>2273.815590760461</v>
      </c>
      <c r="BO56" s="3">
        <f>coeff!$C$1+coeff!$C$2*C56+coeff!$C$3*D56+coeff!$C$4*N56+coeff!$C$5*W56+coeff!$C$6*X56+coeff!$C$7*Y56+coeff!$C$8*Z56+coeff!$C$9*AA56</f>
        <v>2282.7390322281176</v>
      </c>
      <c r="BP56" s="3">
        <f t="shared" si="13"/>
        <v>0.39244349910857329</v>
      </c>
    </row>
    <row r="57" spans="1:68" ht="72" x14ac:dyDescent="0.3">
      <c r="A57" s="5" t="s">
        <v>43</v>
      </c>
      <c r="B57" s="6" t="s">
        <v>44</v>
      </c>
      <c r="C57" s="6">
        <v>10.5</v>
      </c>
      <c r="D57" s="6">
        <v>433</v>
      </c>
      <c r="E57" s="6">
        <v>561</v>
      </c>
      <c r="F57" s="6">
        <v>61882.852277320642</v>
      </c>
      <c r="G57" s="6">
        <v>5200</v>
      </c>
      <c r="H57" s="6">
        <v>521.95652173913038</v>
      </c>
      <c r="I57" s="6">
        <v>1.2956120092378753</v>
      </c>
      <c r="J57" s="6">
        <v>142.91651796147954</v>
      </c>
      <c r="K57" s="6">
        <v>5200</v>
      </c>
      <c r="L57" s="6">
        <v>1.2054421901702881</v>
      </c>
      <c r="M57" s="6">
        <v>597.47380284638905</v>
      </c>
      <c r="N57" s="6">
        <v>71403.291089216116</v>
      </c>
      <c r="O57" s="6">
        <v>6000</v>
      </c>
      <c r="P57" s="6">
        <v>458.37533855387943</v>
      </c>
      <c r="Q57" s="6">
        <v>1.379847119737619</v>
      </c>
      <c r="R57" s="6">
        <v>164.90367126464844</v>
      </c>
      <c r="S57" s="6">
        <v>6000</v>
      </c>
      <c r="T57" s="6">
        <v>1.0586035532422158</v>
      </c>
      <c r="U57" s="6">
        <v>2500</v>
      </c>
      <c r="V57" s="6">
        <v>6500</v>
      </c>
      <c r="W57" s="6">
        <v>54690.7890625</v>
      </c>
      <c r="X57" s="6">
        <v>4.3250000000000002</v>
      </c>
      <c r="Y57" s="6">
        <v>3.68</v>
      </c>
      <c r="Z57" s="6">
        <v>0.38382673263549805</v>
      </c>
      <c r="AA57" s="6">
        <v>2.640761663263103</v>
      </c>
      <c r="AB57" s="6">
        <v>9056.1829736500149</v>
      </c>
      <c r="AC57" s="6">
        <v>13</v>
      </c>
      <c r="AD57" s="1">
        <v>7.9191226322798363</v>
      </c>
      <c r="AE57" s="6">
        <v>13</v>
      </c>
      <c r="AF57" s="6">
        <v>0</v>
      </c>
      <c r="AG57" s="6">
        <v>4.3250000000000002</v>
      </c>
      <c r="AH57" s="6">
        <v>9056.1829736500149</v>
      </c>
      <c r="AI57" s="3">
        <v>8339.01</v>
      </c>
      <c r="AJ57" s="3">
        <v>7.9191528675680507</v>
      </c>
      <c r="AK57" s="3">
        <f t="shared" si="14"/>
        <v>2264.0457434125037</v>
      </c>
      <c r="AL57" s="3">
        <v>2342.1</v>
      </c>
      <c r="AM57" s="3">
        <f t="shared" si="15"/>
        <v>-3.4475565175572904</v>
      </c>
      <c r="AN57" s="3">
        <v>7.9191528675680507</v>
      </c>
      <c r="AO57" s="3">
        <f t="shared" si="3"/>
        <v>2264.0457434125037</v>
      </c>
      <c r="AP57" s="3">
        <f t="shared" si="4"/>
        <v>9056.1829736500149</v>
      </c>
      <c r="AQ57" s="3">
        <f>coeff!$A$1+coeff!$A$2*C57+coeff!$A$3*D57+coeff!$A$4*N57+coeff!$A$5*W57+coeff!$A$6*X57+coeff!$A$7*Y57+coeff!$A$8*Z57+coeff!$A$9*AA57</f>
        <v>8339.0535314368863</v>
      </c>
      <c r="AR57" s="3">
        <f>coeff!$B$1+coeff!$B$2*C57+coeff!$B$3*D57+coeff!$B$4*N57+coeff!$B$5*W57+coeff!$B$6*X57+coeff!$B$7*Y57+coeff!$B$8*Z57+coeff!$B$9*AA57</f>
        <v>2264.9123431546877</v>
      </c>
      <c r="AT57" s="3">
        <f t="shared" si="5"/>
        <v>56235.783019180162</v>
      </c>
      <c r="AU57" s="3">
        <f t="shared" si="6"/>
        <v>230389.04808707646</v>
      </c>
      <c r="AV57" s="3">
        <v>9056.1829736500149</v>
      </c>
      <c r="AW57" s="3">
        <v>8339.0535314368863</v>
      </c>
      <c r="AX57" s="3">
        <v>9056.1829736500149</v>
      </c>
      <c r="AY57" s="3">
        <f t="shared" si="7"/>
        <v>-7.9186721856183517</v>
      </c>
      <c r="AZ57" s="3">
        <f t="shared" si="8"/>
        <v>230341.18487040667</v>
      </c>
      <c r="BA57" s="3">
        <f t="shared" si="9"/>
        <v>56259.433803806118</v>
      </c>
      <c r="BC57" s="3">
        <v>2264.0457434125037</v>
      </c>
      <c r="BD57" s="3">
        <v>2264.9123431546877</v>
      </c>
      <c r="BE57" s="3">
        <v>2264.0457434125037</v>
      </c>
      <c r="BF57" s="3">
        <f t="shared" si="10"/>
        <v>3.8276600404628616E-2</v>
      </c>
      <c r="BG57" s="3">
        <f t="shared" si="11"/>
        <v>4970.3492853358457</v>
      </c>
      <c r="BH57" s="3">
        <f t="shared" si="12"/>
        <v>4848.9084963724472</v>
      </c>
      <c r="BJ57" s="3">
        <v>9056.1829736500149</v>
      </c>
      <c r="BK57" s="3">
        <f t="shared" si="16"/>
        <v>4000</v>
      </c>
      <c r="BL57" s="3">
        <v>-7.9186721856183517</v>
      </c>
      <c r="BN57" s="3">
        <v>2264.0457434125037</v>
      </c>
      <c r="BO57" s="3">
        <f>coeff!$C$1+coeff!$C$2*C57+coeff!$C$3*D57+coeff!$C$4*N57+coeff!$C$5*W57+coeff!$C$6*X57+coeff!$C$7*Y57+coeff!$C$8*Z57+coeff!$C$9*AA57</f>
        <v>2229.270737422913</v>
      </c>
      <c r="BP57" s="3">
        <f t="shared" si="13"/>
        <v>-1.5359674640308165</v>
      </c>
    </row>
    <row r="58" spans="1:68" ht="72" x14ac:dyDescent="0.3">
      <c r="A58" s="9" t="s">
        <v>43</v>
      </c>
      <c r="B58" s="7" t="s">
        <v>131</v>
      </c>
      <c r="C58" s="7">
        <v>10.5</v>
      </c>
      <c r="D58" s="7">
        <v>433</v>
      </c>
      <c r="E58" s="7">
        <v>576</v>
      </c>
      <c r="F58" s="7">
        <v>56282.317919398767</v>
      </c>
      <c r="G58" s="7">
        <v>5300</v>
      </c>
      <c r="H58" s="7">
        <v>522.23809523809518</v>
      </c>
      <c r="I58" s="7">
        <v>1.3302540415704387</v>
      </c>
      <c r="J58" s="7">
        <v>129.98225847436206</v>
      </c>
      <c r="K58" s="7">
        <v>5300</v>
      </c>
      <c r="L58" s="7">
        <v>1.2060924768447876</v>
      </c>
      <c r="M58" s="7">
        <v>632.41212114540519</v>
      </c>
      <c r="N58" s="7">
        <v>69025.484240772072</v>
      </c>
      <c r="O58" s="7">
        <v>6500</v>
      </c>
      <c r="P58" s="7">
        <v>454.00411167425989</v>
      </c>
      <c r="Q58" s="7">
        <v>1.46053607654828</v>
      </c>
      <c r="R58" s="7">
        <v>159.41220092773437</v>
      </c>
      <c r="S58" s="7">
        <v>6500</v>
      </c>
      <c r="T58" s="7">
        <v>1.048508341049099</v>
      </c>
      <c r="U58" s="7">
        <v>2500</v>
      </c>
      <c r="V58" s="7">
        <v>6500</v>
      </c>
      <c r="W58" s="7">
        <v>47786.87109375</v>
      </c>
      <c r="X58" s="7">
        <v>4.351</v>
      </c>
      <c r="Y58" s="7">
        <v>3.64</v>
      </c>
      <c r="Z58" s="7">
        <v>0.42689463496208191</v>
      </c>
      <c r="AA58" s="7">
        <v>2.9504839079184952</v>
      </c>
      <c r="AB58" s="7">
        <v>9018.4032715755475</v>
      </c>
      <c r="AC58" s="7">
        <v>12</v>
      </c>
      <c r="AD58" s="10">
        <v>-10.048234720127745</v>
      </c>
      <c r="AE58" s="7">
        <v>12</v>
      </c>
      <c r="AF58" s="7">
        <v>0</v>
      </c>
      <c r="AG58" s="7">
        <v>4.351</v>
      </c>
      <c r="AH58" s="7">
        <v>9018.4032715755475</v>
      </c>
      <c r="AI58" s="3">
        <v>9924.59</v>
      </c>
      <c r="AJ58" s="3">
        <v>-10.048194798303122</v>
      </c>
      <c r="AK58" s="3">
        <f t="shared" si="14"/>
        <v>2254.6008178938869</v>
      </c>
      <c r="AL58" s="3">
        <v>2249.5500000000002</v>
      </c>
      <c r="AM58" s="3">
        <f t="shared" si="15"/>
        <v>0.22402271186102288</v>
      </c>
      <c r="AN58" s="3">
        <v>-10.048194798303122</v>
      </c>
      <c r="AO58" s="3">
        <f t="shared" si="3"/>
        <v>2254.6008178938869</v>
      </c>
      <c r="AP58" s="3">
        <f t="shared" si="4"/>
        <v>9018.4032715755475</v>
      </c>
      <c r="AQ58" s="3">
        <f>coeff!$A$1+coeff!$A$2*C58+coeff!$A$3*D58+coeff!$A$4*N58+coeff!$A$5*W58+coeff!$A$6*X58+coeff!$A$7*Y58+coeff!$A$8*Z58+coeff!$A$9*AA58</f>
        <v>9924.6338613010121</v>
      </c>
      <c r="AR58" s="3">
        <f>coeff!$B$1+coeff!$B$2*C58+coeff!$B$3*D58+coeff!$B$4*N58+coeff!$B$5*W58+coeff!$B$6*X58+coeff!$B$7*Y58+coeff!$B$8*Z58+coeff!$B$9*AA58</f>
        <v>2325.9625201818858</v>
      </c>
      <c r="AT58" s="3">
        <f t="shared" si="5"/>
        <v>1818289.029261485</v>
      </c>
      <c r="AU58" s="3">
        <f t="shared" si="6"/>
        <v>195548.70199468255</v>
      </c>
      <c r="AV58" s="3">
        <v>9018.4032715755475</v>
      </c>
      <c r="AW58" s="3">
        <v>9924.6338613010121</v>
      </c>
      <c r="AX58" s="3">
        <v>9018.4032715755475</v>
      </c>
      <c r="AY58" s="3">
        <f t="shared" si="7"/>
        <v>10.048681151593067</v>
      </c>
      <c r="AZ58" s="3">
        <f t="shared" si="8"/>
        <v>195504.60626753987</v>
      </c>
      <c r="BA58" s="3">
        <f t="shared" si="9"/>
        <v>1818154.5618779119</v>
      </c>
      <c r="BC58" s="3">
        <v>2254.6008178938869</v>
      </c>
      <c r="BD58" s="3">
        <v>2325.9625201818858</v>
      </c>
      <c r="BE58" s="3">
        <v>2254.6008178938869</v>
      </c>
      <c r="BF58" s="3">
        <f t="shared" si="10"/>
        <v>3.165159070360879</v>
      </c>
      <c r="BG58" s="3">
        <f t="shared" si="11"/>
        <v>6391.3037027601222</v>
      </c>
      <c r="BH58" s="3">
        <f t="shared" si="12"/>
        <v>73.683809237979915</v>
      </c>
      <c r="BJ58" s="3">
        <v>9018.4032715755475</v>
      </c>
      <c r="BK58" s="3">
        <f t="shared" si="16"/>
        <v>4000</v>
      </c>
      <c r="BL58" s="3">
        <v>10.048681151593067</v>
      </c>
      <c r="BN58" s="3">
        <v>2254.6008178938869</v>
      </c>
      <c r="BO58" s="3">
        <f>coeff!$C$1+coeff!$C$2*C58+coeff!$C$3*D58+coeff!$C$4*N58+coeff!$C$5*W58+coeff!$C$6*X58+coeff!$C$7*Y58+coeff!$C$8*Z58+coeff!$C$9*AA58</f>
        <v>2314.419456415053</v>
      </c>
      <c r="BP58" s="3">
        <f t="shared" si="13"/>
        <v>2.6531809110689983</v>
      </c>
    </row>
    <row r="59" spans="1:68" ht="43.2" x14ac:dyDescent="0.3">
      <c r="A59" s="4" t="s">
        <v>31</v>
      </c>
      <c r="B59" s="3" t="s">
        <v>32</v>
      </c>
      <c r="C59" s="3">
        <v>10.5</v>
      </c>
      <c r="D59" s="3">
        <v>429</v>
      </c>
      <c r="E59" s="3">
        <v>564</v>
      </c>
      <c r="F59" s="3">
        <v>60219.544829609287</v>
      </c>
      <c r="G59" s="3">
        <v>5000</v>
      </c>
      <c r="H59" s="3">
        <v>515.92682926829264</v>
      </c>
      <c r="I59" s="3">
        <v>1.3146853146853146</v>
      </c>
      <c r="J59" s="3">
        <v>140.37189936971862</v>
      </c>
      <c r="K59" s="3">
        <v>5000</v>
      </c>
      <c r="L59" s="3">
        <v>1.2026267051696777</v>
      </c>
      <c r="M59" s="3">
        <v>658.40166037055883</v>
      </c>
      <c r="N59" s="3">
        <v>78285.40827849209</v>
      </c>
      <c r="O59" s="3">
        <v>6500</v>
      </c>
      <c r="P59" s="3">
        <v>449.9708033823116</v>
      </c>
      <c r="Q59" s="3">
        <v>1.5347358050595776</v>
      </c>
      <c r="R59" s="3">
        <v>182.48347473144531</v>
      </c>
      <c r="S59" s="3">
        <v>6500</v>
      </c>
      <c r="T59" s="3">
        <v>1.0488829915671596</v>
      </c>
      <c r="U59" s="3">
        <v>2500</v>
      </c>
      <c r="V59" s="3">
        <v>6500</v>
      </c>
      <c r="W59" s="3">
        <v>54197.58984375</v>
      </c>
      <c r="X59" s="3">
        <v>4.25</v>
      </c>
      <c r="Y59" s="3">
        <v>3.78</v>
      </c>
      <c r="Z59" s="3">
        <v>0.38873001933097839</v>
      </c>
      <c r="AA59" s="3">
        <v>2.6867090205122213</v>
      </c>
      <c r="AB59" s="3">
        <v>9006.0387869473507</v>
      </c>
      <c r="AC59" s="3">
        <v>132</v>
      </c>
      <c r="AD59" s="2">
        <v>-2.1726530195290965</v>
      </c>
      <c r="AE59" s="3">
        <v>132</v>
      </c>
      <c r="AF59" s="3">
        <v>0</v>
      </c>
      <c r="AG59" s="3">
        <v>4.25</v>
      </c>
      <c r="AH59" s="3">
        <v>9006.0387869473507</v>
      </c>
      <c r="AI59" s="3">
        <v>9201.7099999999991</v>
      </c>
      <c r="AJ59" s="3">
        <v>-2.1726667814959781</v>
      </c>
      <c r="AK59" s="3">
        <f t="shared" si="14"/>
        <v>2251.5096967368377</v>
      </c>
      <c r="AL59" s="3">
        <v>2239.34</v>
      </c>
      <c r="AM59" s="3">
        <f t="shared" si="15"/>
        <v>0.54051273927335641</v>
      </c>
      <c r="AN59" s="3">
        <v>-2.1726667814959781</v>
      </c>
      <c r="AO59" s="3">
        <f t="shared" si="3"/>
        <v>2251.5096967368377</v>
      </c>
      <c r="AP59" s="3">
        <f t="shared" si="4"/>
        <v>9006.0387869473507</v>
      </c>
      <c r="AQ59" s="3">
        <f>coeff!$A$1+coeff!$A$2*C59+coeff!$A$3*D59+coeff!$A$4*N59+coeff!$A$5*W59+coeff!$A$6*X59+coeff!$A$7*Y59+coeff!$A$8*Z59+coeff!$A$9*AA59</f>
        <v>9201.7561513957698</v>
      </c>
      <c r="AR59" s="3">
        <f>coeff!$B$1+coeff!$B$2*C59+coeff!$B$3*D59+coeff!$B$4*N59+coeff!$B$5*W59+coeff!$B$6*X59+coeff!$B$7*Y59+coeff!$B$8*Z59+coeff!$B$9*AA59</f>
        <v>2239.3470472366735</v>
      </c>
      <c r="AT59" s="3">
        <f t="shared" si="5"/>
        <v>391327.52729426255</v>
      </c>
      <c r="AU59" s="3">
        <f t="shared" si="6"/>
        <v>184766.21244028359</v>
      </c>
      <c r="AV59" s="3">
        <v>9006.0387869473507</v>
      </c>
      <c r="AW59" s="3">
        <v>9201.7561513957698</v>
      </c>
      <c r="AX59" s="3">
        <v>9006.0387869473507</v>
      </c>
      <c r="AY59" s="3">
        <f t="shared" si="7"/>
        <v>2.1731792309408733</v>
      </c>
      <c r="AZ59" s="3">
        <f t="shared" si="8"/>
        <v>184723.34973150227</v>
      </c>
      <c r="BA59" s="3">
        <f t="shared" si="9"/>
        <v>391265.14714409498</v>
      </c>
      <c r="BC59" s="3">
        <v>2251.5096967368377</v>
      </c>
      <c r="BD59" s="3">
        <v>2239.3470472366735</v>
      </c>
      <c r="BE59" s="3">
        <v>2251.5096967368377</v>
      </c>
      <c r="BF59" s="3">
        <f t="shared" si="10"/>
        <v>-0.54019973877047034</v>
      </c>
      <c r="BG59" s="3">
        <f t="shared" si="11"/>
        <v>6895.1019873186515</v>
      </c>
      <c r="BH59" s="3">
        <f t="shared" si="12"/>
        <v>9062.9258219791136</v>
      </c>
      <c r="BJ59" s="3">
        <v>9006.0387869473507</v>
      </c>
      <c r="BK59" s="3">
        <f t="shared" si="16"/>
        <v>4000</v>
      </c>
      <c r="BL59" s="3">
        <v>2.1731792309408733</v>
      </c>
      <c r="BN59" s="3">
        <v>2251.5096967368377</v>
      </c>
      <c r="BO59" s="3">
        <f>coeff!$C$1+coeff!$C$2*C59+coeff!$C$3*D59+coeff!$C$4*N59+coeff!$C$5*W59+coeff!$C$6*X59+coeff!$C$7*Y59+coeff!$C$8*Z59+coeff!$C$9*AA59</f>
        <v>2248.5825195906477</v>
      </c>
      <c r="BP59" s="3">
        <f t="shared" si="13"/>
        <v>-0.13000952873675628</v>
      </c>
    </row>
    <row r="60" spans="1:68" ht="100.8" x14ac:dyDescent="0.3">
      <c r="A60" s="4" t="s">
        <v>51</v>
      </c>
      <c r="B60" s="3" t="s">
        <v>56</v>
      </c>
      <c r="C60" s="3">
        <v>11.36</v>
      </c>
      <c r="D60" s="3">
        <v>405</v>
      </c>
      <c r="E60" s="3">
        <v>533</v>
      </c>
      <c r="F60" s="3">
        <v>78318.568785676733</v>
      </c>
      <c r="G60" s="3">
        <v>5100</v>
      </c>
      <c r="H60" s="3">
        <v>487.57142857142856</v>
      </c>
      <c r="I60" s="3">
        <v>1.3160493827160493</v>
      </c>
      <c r="J60" s="3">
        <v>193.37918218685613</v>
      </c>
      <c r="K60" s="3">
        <v>5100</v>
      </c>
      <c r="L60" s="3">
        <v>1.2038799524307251</v>
      </c>
      <c r="M60" s="3">
        <v>600.23459639045302</v>
      </c>
      <c r="N60" s="3">
        <v>99817.783746450761</v>
      </c>
      <c r="O60" s="3">
        <v>6500</v>
      </c>
      <c r="P60" s="3">
        <v>423.84119554160981</v>
      </c>
      <c r="Q60" s="3">
        <v>1.482060731828279</v>
      </c>
      <c r="R60" s="3">
        <v>246.46366882324219</v>
      </c>
      <c r="S60" s="3">
        <v>6500</v>
      </c>
      <c r="T60" s="3">
        <v>1.0465214704731107</v>
      </c>
      <c r="U60" s="3">
        <v>2500</v>
      </c>
      <c r="V60" s="3">
        <v>6500</v>
      </c>
      <c r="W60" s="3">
        <v>69104.6171875</v>
      </c>
      <c r="X60" s="3">
        <v>4.0599999999999996</v>
      </c>
      <c r="Y60" s="3">
        <v>3.9</v>
      </c>
      <c r="Z60" s="3">
        <v>0.37413522601127625</v>
      </c>
      <c r="AA60" s="3">
        <v>1.9393777878523286</v>
      </c>
      <c r="AB60" s="3">
        <v>9001.6056916153429</v>
      </c>
      <c r="AC60" s="3">
        <v>128</v>
      </c>
      <c r="AD60" s="2">
        <v>-2.6878525063849565</v>
      </c>
      <c r="AE60" s="3">
        <v>128</v>
      </c>
      <c r="AF60" s="3">
        <v>0</v>
      </c>
      <c r="AG60" s="3">
        <v>4.0599999999999996</v>
      </c>
      <c r="AH60" s="3">
        <v>9001.6056916153429</v>
      </c>
      <c r="AI60" s="3">
        <v>9243.56</v>
      </c>
      <c r="AJ60" s="3">
        <v>-2.6879016552572157</v>
      </c>
      <c r="AK60" s="3">
        <f t="shared" si="14"/>
        <v>2250.4014229038357</v>
      </c>
      <c r="AL60" s="3">
        <v>2301.5500000000002</v>
      </c>
      <c r="AM60" s="3">
        <f t="shared" si="15"/>
        <v>-2.272864590983247</v>
      </c>
      <c r="AN60" s="3">
        <v>-2.6879016552572157</v>
      </c>
      <c r="AO60" s="3">
        <f t="shared" si="3"/>
        <v>2250.4014229038357</v>
      </c>
      <c r="AP60" s="3">
        <f t="shared" si="4"/>
        <v>9001.6056916153429</v>
      </c>
      <c r="AQ60" s="3">
        <f>coeff!$A$1+coeff!$A$2*C60+coeff!$A$3*D60+coeff!$A$4*N60+coeff!$A$5*W60+coeff!$A$6*X60+coeff!$A$7*Y60+coeff!$A$8*Z60+coeff!$A$9*AA60</f>
        <v>9243.6084436975434</v>
      </c>
      <c r="AR60" s="3">
        <f>coeff!$B$1+coeff!$B$2*C60+coeff!$B$3*D60+coeff!$B$4*N60+coeff!$B$5*W60+coeff!$B$6*X60+coeff!$B$7*Y60+coeff!$B$8*Z60+coeff!$B$9*AA60</f>
        <v>2301.5510369733047</v>
      </c>
      <c r="AT60" s="3">
        <f t="shared" si="5"/>
        <v>445441.52971394657</v>
      </c>
      <c r="AU60" s="3">
        <f t="shared" si="6"/>
        <v>180974.78232463295</v>
      </c>
      <c r="AV60" s="3">
        <v>9001.6056916153429</v>
      </c>
      <c r="AW60" s="3">
        <v>9243.6084436975434</v>
      </c>
      <c r="AX60" s="3">
        <v>9001.6056916153429</v>
      </c>
      <c r="AY60" s="3">
        <f t="shared" si="7"/>
        <v>2.688439822548736</v>
      </c>
      <c r="AZ60" s="3">
        <f t="shared" si="8"/>
        <v>180932.36169557483</v>
      </c>
      <c r="BA60" s="3">
        <f t="shared" si="9"/>
        <v>445374.97594502941</v>
      </c>
      <c r="BC60" s="3">
        <v>2250.4014229038357</v>
      </c>
      <c r="BD60" s="3">
        <v>2301.5510369733047</v>
      </c>
      <c r="BE60" s="3">
        <v>2250.4014229038357</v>
      </c>
      <c r="BF60" s="3">
        <f t="shared" si="10"/>
        <v>2.2729106704646216</v>
      </c>
      <c r="BG60" s="3">
        <f t="shared" si="11"/>
        <v>7080.3851744378699</v>
      </c>
      <c r="BH60" s="3">
        <f t="shared" si="12"/>
        <v>1088.6971198047518</v>
      </c>
      <c r="BJ60" s="3">
        <v>9001.6056916153429</v>
      </c>
      <c r="BK60" s="3">
        <f t="shared" si="16"/>
        <v>4000</v>
      </c>
      <c r="BL60" s="3">
        <v>2.688439822548736</v>
      </c>
      <c r="BN60" s="3">
        <v>2250.4014229038357</v>
      </c>
      <c r="BO60" s="3">
        <f>coeff!$C$1+coeff!$C$2*C60+coeff!$C$3*D60+coeff!$C$4*N60+coeff!$C$5*W60+coeff!$C$6*X60+coeff!$C$7*Y60+coeff!$C$8*Z60+coeff!$C$9*AA60</f>
        <v>2366.9625799232222</v>
      </c>
      <c r="BP60" s="3">
        <f t="shared" si="13"/>
        <v>5.1795717791975164</v>
      </c>
    </row>
    <row r="61" spans="1:68" ht="43.2" x14ac:dyDescent="0.3">
      <c r="A61" s="4" t="s">
        <v>45</v>
      </c>
      <c r="B61" s="3" t="s">
        <v>46</v>
      </c>
      <c r="C61" s="3">
        <v>10.4</v>
      </c>
      <c r="D61" s="3">
        <v>408</v>
      </c>
      <c r="E61" s="3">
        <v>535</v>
      </c>
      <c r="F61" s="3">
        <v>48436.014694303005</v>
      </c>
      <c r="G61" s="3">
        <v>4700</v>
      </c>
      <c r="H61" s="3">
        <v>488.36363636363637</v>
      </c>
      <c r="I61" s="3">
        <v>1.3112745098039216</v>
      </c>
      <c r="J61" s="3">
        <v>118.71572228995835</v>
      </c>
      <c r="K61" s="3">
        <v>4700</v>
      </c>
      <c r="L61" s="3">
        <v>1.196969747543335</v>
      </c>
      <c r="M61" s="3">
        <v>545.53280430703444</v>
      </c>
      <c r="N61" s="3">
        <v>59772.103239778182</v>
      </c>
      <c r="O61" s="3">
        <v>5800</v>
      </c>
      <c r="P61" s="3">
        <v>425.22624927244885</v>
      </c>
      <c r="Q61" s="3">
        <v>1.3370902066348884</v>
      </c>
      <c r="R61" s="3">
        <v>146.50025939941406</v>
      </c>
      <c r="S61" s="3">
        <v>5800</v>
      </c>
      <c r="T61" s="3">
        <v>1.0422211991971784</v>
      </c>
      <c r="U61" s="3">
        <v>2500</v>
      </c>
      <c r="V61" s="3">
        <v>6500</v>
      </c>
      <c r="W61" s="3">
        <v>46983.875</v>
      </c>
      <c r="X61" s="3">
        <v>4.157</v>
      </c>
      <c r="Y61" s="3">
        <v>3.75</v>
      </c>
      <c r="Z61" s="3">
        <v>0.40873149037361145</v>
      </c>
      <c r="AA61" s="3">
        <v>2.8891526567594163</v>
      </c>
      <c r="AB61" s="3">
        <v>8956.7637869620539</v>
      </c>
      <c r="AC61" s="3">
        <v>108</v>
      </c>
      <c r="AD61" s="2">
        <v>0.26013871087314044</v>
      </c>
      <c r="AE61" s="3">
        <v>108</v>
      </c>
      <c r="AF61" s="3">
        <v>0</v>
      </c>
      <c r="AG61" s="3">
        <v>4.157</v>
      </c>
      <c r="AH61" s="3">
        <v>8956.7637869620539</v>
      </c>
      <c r="AI61" s="3">
        <v>8933.4599999999991</v>
      </c>
      <c r="AJ61" s="3">
        <v>0.26018088135780743</v>
      </c>
      <c r="AK61" s="3">
        <f t="shared" si="14"/>
        <v>2239.1909467405135</v>
      </c>
      <c r="AL61" s="3">
        <v>2366.02</v>
      </c>
      <c r="AM61" s="3">
        <f t="shared" si="15"/>
        <v>-5.664057075798099</v>
      </c>
      <c r="AN61" s="3">
        <v>0.26018088135780743</v>
      </c>
      <c r="AO61" s="3">
        <f t="shared" si="3"/>
        <v>2239.1909467405135</v>
      </c>
      <c r="AP61" s="3">
        <f t="shared" si="4"/>
        <v>8956.7637869620539</v>
      </c>
      <c r="AQ61" s="3">
        <f>coeff!$A$1+coeff!$A$2*C61+coeff!$A$3*D61+coeff!$A$4*N61+coeff!$A$5*W61+coeff!$A$6*X61+coeff!$A$7*Y61+coeff!$A$8*Z61+coeff!$A$9*AA61</f>
        <v>8933.5079096935824</v>
      </c>
      <c r="AR61" s="3">
        <f>coeff!$B$1+coeff!$B$2*C61+coeff!$B$3*D61+coeff!$B$4*N61+coeff!$B$5*W61+coeff!$B$6*X61+coeff!$B$7*Y61+coeff!$B$8*Z61+coeff!$B$9*AA61</f>
        <v>2366.0197511984202</v>
      </c>
      <c r="AT61" s="3">
        <f t="shared" si="5"/>
        <v>127672.95705266738</v>
      </c>
      <c r="AU61" s="3">
        <f t="shared" si="6"/>
        <v>144833.07197169424</v>
      </c>
      <c r="AV61" s="3">
        <v>8956.7637869620539</v>
      </c>
      <c r="AW61" s="3">
        <v>8933.5079096935824</v>
      </c>
      <c r="AX61" s="3">
        <v>8956.7637869620539</v>
      </c>
      <c r="AY61" s="3">
        <f t="shared" si="7"/>
        <v>-0.25964598175876902</v>
      </c>
      <c r="AZ61" s="3">
        <f t="shared" si="8"/>
        <v>144795.12309325562</v>
      </c>
      <c r="BA61" s="3">
        <f t="shared" si="9"/>
        <v>127637.32731041146</v>
      </c>
      <c r="BC61" s="3">
        <v>2239.1909467405135</v>
      </c>
      <c r="BD61" s="3">
        <v>2366.0197511984202</v>
      </c>
      <c r="BE61" s="3">
        <v>2239.1909467405135</v>
      </c>
      <c r="BF61" s="3">
        <f t="shared" si="10"/>
        <v>5.6640459645715122</v>
      </c>
      <c r="BG61" s="3">
        <f t="shared" si="11"/>
        <v>9092.6715365933178</v>
      </c>
      <c r="BH61" s="3">
        <f t="shared" si="12"/>
        <v>990.56884189697564</v>
      </c>
      <c r="BJ61" s="3">
        <v>8956.7637869620539</v>
      </c>
      <c r="BK61" s="3">
        <f t="shared" si="16"/>
        <v>4000</v>
      </c>
      <c r="BL61" s="3">
        <v>-0.25964598175876902</v>
      </c>
      <c r="BN61" s="3">
        <v>2239.1909467405135</v>
      </c>
      <c r="BO61" s="3">
        <f>coeff!$C$1+coeff!$C$2*C61+coeff!$C$3*D61+coeff!$C$4*N61+coeff!$C$5*W61+coeff!$C$6*X61+coeff!$C$7*Y61+coeff!$C$8*Z61+coeff!$C$9*AA61</f>
        <v>2311.7300935956196</v>
      </c>
      <c r="BP61" s="3">
        <f t="shared" si="13"/>
        <v>3.2395248364458582</v>
      </c>
    </row>
    <row r="62" spans="1:68" ht="72" x14ac:dyDescent="0.3">
      <c r="A62" s="4" t="s">
        <v>43</v>
      </c>
      <c r="B62" s="3" t="s">
        <v>46</v>
      </c>
      <c r="C62" s="3">
        <v>10.41</v>
      </c>
      <c r="D62" s="3">
        <v>408</v>
      </c>
      <c r="E62" s="3">
        <v>535</v>
      </c>
      <c r="F62" s="3">
        <v>64106.490036577496</v>
      </c>
      <c r="G62" s="3">
        <v>4700</v>
      </c>
      <c r="H62" s="3">
        <v>490.57142857142856</v>
      </c>
      <c r="I62" s="3">
        <v>1.3112745098039216</v>
      </c>
      <c r="J62" s="3">
        <v>157.12375008965071</v>
      </c>
      <c r="K62" s="3">
        <v>4700</v>
      </c>
      <c r="L62" s="3">
        <v>1.202380895614624</v>
      </c>
      <c r="M62" s="3">
        <v>564.45852005047959</v>
      </c>
      <c r="N62" s="3">
        <v>83202.040260238879</v>
      </c>
      <c r="O62" s="3">
        <v>6100</v>
      </c>
      <c r="P62" s="3">
        <v>422.37330564084152</v>
      </c>
      <c r="Q62" s="3">
        <v>1.3834767648296069</v>
      </c>
      <c r="R62" s="3">
        <v>203.92657470703125</v>
      </c>
      <c r="S62" s="3">
        <v>6100</v>
      </c>
      <c r="T62" s="3">
        <v>1.0352286902961803</v>
      </c>
      <c r="U62" s="3">
        <v>2500</v>
      </c>
      <c r="V62" s="3">
        <v>6500</v>
      </c>
      <c r="W62" s="3">
        <v>61378.55859375</v>
      </c>
      <c r="X62" s="3">
        <v>4.157</v>
      </c>
      <c r="Y62" s="3">
        <v>3.75</v>
      </c>
      <c r="Z62" s="3">
        <v>0.40873149037361145</v>
      </c>
      <c r="AA62" s="3">
        <v>2.18291534066267</v>
      </c>
      <c r="AB62" s="3">
        <v>8950.4383436432163</v>
      </c>
      <c r="AC62" s="3">
        <v>14</v>
      </c>
      <c r="AD62" s="2">
        <v>-3.5308878669651862</v>
      </c>
      <c r="AE62" s="3">
        <v>14</v>
      </c>
      <c r="AF62" s="3">
        <v>0</v>
      </c>
      <c r="AG62" s="3">
        <v>4.157</v>
      </c>
      <c r="AH62" s="3">
        <v>8950.4383436432163</v>
      </c>
      <c r="AI62" s="3">
        <v>9266.4699999999993</v>
      </c>
      <c r="AJ62" s="3">
        <v>-3.5309070262601736</v>
      </c>
      <c r="AK62" s="3">
        <f t="shared" si="14"/>
        <v>2237.6095859108041</v>
      </c>
      <c r="AL62" s="3">
        <v>2344.56</v>
      </c>
      <c r="AM62" s="3">
        <f t="shared" si="15"/>
        <v>-4.7796726811778667</v>
      </c>
      <c r="AN62" s="3">
        <v>-3.5309070262601736</v>
      </c>
      <c r="AO62" s="3">
        <f t="shared" si="3"/>
        <v>2237.6095859108041</v>
      </c>
      <c r="AP62" s="3">
        <f t="shared" si="4"/>
        <v>8950.4383436432163</v>
      </c>
      <c r="AQ62" s="3">
        <f>coeff!$A$1+coeff!$A$2*C62+coeff!$A$3*D62+coeff!$A$4*N62+coeff!$A$5*W62+coeff!$A$6*X62+coeff!$A$7*Y62+coeff!$A$8*Z62+coeff!$A$9*AA62</f>
        <v>9266.5228954368467</v>
      </c>
      <c r="AR62" s="3">
        <f>coeff!$B$1+coeff!$B$2*C62+coeff!$B$3*D62+coeff!$B$4*N62+coeff!$B$5*W62+coeff!$B$6*X62+coeff!$B$7*Y62+coeff!$B$8*Z62+coeff!$B$9*AA62</f>
        <v>2344.5626760938139</v>
      </c>
      <c r="AT62" s="3">
        <f t="shared" si="5"/>
        <v>476553.45642496779</v>
      </c>
      <c r="AU62" s="3">
        <f t="shared" si="6"/>
        <v>140058.54280528857</v>
      </c>
      <c r="AV62" s="3">
        <v>8950.4383436432163</v>
      </c>
      <c r="AW62" s="3">
        <v>9266.5228954368467</v>
      </c>
      <c r="AX62" s="3">
        <v>8950.4383436432163</v>
      </c>
      <c r="AY62" s="3">
        <f t="shared" si="7"/>
        <v>3.5314980077832745</v>
      </c>
      <c r="AZ62" s="3">
        <f t="shared" si="8"/>
        <v>140021.22471640492</v>
      </c>
      <c r="BA62" s="3">
        <f t="shared" si="9"/>
        <v>476484.61756770406</v>
      </c>
      <c r="BC62" s="3">
        <v>2237.6095859108041</v>
      </c>
      <c r="BD62" s="3">
        <v>2344.5626760938139</v>
      </c>
      <c r="BE62" s="3">
        <v>2237.6095859108041</v>
      </c>
      <c r="BF62" s="3">
        <f t="shared" si="10"/>
        <v>4.779792277278581</v>
      </c>
      <c r="BG62" s="3">
        <f t="shared" si="11"/>
        <v>9396.7551464545413</v>
      </c>
      <c r="BH62" s="3">
        <f t="shared" si="12"/>
        <v>100.32483403547261</v>
      </c>
      <c r="BJ62" s="3">
        <v>8950.4383436432163</v>
      </c>
      <c r="BK62" s="3">
        <f t="shared" si="16"/>
        <v>4000</v>
      </c>
      <c r="BL62" s="3">
        <v>3.5314980077832745</v>
      </c>
      <c r="BN62" s="3">
        <v>2237.6095859108041</v>
      </c>
      <c r="BO62" s="3">
        <f>coeff!$C$1+coeff!$C$2*C62+coeff!$C$3*D62+coeff!$C$4*N62+coeff!$C$5*W62+coeff!$C$6*X62+coeff!$C$7*Y62+coeff!$C$8*Z62+coeff!$C$9*AA62</f>
        <v>2383.5197063753685</v>
      </c>
      <c r="BP62" s="3">
        <f t="shared" si="13"/>
        <v>6.5208033333112798</v>
      </c>
    </row>
    <row r="63" spans="1:68" ht="43.2" x14ac:dyDescent="0.3">
      <c r="A63" s="9" t="s">
        <v>75</v>
      </c>
      <c r="B63" s="7" t="s">
        <v>76</v>
      </c>
      <c r="C63" s="7">
        <v>10.5</v>
      </c>
      <c r="D63" s="7">
        <v>545</v>
      </c>
      <c r="E63" s="7">
        <v>704</v>
      </c>
      <c r="F63" s="7">
        <v>51586.045446576973</v>
      </c>
      <c r="G63" s="7">
        <v>4800</v>
      </c>
      <c r="H63" s="7">
        <v>642</v>
      </c>
      <c r="I63" s="7">
        <v>1.2917431192660551</v>
      </c>
      <c r="J63" s="7">
        <v>94.653294397388947</v>
      </c>
      <c r="K63" s="7">
        <v>4800</v>
      </c>
      <c r="L63" s="7">
        <v>1.1779817342758179</v>
      </c>
      <c r="M63" s="7">
        <v>750.78352434158114</v>
      </c>
      <c r="N63" s="7">
        <v>66631.975368495245</v>
      </c>
      <c r="O63" s="7">
        <v>6200</v>
      </c>
      <c r="P63" s="7">
        <v>565.71846840852027</v>
      </c>
      <c r="Q63" s="7">
        <v>1.3775844483331765</v>
      </c>
      <c r="R63" s="7">
        <v>122.26050567626953</v>
      </c>
      <c r="S63" s="7">
        <v>6200</v>
      </c>
      <c r="T63" s="7">
        <v>1.0380155383642573</v>
      </c>
      <c r="U63" s="7">
        <v>2500</v>
      </c>
      <c r="V63" s="7">
        <v>6500</v>
      </c>
      <c r="W63" s="7">
        <v>49296.44921875</v>
      </c>
      <c r="X63" s="7">
        <v>4.3899999999999997</v>
      </c>
      <c r="Y63" s="7">
        <v>4.5</v>
      </c>
      <c r="Z63" s="7">
        <v>0.48714643716812134</v>
      </c>
      <c r="AA63" s="7">
        <v>3.7495183871632864</v>
      </c>
      <c r="AB63" s="7">
        <v>8863.9890905603006</v>
      </c>
      <c r="AC63" s="7">
        <v>109</v>
      </c>
      <c r="AD63" s="10">
        <v>-14.984335496768397</v>
      </c>
      <c r="AE63" s="7">
        <v>109</v>
      </c>
      <c r="AF63" s="7">
        <v>0</v>
      </c>
      <c r="AG63" s="7">
        <v>4.3899999999999997</v>
      </c>
      <c r="AH63" s="7">
        <v>8863.9890905603006</v>
      </c>
      <c r="AI63" s="3">
        <v>10192.200000000001</v>
      </c>
      <c r="AJ63" s="3">
        <v>-14.984347294088815</v>
      </c>
      <c r="AK63" s="3">
        <f t="shared" si="14"/>
        <v>2215.9972726400752</v>
      </c>
      <c r="AL63" s="3">
        <v>2369.0500000000002</v>
      </c>
      <c r="AM63" s="3">
        <f t="shared" si="15"/>
        <v>-6.9067200239638584</v>
      </c>
      <c r="AN63" s="3">
        <v>-14.984347294088815</v>
      </c>
      <c r="AO63" s="3">
        <f t="shared" si="3"/>
        <v>2215.9972726400752</v>
      </c>
      <c r="AP63" s="3">
        <f t="shared" si="4"/>
        <v>8863.9890905603006</v>
      </c>
      <c r="AQ63" s="3">
        <f>coeff!$A$1+coeff!$A$2*C63+coeff!$A$3*D63+coeff!$A$4*N63+coeff!$A$5*W63+coeff!$A$6*X63+coeff!$A$7*Y63+coeff!$A$8*Z63+coeff!$A$9*AA63</f>
        <v>10192.212848244828</v>
      </c>
      <c r="AR63" s="3">
        <f>coeff!$B$1+coeff!$B$2*C63+coeff!$B$3*D63+coeff!$B$4*N63+coeff!$B$5*W63+coeff!$B$6*X63+coeff!$B$7*Y63+coeff!$B$8*Z63+coeff!$B$9*AA63</f>
        <v>2441.692194576312</v>
      </c>
      <c r="AT63" s="3">
        <f t="shared" si="5"/>
        <v>2611515.6831530854</v>
      </c>
      <c r="AU63" s="3">
        <f t="shared" si="6"/>
        <v>82825.794259066577</v>
      </c>
      <c r="AV63" s="3">
        <v>8863.9890905603006</v>
      </c>
      <c r="AW63" s="3">
        <v>10192.212848244828</v>
      </c>
      <c r="AX63" s="3">
        <v>8863.9890905603006</v>
      </c>
      <c r="AY63" s="3">
        <f t="shared" si="7"/>
        <v>14.984492242877625</v>
      </c>
      <c r="AZ63" s="3">
        <f t="shared" si="8"/>
        <v>82797.097113116048</v>
      </c>
      <c r="BA63" s="3">
        <f t="shared" si="9"/>
        <v>2611354.5321014146</v>
      </c>
      <c r="BC63" s="3">
        <v>2215.9972726400752</v>
      </c>
      <c r="BD63" s="3">
        <v>2441.692194576312</v>
      </c>
      <c r="BE63" s="3">
        <v>2215.9972726400752</v>
      </c>
      <c r="BF63" s="3">
        <f t="shared" si="10"/>
        <v>10.184801431066312</v>
      </c>
      <c r="BG63" s="3">
        <f t="shared" si="11"/>
        <v>14053.906874267324</v>
      </c>
      <c r="BH63" s="3">
        <f t="shared" si="12"/>
        <v>11480.211103618105</v>
      </c>
      <c r="BJ63" s="3">
        <v>8863.9890905603006</v>
      </c>
      <c r="BK63" s="3">
        <f t="shared" si="16"/>
        <v>4000</v>
      </c>
      <c r="BL63" s="3">
        <v>14.984492242877625</v>
      </c>
      <c r="BN63" s="3">
        <v>2215.9972726400752</v>
      </c>
      <c r="BO63" s="3">
        <f>coeff!$C$1+coeff!$C$2*C63+coeff!$C$3*D63+coeff!$C$4*N63+coeff!$C$5*W63+coeff!$C$6*X63+coeff!$C$7*Y63+coeff!$C$8*Z63+coeff!$C$9*AA63</f>
        <v>2412.0854292447148</v>
      </c>
      <c r="BP63" s="3">
        <f t="shared" si="13"/>
        <v>8.8487544197663137</v>
      </c>
    </row>
    <row r="64" spans="1:68" ht="43.2" x14ac:dyDescent="0.3">
      <c r="A64" s="4" t="s">
        <v>39</v>
      </c>
      <c r="B64" s="3" t="s">
        <v>40</v>
      </c>
      <c r="C64" s="3">
        <v>10.49</v>
      </c>
      <c r="D64" s="3">
        <v>457</v>
      </c>
      <c r="E64" s="3">
        <v>594</v>
      </c>
      <c r="F64" s="3">
        <v>56327.206531660966</v>
      </c>
      <c r="G64" s="3">
        <v>4500</v>
      </c>
      <c r="H64" s="3">
        <v>543.41463414634143</v>
      </c>
      <c r="I64" s="3">
        <v>1.2997811816192559</v>
      </c>
      <c r="J64" s="3">
        <v>123.25428125089927</v>
      </c>
      <c r="K64" s="3">
        <v>4500</v>
      </c>
      <c r="L64" s="3">
        <v>1.1890912055969238</v>
      </c>
      <c r="M64" s="3">
        <v>617.88463511698592</v>
      </c>
      <c r="N64" s="3">
        <v>76354.657742918207</v>
      </c>
      <c r="O64" s="3">
        <v>6100</v>
      </c>
      <c r="P64" s="3">
        <v>468.28770493967318</v>
      </c>
      <c r="Q64" s="3">
        <v>1.3520451534288531</v>
      </c>
      <c r="R64" s="3">
        <v>167.07801818847656</v>
      </c>
      <c r="S64" s="3">
        <v>6100</v>
      </c>
      <c r="T64" s="3">
        <v>1.0246995731721511</v>
      </c>
      <c r="U64" s="3">
        <v>2500</v>
      </c>
      <c r="V64" s="3">
        <v>6500</v>
      </c>
      <c r="W64" s="3">
        <v>56327.203125</v>
      </c>
      <c r="X64" s="3">
        <v>4.16</v>
      </c>
      <c r="Y64" s="3">
        <v>4.21</v>
      </c>
      <c r="Z64" s="3">
        <v>0.40141206979751587</v>
      </c>
      <c r="AA64" s="3">
        <v>2.8121932572702577</v>
      </c>
      <c r="AB64" s="3">
        <v>8855.1631150763005</v>
      </c>
      <c r="AC64" s="3">
        <v>162</v>
      </c>
      <c r="AD64" s="2">
        <v>-2.5178539969915952</v>
      </c>
      <c r="AE64" s="3">
        <v>162</v>
      </c>
      <c r="AF64" s="3">
        <v>0</v>
      </c>
      <c r="AG64" s="3">
        <v>4.16</v>
      </c>
      <c r="AH64" s="3">
        <v>8855.1631150763005</v>
      </c>
      <c r="AI64" s="3">
        <v>9078.1200000000008</v>
      </c>
      <c r="AJ64" s="3">
        <v>-2.5178179331796438</v>
      </c>
      <c r="AK64" s="3">
        <f t="shared" si="14"/>
        <v>2213.7907787690751</v>
      </c>
      <c r="AL64" s="3">
        <v>2321.27</v>
      </c>
      <c r="AM64" s="3">
        <f t="shared" si="15"/>
        <v>-4.8549854964472328</v>
      </c>
      <c r="AN64" s="3">
        <v>-2.5178179331796438</v>
      </c>
      <c r="AO64" s="3">
        <f t="shared" si="3"/>
        <v>2213.7907787690751</v>
      </c>
      <c r="AP64" s="3">
        <f t="shared" si="4"/>
        <v>8855.1631150763005</v>
      </c>
      <c r="AQ64" s="3">
        <f>coeff!$A$1+coeff!$A$2*C64+coeff!$A$3*D64+coeff!$A$4*N64+coeff!$A$5*W64+coeff!$A$6*X64+coeff!$A$7*Y64+coeff!$A$8*Z64+coeff!$A$9*AA64</f>
        <v>9078.1724320411577</v>
      </c>
      <c r="AR64" s="3">
        <f>coeff!$B$1+coeff!$B$2*C64+coeff!$B$3*D64+coeff!$B$4*N64+coeff!$B$5*W64+coeff!$B$6*X64+coeff!$B$7*Y64+coeff!$B$8*Z64+coeff!$B$9*AA64</f>
        <v>2321.2711581890239</v>
      </c>
      <c r="AT64" s="3">
        <f t="shared" si="5"/>
        <v>251981.96269479371</v>
      </c>
      <c r="AU64" s="3">
        <f t="shared" si="6"/>
        <v>77823.554018452516</v>
      </c>
      <c r="AV64" s="3">
        <v>8855.1631150763005</v>
      </c>
      <c r="AW64" s="3">
        <v>9078.1724320411577</v>
      </c>
      <c r="AX64" s="3">
        <v>8855.1631150763005</v>
      </c>
      <c r="AY64" s="3">
        <f t="shared" si="7"/>
        <v>2.5184100401851892</v>
      </c>
      <c r="AZ64" s="3">
        <f t="shared" si="8"/>
        <v>77795.737021586727</v>
      </c>
      <c r="BA64" s="3">
        <f t="shared" si="9"/>
        <v>251931.90663250454</v>
      </c>
      <c r="BC64" s="3">
        <v>2213.7907787690751</v>
      </c>
      <c r="BD64" s="3">
        <v>2321.2711581890239</v>
      </c>
      <c r="BE64" s="3">
        <v>2213.7907787690751</v>
      </c>
      <c r="BF64" s="3">
        <f t="shared" si="10"/>
        <v>4.8550378134518501</v>
      </c>
      <c r="BG64" s="3">
        <f t="shared" si="11"/>
        <v>14581.931545217278</v>
      </c>
      <c r="BH64" s="3">
        <f t="shared" si="12"/>
        <v>176.23330789125586</v>
      </c>
      <c r="BJ64" s="3">
        <v>8855.1631150763005</v>
      </c>
      <c r="BK64" s="3">
        <f t="shared" si="16"/>
        <v>4000</v>
      </c>
      <c r="BL64" s="3">
        <v>2.5184100401851892</v>
      </c>
      <c r="BN64" s="3">
        <v>2213.7907787690751</v>
      </c>
      <c r="BO64" s="3">
        <f>coeff!$C$1+coeff!$C$2*C64+coeff!$C$3*D64+coeff!$C$4*N64+coeff!$C$5*W64+coeff!$C$6*X64+coeff!$C$7*Y64+coeff!$C$8*Z64+coeff!$C$9*AA64</f>
        <v>2306.2441500829182</v>
      </c>
      <c r="BP64" s="3">
        <f t="shared" si="13"/>
        <v>4.1762470148714552</v>
      </c>
    </row>
    <row r="65" spans="1:68" ht="43.2" x14ac:dyDescent="0.3">
      <c r="A65" s="4" t="s">
        <v>129</v>
      </c>
      <c r="B65" s="3" t="s">
        <v>130</v>
      </c>
      <c r="C65" s="3">
        <v>11.3</v>
      </c>
      <c r="D65" s="3">
        <v>496</v>
      </c>
      <c r="E65" s="3">
        <v>718</v>
      </c>
      <c r="F65" s="3">
        <v>60262.051946374013</v>
      </c>
      <c r="G65" s="3">
        <v>4500</v>
      </c>
      <c r="H65" s="3">
        <v>590.43902439024396</v>
      </c>
      <c r="I65" s="3">
        <v>1.4475806451612903</v>
      </c>
      <c r="J65" s="3">
        <v>121.49607247252825</v>
      </c>
      <c r="K65" s="3">
        <v>4500</v>
      </c>
      <c r="L65" s="3">
        <v>1.1904013156890869</v>
      </c>
      <c r="M65" s="3">
        <v>762.35981727117337</v>
      </c>
      <c r="N65" s="3">
        <v>87045.18614476244</v>
      </c>
      <c r="O65" s="3">
        <v>6500</v>
      </c>
      <c r="P65" s="3">
        <v>507.50258299432988</v>
      </c>
      <c r="Q65" s="3">
        <v>1.5370157606273656</v>
      </c>
      <c r="R65" s="3">
        <v>175.49432373046875</v>
      </c>
      <c r="S65" s="3">
        <v>6500</v>
      </c>
      <c r="T65" s="3">
        <v>1.0231906915208266</v>
      </c>
      <c r="U65" s="3">
        <v>2500</v>
      </c>
      <c r="V65" s="3">
        <v>6500</v>
      </c>
      <c r="W65" s="3">
        <v>60262.046875</v>
      </c>
      <c r="X65" s="3">
        <v>4.3099999999999996</v>
      </c>
      <c r="Y65" s="3">
        <v>4.25</v>
      </c>
      <c r="Z65" s="3">
        <v>0.38940590620040894</v>
      </c>
      <c r="AA65" s="3">
        <v>2.7525481519134631</v>
      </c>
      <c r="AB65" s="3">
        <v>8854.3680288396554</v>
      </c>
      <c r="AC65" s="3">
        <v>100</v>
      </c>
      <c r="AD65" s="2">
        <v>-6.7327206791674543</v>
      </c>
      <c r="AE65" s="3">
        <v>100</v>
      </c>
      <c r="AF65" s="3">
        <v>0</v>
      </c>
      <c r="AG65" s="3">
        <v>4.3099999999999996</v>
      </c>
      <c r="AH65" s="3">
        <v>8854.3680288396554</v>
      </c>
      <c r="AI65" s="3">
        <v>9450.51</v>
      </c>
      <c r="AJ65" s="3">
        <v>-6.7327444400170009</v>
      </c>
      <c r="AK65" s="3">
        <f t="shared" si="14"/>
        <v>2213.5920072099138</v>
      </c>
      <c r="AL65" s="3">
        <v>2288.7800000000002</v>
      </c>
      <c r="AM65" s="3">
        <f t="shared" si="15"/>
        <v>-3.3966508979609045</v>
      </c>
      <c r="AN65" s="3">
        <v>-6.7327444400170009</v>
      </c>
      <c r="AO65" s="3">
        <f t="shared" si="3"/>
        <v>2213.5920072099138</v>
      </c>
      <c r="AP65" s="3">
        <f t="shared" si="4"/>
        <v>8854.3680288396554</v>
      </c>
      <c r="AQ65" s="3">
        <f>coeff!$A$1+coeff!$A$2*C65+coeff!$A$3*D65+coeff!$A$4*N65+coeff!$A$5*W65+coeff!$A$6*X65+coeff!$A$7*Y65+coeff!$A$8*Z65+coeff!$A$9*AA65</f>
        <v>9450.5604242903246</v>
      </c>
      <c r="AR65" s="3">
        <f>coeff!$B$1+coeff!$B$2*C65+coeff!$B$3*D65+coeff!$B$4*N65+coeff!$B$5*W65+coeff!$B$6*X65+coeff!$B$7*Y65+coeff!$B$8*Z65+coeff!$B$9*AA65</f>
        <v>2288.7841418181724</v>
      </c>
      <c r="AT65" s="3">
        <f t="shared" si="5"/>
        <v>764515.9758611006</v>
      </c>
      <c r="AU65" s="3">
        <f t="shared" si="6"/>
        <v>77380.5777803745</v>
      </c>
      <c r="AV65" s="3">
        <v>8854.3680288396554</v>
      </c>
      <c r="AW65" s="3">
        <v>9450.5604242903246</v>
      </c>
      <c r="AX65" s="3">
        <v>8854.3680288396554</v>
      </c>
      <c r="AY65" s="3">
        <f t="shared" si="7"/>
        <v>6.7333139249329221</v>
      </c>
      <c r="AZ65" s="3">
        <f t="shared" si="8"/>
        <v>77352.840071562998</v>
      </c>
      <c r="BA65" s="3">
        <f t="shared" si="9"/>
        <v>764428.78430584096</v>
      </c>
      <c r="BC65" s="3">
        <v>2213.5920072099138</v>
      </c>
      <c r="BD65" s="3">
        <v>2288.7841418181724</v>
      </c>
      <c r="BE65" s="3">
        <v>2213.5920072099138</v>
      </c>
      <c r="BF65" s="3">
        <f t="shared" si="10"/>
        <v>3.3968380064325085</v>
      </c>
      <c r="BG65" s="3">
        <f t="shared" si="11"/>
        <v>14629.976640476403</v>
      </c>
      <c r="BH65" s="3">
        <f t="shared" si="12"/>
        <v>2094.1886268364469</v>
      </c>
      <c r="BJ65" s="3">
        <v>8854.3680288396554</v>
      </c>
      <c r="BK65" s="3">
        <f t="shared" si="16"/>
        <v>4000</v>
      </c>
      <c r="BL65" s="3">
        <v>6.7333139249329221</v>
      </c>
      <c r="BN65" s="3">
        <v>2213.5920072099138</v>
      </c>
      <c r="BO65" s="3">
        <f>coeff!$C$1+coeff!$C$2*C65+coeff!$C$3*D65+coeff!$C$4*N65+coeff!$C$5*W65+coeff!$C$6*X65+coeff!$C$7*Y65+coeff!$C$8*Z65+coeff!$C$9*AA65</f>
        <v>2249.6526336422662</v>
      </c>
      <c r="BP65" s="3">
        <f t="shared" si="13"/>
        <v>1.6290547813191825</v>
      </c>
    </row>
    <row r="66" spans="1:68" ht="28.8" x14ac:dyDescent="0.3">
      <c r="A66" s="5" t="s">
        <v>241</v>
      </c>
      <c r="B66" s="6" t="s">
        <v>242</v>
      </c>
      <c r="C66" s="6">
        <v>9.8000000000000007</v>
      </c>
      <c r="D66" s="6">
        <v>404</v>
      </c>
      <c r="E66" s="6">
        <v>516</v>
      </c>
      <c r="F66" s="6">
        <v>61910.780563473068</v>
      </c>
      <c r="G66" s="6">
        <v>5000</v>
      </c>
      <c r="H66" s="6">
        <v>475</v>
      </c>
      <c r="I66" s="6">
        <v>1.2772277227722773</v>
      </c>
      <c r="J66" s="6">
        <v>153.24450634523038</v>
      </c>
      <c r="K66" s="6">
        <v>5000</v>
      </c>
      <c r="L66" s="6">
        <v>1.175742506980896</v>
      </c>
      <c r="M66" s="6">
        <v>550.10239362134712</v>
      </c>
      <c r="N66" s="6">
        <v>76769.36789870658</v>
      </c>
      <c r="O66" s="6">
        <v>6200</v>
      </c>
      <c r="P66" s="6">
        <v>418.27155523251793</v>
      </c>
      <c r="Q66" s="6">
        <v>1.3616395881716512</v>
      </c>
      <c r="R66" s="6">
        <v>190.023193359375</v>
      </c>
      <c r="S66" s="6">
        <v>6200</v>
      </c>
      <c r="T66" s="6">
        <v>1.0353256317636581</v>
      </c>
      <c r="U66" s="6">
        <v>2600</v>
      </c>
      <c r="V66" s="6">
        <v>6600</v>
      </c>
      <c r="W66" s="6">
        <v>56957.91796875</v>
      </c>
      <c r="X66" s="6">
        <v>4.01</v>
      </c>
      <c r="Y66" s="6">
        <v>4</v>
      </c>
      <c r="Z66" s="6">
        <v>0.3470306396484375</v>
      </c>
      <c r="AA66" s="6">
        <v>2.3603455860152178</v>
      </c>
      <c r="AB66" s="6">
        <v>8844.2725549782172</v>
      </c>
      <c r="AC66" s="6">
        <v>152</v>
      </c>
      <c r="AD66" s="1">
        <v>7.6232408101516604</v>
      </c>
      <c r="AE66" s="6">
        <v>152</v>
      </c>
      <c r="AF66" s="6">
        <v>0</v>
      </c>
      <c r="AG66" s="6">
        <v>4.01</v>
      </c>
      <c r="AH66" s="6">
        <v>8844.2725549782172</v>
      </c>
      <c r="AI66" s="3">
        <v>8170.05</v>
      </c>
      <c r="AJ66" s="3">
        <v>7.6232674964173759</v>
      </c>
      <c r="AK66" s="3">
        <f t="shared" ref="AK66:AK101" si="17">AB66/(V66-U66)*1000</f>
        <v>2211.0681387445543</v>
      </c>
      <c r="AL66" s="3">
        <v>2265.59</v>
      </c>
      <c r="AM66" s="3">
        <f t="shared" ref="AM66:AM97" si="18">(AK66-AL66)/AK66*100</f>
        <v>-2.4658607439571445</v>
      </c>
      <c r="AN66" s="3">
        <v>7.6232674964173759</v>
      </c>
      <c r="AO66" s="3">
        <f t="shared" si="3"/>
        <v>2211.0681387445543</v>
      </c>
      <c r="AP66" s="3">
        <f t="shared" si="4"/>
        <v>8844.2725549782172</v>
      </c>
      <c r="AQ66" s="3">
        <f>coeff!$A$1+coeff!$A$2*C66+coeff!$A$3*D66+coeff!$A$4*N66+coeff!$A$5*W66+coeff!$A$6*X66+coeff!$A$7*Y66+coeff!$A$8*Z66+coeff!$A$9*AA66</f>
        <v>8170.0962811146273</v>
      </c>
      <c r="AR66" s="3">
        <f>coeff!$B$1+coeff!$B$2*C66+coeff!$B$3*D66+coeff!$B$4*N66+coeff!$B$5*W66+coeff!$B$6*X66+coeff!$B$7*Y66+coeff!$B$8*Z66+coeff!$B$9*AA66</f>
        <v>2181.9541981210405</v>
      </c>
      <c r="AT66" s="3">
        <f t="shared" si="5"/>
        <v>164915.66756562458</v>
      </c>
      <c r="AU66" s="3">
        <f t="shared" si="6"/>
        <v>71865.90681220984</v>
      </c>
      <c r="AV66" s="3">
        <v>8844.2725549782172</v>
      </c>
      <c r="AW66" s="3">
        <v>8170.0962811146273</v>
      </c>
      <c r="AX66" s="3">
        <v>8844.2725549782172</v>
      </c>
      <c r="AY66" s="3">
        <f t="shared" si="7"/>
        <v>-7.6227442073131622</v>
      </c>
      <c r="AZ66" s="3">
        <f t="shared" si="8"/>
        <v>71839.175850142114</v>
      </c>
      <c r="BA66" s="3">
        <f t="shared" si="9"/>
        <v>164956.16720389845</v>
      </c>
      <c r="BC66" s="3">
        <v>2211.0681387445543</v>
      </c>
      <c r="BD66" s="3">
        <v>2181.9541981210405</v>
      </c>
      <c r="BE66" s="3">
        <v>2211.0681387445543</v>
      </c>
      <c r="BF66" s="3">
        <f t="shared" si="10"/>
        <v>-1.3167364728996882</v>
      </c>
      <c r="BG66" s="3">
        <f t="shared" si="11"/>
        <v>15246.892747997972</v>
      </c>
      <c r="BH66" s="3">
        <f t="shared" si="12"/>
        <v>23284.394588934818</v>
      </c>
      <c r="BJ66" s="3">
        <v>8844.2725549782172</v>
      </c>
      <c r="BK66" s="3">
        <f t="shared" si="16"/>
        <v>4000</v>
      </c>
      <c r="BL66" s="3">
        <v>-7.6227442073131622</v>
      </c>
      <c r="BN66" s="3">
        <v>2211.0681387445543</v>
      </c>
      <c r="BO66" s="3">
        <f>coeff!$C$1+coeff!$C$2*C66+coeff!$C$3*D66+coeff!$C$4*N66+coeff!$C$5*W66+coeff!$C$6*X66+coeff!$C$7*Y66+coeff!$C$8*Z66+coeff!$C$9*AA66</f>
        <v>2177.3888007253445</v>
      </c>
      <c r="BP66" s="3">
        <f t="shared" si="13"/>
        <v>-1.5232157448722026</v>
      </c>
    </row>
    <row r="67" spans="1:68" ht="72" x14ac:dyDescent="0.3">
      <c r="A67" s="4" t="s">
        <v>49</v>
      </c>
      <c r="B67" s="3" t="s">
        <v>90</v>
      </c>
      <c r="C67" s="3">
        <v>11.5</v>
      </c>
      <c r="D67" s="3">
        <v>433</v>
      </c>
      <c r="E67" s="3">
        <v>547</v>
      </c>
      <c r="F67" s="3">
        <v>61087.714328653674</v>
      </c>
      <c r="G67" s="3">
        <v>5500</v>
      </c>
      <c r="H67" s="3">
        <v>485.02439024390242</v>
      </c>
      <c r="I67" s="3">
        <v>1.2632794457274827</v>
      </c>
      <c r="J67" s="3">
        <v>141.08017165970824</v>
      </c>
      <c r="K67" s="3">
        <v>5500</v>
      </c>
      <c r="L67" s="3">
        <v>1.120148777961731</v>
      </c>
      <c r="M67" s="3">
        <v>670.0160332111036</v>
      </c>
      <c r="N67" s="3">
        <v>76637.314339583711</v>
      </c>
      <c r="O67" s="3">
        <v>6900</v>
      </c>
      <c r="P67" s="3">
        <v>472.01442793229091</v>
      </c>
      <c r="Q67" s="3">
        <v>1.5473811390556664</v>
      </c>
      <c r="R67" s="3">
        <v>176.99148559570312</v>
      </c>
      <c r="S67" s="3">
        <v>6900</v>
      </c>
      <c r="T67" s="3">
        <v>1.0901026049244595</v>
      </c>
      <c r="U67" s="3">
        <v>3000</v>
      </c>
      <c r="V67" s="3">
        <v>7000</v>
      </c>
      <c r="W67" s="3">
        <v>55534.296875</v>
      </c>
      <c r="X67" s="3">
        <v>4.3499999999999996</v>
      </c>
      <c r="Y67" s="3">
        <v>3.64</v>
      </c>
      <c r="Z67" s="3">
        <v>0.42764899134635925</v>
      </c>
      <c r="AA67" s="3">
        <v>2.9556976449635708</v>
      </c>
      <c r="AB67" s="3">
        <v>8841.0055315447626</v>
      </c>
      <c r="AC67" s="3">
        <v>191</v>
      </c>
      <c r="AD67" s="2">
        <v>-3.0701243409972423</v>
      </c>
      <c r="AE67" s="3">
        <v>191</v>
      </c>
      <c r="AF67" s="3">
        <v>0</v>
      </c>
      <c r="AG67" s="3">
        <v>4.3499999999999996</v>
      </c>
      <c r="AH67" s="3">
        <v>8841.0055315447626</v>
      </c>
      <c r="AI67" s="3">
        <v>9112.44</v>
      </c>
      <c r="AJ67" s="3">
        <v>-3.0701764350984524</v>
      </c>
      <c r="AK67" s="3">
        <f t="shared" si="17"/>
        <v>2210.2513828861906</v>
      </c>
      <c r="AL67" s="3">
        <v>2376.27</v>
      </c>
      <c r="AM67" s="3">
        <f t="shared" si="18"/>
        <v>-7.5113002258149892</v>
      </c>
      <c r="AN67" s="3">
        <v>-3.0701764350984524</v>
      </c>
      <c r="AO67" s="3">
        <f t="shared" ref="AO67:AO101" si="19">(T67+L67)*1000</f>
        <v>2210.2513828861906</v>
      </c>
      <c r="AP67" s="3">
        <f t="shared" ref="AP67:AP101" si="20">AO67/1000*(V67-U67)</f>
        <v>8841.0055315447626</v>
      </c>
      <c r="AQ67" s="3">
        <f>coeff!$A$1+coeff!$A$2*C67+coeff!$A$3*D67+coeff!$A$4*N67+coeff!$A$5*W67+coeff!$A$6*X67+coeff!$A$7*Y67+coeff!$A$8*Z67+coeff!$A$9*AA67</f>
        <v>9112.4885496278112</v>
      </c>
      <c r="AR67" s="3">
        <f>coeff!$B$1+coeff!$B$2*C67+coeff!$B$3*D67+coeff!$B$4*N67+coeff!$B$5*W67+coeff!$B$6*X67+coeff!$B$7*Y67+coeff!$B$8*Z67+coeff!$B$9*AA67</f>
        <v>2376.2764952056277</v>
      </c>
      <c r="AT67" s="3">
        <f t="shared" ref="AT67:AT101" si="21">(AW67-$AV$102)^2</f>
        <v>287611.43420134089</v>
      </c>
      <c r="AU67" s="3">
        <f t="shared" ref="AU67:AU101" si="22">(AV67-$AV$102)^2</f>
        <v>70124.944908273901</v>
      </c>
      <c r="AV67" s="3">
        <v>8841.0055315447626</v>
      </c>
      <c r="AW67" s="3">
        <v>9112.4885496278112</v>
      </c>
      <c r="AX67" s="3">
        <v>8841.0055315447626</v>
      </c>
      <c r="AY67" s="3">
        <f t="shared" ref="AY67:AY101" si="23">(AW67-AV67)/AV67*100</f>
        <v>3.0707255765692656</v>
      </c>
      <c r="AZ67" s="3">
        <f t="shared" ref="AZ67:AZ101" si="24">(AV67-$AW$102)^2</f>
        <v>70098.539742226116</v>
      </c>
      <c r="BA67" s="3">
        <f t="shared" ref="BA67:BA101" si="25">(AW67-$AW$102)^2</f>
        <v>287557.95604712091</v>
      </c>
      <c r="BC67" s="3">
        <v>2210.2513828861906</v>
      </c>
      <c r="BD67" s="3">
        <v>2376.2764952056277</v>
      </c>
      <c r="BE67" s="3">
        <v>2210.2513828861906</v>
      </c>
      <c r="BF67" s="3">
        <f t="shared" ref="BF67:BF101" si="26">(BD67-BC67)/BC67*100</f>
        <v>7.5115940930953364</v>
      </c>
      <c r="BG67" s="3">
        <f t="shared" ref="BG67:BG101" si="27">(BC67-$BD$102)^2</f>
        <v>15449.263102342346</v>
      </c>
      <c r="BH67" s="3">
        <f t="shared" ref="BH67:BH101" si="28">(BD67-$BD$102)^2</f>
        <v>1741.3968764808801</v>
      </c>
      <c r="BJ67" s="3">
        <v>8841.0055315447626</v>
      </c>
      <c r="BK67" s="3">
        <f t="shared" ref="BK67:BK101" si="29">V67-U67</f>
        <v>4000</v>
      </c>
      <c r="BL67" s="3">
        <v>3.0707255765692656</v>
      </c>
      <c r="BN67" s="3">
        <v>2210.2513828861906</v>
      </c>
      <c r="BO67" s="3">
        <f>coeff!$C$1+coeff!$C$2*C67+coeff!$C$3*D67+coeff!$C$4*N67+coeff!$C$5*W67+coeff!$C$6*X67+coeff!$C$7*Y67+coeff!$C$8*Z67+coeff!$C$9*AA67</f>
        <v>2402.2940735669899</v>
      </c>
      <c r="BP67" s="3">
        <f t="shared" ref="BP67:BP101" si="30">(BO67-BN67)/BN67*100</f>
        <v>8.688726185979176</v>
      </c>
    </row>
    <row r="68" spans="1:68" ht="72" x14ac:dyDescent="0.3">
      <c r="A68" s="4" t="s">
        <v>43</v>
      </c>
      <c r="B68" s="3" t="s">
        <v>55</v>
      </c>
      <c r="C68" s="3">
        <v>10.4</v>
      </c>
      <c r="D68" s="3">
        <v>331</v>
      </c>
      <c r="E68" s="3">
        <v>411</v>
      </c>
      <c r="F68" s="3">
        <v>40371.941022078041</v>
      </c>
      <c r="G68" s="3">
        <v>4100</v>
      </c>
      <c r="H68" s="3">
        <v>383.56521739130437</v>
      </c>
      <c r="I68" s="3">
        <v>1.2416918429003021</v>
      </c>
      <c r="J68" s="3">
        <v>121.96961033860435</v>
      </c>
      <c r="K68" s="3">
        <v>4100</v>
      </c>
      <c r="L68" s="3">
        <v>1.1588072776794434</v>
      </c>
      <c r="M68" s="3">
        <v>465.48883148465649</v>
      </c>
      <c r="N68" s="3">
        <v>63019.615253975484</v>
      </c>
      <c r="O68" s="3">
        <v>6400</v>
      </c>
      <c r="P68" s="3">
        <v>338.22494125689587</v>
      </c>
      <c r="Q68" s="3">
        <v>1.406310669137935</v>
      </c>
      <c r="R68" s="3">
        <v>190.39158630371094</v>
      </c>
      <c r="S68" s="3">
        <v>6400</v>
      </c>
      <c r="T68" s="3">
        <v>1.02182761709032</v>
      </c>
      <c r="U68" s="3">
        <v>2500</v>
      </c>
      <c r="V68" s="3">
        <v>6500</v>
      </c>
      <c r="W68" s="3">
        <v>44995.6640625</v>
      </c>
      <c r="X68" s="3">
        <v>4.0199999999999996</v>
      </c>
      <c r="Y68" s="3">
        <v>3.25</v>
      </c>
      <c r="Z68" s="3">
        <v>0.36101275682449341</v>
      </c>
      <c r="AA68" s="3">
        <v>2.3817255518534135</v>
      </c>
      <c r="AB68" s="3">
        <v>8722.5395790790535</v>
      </c>
      <c r="AC68" s="3">
        <v>17</v>
      </c>
      <c r="AD68" s="2">
        <v>-1.9072426151098048</v>
      </c>
      <c r="AE68" s="3">
        <v>17</v>
      </c>
      <c r="AF68" s="3">
        <v>0</v>
      </c>
      <c r="AG68" s="3">
        <v>4.0199999999999996</v>
      </c>
      <c r="AH68" s="3">
        <v>8722.5395790790535</v>
      </c>
      <c r="AI68" s="3">
        <v>8888.9</v>
      </c>
      <c r="AJ68" s="3">
        <v>-1.9072475328167082</v>
      </c>
      <c r="AK68" s="3">
        <f t="shared" si="17"/>
        <v>2180.6348947697634</v>
      </c>
      <c r="AL68" s="3">
        <v>2249.8000000000002</v>
      </c>
      <c r="AM68" s="3">
        <f t="shared" si="18"/>
        <v>-3.1717875099645889</v>
      </c>
      <c r="AN68" s="3">
        <v>-1.9072475328167082</v>
      </c>
      <c r="AO68" s="3">
        <f t="shared" si="19"/>
        <v>2180.6348947697634</v>
      </c>
      <c r="AP68" s="3">
        <f t="shared" si="20"/>
        <v>8722.5395790790535</v>
      </c>
      <c r="AQ68" s="3">
        <f>coeff!$A$1+coeff!$A$2*C68+coeff!$A$3*D68+coeff!$A$4*N68+coeff!$A$5*W68+coeff!$A$6*X68+coeff!$A$7*Y68+coeff!$A$8*Z68+coeff!$A$9*AA68</f>
        <v>8888.9421907840115</v>
      </c>
      <c r="AR68" s="3">
        <f>coeff!$B$1+coeff!$B$2*C68+coeff!$B$3*D68+coeff!$B$4*N68+coeff!$B$5*W68+coeff!$B$6*X68+coeff!$B$7*Y68+coeff!$B$8*Z68+coeff!$B$9*AA68</f>
        <v>2249.8016988696049</v>
      </c>
      <c r="AT68" s="3">
        <f t="shared" si="21"/>
        <v>97811.191881550578</v>
      </c>
      <c r="AU68" s="3">
        <f t="shared" si="22"/>
        <v>21416.916699847974</v>
      </c>
      <c r="AV68" s="3">
        <v>8722.5395790790535</v>
      </c>
      <c r="AW68" s="3">
        <v>8888.9421907840115</v>
      </c>
      <c r="AX68" s="3">
        <v>8722.5395790790535</v>
      </c>
      <c r="AY68" s="3">
        <f t="shared" si="23"/>
        <v>1.9077312312124486</v>
      </c>
      <c r="AZ68" s="3">
        <f t="shared" si="24"/>
        <v>21402.325264738342</v>
      </c>
      <c r="BA68" s="3">
        <f t="shared" si="25"/>
        <v>97780.006347958028</v>
      </c>
      <c r="BC68" s="3">
        <v>2180.6348947697634</v>
      </c>
      <c r="BD68" s="3">
        <v>2249.8016988696049</v>
      </c>
      <c r="BE68" s="3">
        <v>2180.6348947697634</v>
      </c>
      <c r="BF68" s="3">
        <f t="shared" si="26"/>
        <v>3.1718654170736063</v>
      </c>
      <c r="BG68" s="3">
        <f t="shared" si="27"/>
        <v>23688.76608239577</v>
      </c>
      <c r="BH68" s="3">
        <f t="shared" si="28"/>
        <v>7181.6724306499609</v>
      </c>
      <c r="BJ68" s="3">
        <v>8722.5395790790535</v>
      </c>
      <c r="BK68" s="3">
        <f t="shared" si="29"/>
        <v>4000</v>
      </c>
      <c r="BL68" s="3">
        <v>1.9077312312124486</v>
      </c>
      <c r="BN68" s="3">
        <v>2180.6348947697634</v>
      </c>
      <c r="BO68" s="3">
        <f>coeff!$C$1+coeff!$C$2*C68+coeff!$C$3*D68+coeff!$C$4*N68+coeff!$C$5*W68+coeff!$C$6*X68+coeff!$C$7*Y68+coeff!$C$8*Z68+coeff!$C$9*AA68</f>
        <v>2212.5387360114919</v>
      </c>
      <c r="BP68" s="3">
        <f t="shared" si="30"/>
        <v>1.4630528621847538</v>
      </c>
    </row>
    <row r="69" spans="1:68" ht="43.2" x14ac:dyDescent="0.3">
      <c r="A69" s="9" t="s">
        <v>25</v>
      </c>
      <c r="B69" s="7" t="s">
        <v>83</v>
      </c>
      <c r="C69" s="7">
        <v>10.4</v>
      </c>
      <c r="D69" s="7">
        <v>403</v>
      </c>
      <c r="E69" s="7">
        <v>521</v>
      </c>
      <c r="F69" s="7">
        <v>55636.554031841566</v>
      </c>
      <c r="G69" s="7">
        <v>5300</v>
      </c>
      <c r="H69" s="7">
        <v>467.60975609756099</v>
      </c>
      <c r="I69" s="7">
        <v>1.2928039702233252</v>
      </c>
      <c r="J69" s="7">
        <v>138.05596533955725</v>
      </c>
      <c r="K69" s="7">
        <v>5300</v>
      </c>
      <c r="L69" s="7">
        <v>1.1603219509124756</v>
      </c>
      <c r="M69" s="7">
        <v>598.99699928449331</v>
      </c>
      <c r="N69" s="7">
        <v>68233.509661692486</v>
      </c>
      <c r="O69" s="7">
        <v>6500</v>
      </c>
      <c r="P69" s="7">
        <v>409.56662469412277</v>
      </c>
      <c r="Q69" s="7">
        <v>1.486344911375914</v>
      </c>
      <c r="R69" s="7">
        <v>169.31391906738281</v>
      </c>
      <c r="S69" s="7">
        <v>6500</v>
      </c>
      <c r="T69" s="7">
        <v>1.0162943540797089</v>
      </c>
      <c r="U69" s="7">
        <v>2500</v>
      </c>
      <c r="V69" s="7">
        <v>6500</v>
      </c>
      <c r="W69" s="7">
        <v>47238.5703125</v>
      </c>
      <c r="X69" s="7">
        <v>4.125</v>
      </c>
      <c r="Y69" s="7">
        <v>3.7629999999999999</v>
      </c>
      <c r="Z69" s="7">
        <v>0.41477829217910767</v>
      </c>
      <c r="AA69" s="7">
        <v>2.8537111139168956</v>
      </c>
      <c r="AB69" s="7">
        <v>8706.4652199687389</v>
      </c>
      <c r="AC69" s="7">
        <v>61</v>
      </c>
      <c r="AD69" s="10">
        <v>-13.387515261638757</v>
      </c>
      <c r="AE69" s="7">
        <v>61</v>
      </c>
      <c r="AF69" s="7">
        <v>0</v>
      </c>
      <c r="AG69" s="7">
        <v>4.125</v>
      </c>
      <c r="AH69" s="7">
        <v>8706.4652199687389</v>
      </c>
      <c r="AI69" s="3">
        <v>9872.0499999999993</v>
      </c>
      <c r="AJ69" s="3">
        <v>-13.387577513753</v>
      </c>
      <c r="AK69" s="3">
        <f t="shared" si="17"/>
        <v>2176.6163049921847</v>
      </c>
      <c r="AL69" s="3">
        <v>2258.89</v>
      </c>
      <c r="AM69" s="3">
        <f t="shared" si="18"/>
        <v>-3.7798896764264822</v>
      </c>
      <c r="AN69" s="3">
        <v>-13.387577513753</v>
      </c>
      <c r="AO69" s="3">
        <f t="shared" si="19"/>
        <v>2176.6163049921847</v>
      </c>
      <c r="AP69" s="3">
        <f t="shared" si="20"/>
        <v>8706.4652199687389</v>
      </c>
      <c r="AQ69" s="3">
        <f>coeff!$A$1+coeff!$A$2*C69+coeff!$A$3*D69+coeff!$A$4*N69+coeff!$A$5*W69+coeff!$A$6*X69+coeff!$A$7*Y69+coeff!$A$8*Z69+coeff!$A$9*AA69</f>
        <v>9872.0980303622728</v>
      </c>
      <c r="AR69" s="3">
        <f>coeff!$B$1+coeff!$B$2*C69+coeff!$B$3*D69+coeff!$B$4*N69+coeff!$B$5*W69+coeff!$B$6*X69+coeff!$B$7*Y69+coeff!$B$8*Z69+coeff!$B$9*AA69</f>
        <v>2334.4305341371351</v>
      </c>
      <c r="AT69" s="3">
        <f t="shared" si="21"/>
        <v>1679366.2657655145</v>
      </c>
      <c r="AU69" s="3">
        <f t="shared" si="22"/>
        <v>16970.491217725546</v>
      </c>
      <c r="AV69" s="3">
        <v>8706.4652199687389</v>
      </c>
      <c r="AW69" s="3">
        <v>9872.0980303622728</v>
      </c>
      <c r="AX69" s="3">
        <v>8706.4652199687389</v>
      </c>
      <c r="AY69" s="3">
        <f t="shared" si="23"/>
        <v>13.388129176925826</v>
      </c>
      <c r="AZ69" s="3">
        <f t="shared" si="24"/>
        <v>16957.502759248269</v>
      </c>
      <c r="BA69" s="3">
        <f t="shared" si="25"/>
        <v>1679237.0373907737</v>
      </c>
      <c r="BC69" s="3">
        <v>2176.6163049921847</v>
      </c>
      <c r="BD69" s="3">
        <v>2334.4305341371351</v>
      </c>
      <c r="BE69" s="3">
        <v>2176.6163049921847</v>
      </c>
      <c r="BF69" s="3">
        <f t="shared" si="26"/>
        <v>7.2504386180970455</v>
      </c>
      <c r="BG69" s="3">
        <f t="shared" si="27"/>
        <v>24941.929931586888</v>
      </c>
      <c r="BH69" s="3">
        <f t="shared" si="28"/>
        <v>1.3435921671043363E-2</v>
      </c>
      <c r="BJ69" s="3">
        <v>8706.4652199687389</v>
      </c>
      <c r="BK69" s="3">
        <f t="shared" si="29"/>
        <v>4000</v>
      </c>
      <c r="BL69" s="3">
        <v>13.388129176925826</v>
      </c>
      <c r="BN69" s="3">
        <v>2176.6163049921847</v>
      </c>
      <c r="BO69" s="3">
        <f>coeff!$C$1+coeff!$C$2*C69+coeff!$C$3*D69+coeff!$C$4*N69+coeff!$C$5*W69+coeff!$C$6*X69+coeff!$C$7*Y69+coeff!$C$8*Z69+coeff!$C$9*AA69</f>
        <v>2330.3911224437084</v>
      </c>
      <c r="BP69" s="3">
        <f t="shared" si="30"/>
        <v>7.0648564516783665</v>
      </c>
    </row>
    <row r="70" spans="1:68" ht="28.8" x14ac:dyDescent="0.3">
      <c r="A70" s="5" t="s">
        <v>37</v>
      </c>
      <c r="B70" s="6" t="s">
        <v>38</v>
      </c>
      <c r="C70" s="6">
        <v>11</v>
      </c>
      <c r="D70" s="6">
        <v>417</v>
      </c>
      <c r="E70" s="6">
        <v>600</v>
      </c>
      <c r="F70" s="6">
        <v>49502.269184584111</v>
      </c>
      <c r="G70" s="6">
        <v>4100</v>
      </c>
      <c r="H70" s="6">
        <v>541.67857142857144</v>
      </c>
      <c r="I70" s="6">
        <v>1.4388489208633093</v>
      </c>
      <c r="J70" s="6">
        <v>118.71047766087317</v>
      </c>
      <c r="K70" s="6">
        <v>4100</v>
      </c>
      <c r="L70" s="6">
        <v>1.2989894151687622</v>
      </c>
      <c r="M70" s="6">
        <v>613.84816455600969</v>
      </c>
      <c r="N70" s="6">
        <v>74857.089986444262</v>
      </c>
      <c r="O70" s="6">
        <v>6200</v>
      </c>
      <c r="P70" s="6">
        <v>504.94233922519589</v>
      </c>
      <c r="Q70" s="6">
        <v>1.4720579485755627</v>
      </c>
      <c r="R70" s="6">
        <v>179.51341247558594</v>
      </c>
      <c r="S70" s="6">
        <v>6200</v>
      </c>
      <c r="T70" s="6">
        <v>1.2108928998206137</v>
      </c>
      <c r="U70" s="6">
        <v>3000</v>
      </c>
      <c r="V70" s="6">
        <v>6400</v>
      </c>
      <c r="W70" s="6">
        <v>58945.65625</v>
      </c>
      <c r="X70" s="6">
        <v>4.07</v>
      </c>
      <c r="Y70" s="6">
        <v>4</v>
      </c>
      <c r="Z70" s="6">
        <v>0.35954982042312622</v>
      </c>
      <c r="AA70" s="6">
        <v>2.485029963769974</v>
      </c>
      <c r="AB70" s="6">
        <v>8533.5998709638789</v>
      </c>
      <c r="AC70" s="6">
        <v>143</v>
      </c>
      <c r="AD70" s="1">
        <v>7.6567919752507789</v>
      </c>
      <c r="AE70" s="6">
        <v>143</v>
      </c>
      <c r="AF70" s="6">
        <v>0</v>
      </c>
      <c r="AG70" s="6">
        <v>4.07</v>
      </c>
      <c r="AH70" s="6">
        <v>8533.5998709638789</v>
      </c>
      <c r="AI70" s="3">
        <v>7880.2</v>
      </c>
      <c r="AJ70" s="3">
        <v>7.6567905789339159</v>
      </c>
      <c r="AK70" s="3">
        <f t="shared" si="17"/>
        <v>2509.882314989376</v>
      </c>
      <c r="AL70" s="3">
        <v>2389.25</v>
      </c>
      <c r="AM70" s="3">
        <f t="shared" si="18"/>
        <v>4.8062936763585533</v>
      </c>
      <c r="AN70" s="3">
        <v>7.6567905789339159</v>
      </c>
      <c r="AO70" s="3">
        <f t="shared" si="19"/>
        <v>2509.882314989376</v>
      </c>
      <c r="AP70" s="3">
        <f t="shared" si="20"/>
        <v>8533.5998709638789</v>
      </c>
      <c r="AQ70" s="3">
        <f>coeff!$A$1+coeff!$A$2*C70+coeff!$A$3*D70+coeff!$A$4*N70+coeff!$A$5*W70+coeff!$A$6*X70+coeff!$A$7*Y70+coeff!$A$8*Z70+coeff!$A$9*AA70</f>
        <v>7880.2468183876645</v>
      </c>
      <c r="AR70" s="3">
        <f>coeff!$B$1+coeff!$B$2*C70+coeff!$B$3*D70+coeff!$B$4*N70+coeff!$B$5*W70+coeff!$B$6*X70+coeff!$B$7*Y70+coeff!$B$8*Z70+coeff!$B$9*AA70</f>
        <v>2308.8964493899061</v>
      </c>
      <c r="AT70" s="3">
        <f t="shared" si="21"/>
        <v>484343.01133722183</v>
      </c>
      <c r="AU70" s="3">
        <f t="shared" si="22"/>
        <v>1814.2923728100807</v>
      </c>
      <c r="AV70" s="3">
        <v>8533.5998709638789</v>
      </c>
      <c r="AW70" s="3">
        <v>7880.2468183876645</v>
      </c>
      <c r="AX70" s="3">
        <v>8533.5998709638789</v>
      </c>
      <c r="AY70" s="3">
        <f t="shared" si="23"/>
        <v>-7.6562419430900448</v>
      </c>
      <c r="AZ70" s="3">
        <f t="shared" si="24"/>
        <v>1818.5424936812819</v>
      </c>
      <c r="BA70" s="3">
        <f t="shared" si="25"/>
        <v>484412.41551299323</v>
      </c>
      <c r="BC70" s="3">
        <v>2509.882314989376</v>
      </c>
      <c r="BD70" s="3">
        <v>2308.8964493899061</v>
      </c>
      <c r="BE70" s="3">
        <v>2509.882314989376</v>
      </c>
      <c r="BF70" s="3">
        <f t="shared" si="26"/>
        <v>-8.0077804604285063</v>
      </c>
      <c r="BG70" s="3">
        <f t="shared" si="27"/>
        <v>30742.666407104665</v>
      </c>
      <c r="BH70" s="3">
        <f t="shared" si="28"/>
        <v>657.92240614148011</v>
      </c>
      <c r="BJ70" s="3">
        <v>8533.5998709638789</v>
      </c>
      <c r="BK70" s="3">
        <f t="shared" si="29"/>
        <v>3400</v>
      </c>
      <c r="BL70" s="3">
        <v>-7.6562419430900448</v>
      </c>
      <c r="BN70" s="3">
        <v>2509.882314989376</v>
      </c>
      <c r="BO70" s="3">
        <f>coeff!$C$1+coeff!$C$2*C70+coeff!$C$3*D70+coeff!$C$4*N70+coeff!$C$5*W70+coeff!$C$6*X70+coeff!$C$7*Y70+coeff!$C$8*Z70+coeff!$C$9*AA70</f>
        <v>2259.7056785208424</v>
      </c>
      <c r="BP70" s="3">
        <f t="shared" si="30"/>
        <v>-9.9676640205177343</v>
      </c>
    </row>
    <row r="71" spans="1:68" ht="43.2" x14ac:dyDescent="0.3">
      <c r="A71" s="5" t="s">
        <v>27</v>
      </c>
      <c r="B71" s="6" t="s">
        <v>29</v>
      </c>
      <c r="C71" s="6">
        <v>10.5</v>
      </c>
      <c r="D71" s="6">
        <v>454</v>
      </c>
      <c r="E71" s="6">
        <v>577</v>
      </c>
      <c r="F71" s="6">
        <v>60800.441946500563</v>
      </c>
      <c r="G71" s="6">
        <v>4700</v>
      </c>
      <c r="H71" s="6">
        <v>537.5526315789474</v>
      </c>
      <c r="I71" s="6">
        <v>1.2709251101321586</v>
      </c>
      <c r="J71" s="6">
        <v>133.92167829625674</v>
      </c>
      <c r="K71" s="6">
        <v>4700</v>
      </c>
      <c r="L71" s="6">
        <v>1.1840367317199707</v>
      </c>
      <c r="M71" s="6">
        <v>629.9940467999146</v>
      </c>
      <c r="N71" s="6">
        <v>82792.091161192249</v>
      </c>
      <c r="O71" s="6">
        <v>6400</v>
      </c>
      <c r="P71" s="6">
        <v>499.23464730910399</v>
      </c>
      <c r="Q71" s="6">
        <v>1.3876520854623671</v>
      </c>
      <c r="R71" s="6">
        <v>182.36143493652344</v>
      </c>
      <c r="S71" s="6">
        <v>6400</v>
      </c>
      <c r="T71" s="6">
        <v>1.0996357870244584</v>
      </c>
      <c r="U71" s="6">
        <v>3000</v>
      </c>
      <c r="V71" s="6">
        <v>6700</v>
      </c>
      <c r="W71" s="6">
        <v>62740.89453125</v>
      </c>
      <c r="X71" s="6">
        <v>4.25</v>
      </c>
      <c r="Y71" s="6">
        <v>4</v>
      </c>
      <c r="Z71" s="6">
        <v>0.38123685121536255</v>
      </c>
      <c r="AA71" s="6">
        <v>2.6229430514125673</v>
      </c>
      <c r="AB71" s="6">
        <v>8449.5883193543868</v>
      </c>
      <c r="AC71" s="6">
        <v>55</v>
      </c>
      <c r="AD71" s="1">
        <v>5.9766213508584434</v>
      </c>
      <c r="AE71" s="6">
        <v>55</v>
      </c>
      <c r="AF71" s="6">
        <v>0</v>
      </c>
      <c r="AG71" s="6">
        <v>4.25</v>
      </c>
      <c r="AH71" s="6">
        <v>8449.5883193543868</v>
      </c>
      <c r="AI71" s="3">
        <v>7944.59</v>
      </c>
      <c r="AJ71" s="3">
        <v>5.9766026493580977</v>
      </c>
      <c r="AK71" s="3">
        <f t="shared" si="17"/>
        <v>2283.672518744429</v>
      </c>
      <c r="AL71" s="3">
        <v>2280.41</v>
      </c>
      <c r="AM71" s="3">
        <f t="shared" si="18"/>
        <v>0.14286281056720374</v>
      </c>
      <c r="AN71" s="3">
        <v>5.9766026493580977</v>
      </c>
      <c r="AO71" s="3">
        <f t="shared" si="19"/>
        <v>2283.672518744429</v>
      </c>
      <c r="AP71" s="3">
        <f t="shared" si="20"/>
        <v>8449.5883193543868</v>
      </c>
      <c r="AQ71" s="3">
        <f>coeff!$A$1+coeff!$A$2*C71+coeff!$A$3*D71+coeff!$A$4*N71+coeff!$A$5*W71+coeff!$A$6*X71+coeff!$A$7*Y71+coeff!$A$8*Z71+coeff!$A$9*AA71</f>
        <v>7944.6368194589395</v>
      </c>
      <c r="AR71" s="3">
        <f>coeff!$B$1+coeff!$B$2*C71+coeff!$B$3*D71+coeff!$B$4*N71+coeff!$B$5*W71+coeff!$B$6*X71+coeff!$B$7*Y71+coeff!$B$8*Z71+coeff!$B$9*AA71</f>
        <v>2235.5459782976718</v>
      </c>
      <c r="AT71" s="3">
        <f t="shared" si="21"/>
        <v>398864.95483844768</v>
      </c>
      <c r="AU71" s="3">
        <f t="shared" si="22"/>
        <v>16029.095105769979</v>
      </c>
      <c r="AV71" s="3">
        <v>8449.5883193543868</v>
      </c>
      <c r="AW71" s="3">
        <v>7944.6368194589395</v>
      </c>
      <c r="AX71" s="3">
        <v>8449.5883193543868</v>
      </c>
      <c r="AY71" s="3">
        <f t="shared" si="23"/>
        <v>-5.9760485459252468</v>
      </c>
      <c r="AZ71" s="3">
        <f t="shared" si="24"/>
        <v>16041.723075683489</v>
      </c>
      <c r="BA71" s="3">
        <f t="shared" si="25"/>
        <v>398927.93787690555</v>
      </c>
      <c r="BC71" s="3">
        <v>2283.672518744429</v>
      </c>
      <c r="BD71" s="3">
        <v>2235.5459782976718</v>
      </c>
      <c r="BE71" s="3">
        <v>2283.672518744429</v>
      </c>
      <c r="BF71" s="3">
        <f t="shared" si="26"/>
        <v>-2.107418644824667</v>
      </c>
      <c r="BG71" s="3">
        <f t="shared" si="27"/>
        <v>2588.1566331628487</v>
      </c>
      <c r="BH71" s="3">
        <f t="shared" si="28"/>
        <v>9801.0929142216373</v>
      </c>
      <c r="BJ71" s="3">
        <v>8449.5883193543868</v>
      </c>
      <c r="BK71" s="3">
        <f t="shared" si="29"/>
        <v>3700</v>
      </c>
      <c r="BL71" s="3">
        <v>-5.9760485459252468</v>
      </c>
      <c r="BN71" s="3">
        <v>2283.672518744429</v>
      </c>
      <c r="BO71" s="3">
        <f>coeff!$C$1+coeff!$C$2*C71+coeff!$C$3*D71+coeff!$C$4*N71+coeff!$C$5*W71+coeff!$C$6*X71+coeff!$C$7*Y71+coeff!$C$8*Z71+coeff!$C$9*AA71</f>
        <v>2261.2740922749676</v>
      </c>
      <c r="BP71" s="3">
        <f t="shared" si="30"/>
        <v>-0.98080728675476148</v>
      </c>
    </row>
    <row r="72" spans="1:68" ht="28.8" x14ac:dyDescent="0.3">
      <c r="A72" s="5" t="s">
        <v>149</v>
      </c>
      <c r="B72" s="6" t="s">
        <v>85</v>
      </c>
      <c r="C72" s="6">
        <v>10.5</v>
      </c>
      <c r="D72" s="6">
        <v>572</v>
      </c>
      <c r="E72" s="6">
        <v>738</v>
      </c>
      <c r="F72" s="6">
        <v>76787.201847468241</v>
      </c>
      <c r="G72" s="6">
        <v>5200</v>
      </c>
      <c r="H72" s="6">
        <v>685.0526315789474</v>
      </c>
      <c r="I72" s="6">
        <v>1.2902097902097902</v>
      </c>
      <c r="J72" s="6">
        <v>134.24335987319623</v>
      </c>
      <c r="K72" s="6">
        <v>5200</v>
      </c>
      <c r="L72" s="6">
        <v>1.1976445913314819</v>
      </c>
      <c r="M72" s="6">
        <v>823.09727524058007</v>
      </c>
      <c r="N72" s="6">
        <v>97460.679267940446</v>
      </c>
      <c r="O72" s="6">
        <v>6600</v>
      </c>
      <c r="P72" s="6">
        <v>655.12277961695543</v>
      </c>
      <c r="Q72" s="6">
        <v>1.4389812504205945</v>
      </c>
      <c r="R72" s="6">
        <v>170.38580322265625</v>
      </c>
      <c r="S72" s="6">
        <v>6600</v>
      </c>
      <c r="T72" s="6">
        <v>1.1453195447848872</v>
      </c>
      <c r="U72" s="6">
        <v>3200</v>
      </c>
      <c r="V72" s="6">
        <v>6800</v>
      </c>
      <c r="W72" s="6">
        <v>73833.8515625</v>
      </c>
      <c r="X72" s="6">
        <v>4.5</v>
      </c>
      <c r="Y72" s="6">
        <v>4.5</v>
      </c>
      <c r="Z72" s="6">
        <v>0.42400333285331726</v>
      </c>
      <c r="AA72" s="6">
        <v>3.0637052378562109</v>
      </c>
      <c r="AB72" s="6">
        <v>8434.6708900189296</v>
      </c>
      <c r="AC72" s="6">
        <v>142</v>
      </c>
      <c r="AD72" s="1">
        <v>9.4518220629852792</v>
      </c>
      <c r="AE72" s="6">
        <v>142</v>
      </c>
      <c r="AF72" s="6">
        <v>0</v>
      </c>
      <c r="AG72" s="6">
        <v>4.5</v>
      </c>
      <c r="AH72" s="6">
        <v>8434.6708900189296</v>
      </c>
      <c r="AI72" s="3">
        <v>7637.44</v>
      </c>
      <c r="AJ72" s="3">
        <v>9.4518316175480432</v>
      </c>
      <c r="AK72" s="3">
        <f t="shared" si="17"/>
        <v>2342.9641361163694</v>
      </c>
      <c r="AL72" s="3">
        <v>2257.15</v>
      </c>
      <c r="AM72" s="3">
        <f t="shared" si="18"/>
        <v>3.6626312282616675</v>
      </c>
      <c r="AN72" s="3">
        <v>9.4518316175480432</v>
      </c>
      <c r="AO72" s="3">
        <f t="shared" si="19"/>
        <v>2342.964136116369</v>
      </c>
      <c r="AP72" s="3">
        <f t="shared" si="20"/>
        <v>8434.6708900189296</v>
      </c>
      <c r="AQ72" s="3">
        <f>coeff!$A$1+coeff!$A$2*C72+coeff!$A$3*D72+coeff!$A$4*N72+coeff!$A$5*W72+coeff!$A$6*X72+coeff!$A$7*Y72+coeff!$A$8*Z72+coeff!$A$9*AA72</f>
        <v>7637.4992137023319</v>
      </c>
      <c r="AR72" s="3">
        <f>coeff!$B$1+coeff!$B$2*C72+coeff!$B$3*D72+coeff!$B$4*N72+coeff!$B$5*W72+coeff!$B$6*X72+coeff!$B$7*Y72+coeff!$B$8*Z72+coeff!$B$9*AA72</f>
        <v>2204.3316496104667</v>
      </c>
      <c r="AT72" s="3">
        <f t="shared" si="21"/>
        <v>881148.6190383631</v>
      </c>
      <c r="AU72" s="3">
        <f t="shared" si="22"/>
        <v>20028.898790503012</v>
      </c>
      <c r="AV72" s="3">
        <v>8434.6708900189296</v>
      </c>
      <c r="AW72" s="3">
        <v>7637.4992137023319</v>
      </c>
      <c r="AX72" s="3">
        <v>8434.6708900189296</v>
      </c>
      <c r="AY72" s="3">
        <f t="shared" si="23"/>
        <v>-9.4511295901292556</v>
      </c>
      <c r="AZ72" s="3">
        <f t="shared" si="24"/>
        <v>20043.014365021809</v>
      </c>
      <c r="BA72" s="3">
        <f t="shared" si="25"/>
        <v>881242.23063262005</v>
      </c>
      <c r="BC72" s="3">
        <v>2342.964136116369</v>
      </c>
      <c r="BD72" s="3">
        <v>2204.3316496104667</v>
      </c>
      <c r="BE72" s="3">
        <v>2342.964136116369</v>
      </c>
      <c r="BF72" s="3">
        <f t="shared" si="26"/>
        <v>-5.9169700623627808</v>
      </c>
      <c r="BG72" s="3">
        <f t="shared" si="27"/>
        <v>70.857480626885689</v>
      </c>
      <c r="BH72" s="3">
        <f t="shared" si="28"/>
        <v>16955.893605117293</v>
      </c>
      <c r="BJ72" s="3">
        <v>8434.6708900189296</v>
      </c>
      <c r="BK72" s="3">
        <f t="shared" si="29"/>
        <v>3600</v>
      </c>
      <c r="BL72" s="3">
        <v>-9.4511295901292556</v>
      </c>
      <c r="BN72" s="3">
        <v>2342.964136116369</v>
      </c>
      <c r="BO72" s="3">
        <f>coeff!$C$1+coeff!$C$2*C72+coeff!$C$3*D72+coeff!$C$4*N72+coeff!$C$5*W72+coeff!$C$6*X72+coeff!$C$7*Y72+coeff!$C$8*Z72+coeff!$C$9*AA72</f>
        <v>2298.0086641356738</v>
      </c>
      <c r="BP72" s="3">
        <f t="shared" si="30"/>
        <v>-1.9187434962283325</v>
      </c>
    </row>
    <row r="73" spans="1:68" ht="72" x14ac:dyDescent="0.3">
      <c r="A73" s="5" t="s">
        <v>43</v>
      </c>
      <c r="B73" s="6" t="s">
        <v>150</v>
      </c>
      <c r="C73" s="6">
        <v>10.5</v>
      </c>
      <c r="D73" s="6">
        <v>361</v>
      </c>
      <c r="E73" s="6">
        <v>430</v>
      </c>
      <c r="F73" s="6">
        <v>45916.763620289799</v>
      </c>
      <c r="G73" s="6">
        <v>3600</v>
      </c>
      <c r="H73" s="6">
        <v>405.04545454545456</v>
      </c>
      <c r="I73" s="6">
        <v>1.1911357340720221</v>
      </c>
      <c r="J73" s="6">
        <v>127.19325102573352</v>
      </c>
      <c r="K73" s="6">
        <v>3600</v>
      </c>
      <c r="L73" s="6">
        <v>1.1220093965530396</v>
      </c>
      <c r="M73" s="6">
        <v>445.97287712144583</v>
      </c>
      <c r="N73" s="6">
        <v>75252.4737110305</v>
      </c>
      <c r="O73" s="6">
        <v>5900</v>
      </c>
      <c r="P73" s="6">
        <v>342.66986777972051</v>
      </c>
      <c r="Q73" s="6">
        <v>1.2353819310843375</v>
      </c>
      <c r="R73" s="6">
        <v>208.45561218261719</v>
      </c>
      <c r="S73" s="6">
        <v>5900</v>
      </c>
      <c r="T73" s="6">
        <v>0.9492240104701396</v>
      </c>
      <c r="U73" s="6">
        <v>2500</v>
      </c>
      <c r="V73" s="6">
        <v>6500</v>
      </c>
      <c r="W73" s="6">
        <v>56874.17578125</v>
      </c>
      <c r="X73" s="6">
        <v>4.1849999999999996</v>
      </c>
      <c r="Y73" s="6">
        <v>3.2</v>
      </c>
      <c r="Z73" s="6">
        <v>0.34705275297164917</v>
      </c>
      <c r="AA73" s="6">
        <v>2.2678206286193499</v>
      </c>
      <c r="AB73" s="6">
        <v>8284.9336280927164</v>
      </c>
      <c r="AC73" s="6">
        <v>20</v>
      </c>
      <c r="AD73" s="1">
        <v>11.435461735947076</v>
      </c>
      <c r="AE73" s="6">
        <v>20</v>
      </c>
      <c r="AF73" s="6">
        <v>0</v>
      </c>
      <c r="AG73" s="6">
        <v>4.1849999999999996</v>
      </c>
      <c r="AH73" s="6">
        <v>8284.9336280927164</v>
      </c>
      <c r="AI73" s="3">
        <v>7337.51</v>
      </c>
      <c r="AJ73" s="3">
        <v>11.435500519644158</v>
      </c>
      <c r="AK73" s="3">
        <f t="shared" si="17"/>
        <v>2071.2334070231791</v>
      </c>
      <c r="AL73" s="3">
        <v>2237.27</v>
      </c>
      <c r="AM73" s="3">
        <f t="shared" si="18"/>
        <v>-8.0163149364924653</v>
      </c>
      <c r="AN73" s="3">
        <v>11.435500519644158</v>
      </c>
      <c r="AO73" s="3">
        <f t="shared" si="19"/>
        <v>2071.2334070231791</v>
      </c>
      <c r="AP73" s="3">
        <f t="shared" si="20"/>
        <v>8284.9336280927164</v>
      </c>
      <c r="AQ73" s="3">
        <f>coeff!$A$1+coeff!$A$2*C73+coeff!$A$3*D73+coeff!$A$4*N73+coeff!$A$5*W73+coeff!$A$6*X73+coeff!$A$7*Y73+coeff!$A$8*Z73+coeff!$A$9*AA73</f>
        <v>7337.5557727263231</v>
      </c>
      <c r="AR73" s="3">
        <f>coeff!$B$1+coeff!$B$2*C73+coeff!$B$3*D73+coeff!$B$4*N73+coeff!$B$5*W73+coeff!$B$6*X73+coeff!$B$7*Y73+coeff!$B$8*Z73+coeff!$B$9*AA73</f>
        <v>2155.656727656959</v>
      </c>
      <c r="AT73" s="3">
        <f t="shared" si="21"/>
        <v>1534225.6044533313</v>
      </c>
      <c r="AU73" s="3">
        <f t="shared" si="22"/>
        <v>84832.826783076613</v>
      </c>
      <c r="AV73" s="3">
        <v>8284.9336280927164</v>
      </c>
      <c r="AW73" s="3">
        <v>7337.5557727263231</v>
      </c>
      <c r="AX73" s="3">
        <v>8284.9336280927164</v>
      </c>
      <c r="AY73" s="3">
        <f t="shared" si="23"/>
        <v>-11.434948038135222</v>
      </c>
      <c r="AZ73" s="3">
        <f t="shared" si="24"/>
        <v>84861.874544329185</v>
      </c>
      <c r="BA73" s="3">
        <f t="shared" si="25"/>
        <v>1534349.1271826834</v>
      </c>
      <c r="BC73" s="3">
        <v>2071.2334070231791</v>
      </c>
      <c r="BD73" s="3">
        <v>2155.656727656959</v>
      </c>
      <c r="BE73" s="3">
        <v>2071.2334070231791</v>
      </c>
      <c r="BF73" s="3">
        <f t="shared" si="26"/>
        <v>4.0759926113356242</v>
      </c>
      <c r="BG73" s="3">
        <f t="shared" si="27"/>
        <v>69333.757316906267</v>
      </c>
      <c r="BH73" s="3">
        <f t="shared" si="28"/>
        <v>32001.531887097695</v>
      </c>
      <c r="BJ73" s="3">
        <v>8284.9336280927164</v>
      </c>
      <c r="BK73" s="3">
        <f t="shared" si="29"/>
        <v>4000</v>
      </c>
      <c r="BL73" s="3">
        <v>-11.434948038135222</v>
      </c>
      <c r="BN73" s="3">
        <v>2071.2334070231791</v>
      </c>
      <c r="BO73" s="3">
        <f>coeff!$C$1+coeff!$C$2*C73+coeff!$C$3*D73+coeff!$C$4*N73+coeff!$C$5*W73+coeff!$C$6*X73+coeff!$C$7*Y73+coeff!$C$8*Z73+coeff!$C$9*AA73</f>
        <v>2183.7191340491286</v>
      </c>
      <c r="BP73" s="3">
        <f t="shared" si="30"/>
        <v>5.4308571233222986</v>
      </c>
    </row>
    <row r="74" spans="1:68" ht="43.2" x14ac:dyDescent="0.3">
      <c r="A74" s="5" t="s">
        <v>122</v>
      </c>
      <c r="B74" s="6" t="s">
        <v>123</v>
      </c>
      <c r="C74" s="6">
        <v>11.5</v>
      </c>
      <c r="D74" s="6">
        <v>407</v>
      </c>
      <c r="E74" s="6">
        <v>564</v>
      </c>
      <c r="F74" s="6">
        <v>61834.195723669553</v>
      </c>
      <c r="G74" s="6">
        <v>4800</v>
      </c>
      <c r="H74" s="6">
        <v>528</v>
      </c>
      <c r="I74" s="6">
        <v>1.3857493857493857</v>
      </c>
      <c r="J74" s="6">
        <v>151.92677081982691</v>
      </c>
      <c r="K74" s="6">
        <v>4800</v>
      </c>
      <c r="L74" s="6">
        <v>1.297297477722168</v>
      </c>
      <c r="M74" s="6">
        <v>616.58991814459739</v>
      </c>
      <c r="N74" s="6">
        <v>82445.59429822606</v>
      </c>
      <c r="O74" s="6">
        <v>6400</v>
      </c>
      <c r="P74" s="6">
        <v>521.27366103546251</v>
      </c>
      <c r="Q74" s="6">
        <v>1.5149629438442196</v>
      </c>
      <c r="R74" s="6">
        <v>202.56903076171875</v>
      </c>
      <c r="S74" s="6">
        <v>6400</v>
      </c>
      <c r="T74" s="6">
        <v>1.2807706659347975</v>
      </c>
      <c r="U74" s="6">
        <v>3600</v>
      </c>
      <c r="V74" s="6">
        <v>6800</v>
      </c>
      <c r="W74" s="6">
        <v>66987.0546875</v>
      </c>
      <c r="X74" s="6">
        <v>4.0220000000000002</v>
      </c>
      <c r="Y74" s="6">
        <v>4</v>
      </c>
      <c r="Z74" s="6">
        <v>0.36354142427444458</v>
      </c>
      <c r="AA74" s="6">
        <v>2.3298820982635302</v>
      </c>
      <c r="AB74" s="6">
        <v>8249.8180597022892</v>
      </c>
      <c r="AC74" s="6">
        <v>107</v>
      </c>
      <c r="AD74" s="1">
        <v>12.501848525179945</v>
      </c>
      <c r="AE74" s="6">
        <v>107</v>
      </c>
      <c r="AF74" s="6">
        <v>0</v>
      </c>
      <c r="AG74" s="6">
        <v>4.0220000000000002</v>
      </c>
      <c r="AH74" s="6">
        <v>8249.8180597022892</v>
      </c>
      <c r="AI74" s="3">
        <v>7218.44</v>
      </c>
      <c r="AJ74" s="3">
        <v>12.501827946245751</v>
      </c>
      <c r="AK74" s="3">
        <f t="shared" si="17"/>
        <v>2578.0681436569653</v>
      </c>
      <c r="AL74" s="3">
        <v>2442.46</v>
      </c>
      <c r="AM74" s="3">
        <f t="shared" si="18"/>
        <v>5.2600682410437134</v>
      </c>
      <c r="AN74" s="3">
        <v>12.501827946245751</v>
      </c>
      <c r="AO74" s="3">
        <f t="shared" si="19"/>
        <v>2578.0681436569653</v>
      </c>
      <c r="AP74" s="3">
        <f t="shared" si="20"/>
        <v>8249.8180597022892</v>
      </c>
      <c r="AQ74" s="3">
        <f>coeff!$A$1+coeff!$A$2*C74+coeff!$A$3*D74+coeff!$A$4*N74+coeff!$A$5*W74+coeff!$A$6*X74+coeff!$A$7*Y74+coeff!$A$8*Z74+coeff!$A$9*AA74</f>
        <v>7218.4958740879156</v>
      </c>
      <c r="AR74" s="3">
        <f>coeff!$B$1+coeff!$B$2*C74+coeff!$B$3*D74+coeff!$B$4*N74+coeff!$B$5*W74+coeff!$B$6*X74+coeff!$B$7*Y74+coeff!$B$8*Z74+coeff!$B$9*AA74</f>
        <v>2354.6913978072389</v>
      </c>
      <c r="AT74" s="3">
        <f t="shared" si="21"/>
        <v>1843345.2384633224</v>
      </c>
      <c r="AU74" s="3">
        <f t="shared" si="22"/>
        <v>106521.50377499832</v>
      </c>
      <c r="AV74" s="3">
        <v>8249.8180597022892</v>
      </c>
      <c r="AW74" s="3">
        <v>7218.4958740879156</v>
      </c>
      <c r="AX74" s="3">
        <v>8249.8180597022892</v>
      </c>
      <c r="AY74" s="3">
        <f t="shared" si="23"/>
        <v>-12.501150669637809</v>
      </c>
      <c r="AZ74" s="3">
        <f t="shared" si="24"/>
        <v>106554.05335148194</v>
      </c>
      <c r="BA74" s="3">
        <f t="shared" si="25"/>
        <v>1843480.6341534599</v>
      </c>
      <c r="BC74" s="3">
        <v>2578.0681436569653</v>
      </c>
      <c r="BD74" s="3">
        <v>2354.6913978072389</v>
      </c>
      <c r="BE74" s="3">
        <v>2578.0681436569653</v>
      </c>
      <c r="BF74" s="3">
        <f t="shared" si="26"/>
        <v>-8.6645012234963108</v>
      </c>
      <c r="BG74" s="3">
        <f t="shared" si="27"/>
        <v>59302.816469794023</v>
      </c>
      <c r="BH74" s="3">
        <f t="shared" si="28"/>
        <v>405.81902045143028</v>
      </c>
      <c r="BJ74" s="3">
        <v>8249.8180597022892</v>
      </c>
      <c r="BK74" s="3">
        <f t="shared" si="29"/>
        <v>3200</v>
      </c>
      <c r="BL74" s="3">
        <v>-12.501150669637809</v>
      </c>
      <c r="BN74" s="3">
        <v>2578.0681436569653</v>
      </c>
      <c r="BO74" s="3">
        <f>coeff!$C$1+coeff!$C$2*C74+coeff!$C$3*D74+coeff!$C$4*N74+coeff!$C$5*W74+coeff!$C$6*X74+coeff!$C$7*Y74+coeff!$C$8*Z74+coeff!$C$9*AA74</f>
        <v>2356.8952020063757</v>
      </c>
      <c r="BP74" s="3">
        <f t="shared" si="30"/>
        <v>-8.5790184481647511</v>
      </c>
    </row>
    <row r="75" spans="1:68" ht="43.2" x14ac:dyDescent="0.3">
      <c r="A75" s="9" t="s">
        <v>145</v>
      </c>
      <c r="B75" s="7" t="s">
        <v>146</v>
      </c>
      <c r="C75" s="7">
        <v>11</v>
      </c>
      <c r="D75" s="7">
        <v>454</v>
      </c>
      <c r="E75" s="7">
        <v>632</v>
      </c>
      <c r="F75" s="7">
        <v>54639.112400354912</v>
      </c>
      <c r="G75" s="7">
        <v>4900</v>
      </c>
      <c r="H75" s="7">
        <v>594.16129032258061</v>
      </c>
      <c r="I75" s="7">
        <v>1.3920704845814977</v>
      </c>
      <c r="J75" s="7">
        <v>120.35046784219143</v>
      </c>
      <c r="K75" s="7">
        <v>4900</v>
      </c>
      <c r="L75" s="7">
        <v>1.308725118637085</v>
      </c>
      <c r="M75" s="7">
        <v>730.96293069074966</v>
      </c>
      <c r="N75" s="7">
        <v>74710.623078036297</v>
      </c>
      <c r="O75" s="7">
        <v>6700</v>
      </c>
      <c r="P75" s="7">
        <v>621.23750985715174</v>
      </c>
      <c r="Q75" s="7">
        <v>1.6100505081294045</v>
      </c>
      <c r="R75" s="7">
        <v>164.56083679199219</v>
      </c>
      <c r="S75" s="7">
        <v>6700</v>
      </c>
      <c r="T75" s="7">
        <v>1.3683645591567217</v>
      </c>
      <c r="U75" s="7">
        <v>4000</v>
      </c>
      <c r="V75" s="7">
        <v>7000</v>
      </c>
      <c r="W75" s="7">
        <v>61329.6171875</v>
      </c>
      <c r="X75" s="7">
        <v>4.125</v>
      </c>
      <c r="Y75" s="7">
        <v>4.25</v>
      </c>
      <c r="Z75" s="7">
        <v>0.48075196146965027</v>
      </c>
      <c r="AA75" s="7">
        <v>3.1716863437392755</v>
      </c>
      <c r="AB75" s="7">
        <v>8031.2690333814198</v>
      </c>
      <c r="AC75" s="7">
        <v>2</v>
      </c>
      <c r="AD75" s="10">
        <v>-9.3173308829114099</v>
      </c>
      <c r="AE75" s="7">
        <v>2</v>
      </c>
      <c r="AF75" s="7">
        <v>0</v>
      </c>
      <c r="AG75" s="7">
        <v>4.125</v>
      </c>
      <c r="AH75" s="7">
        <v>8031.2690333814198</v>
      </c>
      <c r="AI75" s="3">
        <v>8779.57</v>
      </c>
      <c r="AJ75" s="3">
        <v>-9.3173440400056098</v>
      </c>
      <c r="AK75" s="3">
        <f t="shared" si="17"/>
        <v>2677.0896777938065</v>
      </c>
      <c r="AL75" s="3">
        <v>2501.1</v>
      </c>
      <c r="AM75" s="3">
        <f t="shared" si="18"/>
        <v>6.5739179099461431</v>
      </c>
      <c r="AN75" s="3">
        <v>-9.3173440400056098</v>
      </c>
      <c r="AO75" s="3">
        <f t="shared" si="19"/>
        <v>2677.0896777938065</v>
      </c>
      <c r="AP75" s="3">
        <f t="shared" si="20"/>
        <v>8031.2690333814198</v>
      </c>
      <c r="AQ75" s="3">
        <f>coeff!$A$1+coeff!$A$2*C75+coeff!$A$3*D75+coeff!$A$4*N75+coeff!$A$5*W75+coeff!$A$6*X75+coeff!$A$7*Y75+coeff!$A$8*Z75+coeff!$A$9*AA75</f>
        <v>8779.6244518159183</v>
      </c>
      <c r="AR75" s="3">
        <f>coeff!$B$1+coeff!$B$2*C75+coeff!$B$3*D75+coeff!$B$4*N75+coeff!$B$5*W75+coeff!$B$6*X75+coeff!$B$7*Y75+coeff!$B$8*Z75+coeff!$B$9*AA75</f>
        <v>2540.7597950480267</v>
      </c>
      <c r="AT75" s="3">
        <f t="shared" si="21"/>
        <v>41383.793293828749</v>
      </c>
      <c r="AU75" s="3">
        <f t="shared" si="22"/>
        <v>296943.63559783419</v>
      </c>
      <c r="AV75" s="3">
        <v>8031.2690333814198</v>
      </c>
      <c r="AW75" s="3">
        <v>8779.6244518159183</v>
      </c>
      <c r="AX75" s="3">
        <v>8031.2690333814198</v>
      </c>
      <c r="AY75" s="3">
        <f t="shared" si="23"/>
        <v>9.3180220376631695</v>
      </c>
      <c r="AZ75" s="3">
        <f t="shared" si="24"/>
        <v>296997.97944803111</v>
      </c>
      <c r="BA75" s="3">
        <f t="shared" si="25"/>
        <v>41363.509207682124</v>
      </c>
      <c r="BC75" s="3">
        <v>2677.0896777938065</v>
      </c>
      <c r="BD75" s="3">
        <v>2540.7597950480267</v>
      </c>
      <c r="BE75" s="3">
        <v>2677.0896777938065</v>
      </c>
      <c r="BF75" s="3">
        <f t="shared" si="26"/>
        <v>-5.0924660416355341</v>
      </c>
      <c r="BG75" s="3">
        <f t="shared" si="27"/>
        <v>117335.86457880138</v>
      </c>
      <c r="BH75" s="3">
        <f t="shared" si="28"/>
        <v>42523.944682091744</v>
      </c>
      <c r="BJ75" s="3">
        <v>8031.2690333814198</v>
      </c>
      <c r="BK75" s="3">
        <f t="shared" si="29"/>
        <v>3000</v>
      </c>
      <c r="BL75" s="3">
        <v>9.3180220376631695</v>
      </c>
      <c r="BN75" s="3">
        <v>2677.0896777938065</v>
      </c>
      <c r="BO75" s="3">
        <f>coeff!$C$1+coeff!$C$2*C75+coeff!$C$3*D75+coeff!$C$4*N75+coeff!$C$5*W75+coeff!$C$6*X75+coeff!$C$7*Y75+coeff!$C$8*Z75+coeff!$C$9*AA75</f>
        <v>2623.5250671063268</v>
      </c>
      <c r="BP75" s="3">
        <f t="shared" si="30"/>
        <v>-2.0008523110672312</v>
      </c>
    </row>
    <row r="76" spans="1:68" x14ac:dyDescent="0.3">
      <c r="A76" s="3" t="s">
        <v>73</v>
      </c>
      <c r="B76" s="3" t="s">
        <v>74</v>
      </c>
      <c r="C76" s="3">
        <v>10.3</v>
      </c>
      <c r="D76" s="3">
        <v>305</v>
      </c>
      <c r="E76" s="3">
        <v>364</v>
      </c>
      <c r="F76" s="3">
        <v>55911.729144195349</v>
      </c>
      <c r="G76" s="3">
        <v>5000</v>
      </c>
      <c r="H76" s="3">
        <v>337.1904761904762</v>
      </c>
      <c r="I76" s="3">
        <v>1.1934426229508197</v>
      </c>
      <c r="J76" s="3">
        <v>183.31714473506671</v>
      </c>
      <c r="K76" s="3">
        <v>5000</v>
      </c>
      <c r="L76" s="3">
        <v>1.1055424213409424</v>
      </c>
      <c r="M76" s="3">
        <v>393.44163996232584</v>
      </c>
      <c r="N76" s="3">
        <v>70448.778721686147</v>
      </c>
      <c r="O76" s="3">
        <v>6300</v>
      </c>
      <c r="P76" s="3">
        <v>296.41402685508558</v>
      </c>
      <c r="Q76" s="3">
        <v>1.2899725900404126</v>
      </c>
      <c r="R76" s="3">
        <v>230.97959899902344</v>
      </c>
      <c r="S76" s="3">
        <v>6300</v>
      </c>
      <c r="T76" s="3">
        <v>0.97184926837732988</v>
      </c>
      <c r="U76" s="3">
        <v>2600</v>
      </c>
      <c r="V76" s="3">
        <v>6400</v>
      </c>
      <c r="W76" s="3">
        <v>51279.04296875</v>
      </c>
      <c r="X76" s="3">
        <v>3.7360000000000002</v>
      </c>
      <c r="Y76" s="3">
        <v>3.48</v>
      </c>
      <c r="Z76" s="3">
        <v>0.31336519122123718</v>
      </c>
      <c r="AA76" s="3">
        <v>1.9689315652629287</v>
      </c>
      <c r="AB76" s="3">
        <v>7894.0884209294345</v>
      </c>
      <c r="AC76" s="3">
        <v>88</v>
      </c>
      <c r="AD76" s="2">
        <v>-1.9608339909983286</v>
      </c>
      <c r="AE76" s="3">
        <v>88</v>
      </c>
      <c r="AF76" s="3">
        <v>0</v>
      </c>
      <c r="AG76" s="3">
        <v>3.7360000000000002</v>
      </c>
      <c r="AH76" s="3">
        <v>7894.0884209294345</v>
      </c>
      <c r="AI76" s="3">
        <v>8048.88</v>
      </c>
      <c r="AJ76" s="3">
        <v>-1.960854386431369</v>
      </c>
      <c r="AK76" s="3">
        <f t="shared" si="17"/>
        <v>2077.3916897182721</v>
      </c>
      <c r="AL76" s="3">
        <v>2182.36</v>
      </c>
      <c r="AM76" s="3">
        <f t="shared" si="18"/>
        <v>-5.0528896789783255</v>
      </c>
      <c r="AN76" s="3">
        <v>-1.960854386431369</v>
      </c>
      <c r="AO76" s="3">
        <f t="shared" si="19"/>
        <v>2077.3916897182721</v>
      </c>
      <c r="AP76" s="3">
        <f t="shared" si="20"/>
        <v>7894.0884209294345</v>
      </c>
      <c r="AQ76" s="3">
        <f>coeff!$A$1+coeff!$A$2*C76+coeff!$A$3*D76+coeff!$A$4*N76+coeff!$A$5*W76+coeff!$A$6*X76+coeff!$A$7*Y76+coeff!$A$8*Z76+coeff!$A$9*AA76</f>
        <v>8048.925223291677</v>
      </c>
      <c r="AR76" s="3">
        <f>coeff!$B$1+coeff!$B$2*C76+coeff!$B$3*D76+coeff!$B$4*N76+coeff!$B$5*W76+coeff!$B$6*X76+coeff!$B$7*Y76+coeff!$B$8*Z76+coeff!$B$9*AA76</f>
        <v>2182.3576697293697</v>
      </c>
      <c r="AT76" s="3">
        <f t="shared" si="21"/>
        <v>278012.76575473935</v>
      </c>
      <c r="AU76" s="3">
        <f t="shared" si="22"/>
        <v>465268.54216649471</v>
      </c>
      <c r="AV76" s="3">
        <v>7894.0884209294345</v>
      </c>
      <c r="AW76" s="3">
        <v>8048.925223291677</v>
      </c>
      <c r="AX76" s="3">
        <v>7894.0884209294345</v>
      </c>
      <c r="AY76" s="3">
        <f t="shared" si="23"/>
        <v>1.9614272618447854</v>
      </c>
      <c r="AZ76" s="3">
        <f t="shared" si="24"/>
        <v>465336.56602188898</v>
      </c>
      <c r="BA76" s="3">
        <f t="shared" si="25"/>
        <v>278065.34888404858</v>
      </c>
      <c r="BC76" s="3">
        <v>2077.3916897182721</v>
      </c>
      <c r="BD76" s="3">
        <v>2182.3576697293697</v>
      </c>
      <c r="BE76" s="3">
        <v>2077.3916897182721</v>
      </c>
      <c r="BF76" s="3">
        <f t="shared" si="26"/>
        <v>5.0527775060721787</v>
      </c>
      <c r="BG76" s="3">
        <f t="shared" si="27"/>
        <v>66128.569480794729</v>
      </c>
      <c r="BH76" s="3">
        <f t="shared" si="28"/>
        <v>23161.424097673869</v>
      </c>
      <c r="BJ76" s="3">
        <v>7894.0884209294345</v>
      </c>
      <c r="BK76" s="3">
        <f t="shared" si="29"/>
        <v>3800</v>
      </c>
      <c r="BL76" s="3">
        <v>1.9614272618447854</v>
      </c>
      <c r="BN76" s="3">
        <v>2077.3916897182721</v>
      </c>
      <c r="BO76" s="3">
        <f>coeff!$C$1+coeff!$C$2*C76+coeff!$C$3*D76+coeff!$C$4*N76+coeff!$C$5*W76+coeff!$C$6*X76+coeff!$C$7*Y76+coeff!$C$8*Z76+coeff!$C$9*AA76</f>
        <v>2155.5211766198431</v>
      </c>
      <c r="BP76" s="3">
        <f t="shared" si="30"/>
        <v>3.7609415349190418</v>
      </c>
    </row>
    <row r="77" spans="1:68" ht="72" x14ac:dyDescent="0.3">
      <c r="A77" s="5" t="s">
        <v>49</v>
      </c>
      <c r="B77" s="6" t="s">
        <v>69</v>
      </c>
      <c r="C77" s="6">
        <v>10.1</v>
      </c>
      <c r="D77" s="6">
        <v>375</v>
      </c>
      <c r="E77" s="6">
        <v>416</v>
      </c>
      <c r="F77" s="6">
        <v>58416.09085976646</v>
      </c>
      <c r="G77" s="6">
        <v>4700</v>
      </c>
      <c r="H77" s="6">
        <v>376.80487804878049</v>
      </c>
      <c r="I77" s="6">
        <v>1.1093333333333333</v>
      </c>
      <c r="J77" s="6">
        <v>155.77624229271055</v>
      </c>
      <c r="K77" s="6">
        <v>4700</v>
      </c>
      <c r="L77" s="6">
        <v>1.0048130750656128</v>
      </c>
      <c r="M77" s="6">
        <v>433.23514690779916</v>
      </c>
      <c r="N77" s="6">
        <v>77059.524112883431</v>
      </c>
      <c r="O77" s="6">
        <v>6200</v>
      </c>
      <c r="P77" s="6">
        <v>351.97261693493772</v>
      </c>
      <c r="Q77" s="6">
        <v>1.1552937250874644</v>
      </c>
      <c r="R77" s="6">
        <v>205.4920654296875</v>
      </c>
      <c r="S77" s="6">
        <v>6200</v>
      </c>
      <c r="T77" s="6">
        <v>0.93859364515983423</v>
      </c>
      <c r="U77" s="6">
        <v>3000</v>
      </c>
      <c r="V77" s="6">
        <v>7000</v>
      </c>
      <c r="W77" s="6">
        <v>62144.78125</v>
      </c>
      <c r="X77" s="6">
        <v>3.859</v>
      </c>
      <c r="Y77" s="6">
        <v>4</v>
      </c>
      <c r="Z77" s="6">
        <v>0.36108145117759705</v>
      </c>
      <c r="AA77" s="6">
        <v>2.2914290854216532</v>
      </c>
      <c r="AB77" s="6">
        <v>7773.6268809017884</v>
      </c>
      <c r="AC77" s="6">
        <v>189</v>
      </c>
      <c r="AD77" s="1">
        <v>5.507336984137396</v>
      </c>
      <c r="AE77" s="6">
        <v>189</v>
      </c>
      <c r="AF77" s="6">
        <v>0</v>
      </c>
      <c r="AG77" s="6">
        <v>3.859</v>
      </c>
      <c r="AH77" s="6">
        <v>7773.6268809017884</v>
      </c>
      <c r="AI77" s="3">
        <v>7345.51</v>
      </c>
      <c r="AJ77" s="3">
        <v>5.5072990698020732</v>
      </c>
      <c r="AK77" s="3">
        <f t="shared" si="17"/>
        <v>1943.4067202254471</v>
      </c>
      <c r="AL77" s="3">
        <v>2314.08</v>
      </c>
      <c r="AM77" s="3">
        <f t="shared" si="18"/>
        <v>-19.073376453671649</v>
      </c>
      <c r="AN77" s="3">
        <v>5.5072990698020732</v>
      </c>
      <c r="AO77" s="3">
        <f t="shared" si="19"/>
        <v>1943.4067202254471</v>
      </c>
      <c r="AP77" s="3">
        <f t="shared" si="20"/>
        <v>7773.6268809017884</v>
      </c>
      <c r="AQ77" s="3">
        <f>coeff!$A$1+coeff!$A$2*C77+coeff!$A$3*D77+coeff!$A$4*N77+coeff!$A$5*W77+coeff!$A$6*X77+coeff!$A$7*Y77+coeff!$A$8*Z77+coeff!$A$9*AA77</f>
        <v>7345.5579225545825</v>
      </c>
      <c r="AR77" s="3">
        <f>coeff!$B$1+coeff!$B$2*C77+coeff!$B$3*D77+coeff!$B$4*N77+coeff!$B$5*W77+coeff!$B$6*X77+coeff!$B$7*Y77+coeff!$B$8*Z77+coeff!$B$9*AA77</f>
        <v>2272.9849208831133</v>
      </c>
      <c r="AT77" s="3">
        <f t="shared" si="21"/>
        <v>1514466.0953858041</v>
      </c>
      <c r="AU77" s="3">
        <f t="shared" si="22"/>
        <v>644114.59386432113</v>
      </c>
      <c r="AV77" s="3">
        <v>7773.6268809017884</v>
      </c>
      <c r="AW77" s="3">
        <v>7345.5579225545825</v>
      </c>
      <c r="AX77" s="3">
        <v>7773.6268809017884</v>
      </c>
      <c r="AY77" s="3">
        <f t="shared" si="23"/>
        <v>-5.5066825936665893</v>
      </c>
      <c r="AZ77" s="3">
        <f t="shared" si="24"/>
        <v>644194.63045580254</v>
      </c>
      <c r="BA77" s="3">
        <f t="shared" si="25"/>
        <v>1514588.8201200946</v>
      </c>
      <c r="BC77" s="3">
        <v>1943.4067202254471</v>
      </c>
      <c r="BD77" s="3">
        <v>2272.9849208831133</v>
      </c>
      <c r="BE77" s="3">
        <v>1943.4067202254471</v>
      </c>
      <c r="BF77" s="3">
        <f t="shared" si="26"/>
        <v>16.958786713438613</v>
      </c>
      <c r="BG77" s="3">
        <f t="shared" si="27"/>
        <v>152990.28629958723</v>
      </c>
      <c r="BH77" s="3">
        <f t="shared" si="28"/>
        <v>3789.8215668266193</v>
      </c>
      <c r="BJ77" s="3">
        <v>7773.6268809017884</v>
      </c>
      <c r="BK77" s="3">
        <f t="shared" si="29"/>
        <v>4000</v>
      </c>
      <c r="BL77" s="3">
        <v>-5.5066825936665893</v>
      </c>
      <c r="BN77" s="3">
        <v>1943.4067202254471</v>
      </c>
      <c r="BO77" s="3">
        <f>coeff!$C$1+coeff!$C$2*C77+coeff!$C$3*D77+coeff!$C$4*N77+coeff!$C$5*W77+coeff!$C$6*X77+coeff!$C$7*Y77+coeff!$C$8*Z77+coeff!$C$9*AA77</f>
        <v>2317.3506855449223</v>
      </c>
      <c r="BP77" s="3">
        <f t="shared" si="30"/>
        <v>19.241672956451204</v>
      </c>
    </row>
    <row r="78" spans="1:68" ht="28.8" x14ac:dyDescent="0.3">
      <c r="A78" s="4" t="s">
        <v>107</v>
      </c>
      <c r="B78" s="3" t="s">
        <v>108</v>
      </c>
      <c r="C78" s="3">
        <v>10</v>
      </c>
      <c r="D78" s="3">
        <v>521</v>
      </c>
      <c r="E78" s="3">
        <v>674</v>
      </c>
      <c r="F78" s="3">
        <v>58992.544243560158</v>
      </c>
      <c r="G78" s="3">
        <v>5000</v>
      </c>
      <c r="H78" s="3">
        <v>635.25</v>
      </c>
      <c r="I78" s="3">
        <v>1.2936660268714011</v>
      </c>
      <c r="J78" s="3">
        <v>113.2294515231481</v>
      </c>
      <c r="K78" s="3">
        <v>5000</v>
      </c>
      <c r="L78" s="3">
        <v>1.2192898988723755</v>
      </c>
      <c r="M78" s="3">
        <v>830.33245832157525</v>
      </c>
      <c r="N78" s="3">
        <v>82589.561940984233</v>
      </c>
      <c r="O78" s="3">
        <v>7000</v>
      </c>
      <c r="P78" s="3">
        <v>668.22627739633106</v>
      </c>
      <c r="Q78" s="3">
        <v>1.5937283269128124</v>
      </c>
      <c r="R78" s="3">
        <v>158.52122497558594</v>
      </c>
      <c r="S78" s="3">
        <v>7000</v>
      </c>
      <c r="T78" s="3">
        <v>1.2825840257127279</v>
      </c>
      <c r="U78" s="3">
        <v>4000</v>
      </c>
      <c r="V78" s="3">
        <v>7000</v>
      </c>
      <c r="W78" s="3">
        <v>64891.80078125</v>
      </c>
      <c r="X78" s="3">
        <v>4.3899999999999997</v>
      </c>
      <c r="Y78" s="3">
        <v>4.3</v>
      </c>
      <c r="Z78" s="3">
        <v>0.4818757176399231</v>
      </c>
      <c r="AA78" s="3">
        <v>3.4818715933062805</v>
      </c>
      <c r="AB78" s="3">
        <v>7505.6217737553097</v>
      </c>
      <c r="AC78" s="3">
        <v>155</v>
      </c>
      <c r="AD78" s="2">
        <v>-8.1297747554499225</v>
      </c>
      <c r="AE78" s="3">
        <v>155</v>
      </c>
      <c r="AF78" s="3">
        <v>0</v>
      </c>
      <c r="AG78" s="3">
        <v>4.3899999999999997</v>
      </c>
      <c r="AH78" s="3">
        <v>7505.6217737553097</v>
      </c>
      <c r="AI78" s="3">
        <v>8115.81</v>
      </c>
      <c r="AJ78" s="3">
        <v>-8.1297492018358586</v>
      </c>
      <c r="AK78" s="3">
        <f t="shared" si="17"/>
        <v>2501.8739245851034</v>
      </c>
      <c r="AL78" s="3">
        <v>2329.37</v>
      </c>
      <c r="AM78" s="3">
        <f t="shared" si="18"/>
        <v>6.8949887078626704</v>
      </c>
      <c r="AN78" s="3">
        <v>-8.1297492018358586</v>
      </c>
      <c r="AO78" s="3">
        <f t="shared" si="19"/>
        <v>2501.8739245851034</v>
      </c>
      <c r="AP78" s="3">
        <f t="shared" si="20"/>
        <v>7505.6217737553097</v>
      </c>
      <c r="AQ78" s="3">
        <f>coeff!$A$1+coeff!$A$2*C78+coeff!$A$3*D78+coeff!$A$4*N78+coeff!$A$5*W78+coeff!$A$6*X78+coeff!$A$7*Y78+coeff!$A$8*Z78+coeff!$A$9*AA78</f>
        <v>8115.869387974135</v>
      </c>
      <c r="AR78" s="3">
        <f>coeff!$B$1+coeff!$B$2*C78+coeff!$B$3*D78+coeff!$B$4*N78+coeff!$B$5*W78+coeff!$B$6*X78+coeff!$B$7*Y78+coeff!$B$8*Z78+coeff!$B$9*AA78</f>
        <v>2329.371422484201</v>
      </c>
      <c r="AT78" s="3">
        <f t="shared" si="21"/>
        <v>211899.10015089129</v>
      </c>
      <c r="AU78" s="3">
        <f t="shared" si="22"/>
        <v>1146125.7095842571</v>
      </c>
      <c r="AV78" s="3">
        <v>7505.6217737553097</v>
      </c>
      <c r="AW78" s="3">
        <v>8115.869387974135</v>
      </c>
      <c r="AX78" s="3">
        <v>7505.6217737553097</v>
      </c>
      <c r="AY78" s="3">
        <f t="shared" si="23"/>
        <v>8.1305404483964328</v>
      </c>
      <c r="AZ78" s="3">
        <f t="shared" si="24"/>
        <v>1146232.4723376441</v>
      </c>
      <c r="BA78" s="3">
        <f t="shared" si="25"/>
        <v>211945.00743509075</v>
      </c>
      <c r="BC78" s="3">
        <v>2501.8739245851034</v>
      </c>
      <c r="BD78" s="3">
        <v>2329.371422484201</v>
      </c>
      <c r="BE78" s="3">
        <v>2501.8739245851034</v>
      </c>
      <c r="BF78" s="3">
        <f t="shared" si="26"/>
        <v>-6.8949318511127284</v>
      </c>
      <c r="BG78" s="3">
        <f t="shared" si="27"/>
        <v>27998.484567484335</v>
      </c>
      <c r="BH78" s="3">
        <f t="shared" si="28"/>
        <v>26.780884538307777</v>
      </c>
      <c r="BJ78" s="3">
        <v>7505.6217737553097</v>
      </c>
      <c r="BK78" s="3">
        <f t="shared" si="29"/>
        <v>3000</v>
      </c>
      <c r="BL78" s="3">
        <v>8.1305404483964328</v>
      </c>
      <c r="BN78" s="3">
        <v>2501.8739245851034</v>
      </c>
      <c r="BO78" s="3">
        <f>coeff!$C$1+coeff!$C$2*C78+coeff!$C$3*D78+coeff!$C$4*N78+coeff!$C$5*W78+coeff!$C$6*X78+coeff!$C$7*Y78+coeff!$C$8*Z78+coeff!$C$9*AA78</f>
        <v>2486.1804393903876</v>
      </c>
      <c r="BP78" s="3">
        <f t="shared" si="30"/>
        <v>-0.62726922569922439</v>
      </c>
    </row>
    <row r="79" spans="1:68" ht="43.2" x14ac:dyDescent="0.3">
      <c r="A79" s="4" t="s">
        <v>77</v>
      </c>
      <c r="B79" s="3" t="s">
        <v>78</v>
      </c>
      <c r="C79" s="3">
        <v>10.1</v>
      </c>
      <c r="D79" s="3">
        <v>509</v>
      </c>
      <c r="E79" s="3">
        <v>651</v>
      </c>
      <c r="F79" s="3">
        <v>68463.50371705291</v>
      </c>
      <c r="G79" s="3">
        <v>5000</v>
      </c>
      <c r="H79" s="3">
        <v>623.4375</v>
      </c>
      <c r="I79" s="3">
        <v>1.2789783889980353</v>
      </c>
      <c r="J79" s="3">
        <v>134.5059012122847</v>
      </c>
      <c r="K79" s="3">
        <v>5000</v>
      </c>
      <c r="L79" s="3">
        <v>1.2248281240463257</v>
      </c>
      <c r="M79" s="3">
        <v>717.73016163471902</v>
      </c>
      <c r="N79" s="3">
        <v>87633.284757827729</v>
      </c>
      <c r="O79" s="3">
        <v>6400</v>
      </c>
      <c r="P79" s="3">
        <v>588.15314964213007</v>
      </c>
      <c r="Q79" s="3">
        <v>1.410078903015165</v>
      </c>
      <c r="R79" s="3">
        <v>172.16755676269531</v>
      </c>
      <c r="S79" s="3">
        <v>6400</v>
      </c>
      <c r="T79" s="3">
        <v>1.1555071702202948</v>
      </c>
      <c r="U79" s="3">
        <v>3400</v>
      </c>
      <c r="V79" s="3">
        <v>6500</v>
      </c>
      <c r="W79" s="3">
        <v>67778.8671875</v>
      </c>
      <c r="X79" s="3">
        <v>4.5</v>
      </c>
      <c r="Y79" s="3">
        <v>4</v>
      </c>
      <c r="Z79" s="3">
        <v>0.39819720387458801</v>
      </c>
      <c r="AA79" s="3">
        <v>2.8146901733380916</v>
      </c>
      <c r="AB79" s="3">
        <v>7379.0394122265234</v>
      </c>
      <c r="AC79" s="3">
        <v>93</v>
      </c>
      <c r="AD79" s="2">
        <v>1.2501626227801992</v>
      </c>
      <c r="AE79" s="3">
        <v>93</v>
      </c>
      <c r="AF79" s="3">
        <v>0</v>
      </c>
      <c r="AG79" s="3">
        <v>4.5</v>
      </c>
      <c r="AH79" s="3">
        <v>7379.0394122265234</v>
      </c>
      <c r="AI79" s="3">
        <v>7286.79</v>
      </c>
      <c r="AJ79" s="3">
        <v>1.2501547569141989</v>
      </c>
      <c r="AK79" s="3">
        <f t="shared" si="17"/>
        <v>2380.3352942666206</v>
      </c>
      <c r="AL79" s="3">
        <v>2160.87</v>
      </c>
      <c r="AM79" s="3">
        <f t="shared" si="18"/>
        <v>9.2199319480425466</v>
      </c>
      <c r="AN79" s="3">
        <v>1.2501547569141989</v>
      </c>
      <c r="AO79" s="3">
        <f t="shared" si="19"/>
        <v>2380.3352942666206</v>
      </c>
      <c r="AP79" s="3">
        <f t="shared" si="20"/>
        <v>7379.0394122265234</v>
      </c>
      <c r="AQ79" s="3">
        <f>coeff!$A$1+coeff!$A$2*C79+coeff!$A$3*D79+coeff!$A$4*N79+coeff!$A$5*W79+coeff!$A$6*X79+coeff!$A$7*Y79+coeff!$A$8*Z79+coeff!$A$9*AA79</f>
        <v>7286.8464918559312</v>
      </c>
      <c r="AR79" s="3">
        <f>coeff!$B$1+coeff!$B$2*C79+coeff!$B$3*D79+coeff!$B$4*N79+coeff!$B$5*W79+coeff!$B$6*X79+coeff!$B$7*Y79+coeff!$B$8*Z79+coeff!$B$9*AA79</f>
        <v>2160.873049526379</v>
      </c>
      <c r="AT79" s="3">
        <f t="shared" si="21"/>
        <v>1662417.9818917266</v>
      </c>
      <c r="AU79" s="3">
        <f t="shared" si="22"/>
        <v>1433180.0217208955</v>
      </c>
      <c r="AV79" s="3">
        <v>7379.0394122265234</v>
      </c>
      <c r="AW79" s="3">
        <v>7286.8464918559312</v>
      </c>
      <c r="AX79" s="3">
        <v>7379.0394122265234</v>
      </c>
      <c r="AY79" s="3">
        <f t="shared" si="23"/>
        <v>-1.2493891849640397</v>
      </c>
      <c r="AZ79" s="3">
        <f t="shared" si="24"/>
        <v>1433299.407594508</v>
      </c>
      <c r="BA79" s="3">
        <f t="shared" si="25"/>
        <v>1662546.5614816179</v>
      </c>
      <c r="BC79" s="3">
        <v>2380.3352942666206</v>
      </c>
      <c r="BD79" s="3">
        <v>2160.873049526379</v>
      </c>
      <c r="BE79" s="3">
        <v>2380.3352942666206</v>
      </c>
      <c r="BF79" s="3">
        <f t="shared" si="26"/>
        <v>-9.2198038347306781</v>
      </c>
      <c r="BG79" s="3">
        <f t="shared" si="27"/>
        <v>2096.6184826944436</v>
      </c>
      <c r="BH79" s="3">
        <f t="shared" si="28"/>
        <v>30162.449184650606</v>
      </c>
      <c r="BJ79" s="3">
        <v>7379.0394122265234</v>
      </c>
      <c r="BK79" s="3">
        <f t="shared" si="29"/>
        <v>3100</v>
      </c>
      <c r="BL79" s="3">
        <v>-1.2493891849640397</v>
      </c>
      <c r="BN79" s="3">
        <v>2380.3352942666206</v>
      </c>
      <c r="BO79" s="3">
        <f>coeff!$C$1+coeff!$C$2*C79+coeff!$C$3*D79+coeff!$C$4*N79+coeff!$C$5*W79+coeff!$C$6*X79+coeff!$C$7*Y79+coeff!$C$8*Z79+coeff!$C$9*AA79</f>
        <v>2231.2656247561686</v>
      </c>
      <c r="BP79" s="3">
        <f t="shared" si="30"/>
        <v>-6.262549224452024</v>
      </c>
    </row>
    <row r="80" spans="1:68" ht="43.2" x14ac:dyDescent="0.3">
      <c r="A80" s="4" t="s">
        <v>27</v>
      </c>
      <c r="B80" s="3" t="s">
        <v>28</v>
      </c>
      <c r="C80" s="3">
        <v>10.5</v>
      </c>
      <c r="D80" s="3">
        <v>454</v>
      </c>
      <c r="E80" s="3">
        <v>597</v>
      </c>
      <c r="F80" s="3">
        <v>85939.797840184954</v>
      </c>
      <c r="G80" s="3">
        <v>6000</v>
      </c>
      <c r="H80" s="3">
        <v>554.18181818181813</v>
      </c>
      <c r="I80" s="3">
        <v>1.3149779735682818</v>
      </c>
      <c r="J80" s="3">
        <v>189.2947088990858</v>
      </c>
      <c r="K80" s="3">
        <v>6000</v>
      </c>
      <c r="L80" s="3">
        <v>1.2206649780273437</v>
      </c>
      <c r="M80" s="3">
        <v>682.01120516117464</v>
      </c>
      <c r="N80" s="3">
        <v>85939.797840184954</v>
      </c>
      <c r="O80" s="3">
        <v>6000</v>
      </c>
      <c r="P80" s="3">
        <v>482.60055874272308</v>
      </c>
      <c r="Q80" s="3">
        <v>1.5022273241435564</v>
      </c>
      <c r="R80" s="3">
        <v>189.29470825195312</v>
      </c>
      <c r="S80" s="3">
        <v>6000</v>
      </c>
      <c r="T80" s="3">
        <v>1.0629968254244999</v>
      </c>
      <c r="U80" s="3">
        <v>3000</v>
      </c>
      <c r="V80" s="3">
        <v>6200</v>
      </c>
      <c r="W80" s="3">
        <v>65887.171875</v>
      </c>
      <c r="X80" s="3">
        <v>4.25</v>
      </c>
      <c r="Y80" s="3">
        <v>4</v>
      </c>
      <c r="Z80" s="3">
        <v>0.32725110650062561</v>
      </c>
      <c r="AA80" s="3">
        <v>2.2515163818148256</v>
      </c>
      <c r="AB80" s="3">
        <v>7307.7177710459</v>
      </c>
      <c r="AC80" s="3">
        <v>53</v>
      </c>
      <c r="AD80" s="2">
        <v>1.7076461604987596</v>
      </c>
      <c r="AE80" s="3">
        <v>53</v>
      </c>
      <c r="AF80" s="3">
        <v>0</v>
      </c>
      <c r="AG80" s="3">
        <v>4.25</v>
      </c>
      <c r="AH80" s="3">
        <v>7307.7177710459</v>
      </c>
      <c r="AI80" s="3">
        <v>7182.93</v>
      </c>
      <c r="AJ80" s="3">
        <v>1.7076161799833678</v>
      </c>
      <c r="AK80" s="3">
        <f t="shared" si="17"/>
        <v>2283.6618034518438</v>
      </c>
      <c r="AL80" s="3">
        <v>2139.38</v>
      </c>
      <c r="AM80" s="3">
        <f t="shared" si="18"/>
        <v>6.3180022205457957</v>
      </c>
      <c r="AN80" s="3">
        <v>1.7076161799833678</v>
      </c>
      <c r="AO80" s="3">
        <f t="shared" si="19"/>
        <v>2283.6618034518438</v>
      </c>
      <c r="AP80" s="3">
        <f t="shared" si="20"/>
        <v>7307.7177710459</v>
      </c>
      <c r="AQ80" s="3">
        <f>coeff!$A$1+coeff!$A$2*C80+coeff!$A$3*D80+coeff!$A$4*N80+coeff!$A$5*W80+coeff!$A$6*X80+coeff!$A$7*Y80+coeff!$A$8*Z80+coeff!$A$9*AA80</f>
        <v>7182.9765380451772</v>
      </c>
      <c r="AR80" s="3">
        <f>coeff!$B$1+coeff!$B$2*C80+coeff!$B$3*D80+coeff!$B$4*N80+coeff!$B$5*W80+coeff!$B$6*X80+coeff!$B$7*Y80+coeff!$B$8*Z80+coeff!$B$9*AA80</f>
        <v>2139.3840146264261</v>
      </c>
      <c r="AT80" s="3">
        <f t="shared" si="21"/>
        <v>1941055.9607927515</v>
      </c>
      <c r="AU80" s="3">
        <f t="shared" si="22"/>
        <v>1609032.912609186</v>
      </c>
      <c r="AV80" s="3">
        <v>7307.7177710459</v>
      </c>
      <c r="AW80" s="3">
        <v>7182.9765380451772</v>
      </c>
      <c r="AX80" s="3">
        <v>7307.7177710459</v>
      </c>
      <c r="AY80" s="3">
        <f t="shared" si="23"/>
        <v>-1.7069793457947062</v>
      </c>
      <c r="AZ80" s="3">
        <f t="shared" si="24"/>
        <v>1609159.4108611776</v>
      </c>
      <c r="BA80" s="3">
        <f t="shared" si="25"/>
        <v>1941194.8985628739</v>
      </c>
      <c r="BC80" s="3">
        <v>2283.6618034518438</v>
      </c>
      <c r="BD80" s="3">
        <v>2139.3840146264261</v>
      </c>
      <c r="BE80" s="3">
        <v>2283.6618034518438</v>
      </c>
      <c r="BF80" s="3">
        <f t="shared" si="26"/>
        <v>-6.3178264227801249</v>
      </c>
      <c r="BG80" s="3">
        <f t="shared" si="27"/>
        <v>2589.2470060447899</v>
      </c>
      <c r="BH80" s="3">
        <f t="shared" si="28"/>
        <v>38088.375228670913</v>
      </c>
      <c r="BJ80" s="3">
        <v>7307.7177710459</v>
      </c>
      <c r="BK80" s="3">
        <f t="shared" si="29"/>
        <v>3200</v>
      </c>
      <c r="BL80" s="3">
        <v>-1.7069793457947062</v>
      </c>
      <c r="BN80" s="3">
        <v>2283.6618034518438</v>
      </c>
      <c r="BO80" s="3">
        <f>coeff!$C$1+coeff!$C$2*C80+coeff!$C$3*D80+coeff!$C$4*N80+coeff!$C$5*W80+coeff!$C$6*X80+coeff!$C$7*Y80+coeff!$C$8*Z80+coeff!$C$9*AA80</f>
        <v>2110.4251445775863</v>
      </c>
      <c r="BP80" s="3">
        <f t="shared" si="30"/>
        <v>-7.5859156821033462</v>
      </c>
    </row>
    <row r="81" spans="1:68" ht="43.2" x14ac:dyDescent="0.3">
      <c r="A81" s="9" t="s">
        <v>27</v>
      </c>
      <c r="B81" s="7" t="s">
        <v>243</v>
      </c>
      <c r="C81" s="7">
        <v>10.5</v>
      </c>
      <c r="D81" s="7">
        <v>454</v>
      </c>
      <c r="E81" s="7">
        <v>580</v>
      </c>
      <c r="F81" s="7">
        <v>56198.045693213404</v>
      </c>
      <c r="G81" s="7">
        <v>4200</v>
      </c>
      <c r="H81" s="7">
        <v>551.30303030303025</v>
      </c>
      <c r="I81" s="7">
        <v>1.277533039647577</v>
      </c>
      <c r="J81" s="7">
        <v>123.7842416150075</v>
      </c>
      <c r="K81" s="7">
        <v>4200</v>
      </c>
      <c r="L81" s="7">
        <v>1.214323878288269</v>
      </c>
      <c r="M81" s="7">
        <v>599.30163857211426</v>
      </c>
      <c r="N81" s="7">
        <v>81620.971125857555</v>
      </c>
      <c r="O81" s="7">
        <v>6100</v>
      </c>
      <c r="P81" s="7">
        <v>482.54228493959863</v>
      </c>
      <c r="Q81" s="7">
        <v>1.3200476620531152</v>
      </c>
      <c r="R81" s="7">
        <v>179.78187561035156</v>
      </c>
      <c r="S81" s="7">
        <v>6100</v>
      </c>
      <c r="T81" s="7">
        <v>1.062868469029953</v>
      </c>
      <c r="U81" s="7">
        <v>3000</v>
      </c>
      <c r="V81" s="7">
        <v>6200</v>
      </c>
      <c r="W81" s="7">
        <v>61550.23828125</v>
      </c>
      <c r="X81" s="7">
        <v>4.25</v>
      </c>
      <c r="Y81" s="7">
        <v>4</v>
      </c>
      <c r="Z81" s="7">
        <v>0.35772708058357239</v>
      </c>
      <c r="AA81" s="7">
        <v>2.4611937626898919</v>
      </c>
      <c r="AB81" s="7">
        <v>7287.0155114183108</v>
      </c>
      <c r="AC81" s="7">
        <v>54</v>
      </c>
      <c r="AD81" s="10">
        <v>-9.3028425886027435</v>
      </c>
      <c r="AE81" s="7">
        <v>54</v>
      </c>
      <c r="AF81" s="7">
        <v>0</v>
      </c>
      <c r="AG81" s="7">
        <v>4.25</v>
      </c>
      <c r="AH81" s="7">
        <v>7287.0155114183108</v>
      </c>
      <c r="AI81" s="3">
        <v>7964.92</v>
      </c>
      <c r="AJ81" s="3">
        <v>-9.302909915855869</v>
      </c>
      <c r="AK81" s="3">
        <f t="shared" si="17"/>
        <v>2277.1923473182219</v>
      </c>
      <c r="AL81" s="3">
        <v>2162.0300000000002</v>
      </c>
      <c r="AM81" s="3">
        <f t="shared" si="18"/>
        <v>5.0572077257261459</v>
      </c>
      <c r="AN81" s="3">
        <v>-9.302909915855869</v>
      </c>
      <c r="AO81" s="3">
        <f t="shared" si="19"/>
        <v>2277.1923473182219</v>
      </c>
      <c r="AP81" s="3">
        <f t="shared" si="20"/>
        <v>7287.0155114183108</v>
      </c>
      <c r="AQ81" s="3">
        <f>coeff!$A$1+coeff!$A$2*C81+coeff!$A$3*D81+coeff!$A$4*N81+coeff!$A$5*W81+coeff!$A$6*X81+coeff!$A$7*Y81+coeff!$A$8*Z81+coeff!$A$9*AA81</f>
        <v>7964.9740819784483</v>
      </c>
      <c r="AR81" s="3">
        <f>coeff!$B$1+coeff!$B$2*C81+coeff!$B$3*D81+coeff!$B$4*N81+coeff!$B$5*W81+coeff!$B$6*X81+coeff!$B$7*Y81+coeff!$B$8*Z81+coeff!$B$9*AA81</f>
        <v>2206.3234950627611</v>
      </c>
      <c r="AT81" s="3">
        <f t="shared" si="21"/>
        <v>373590.25519293005</v>
      </c>
      <c r="AU81" s="3">
        <f t="shared" si="22"/>
        <v>1661982.1604270351</v>
      </c>
      <c r="AV81" s="3">
        <v>7287.0155114183108</v>
      </c>
      <c r="AW81" s="3">
        <v>7964.9740819784483</v>
      </c>
      <c r="AX81" s="3">
        <v>7287.0155114183108</v>
      </c>
      <c r="AY81" s="3">
        <f t="shared" si="23"/>
        <v>9.3036520849697339</v>
      </c>
      <c r="AZ81" s="3">
        <f t="shared" si="24"/>
        <v>1662110.7231618587</v>
      </c>
      <c r="BA81" s="3">
        <f t="shared" si="25"/>
        <v>373651.21014701069</v>
      </c>
      <c r="BC81" s="3">
        <v>2277.1923473182219</v>
      </c>
      <c r="BD81" s="3">
        <v>2206.3234950627611</v>
      </c>
      <c r="BE81" s="3">
        <v>2277.1923473182219</v>
      </c>
      <c r="BF81" s="3">
        <f t="shared" si="26"/>
        <v>-3.1121153353128372</v>
      </c>
      <c r="BG81" s="3">
        <f t="shared" si="27"/>
        <v>3289.4928145789518</v>
      </c>
      <c r="BH81" s="3">
        <f t="shared" si="28"/>
        <v>16441.125547187465</v>
      </c>
      <c r="BJ81" s="3">
        <v>7287.0155114183108</v>
      </c>
      <c r="BK81" s="3">
        <f t="shared" si="29"/>
        <v>3200</v>
      </c>
      <c r="BL81" s="3">
        <v>9.3036520849697339</v>
      </c>
      <c r="BN81" s="3">
        <v>2277.1923473182219</v>
      </c>
      <c r="BO81" s="3">
        <f>coeff!$C$1+coeff!$C$2*C81+coeff!$C$3*D81+coeff!$C$4*N81+coeff!$C$5*W81+coeff!$C$6*X81+coeff!$C$7*Y81+coeff!$C$8*Z81+coeff!$C$9*AA81</f>
        <v>2180.7031067240982</v>
      </c>
      <c r="BP81" s="3">
        <f t="shared" si="30"/>
        <v>-4.2372020399487118</v>
      </c>
    </row>
    <row r="82" spans="1:68" ht="28.8" x14ac:dyDescent="0.3">
      <c r="A82" s="4" t="s">
        <v>61</v>
      </c>
      <c r="B82" s="3" t="s">
        <v>124</v>
      </c>
      <c r="C82" s="3">
        <v>9</v>
      </c>
      <c r="D82" s="3">
        <v>302</v>
      </c>
      <c r="E82" s="3">
        <v>355</v>
      </c>
      <c r="F82" s="3">
        <v>48938.595275330525</v>
      </c>
      <c r="G82" s="3">
        <v>4400</v>
      </c>
      <c r="H82" s="3">
        <v>339.05882352941177</v>
      </c>
      <c r="I82" s="3">
        <v>1.1754966887417218</v>
      </c>
      <c r="J82" s="3">
        <v>162.04832872626002</v>
      </c>
      <c r="K82" s="3">
        <v>4400</v>
      </c>
      <c r="L82" s="3">
        <v>1.1227113008499146</v>
      </c>
      <c r="M82" s="3">
        <v>382.62694525178574</v>
      </c>
      <c r="N82" s="3">
        <v>71183.411309571689</v>
      </c>
      <c r="O82" s="3">
        <v>6400</v>
      </c>
      <c r="P82" s="3">
        <v>298.18138272223888</v>
      </c>
      <c r="Q82" s="3">
        <v>1.2669766399065754</v>
      </c>
      <c r="R82" s="3">
        <v>235.7066650390625</v>
      </c>
      <c r="S82" s="3">
        <v>6400</v>
      </c>
      <c r="T82" s="3">
        <v>0.98735557192794354</v>
      </c>
      <c r="U82" s="3">
        <v>3000</v>
      </c>
      <c r="V82" s="3">
        <v>6400</v>
      </c>
      <c r="W82" s="3">
        <v>51293.92578125</v>
      </c>
      <c r="X82" s="3">
        <v>4.0039999999999996</v>
      </c>
      <c r="Y82" s="3">
        <v>3.0028000000000001</v>
      </c>
      <c r="Z82" s="3">
        <v>0.33112230896949768</v>
      </c>
      <c r="AA82" s="3">
        <v>1.9660751711338473</v>
      </c>
      <c r="AB82" s="3">
        <v>7174.2273674447179</v>
      </c>
      <c r="AC82" s="3">
        <v>50</v>
      </c>
      <c r="AD82" s="2">
        <v>-7.3425301391229505</v>
      </c>
      <c r="AE82" s="3">
        <v>50</v>
      </c>
      <c r="AF82" s="3">
        <v>0</v>
      </c>
      <c r="AG82" s="3">
        <v>4.0039999999999996</v>
      </c>
      <c r="AH82" s="3">
        <v>7174.2273674447179</v>
      </c>
      <c r="AI82" s="3">
        <v>7701</v>
      </c>
      <c r="AJ82" s="3">
        <v>-7.3425695280536605</v>
      </c>
      <c r="AK82" s="3">
        <f t="shared" si="17"/>
        <v>2110.0668727778584</v>
      </c>
      <c r="AL82" s="3">
        <v>2046.18</v>
      </c>
      <c r="AM82" s="3">
        <f t="shared" si="18"/>
        <v>3.0277179174777826</v>
      </c>
      <c r="AN82" s="3">
        <v>-7.3425695280536605</v>
      </c>
      <c r="AO82" s="3">
        <f t="shared" si="19"/>
        <v>2110.0668727778584</v>
      </c>
      <c r="AP82" s="3">
        <f t="shared" si="20"/>
        <v>7174.2273674447179</v>
      </c>
      <c r="AQ82" s="3">
        <f>coeff!$A$1+coeff!$A$2*C82+coeff!$A$3*D82+coeff!$A$4*N82+coeff!$A$5*W82+coeff!$A$6*X82+coeff!$A$7*Y82+coeff!$A$8*Z82+coeff!$A$9*AA82</f>
        <v>7701.0409762992986</v>
      </c>
      <c r="AR82" s="3">
        <f>coeff!$B$1+coeff!$B$2*C82+coeff!$B$3*D82+coeff!$B$4*N82+coeff!$B$5*W82+coeff!$B$6*X82+coeff!$B$7*Y82+coeff!$B$8*Z82+coeff!$B$9*AA82</f>
        <v>2046.1820788711434</v>
      </c>
      <c r="AT82" s="3">
        <f t="shared" si="21"/>
        <v>765893.48355892603</v>
      </c>
      <c r="AU82" s="3">
        <f t="shared" si="22"/>
        <v>1965511.5099801712</v>
      </c>
      <c r="AV82" s="3">
        <v>7174.2273674447179</v>
      </c>
      <c r="AW82" s="3">
        <v>7701.0409762992986</v>
      </c>
      <c r="AX82" s="3">
        <v>7174.2273674447179</v>
      </c>
      <c r="AY82" s="3">
        <f t="shared" si="23"/>
        <v>7.3431406878064793</v>
      </c>
      <c r="AZ82" s="3">
        <f t="shared" si="24"/>
        <v>1965651.3202401965</v>
      </c>
      <c r="BA82" s="3">
        <f t="shared" si="25"/>
        <v>765980.7586044023</v>
      </c>
      <c r="BC82" s="3">
        <v>2110.0668727778584</v>
      </c>
      <c r="BD82" s="3">
        <v>2046.1820788711434</v>
      </c>
      <c r="BE82" s="3">
        <v>2110.0668727778584</v>
      </c>
      <c r="BF82" s="3">
        <f t="shared" si="26"/>
        <v>-3.0276193959015161</v>
      </c>
      <c r="BG82" s="3">
        <f t="shared" si="27"/>
        <v>50391.079494508165</v>
      </c>
      <c r="BH82" s="3">
        <f t="shared" si="28"/>
        <v>83154.009129498896</v>
      </c>
      <c r="BJ82" s="3">
        <v>7174.2273674447179</v>
      </c>
      <c r="BK82" s="3">
        <f t="shared" si="29"/>
        <v>3400</v>
      </c>
      <c r="BL82" s="3">
        <v>7.3431406878064793</v>
      </c>
      <c r="BN82" s="3">
        <v>2110.0668727778584</v>
      </c>
      <c r="BO82" s="3">
        <f>coeff!$C$1+coeff!$C$2*C82+coeff!$C$3*D82+coeff!$C$4*N82+coeff!$C$5*W82+coeff!$C$6*X82+coeff!$C$7*Y82+coeff!$C$8*Z82+coeff!$C$9*AA82</f>
        <v>2116.6237987478048</v>
      </c>
      <c r="BP82" s="3">
        <f t="shared" si="30"/>
        <v>0.31074493678555082</v>
      </c>
    </row>
    <row r="83" spans="1:68" ht="43.2" x14ac:dyDescent="0.3">
      <c r="A83" s="9" t="s">
        <v>143</v>
      </c>
      <c r="B83" s="7" t="s">
        <v>144</v>
      </c>
      <c r="C83" s="7">
        <v>10.9</v>
      </c>
      <c r="D83" s="7">
        <v>532</v>
      </c>
      <c r="E83" s="7">
        <v>673</v>
      </c>
      <c r="F83" s="7">
        <v>63445.341577401006</v>
      </c>
      <c r="G83" s="7">
        <v>5300</v>
      </c>
      <c r="H83" s="7">
        <v>607.48387096774195</v>
      </c>
      <c r="I83" s="7">
        <v>1.2650375939849625</v>
      </c>
      <c r="J83" s="7">
        <v>119.25816085977632</v>
      </c>
      <c r="K83" s="7">
        <v>5300</v>
      </c>
      <c r="L83" s="7">
        <v>1.1418870687484741</v>
      </c>
      <c r="M83" s="7">
        <v>775.34506690601199</v>
      </c>
      <c r="N83" s="7">
        <v>79007.406492612557</v>
      </c>
      <c r="O83" s="7">
        <v>6600</v>
      </c>
      <c r="P83" s="7">
        <v>617.88709188543442</v>
      </c>
      <c r="Q83" s="7">
        <v>1.457415539297015</v>
      </c>
      <c r="R83" s="7">
        <v>148.51016235351562</v>
      </c>
      <c r="S83" s="7">
        <v>6600</v>
      </c>
      <c r="T83" s="7">
        <v>1.1614419020402904</v>
      </c>
      <c r="U83" s="7">
        <v>3800</v>
      </c>
      <c r="V83" s="7">
        <v>6800</v>
      </c>
      <c r="W83" s="7">
        <v>63445.34375</v>
      </c>
      <c r="X83" s="7">
        <v>4.4400000000000004</v>
      </c>
      <c r="Y83" s="7">
        <v>4.3</v>
      </c>
      <c r="Z83" s="7">
        <v>0.49585050344467163</v>
      </c>
      <c r="AA83" s="7">
        <v>3.5049606725265376</v>
      </c>
      <c r="AB83" s="7">
        <v>6909.9869123662938</v>
      </c>
      <c r="AC83" s="7">
        <v>110</v>
      </c>
      <c r="AD83" s="10">
        <v>-24.658501676558139</v>
      </c>
      <c r="AE83" s="7">
        <v>110</v>
      </c>
      <c r="AF83" s="7">
        <v>0</v>
      </c>
      <c r="AG83" s="7">
        <v>4.4400000000000004</v>
      </c>
      <c r="AH83" s="7">
        <v>6909.9869123662938</v>
      </c>
      <c r="AI83" s="3">
        <v>8613.89</v>
      </c>
      <c r="AJ83" s="3">
        <v>-24.658557378514796</v>
      </c>
      <c r="AK83" s="3">
        <f t="shared" si="17"/>
        <v>2303.3289707887643</v>
      </c>
      <c r="AL83" s="3">
        <v>2371.4899999999998</v>
      </c>
      <c r="AM83" s="3">
        <f t="shared" si="18"/>
        <v>-2.9592398687146302</v>
      </c>
      <c r="AN83" s="3">
        <v>-24.658557378514796</v>
      </c>
      <c r="AO83" s="3">
        <f t="shared" si="19"/>
        <v>2303.3289707887643</v>
      </c>
      <c r="AP83" s="3">
        <f t="shared" si="20"/>
        <v>6909.9869123662938</v>
      </c>
      <c r="AQ83" s="3">
        <f>coeff!$A$1+coeff!$A$2*C83+coeff!$A$3*D83+coeff!$A$4*N83+coeff!$A$5*W83+coeff!$A$6*X83+coeff!$A$7*Y83+coeff!$A$8*Z83+coeff!$A$9*AA83</f>
        <v>8613.9457387849143</v>
      </c>
      <c r="AR83" s="3">
        <f>coeff!$B$1+coeff!$B$2*C83+coeff!$B$3*D83+coeff!$B$4*N83+coeff!$B$5*W83+coeff!$B$6*X83+coeff!$B$7*Y83+coeff!$B$8*Z83+coeff!$B$9*AA83</f>
        <v>2455.8654950661098</v>
      </c>
      <c r="AT83" s="3">
        <f t="shared" si="21"/>
        <v>1425.1649369713837</v>
      </c>
      <c r="AU83" s="3">
        <f t="shared" si="22"/>
        <v>2776247.3319571908</v>
      </c>
      <c r="AV83" s="3">
        <v>6909.9869123662938</v>
      </c>
      <c r="AW83" s="3">
        <v>8613.9457387849143</v>
      </c>
      <c r="AX83" s="3">
        <v>6909.9869123662938</v>
      </c>
      <c r="AY83" s="3">
        <f t="shared" si="23"/>
        <v>24.659364019476953</v>
      </c>
      <c r="AZ83" s="3">
        <f t="shared" si="24"/>
        <v>2776413.4929582882</v>
      </c>
      <c r="BA83" s="3">
        <f t="shared" si="25"/>
        <v>1421.402760261094</v>
      </c>
      <c r="BC83" s="3">
        <v>2303.3289707887643</v>
      </c>
      <c r="BD83" s="3">
        <v>2455.8654950661098</v>
      </c>
      <c r="BE83" s="3">
        <v>2303.3289707887643</v>
      </c>
      <c r="BF83" s="3">
        <f t="shared" si="26"/>
        <v>6.6224376201507198</v>
      </c>
      <c r="BG83" s="3">
        <f t="shared" si="27"/>
        <v>974.53085598170105</v>
      </c>
      <c r="BH83" s="3">
        <f t="shared" si="28"/>
        <v>14718.311287715655</v>
      </c>
      <c r="BJ83" s="3">
        <v>6909.9869123662938</v>
      </c>
      <c r="BK83" s="3">
        <f t="shared" si="29"/>
        <v>3000</v>
      </c>
      <c r="BL83" s="3">
        <v>24.659364019476953</v>
      </c>
      <c r="BN83" s="3">
        <v>2303.3289707887643</v>
      </c>
      <c r="BO83" s="3">
        <f>coeff!$C$1+coeff!$C$2*C83+coeff!$C$3*D83+coeff!$C$4*N83+coeff!$C$5*W83+coeff!$C$6*X83+coeff!$C$7*Y83+coeff!$C$8*Z83+coeff!$C$9*AA83</f>
        <v>2541.8833577602231</v>
      </c>
      <c r="BP83" s="3">
        <f t="shared" si="30"/>
        <v>10.356939455755075</v>
      </c>
    </row>
    <row r="84" spans="1:68" ht="28.8" x14ac:dyDescent="0.3">
      <c r="A84" s="5" t="s">
        <v>59</v>
      </c>
      <c r="B84" s="6" t="s">
        <v>60</v>
      </c>
      <c r="C84" s="6">
        <v>8.81</v>
      </c>
      <c r="D84" s="6">
        <v>455</v>
      </c>
      <c r="E84" s="6">
        <v>519</v>
      </c>
      <c r="F84" s="6">
        <v>66915.001078374815</v>
      </c>
      <c r="G84" s="6">
        <v>3900</v>
      </c>
      <c r="H84" s="6">
        <v>484.72222222222223</v>
      </c>
      <c r="I84" s="6">
        <v>1.1406593406593406</v>
      </c>
      <c r="J84" s="6">
        <v>147.06593643598859</v>
      </c>
      <c r="K84" s="6">
        <v>3900</v>
      </c>
      <c r="L84" s="6">
        <v>1.0653234720230103</v>
      </c>
      <c r="M84" s="6">
        <v>501.74090671153749</v>
      </c>
      <c r="N84" s="6">
        <v>92651.539954672844</v>
      </c>
      <c r="O84" s="6">
        <v>5400</v>
      </c>
      <c r="P84" s="6">
        <v>393.11372961801169</v>
      </c>
      <c r="Q84" s="6">
        <v>1.1027272674978845</v>
      </c>
      <c r="R84" s="6">
        <v>203.6297607421875</v>
      </c>
      <c r="S84" s="6">
        <v>5400</v>
      </c>
      <c r="T84" s="6">
        <v>0.86398621894068528</v>
      </c>
      <c r="U84" s="6">
        <v>2500</v>
      </c>
      <c r="V84" s="6">
        <v>6000</v>
      </c>
      <c r="W84" s="6">
        <v>72920.1953125</v>
      </c>
      <c r="X84" s="6">
        <v>4.3099999999999996</v>
      </c>
      <c r="Y84" s="6">
        <v>3.9</v>
      </c>
      <c r="Z84" s="6">
        <v>0.2907446026802063</v>
      </c>
      <c r="AA84" s="6">
        <v>1.940977354183544</v>
      </c>
      <c r="AB84" s="6">
        <v>6752.583918372934</v>
      </c>
      <c r="AC84" s="6">
        <v>140</v>
      </c>
      <c r="AD84" s="1">
        <v>17.704344117359589</v>
      </c>
      <c r="AE84" s="6">
        <v>140</v>
      </c>
      <c r="AF84" s="6">
        <v>0</v>
      </c>
      <c r="AG84" s="6">
        <v>4.3099999999999996</v>
      </c>
      <c r="AH84" s="6">
        <v>6752.583918372934</v>
      </c>
      <c r="AI84" s="3">
        <v>5557.08</v>
      </c>
      <c r="AJ84" s="3">
        <v>17.704391871682155</v>
      </c>
      <c r="AK84" s="3">
        <f t="shared" si="17"/>
        <v>1929.3096909636956</v>
      </c>
      <c r="AL84" s="3">
        <v>1998.3</v>
      </c>
      <c r="AM84" s="3">
        <f t="shared" si="18"/>
        <v>-3.5759064166543149</v>
      </c>
      <c r="AN84" s="3">
        <v>17.704391871682155</v>
      </c>
      <c r="AO84" s="3">
        <f t="shared" si="19"/>
        <v>1929.3096909636956</v>
      </c>
      <c r="AP84" s="3">
        <f t="shared" si="20"/>
        <v>6752.583918372934</v>
      </c>
      <c r="AQ84" s="3">
        <f>coeff!$A$1+coeff!$A$2*C84+coeff!$A$3*D84+coeff!$A$4*N84+coeff!$A$5*W84+coeff!$A$6*X84+coeff!$A$7*Y84+coeff!$A$8*Z84+coeff!$A$9*AA84</f>
        <v>5557.1244779340705</v>
      </c>
      <c r="AR84" s="3">
        <f>coeff!$B$1+coeff!$B$2*C84+coeff!$B$3*D84+coeff!$B$4*N84+coeff!$B$5*W84+coeff!$B$6*X84+coeff!$B$7*Y84+coeff!$B$8*Z84+coeff!$B$9*AA84</f>
        <v>1898.8341927121651</v>
      </c>
      <c r="AT84" s="3">
        <f t="shared" si="21"/>
        <v>9114783.0858070441</v>
      </c>
      <c r="AU84" s="3">
        <f t="shared" si="22"/>
        <v>3325555.1231530388</v>
      </c>
      <c r="AV84" s="3">
        <v>6752.583918372934</v>
      </c>
      <c r="AW84" s="3">
        <v>5557.1244779340705</v>
      </c>
      <c r="AX84" s="3">
        <v>6752.583918372934</v>
      </c>
      <c r="AY84" s="3">
        <f t="shared" si="23"/>
        <v>-17.703733191470132</v>
      </c>
      <c r="AZ84" s="3">
        <f t="shared" si="24"/>
        <v>3325736.9807874826</v>
      </c>
      <c r="BA84" s="3">
        <f t="shared" si="25"/>
        <v>9115084.1577463821</v>
      </c>
      <c r="BC84" s="3">
        <v>1929.3096909636956</v>
      </c>
      <c r="BD84" s="3">
        <v>1898.8341927121651</v>
      </c>
      <c r="BE84" s="3">
        <v>1929.3096909636956</v>
      </c>
      <c r="BF84" s="3">
        <f t="shared" si="26"/>
        <v>-1.5796063428421363</v>
      </c>
      <c r="BG84" s="3">
        <f t="shared" si="27"/>
        <v>164216.82889693987</v>
      </c>
      <c r="BH84" s="3">
        <f t="shared" si="28"/>
        <v>189845.16902485068</v>
      </c>
      <c r="BJ84" s="3">
        <v>6752.583918372934</v>
      </c>
      <c r="BK84" s="3">
        <f t="shared" si="29"/>
        <v>3500</v>
      </c>
      <c r="BL84" s="3">
        <v>-17.703733191470132</v>
      </c>
      <c r="BN84" s="3">
        <v>1929.3096909636956</v>
      </c>
      <c r="BO84" s="3">
        <f>coeff!$C$1+coeff!$C$2*C84+coeff!$C$3*D84+coeff!$C$4*N84+coeff!$C$5*W84+coeff!$C$6*X84+coeff!$C$7*Y84+coeff!$C$8*Z84+coeff!$C$9*AA84</f>
        <v>1956.5665035519376</v>
      </c>
      <c r="BP84" s="3">
        <f t="shared" si="30"/>
        <v>1.4127753940129266</v>
      </c>
    </row>
    <row r="85" spans="1:68" ht="28.8" x14ac:dyDescent="0.3">
      <c r="A85" s="5" t="s">
        <v>59</v>
      </c>
      <c r="B85" s="6" t="s">
        <v>115</v>
      </c>
      <c r="C85" s="6">
        <v>8.81</v>
      </c>
      <c r="D85" s="6">
        <v>455</v>
      </c>
      <c r="E85" s="6">
        <v>540</v>
      </c>
      <c r="F85" s="6">
        <v>64459.261667706196</v>
      </c>
      <c r="G85" s="6">
        <v>3400</v>
      </c>
      <c r="H85" s="6">
        <v>484.80555555555554</v>
      </c>
      <c r="I85" s="6">
        <v>1.1868131868131868</v>
      </c>
      <c r="J85" s="6">
        <v>141.66870696199163</v>
      </c>
      <c r="K85" s="6">
        <v>3400</v>
      </c>
      <c r="L85" s="6">
        <v>1.0655065774917603</v>
      </c>
      <c r="M85" s="6">
        <v>456.38773276698362</v>
      </c>
      <c r="N85" s="6">
        <v>96688.892501559298</v>
      </c>
      <c r="O85" s="6">
        <v>5100</v>
      </c>
      <c r="P85" s="6">
        <v>386.07317719299658</v>
      </c>
      <c r="Q85" s="6">
        <v>1.0030499621252387</v>
      </c>
      <c r="R85" s="6">
        <v>212.50306701660156</v>
      </c>
      <c r="S85" s="6">
        <v>5100</v>
      </c>
      <c r="T85" s="6">
        <v>0.84851247734724511</v>
      </c>
      <c r="U85" s="6">
        <v>2500</v>
      </c>
      <c r="V85" s="6">
        <v>6000</v>
      </c>
      <c r="W85" s="6">
        <v>80574.078125</v>
      </c>
      <c r="X85" s="6">
        <v>4.3099999999999996</v>
      </c>
      <c r="Y85" s="6">
        <v>3.9</v>
      </c>
      <c r="Z85" s="6">
        <v>0.25578764081001282</v>
      </c>
      <c r="AA85" s="6">
        <v>1.7076087181516897</v>
      </c>
      <c r="AB85" s="6">
        <v>6699.0666919365194</v>
      </c>
      <c r="AC85" s="6">
        <v>141</v>
      </c>
      <c r="AD85" s="1">
        <v>41.288417646031462</v>
      </c>
      <c r="AE85" s="6">
        <v>141</v>
      </c>
      <c r="AF85" s="6">
        <v>0</v>
      </c>
      <c r="AG85" s="6">
        <v>4.3099999999999996</v>
      </c>
      <c r="AH85" s="6">
        <v>6699.0666919365194</v>
      </c>
      <c r="AI85" s="3">
        <v>3933.13</v>
      </c>
      <c r="AJ85" s="3">
        <v>41.288388653688138</v>
      </c>
      <c r="AK85" s="3">
        <f t="shared" si="17"/>
        <v>1914.0190548390055</v>
      </c>
      <c r="AL85" s="3">
        <v>1985.19</v>
      </c>
      <c r="AM85" s="3">
        <f t="shared" si="18"/>
        <v>-3.7184031674638121</v>
      </c>
      <c r="AN85" s="3">
        <v>41.288388653688138</v>
      </c>
      <c r="AO85" s="3">
        <f t="shared" si="19"/>
        <v>1914.0190548390055</v>
      </c>
      <c r="AP85" s="3">
        <f t="shared" si="20"/>
        <v>6699.0666919365194</v>
      </c>
      <c r="AQ85" s="3">
        <f>coeff!$A$1+coeff!$A$2*C85+coeff!$A$3*D85+coeff!$A$4*N85+coeff!$A$5*W85+coeff!$A$6*X85+coeff!$A$7*Y85+coeff!$A$8*Z85+coeff!$A$9*AA85</f>
        <v>3933.1800463491454</v>
      </c>
      <c r="AR85" s="3">
        <f>coeff!$B$1+coeff!$B$2*C85+coeff!$B$3*D85+coeff!$B$4*N85+coeff!$B$5*W85+coeff!$B$6*X85+coeff!$B$7*Y85+coeff!$B$8*Z85+coeff!$B$9*AA85</f>
        <v>1831.8622088376028</v>
      </c>
      <c r="AT85" s="3">
        <f t="shared" si="21"/>
        <v>21557582.121321376</v>
      </c>
      <c r="AU85" s="3">
        <f t="shared" si="22"/>
        <v>3523608.3649089946</v>
      </c>
      <c r="AV85" s="3">
        <v>6699.0666919365194</v>
      </c>
      <c r="AW85" s="3">
        <v>3933.1800463491454</v>
      </c>
      <c r="AX85" s="3">
        <v>6699.0666919365194</v>
      </c>
      <c r="AY85" s="3">
        <f t="shared" si="23"/>
        <v>-41.287641589187267</v>
      </c>
      <c r="AZ85" s="3">
        <f t="shared" si="24"/>
        <v>3523795.5594195663</v>
      </c>
      <c r="BA85" s="3">
        <f t="shared" si="25"/>
        <v>21558045.137196284</v>
      </c>
      <c r="BC85" s="3">
        <v>1914.0190548390055</v>
      </c>
      <c r="BD85" s="3">
        <v>1831.8622088376028</v>
      </c>
      <c r="BE85" s="3">
        <v>1914.0190548390055</v>
      </c>
      <c r="BF85" s="3">
        <f t="shared" si="26"/>
        <v>-4.2923734637695778</v>
      </c>
      <c r="BG85" s="3">
        <f t="shared" si="27"/>
        <v>176843.28802897426</v>
      </c>
      <c r="BH85" s="3">
        <f t="shared" si="28"/>
        <v>252691.44386022296</v>
      </c>
      <c r="BJ85" s="3">
        <v>6699.0666919365194</v>
      </c>
      <c r="BK85" s="3">
        <f t="shared" si="29"/>
        <v>3500</v>
      </c>
      <c r="BL85" s="3">
        <v>-41.287641589187267</v>
      </c>
      <c r="BN85" s="3">
        <v>1914.0190548390055</v>
      </c>
      <c r="BO85" s="3">
        <f>coeff!$C$1+coeff!$C$2*C85+coeff!$C$3*D85+coeff!$C$4*N85+coeff!$C$5*W85+coeff!$C$6*X85+coeff!$C$7*Y85+coeff!$C$8*Z85+coeff!$C$9*AA85</f>
        <v>1896.5236930790713</v>
      </c>
      <c r="BP85" s="3">
        <f t="shared" si="30"/>
        <v>-0.91406413722489332</v>
      </c>
    </row>
    <row r="86" spans="1:68" ht="43.2" x14ac:dyDescent="0.3">
      <c r="A86" s="4" t="s">
        <v>73</v>
      </c>
      <c r="B86" s="3" t="s">
        <v>100</v>
      </c>
      <c r="C86" s="3">
        <v>10.5</v>
      </c>
      <c r="D86" s="3">
        <v>496</v>
      </c>
      <c r="E86" s="3">
        <v>582</v>
      </c>
      <c r="F86" s="3">
        <v>60715.546709170078</v>
      </c>
      <c r="G86" s="3">
        <v>3800</v>
      </c>
      <c r="H86" s="3">
        <v>557</v>
      </c>
      <c r="I86" s="3">
        <v>1.1733870967741935</v>
      </c>
      <c r="J86" s="3">
        <v>122.41037642977838</v>
      </c>
      <c r="K86" s="3">
        <v>3800</v>
      </c>
      <c r="L86" s="3">
        <v>1.1229839324951172</v>
      </c>
      <c r="M86" s="3">
        <v>566.51483524192031</v>
      </c>
      <c r="N86" s="3">
        <v>92671.097608733282</v>
      </c>
      <c r="O86" s="3">
        <v>5800</v>
      </c>
      <c r="P86" s="3">
        <v>474.04491147682018</v>
      </c>
      <c r="Q86" s="3">
        <v>1.1421670065361296</v>
      </c>
      <c r="R86" s="3">
        <v>186.83688354492187</v>
      </c>
      <c r="S86" s="3">
        <v>5800</v>
      </c>
      <c r="T86" s="3">
        <v>0.95573570862262147</v>
      </c>
      <c r="U86" s="3">
        <v>3000</v>
      </c>
      <c r="V86" s="3">
        <v>6000</v>
      </c>
      <c r="W86" s="3">
        <v>71899.984375</v>
      </c>
      <c r="X86" s="3">
        <v>4.3099999999999996</v>
      </c>
      <c r="Y86" s="3">
        <v>4.25</v>
      </c>
      <c r="Z86" s="3">
        <v>0.32735323905944824</v>
      </c>
      <c r="AA86" s="3">
        <v>2.3139236946556205</v>
      </c>
      <c r="AB86" s="3">
        <v>6236.1589233532168</v>
      </c>
      <c r="AC86" s="3">
        <v>89</v>
      </c>
      <c r="AD86" s="2">
        <v>-7.7052224445812847</v>
      </c>
      <c r="AE86" s="3">
        <v>89</v>
      </c>
      <c r="AF86" s="3">
        <v>0</v>
      </c>
      <c r="AG86" s="3">
        <v>4.3099999999999996</v>
      </c>
      <c r="AH86" s="3">
        <v>6236.1589233532168</v>
      </c>
      <c r="AI86" s="3">
        <v>6716.67</v>
      </c>
      <c r="AJ86" s="3">
        <v>-7.7052410394379409</v>
      </c>
      <c r="AK86" s="3">
        <f t="shared" si="17"/>
        <v>2078.7196411177388</v>
      </c>
      <c r="AL86" s="3">
        <v>2110.9299999999998</v>
      </c>
      <c r="AM86" s="3">
        <f t="shared" si="18"/>
        <v>-1.5495287697835662</v>
      </c>
      <c r="AN86" s="3">
        <v>-7.7052410394379409</v>
      </c>
      <c r="AO86" s="3">
        <f t="shared" si="19"/>
        <v>2078.7196411177388</v>
      </c>
      <c r="AP86" s="3">
        <f t="shared" si="20"/>
        <v>6236.1589233532168</v>
      </c>
      <c r="AQ86" s="3">
        <f>coeff!$A$1+coeff!$A$2*C86+coeff!$A$3*D86+coeff!$A$4*N86+coeff!$A$5*W86+coeff!$A$6*X86+coeff!$A$7*Y86+coeff!$A$8*Z86+coeff!$A$9*AA86</f>
        <v>6716.7243041160636</v>
      </c>
      <c r="AR86" s="3">
        <f>coeff!$B$1+coeff!$B$2*C86+coeff!$B$3*D86+coeff!$B$4*N86+coeff!$B$5*W86+coeff!$B$6*X86+coeff!$B$7*Y86+coeff!$B$8*Z86+coeff!$B$9*AA86</f>
        <v>2110.9308815241802</v>
      </c>
      <c r="AT86" s="3">
        <f t="shared" si="21"/>
        <v>3457628.9706506319</v>
      </c>
      <c r="AU86" s="3">
        <f t="shared" si="22"/>
        <v>5475765.9478563219</v>
      </c>
      <c r="AV86" s="3">
        <v>6236.1589233532168</v>
      </c>
      <c r="AW86" s="3">
        <v>6716.7243041160636</v>
      </c>
      <c r="AX86" s="3">
        <v>6236.1589233532168</v>
      </c>
      <c r="AY86" s="3">
        <f t="shared" si="23"/>
        <v>7.7061118337318488</v>
      </c>
      <c r="AZ86" s="3">
        <f t="shared" si="24"/>
        <v>5475999.3047258956</v>
      </c>
      <c r="BA86" s="3">
        <f t="shared" si="25"/>
        <v>3457814.4042984839</v>
      </c>
      <c r="BC86" s="3">
        <v>2078.7196411177388</v>
      </c>
      <c r="BD86" s="3">
        <v>2110.9308815241802</v>
      </c>
      <c r="BE86" s="3">
        <v>2078.7196411177388</v>
      </c>
      <c r="BF86" s="3">
        <f t="shared" si="26"/>
        <v>1.5495711768577551</v>
      </c>
      <c r="BG86" s="3">
        <f t="shared" si="27"/>
        <v>65447.354894602395</v>
      </c>
      <c r="BH86" s="3">
        <f t="shared" si="28"/>
        <v>50003.921373656616</v>
      </c>
      <c r="BJ86" s="3">
        <v>6236.1589233532168</v>
      </c>
      <c r="BK86" s="3">
        <f t="shared" si="29"/>
        <v>3000</v>
      </c>
      <c r="BL86" s="3">
        <v>7.7061118337318488</v>
      </c>
      <c r="BN86" s="3">
        <v>2078.7196411177388</v>
      </c>
      <c r="BO86" s="3">
        <f>coeff!$C$1+coeff!$C$2*C86+coeff!$C$3*D86+coeff!$C$4*N86+coeff!$C$5*W86+coeff!$C$6*X86+coeff!$C$7*Y86+coeff!$C$8*Z86+coeff!$C$9*AA86</f>
        <v>2098.7357642166885</v>
      </c>
      <c r="BP86" s="3">
        <f t="shared" si="30"/>
        <v>0.96290633441010554</v>
      </c>
    </row>
    <row r="87" spans="1:68" ht="28.8" x14ac:dyDescent="0.3">
      <c r="A87" s="9" t="s">
        <v>61</v>
      </c>
      <c r="B87" s="7" t="s">
        <v>62</v>
      </c>
      <c r="C87" s="7">
        <v>9</v>
      </c>
      <c r="D87" s="7">
        <v>302</v>
      </c>
      <c r="E87" s="7">
        <v>348</v>
      </c>
      <c r="F87" s="7">
        <v>51275.956986837133</v>
      </c>
      <c r="G87" s="7">
        <v>4400</v>
      </c>
      <c r="H87" s="7">
        <v>333.625</v>
      </c>
      <c r="I87" s="7">
        <v>1.1523178807947019</v>
      </c>
      <c r="J87" s="7">
        <v>169.78793704250705</v>
      </c>
      <c r="K87" s="7">
        <v>4400</v>
      </c>
      <c r="L87" s="7">
        <v>1.1047184467315674</v>
      </c>
      <c r="M87" s="7">
        <v>353.38157364018423</v>
      </c>
      <c r="N87" s="7">
        <v>67591.03420992168</v>
      </c>
      <c r="O87" s="7">
        <v>5800</v>
      </c>
      <c r="P87" s="7">
        <v>285.58743217237281</v>
      </c>
      <c r="Q87" s="7">
        <v>1.1701376610602128</v>
      </c>
      <c r="R87" s="7">
        <v>223.81137084960937</v>
      </c>
      <c r="S87" s="7">
        <v>5800</v>
      </c>
      <c r="T87" s="7">
        <v>0.94565374891514153</v>
      </c>
      <c r="U87" s="7">
        <v>3000</v>
      </c>
      <c r="V87" s="7">
        <v>6000</v>
      </c>
      <c r="W87" s="7">
        <v>52441.3203125</v>
      </c>
      <c r="X87" s="7">
        <v>4.0039999999999996</v>
      </c>
      <c r="Y87" s="7">
        <v>3.0028000000000001</v>
      </c>
      <c r="Z87" s="7">
        <v>0.31052473187446594</v>
      </c>
      <c r="AA87" s="7">
        <v>1.8437747890240226</v>
      </c>
      <c r="AB87" s="7">
        <v>6151.1165869401266</v>
      </c>
      <c r="AC87" s="7">
        <v>49</v>
      </c>
      <c r="AD87" s="10">
        <v>-12.533652408016751</v>
      </c>
      <c r="AE87" s="7">
        <v>49</v>
      </c>
      <c r="AF87" s="7">
        <v>0</v>
      </c>
      <c r="AG87" s="7">
        <v>4.0039999999999996</v>
      </c>
      <c r="AH87" s="7">
        <v>6151.1165869401266</v>
      </c>
      <c r="AI87" s="3">
        <v>6922.08</v>
      </c>
      <c r="AJ87" s="3">
        <v>-12.533714849378089</v>
      </c>
      <c r="AK87" s="3">
        <f t="shared" si="17"/>
        <v>2050.3721956467089</v>
      </c>
      <c r="AL87" s="3">
        <v>2002.34</v>
      </c>
      <c r="AM87" s="3">
        <f t="shared" si="18"/>
        <v>2.3426086126552788</v>
      </c>
      <c r="AN87" s="3">
        <v>-12.533714849378089</v>
      </c>
      <c r="AO87" s="3">
        <f t="shared" si="19"/>
        <v>2050.3721956467089</v>
      </c>
      <c r="AP87" s="3">
        <f t="shared" si="20"/>
        <v>6151.1165869401266</v>
      </c>
      <c r="AQ87" s="3">
        <f>coeff!$A$1+coeff!$A$2*C87+coeff!$A$3*D87+coeff!$A$4*N87+coeff!$A$5*W87+coeff!$A$6*X87+coeff!$A$7*Y87+coeff!$A$8*Z87+coeff!$A$9*AA87</f>
        <v>6922.1198883109892</v>
      </c>
      <c r="AR87" s="3">
        <f>coeff!$B$1+coeff!$B$2*C87+coeff!$B$3*D87+coeff!$B$4*N87+coeff!$B$5*W87+coeff!$B$6*X87+coeff!$B$7*Y87+coeff!$B$8*Z87+coeff!$B$9*AA87</f>
        <v>2038.7538670578522</v>
      </c>
      <c r="AT87" s="3">
        <f t="shared" si="21"/>
        <v>2735962.4307659059</v>
      </c>
      <c r="AU87" s="3">
        <f t="shared" si="22"/>
        <v>5881002.3122293176</v>
      </c>
      <c r="AV87" s="3">
        <v>6151.1165869401266</v>
      </c>
      <c r="AW87" s="3">
        <v>6922.1198883109892</v>
      </c>
      <c r="AX87" s="3">
        <v>6151.1165869401266</v>
      </c>
      <c r="AY87" s="3">
        <f t="shared" si="23"/>
        <v>12.534363322064721</v>
      </c>
      <c r="AZ87" s="3">
        <f t="shared" si="24"/>
        <v>5881244.1497404585</v>
      </c>
      <c r="BA87" s="3">
        <f t="shared" si="25"/>
        <v>2736127.381835286</v>
      </c>
      <c r="BC87" s="3">
        <v>2050.3721956467089</v>
      </c>
      <c r="BD87" s="3">
        <v>2038.7538670578522</v>
      </c>
      <c r="BE87" s="3">
        <v>2050.3721956467089</v>
      </c>
      <c r="BF87" s="3">
        <f t="shared" si="26"/>
        <v>-0.56664485665209396</v>
      </c>
      <c r="BG87" s="3">
        <f t="shared" si="27"/>
        <v>80755.00545065217</v>
      </c>
      <c r="BH87" s="3">
        <f t="shared" si="28"/>
        <v>87493.250680300203</v>
      </c>
      <c r="BJ87" s="3">
        <v>6151.1165869401266</v>
      </c>
      <c r="BK87" s="3">
        <f t="shared" si="29"/>
        <v>3000</v>
      </c>
      <c r="BL87" s="3">
        <v>12.534363322064721</v>
      </c>
      <c r="BN87" s="3">
        <v>2050.3721956467089</v>
      </c>
      <c r="BO87" s="3">
        <f>coeff!$C$1+coeff!$C$2*C87+coeff!$C$3*D87+coeff!$C$4*N87+coeff!$C$5*W87+coeff!$C$6*X87+coeff!$C$7*Y87+coeff!$C$8*Z87+coeff!$C$9*AA87</f>
        <v>2065.3832285193353</v>
      </c>
      <c r="BP87" s="3">
        <f t="shared" si="30"/>
        <v>0.73211258446136729</v>
      </c>
    </row>
    <row r="88" spans="1:68" ht="28.8" x14ac:dyDescent="0.3">
      <c r="A88" s="4" t="s">
        <v>84</v>
      </c>
      <c r="B88" s="3" t="s">
        <v>85</v>
      </c>
      <c r="C88" s="3">
        <v>9.43</v>
      </c>
      <c r="D88" s="3">
        <v>461</v>
      </c>
      <c r="E88" s="3">
        <v>540</v>
      </c>
      <c r="F88" s="3">
        <v>50562.054144113252</v>
      </c>
      <c r="G88" s="3">
        <v>3100</v>
      </c>
      <c r="H88" s="3">
        <v>499.64285714285717</v>
      </c>
      <c r="I88" s="3">
        <v>1.1713665943600868</v>
      </c>
      <c r="J88" s="3">
        <v>109.67907623451899</v>
      </c>
      <c r="K88" s="3">
        <v>3100</v>
      </c>
      <c r="L88" s="3">
        <v>1.0838239192962646</v>
      </c>
      <c r="M88" s="3">
        <v>441.82216682761185</v>
      </c>
      <c r="N88" s="3">
        <v>83182.734237089564</v>
      </c>
      <c r="O88" s="3">
        <v>5100</v>
      </c>
      <c r="P88" s="3">
        <v>386.95377513377554</v>
      </c>
      <c r="Q88" s="3">
        <v>0.95839949420306259</v>
      </c>
      <c r="R88" s="3">
        <v>180.43977355957031</v>
      </c>
      <c r="S88" s="3">
        <v>5100</v>
      </c>
      <c r="T88" s="3">
        <v>0.83937912176523988</v>
      </c>
      <c r="U88" s="3">
        <v>2500</v>
      </c>
      <c r="V88" s="3">
        <v>5500</v>
      </c>
      <c r="W88" s="3">
        <v>67163.6484375</v>
      </c>
      <c r="X88" s="3">
        <v>4.25</v>
      </c>
      <c r="Y88" s="3">
        <v>4</v>
      </c>
      <c r="Z88" s="3">
        <v>0.29295718669891357</v>
      </c>
      <c r="AA88" s="3">
        <v>1.9925623951151026</v>
      </c>
      <c r="AB88" s="3">
        <v>5769.609123184513</v>
      </c>
      <c r="AC88" s="3">
        <v>157</v>
      </c>
      <c r="AD88" s="2">
        <v>-6.508412180372682</v>
      </c>
      <c r="AE88" s="3">
        <v>157</v>
      </c>
      <c r="AF88" s="3">
        <v>0</v>
      </c>
      <c r="AG88" s="3">
        <v>4.25</v>
      </c>
      <c r="AH88" s="3">
        <v>5769.609123184513</v>
      </c>
      <c r="AI88" s="3">
        <v>6145.12</v>
      </c>
      <c r="AJ88" s="3">
        <v>-6.5084283666035443</v>
      </c>
      <c r="AK88" s="3">
        <f t="shared" si="17"/>
        <v>1923.2030410615043</v>
      </c>
      <c r="AL88" s="3">
        <v>2007.83</v>
      </c>
      <c r="AM88" s="3">
        <f t="shared" si="18"/>
        <v>-4.4003132863073091</v>
      </c>
      <c r="AN88" s="3">
        <v>-6.5084283666035443</v>
      </c>
      <c r="AO88" s="3">
        <f t="shared" si="19"/>
        <v>1923.2030410615043</v>
      </c>
      <c r="AP88" s="3">
        <f t="shared" si="20"/>
        <v>5769.609123184513</v>
      </c>
      <c r="AQ88" s="3">
        <f>coeff!$A$1+coeff!$A$2*C88+coeff!$A$3*D88+coeff!$A$4*N88+coeff!$A$5*W88+coeff!$A$6*X88+coeff!$A$7*Y88+coeff!$A$8*Z88+coeff!$A$9*AA88</f>
        <v>6145.1681151862686</v>
      </c>
      <c r="AR88" s="3">
        <f>coeff!$B$1+coeff!$B$2*C88+coeff!$B$3*D88+coeff!$B$4*N88+coeff!$B$5*W88+coeff!$B$6*X88+coeff!$B$7*Y88+coeff!$B$8*Z88+coeff!$B$9*AA88</f>
        <v>2007.8365482287243</v>
      </c>
      <c r="AT88" s="3">
        <f t="shared" si="21"/>
        <v>5909888.7100755032</v>
      </c>
      <c r="AU88" s="3">
        <f t="shared" si="22"/>
        <v>7876920.8151587844</v>
      </c>
      <c r="AV88" s="3">
        <v>5769.609123184513</v>
      </c>
      <c r="AW88" s="3">
        <v>6145.1681151862686</v>
      </c>
      <c r="AX88" s="3">
        <v>5769.609123184513</v>
      </c>
      <c r="AY88" s="3">
        <f t="shared" si="23"/>
        <v>6.5092623084744989</v>
      </c>
      <c r="AZ88" s="3">
        <f t="shared" si="24"/>
        <v>7877200.6975801624</v>
      </c>
      <c r="BA88" s="3">
        <f t="shared" si="25"/>
        <v>5910131.1407836201</v>
      </c>
      <c r="BC88" s="3">
        <v>1923.2030410615043</v>
      </c>
      <c r="BD88" s="3">
        <v>2007.8365482287243</v>
      </c>
      <c r="BE88" s="3">
        <v>1923.2030410615043</v>
      </c>
      <c r="BF88" s="3">
        <f t="shared" si="26"/>
        <v>4.4006537718714709</v>
      </c>
      <c r="BG88" s="3">
        <f t="shared" si="27"/>
        <v>169203.3980700378</v>
      </c>
      <c r="BH88" s="3">
        <f t="shared" si="28"/>
        <v>106739.35832125181</v>
      </c>
      <c r="BJ88" s="3">
        <v>5769.609123184513</v>
      </c>
      <c r="BK88" s="3">
        <f t="shared" si="29"/>
        <v>3000</v>
      </c>
      <c r="BL88" s="3">
        <v>6.5092623084744989</v>
      </c>
      <c r="BN88" s="3">
        <v>1923.2030410615043</v>
      </c>
      <c r="BO88" s="3">
        <f>coeff!$C$1+coeff!$C$2*C88+coeff!$C$3*D88+coeff!$C$4*N88+coeff!$C$5*W88+coeff!$C$6*X88+coeff!$C$7*Y88+coeff!$C$8*Z88+coeff!$C$9*AA88</f>
        <v>1953.5952001854114</v>
      </c>
      <c r="BP88" s="3">
        <f t="shared" si="30"/>
        <v>1.5802886369778315</v>
      </c>
    </row>
    <row r="89" spans="1:68" ht="57.6" x14ac:dyDescent="0.3">
      <c r="A89" s="5" t="s">
        <v>120</v>
      </c>
      <c r="B89" s="6" t="s">
        <v>121</v>
      </c>
      <c r="C89" s="6">
        <v>10</v>
      </c>
      <c r="D89" s="6">
        <v>500</v>
      </c>
      <c r="E89" s="6">
        <v>662</v>
      </c>
      <c r="F89" s="6">
        <v>67943.587204111784</v>
      </c>
      <c r="G89" s="6">
        <v>4500</v>
      </c>
      <c r="H89" s="6">
        <v>602.125</v>
      </c>
      <c r="I89" s="6">
        <v>1.3240000000000001</v>
      </c>
      <c r="J89" s="6">
        <v>135.88717440822356</v>
      </c>
      <c r="K89" s="6">
        <v>4500</v>
      </c>
      <c r="L89" s="6">
        <v>1.2042500972747803</v>
      </c>
      <c r="M89" s="6">
        <v>657.37350277483847</v>
      </c>
      <c r="N89" s="6">
        <v>92101.307098907084</v>
      </c>
      <c r="O89" s="6">
        <v>6100</v>
      </c>
      <c r="P89" s="6">
        <v>629.70606747333568</v>
      </c>
      <c r="Q89" s="6">
        <v>1.3147470055496771</v>
      </c>
      <c r="R89" s="6">
        <v>184.20262145996094</v>
      </c>
      <c r="S89" s="6">
        <v>6100</v>
      </c>
      <c r="T89" s="6">
        <v>1.2594121349466711</v>
      </c>
      <c r="U89" s="6">
        <v>4400</v>
      </c>
      <c r="V89" s="6">
        <v>6700</v>
      </c>
      <c r="W89" s="6">
        <v>83797.09375</v>
      </c>
      <c r="X89" s="6">
        <v>4.375</v>
      </c>
      <c r="Y89" s="6">
        <v>4.125</v>
      </c>
      <c r="Z89" s="6">
        <v>0.3554629385471344</v>
      </c>
      <c r="AA89" s="6">
        <v>2.4456162664353882</v>
      </c>
      <c r="AB89" s="6">
        <v>5666.4231341093382</v>
      </c>
      <c r="AC89" s="6">
        <v>58</v>
      </c>
      <c r="AD89" s="1">
        <v>31.023821036915727</v>
      </c>
      <c r="AE89" s="6">
        <v>58</v>
      </c>
      <c r="AF89" s="6">
        <v>0</v>
      </c>
      <c r="AG89" s="6">
        <v>4.375</v>
      </c>
      <c r="AH89" s="6">
        <v>5666.4231341093382</v>
      </c>
      <c r="AI89" s="3">
        <v>3908.48</v>
      </c>
      <c r="AJ89" s="3">
        <v>31.02385918777059</v>
      </c>
      <c r="AK89" s="3">
        <f t="shared" si="17"/>
        <v>2463.6622322214512</v>
      </c>
      <c r="AL89" s="3">
        <v>2212.64</v>
      </c>
      <c r="AM89" s="3">
        <f t="shared" si="18"/>
        <v>10.188987310777092</v>
      </c>
      <c r="AN89" s="3">
        <v>31.02385918777059</v>
      </c>
      <c r="AO89" s="3">
        <f t="shared" si="19"/>
        <v>2463.6622322214512</v>
      </c>
      <c r="AP89" s="3">
        <f t="shared" si="20"/>
        <v>5666.4231341093382</v>
      </c>
      <c r="AQ89" s="3">
        <f>coeff!$A$1+coeff!$A$2*C89+coeff!$A$3*D89+coeff!$A$4*N89+coeff!$A$5*W89+coeff!$A$6*X89+coeff!$A$7*Y89+coeff!$A$8*Z89+coeff!$A$9*AA89</f>
        <v>3908.5406767181566</v>
      </c>
      <c r="AR89" s="3">
        <f>coeff!$B$1+coeff!$B$2*C89+coeff!$B$3*D89+coeff!$B$4*N89+coeff!$B$5*W89+coeff!$B$6*X89+coeff!$B$7*Y89+coeff!$B$8*Z89+coeff!$B$9*AA89</f>
        <v>2117.7667241499598</v>
      </c>
      <c r="AT89" s="3">
        <f t="shared" si="21"/>
        <v>21786991.11269474</v>
      </c>
      <c r="AU89" s="3">
        <f t="shared" si="22"/>
        <v>8466768.7152153924</v>
      </c>
      <c r="AV89" s="3">
        <v>5666.4231341093382</v>
      </c>
      <c r="AW89" s="3">
        <v>3908.5406767181566</v>
      </c>
      <c r="AX89" s="3">
        <v>5666.4231341093382</v>
      </c>
      <c r="AY89" s="3">
        <f t="shared" si="23"/>
        <v>-31.022788376136507</v>
      </c>
      <c r="AZ89" s="3">
        <f t="shared" si="24"/>
        <v>8467058.8876102697</v>
      </c>
      <c r="BA89" s="3">
        <f t="shared" si="25"/>
        <v>21787456.585671265</v>
      </c>
      <c r="BC89" s="3">
        <v>2463.6622322214512</v>
      </c>
      <c r="BD89" s="3">
        <v>2117.7667241499598</v>
      </c>
      <c r="BE89" s="3">
        <v>2463.6622322214512</v>
      </c>
      <c r="BF89" s="3">
        <f t="shared" si="26"/>
        <v>-14.039891651852049</v>
      </c>
      <c r="BG89" s="3">
        <f t="shared" si="27"/>
        <v>16670.885848663394</v>
      </c>
      <c r="BH89" s="3">
        <f t="shared" si="28"/>
        <v>46993.448481865882</v>
      </c>
      <c r="BJ89" s="3">
        <v>5666.4231341093382</v>
      </c>
      <c r="BK89" s="3">
        <f t="shared" si="29"/>
        <v>2300</v>
      </c>
      <c r="BL89" s="3">
        <v>-31.022788376136507</v>
      </c>
      <c r="BN89" s="3">
        <v>2463.6622322214512</v>
      </c>
      <c r="BO89" s="3">
        <f>coeff!$C$1+coeff!$C$2*C89+coeff!$C$3*D89+coeff!$C$4*N89+coeff!$C$5*W89+coeff!$C$6*X89+coeff!$C$7*Y89+coeff!$C$8*Z89+coeff!$C$9*AA89</f>
        <v>2228.1436994867795</v>
      </c>
      <c r="BP89" s="3">
        <f t="shared" si="30"/>
        <v>-9.5596924632930627</v>
      </c>
    </row>
    <row r="90" spans="1:68" ht="28.8" x14ac:dyDescent="0.3">
      <c r="A90" s="9" t="s">
        <v>140</v>
      </c>
      <c r="B90" s="7" t="s">
        <v>30</v>
      </c>
      <c r="C90" s="7">
        <v>10.199999999999999</v>
      </c>
      <c r="D90" s="7">
        <v>357</v>
      </c>
      <c r="E90" s="7">
        <v>434</v>
      </c>
      <c r="F90" s="7">
        <v>71830.924318695164</v>
      </c>
      <c r="G90" s="7">
        <v>4400</v>
      </c>
      <c r="H90" s="7">
        <v>419.48148148148147</v>
      </c>
      <c r="I90" s="7">
        <v>1.2156862745098038</v>
      </c>
      <c r="J90" s="7">
        <v>201.20707092071476</v>
      </c>
      <c r="K90" s="7">
        <v>4400</v>
      </c>
      <c r="L90" s="7">
        <v>1.175018310546875</v>
      </c>
      <c r="M90" s="7">
        <v>401.97154001570959</v>
      </c>
      <c r="N90" s="7">
        <v>84891.092376639732</v>
      </c>
      <c r="O90" s="7">
        <v>5200</v>
      </c>
      <c r="P90" s="7">
        <v>341.70373428138504</v>
      </c>
      <c r="Q90" s="7">
        <v>1.1259707003241166</v>
      </c>
      <c r="R90" s="7">
        <v>237.79017639160156</v>
      </c>
      <c r="S90" s="7">
        <v>5200</v>
      </c>
      <c r="T90" s="7">
        <v>0.95715331731480402</v>
      </c>
      <c r="U90" s="7">
        <v>3000</v>
      </c>
      <c r="V90" s="7">
        <v>5600</v>
      </c>
      <c r="W90" s="7">
        <v>70198.3984375</v>
      </c>
      <c r="X90" s="7">
        <v>4.04</v>
      </c>
      <c r="Y90" s="7">
        <v>4.05</v>
      </c>
      <c r="Z90" s="7">
        <v>0.29256010055541992</v>
      </c>
      <c r="AA90" s="7">
        <v>1.8565914185296872</v>
      </c>
      <c r="AB90" s="7">
        <v>5543.6462324403656</v>
      </c>
      <c r="AC90" s="7">
        <v>137</v>
      </c>
      <c r="AD90" s="10">
        <v>-13.486060627925662</v>
      </c>
      <c r="AE90" s="7">
        <v>137</v>
      </c>
      <c r="AF90" s="7">
        <v>0</v>
      </c>
      <c r="AG90" s="7">
        <v>4.04</v>
      </c>
      <c r="AH90" s="7">
        <v>5543.6462324403656</v>
      </c>
      <c r="AI90" s="3">
        <v>6291.27</v>
      </c>
      <c r="AJ90" s="3">
        <v>-13.486137755051587</v>
      </c>
      <c r="AK90" s="3">
        <f t="shared" si="17"/>
        <v>2132.1716278616791</v>
      </c>
      <c r="AL90" s="3">
        <v>2179.12</v>
      </c>
      <c r="AM90" s="3">
        <f t="shared" si="18"/>
        <v>-2.2019039895678829</v>
      </c>
      <c r="AN90" s="3">
        <v>-13.486137755051587</v>
      </c>
      <c r="AO90" s="3">
        <f t="shared" si="19"/>
        <v>2132.1716278616791</v>
      </c>
      <c r="AP90" s="3">
        <f t="shared" si="20"/>
        <v>5543.6462324403656</v>
      </c>
      <c r="AQ90" s="3">
        <f>coeff!$A$1+coeff!$A$2*C90+coeff!$A$3*D90+coeff!$A$4*N90+coeff!$A$5*W90+coeff!$A$6*X90+coeff!$A$7*Y90+coeff!$A$8*Z90+coeff!$A$9*AA90</f>
        <v>6291.3162359602265</v>
      </c>
      <c r="AR90" s="3">
        <f>coeff!$B$1+coeff!$B$2*C90+coeff!$B$3*D90+coeff!$B$4*N90+coeff!$B$5*W90+coeff!$B$6*X90+coeff!$B$7*Y90+coeff!$B$8*Z90+coeff!$B$9*AA90</f>
        <v>2224.0932479940188</v>
      </c>
      <c r="AT90" s="3">
        <f t="shared" si="21"/>
        <v>5220668.1423791004</v>
      </c>
      <c r="AU90" s="3">
        <f t="shared" si="22"/>
        <v>9196348.2795687057</v>
      </c>
      <c r="AV90" s="3">
        <v>5543.6462324403656</v>
      </c>
      <c r="AW90" s="3">
        <v>6291.3162359602265</v>
      </c>
      <c r="AX90" s="3">
        <v>5543.6462324403656</v>
      </c>
      <c r="AY90" s="3">
        <f t="shared" si="23"/>
        <v>13.48697179023867</v>
      </c>
      <c r="AZ90" s="3">
        <f t="shared" si="24"/>
        <v>9196650.6955935173</v>
      </c>
      <c r="BA90" s="3">
        <f t="shared" si="25"/>
        <v>5220895.9988189144</v>
      </c>
      <c r="BC90" s="3">
        <v>2132.1716278616791</v>
      </c>
      <c r="BD90" s="3">
        <v>2224.0932479940188</v>
      </c>
      <c r="BE90" s="3">
        <v>2132.1716278616791</v>
      </c>
      <c r="BF90" s="3">
        <f t="shared" si="26"/>
        <v>4.3111735908673756</v>
      </c>
      <c r="BG90" s="3">
        <f t="shared" si="27"/>
        <v>40955.567648051459</v>
      </c>
      <c r="BH90" s="3">
        <f t="shared" si="28"/>
        <v>12199.909294429903</v>
      </c>
      <c r="BJ90" s="3">
        <v>5543.6462324403656</v>
      </c>
      <c r="BK90" s="3">
        <f t="shared" si="29"/>
        <v>2600</v>
      </c>
      <c r="BL90" s="3">
        <v>13.48697179023867</v>
      </c>
      <c r="BN90" s="3">
        <v>2132.1716278616791</v>
      </c>
      <c r="BO90" s="3">
        <f>coeff!$C$1+coeff!$C$2*C90+coeff!$C$3*D90+coeff!$C$4*N90+coeff!$C$5*W90+coeff!$C$6*X90+coeff!$C$7*Y90+coeff!$C$8*Z90+coeff!$C$9*AA90</f>
        <v>2252.4327307250774</v>
      </c>
      <c r="BP90" s="3">
        <f t="shared" si="30"/>
        <v>5.6403106247129928</v>
      </c>
    </row>
    <row r="91" spans="1:68" ht="43.2" x14ac:dyDescent="0.3">
      <c r="A91" s="9" t="s">
        <v>132</v>
      </c>
      <c r="B91" s="7" t="s">
        <v>133</v>
      </c>
      <c r="C91" s="7">
        <v>10.44</v>
      </c>
      <c r="D91" s="7">
        <v>461</v>
      </c>
      <c r="E91" s="7">
        <v>540</v>
      </c>
      <c r="F91" s="7">
        <v>67164.380101995877</v>
      </c>
      <c r="G91" s="7">
        <v>4100</v>
      </c>
      <c r="H91" s="7">
        <v>510.25</v>
      </c>
      <c r="I91" s="7">
        <v>1.1713665943600868</v>
      </c>
      <c r="J91" s="7">
        <v>145.69279848589127</v>
      </c>
      <c r="K91" s="7">
        <v>4100</v>
      </c>
      <c r="L91" s="7">
        <v>1.1068329811096191</v>
      </c>
      <c r="M91" s="7">
        <v>513.05064026446144</v>
      </c>
      <c r="N91" s="7">
        <v>88460.403061165343</v>
      </c>
      <c r="O91" s="7">
        <v>5400</v>
      </c>
      <c r="P91" s="7">
        <v>422.09065296847297</v>
      </c>
      <c r="Q91" s="7">
        <v>1.1129081133719336</v>
      </c>
      <c r="R91" s="7">
        <v>191.88807678222656</v>
      </c>
      <c r="S91" s="7">
        <v>5400</v>
      </c>
      <c r="T91" s="7">
        <v>0.91559794570167685</v>
      </c>
      <c r="U91" s="7">
        <v>3000</v>
      </c>
      <c r="V91" s="7">
        <v>5700</v>
      </c>
      <c r="W91" s="7">
        <v>71259.7734375</v>
      </c>
      <c r="X91" s="7">
        <v>4.1550000000000002</v>
      </c>
      <c r="Y91" s="7">
        <v>4.25</v>
      </c>
      <c r="Z91" s="7">
        <v>0.31945917010307312</v>
      </c>
      <c r="AA91" s="7">
        <v>2.0794811257336252</v>
      </c>
      <c r="AB91" s="7">
        <v>5460.5635023904997</v>
      </c>
      <c r="AC91" s="7">
        <v>102</v>
      </c>
      <c r="AD91" s="10">
        <v>-21.619028085031562</v>
      </c>
      <c r="AE91" s="7">
        <v>102</v>
      </c>
      <c r="AF91" s="7">
        <v>0</v>
      </c>
      <c r="AG91" s="7">
        <v>4.1550000000000002</v>
      </c>
      <c r="AH91" s="7">
        <v>5460.5635023904997</v>
      </c>
      <c r="AI91" s="3">
        <v>6641.08</v>
      </c>
      <c r="AJ91" s="3">
        <v>-21.618950078919497</v>
      </c>
      <c r="AK91" s="3">
        <f t="shared" si="17"/>
        <v>2022.4309268112961</v>
      </c>
      <c r="AL91" s="3">
        <v>2122.06</v>
      </c>
      <c r="AM91" s="3">
        <f t="shared" si="18"/>
        <v>-4.9262039987583606</v>
      </c>
      <c r="AN91" s="3">
        <v>-21.618950078919497</v>
      </c>
      <c r="AO91" s="3">
        <f t="shared" si="19"/>
        <v>2022.4309268112961</v>
      </c>
      <c r="AP91" s="3">
        <f t="shared" si="20"/>
        <v>5460.5635023904997</v>
      </c>
      <c r="AQ91" s="3">
        <f>coeff!$A$1+coeff!$A$2*C91+coeff!$A$3*D91+coeff!$A$4*N91+coeff!$A$5*W91+coeff!$A$6*X91+coeff!$A$7*Y91+coeff!$A$8*Z91+coeff!$A$9*AA91</f>
        <v>6641.1289340978565</v>
      </c>
      <c r="AR91" s="3">
        <f>coeff!$B$1+coeff!$B$2*C91+coeff!$B$3*D91+coeff!$B$4*N91+coeff!$B$5*W91+coeff!$B$6*X91+coeff!$B$7*Y91+coeff!$B$8*Z91+coeff!$B$9*AA91</f>
        <v>2169.2517286536549</v>
      </c>
      <c r="AT91" s="3">
        <f t="shared" si="21"/>
        <v>3744478.2877739295</v>
      </c>
      <c r="AU91" s="3">
        <f t="shared" si="22"/>
        <v>9707155.7781521007</v>
      </c>
      <c r="AV91" s="3">
        <v>5460.5635023904997</v>
      </c>
      <c r="AW91" s="3">
        <v>6641.1289340978565</v>
      </c>
      <c r="AX91" s="3">
        <v>5460.5635023904997</v>
      </c>
      <c r="AY91" s="3">
        <f t="shared" si="23"/>
        <v>21.619846215331702</v>
      </c>
      <c r="AZ91" s="3">
        <f t="shared" si="24"/>
        <v>9707466.4794014674</v>
      </c>
      <c r="BA91" s="3">
        <f t="shared" si="25"/>
        <v>3744671.2599874446</v>
      </c>
      <c r="BC91" s="3">
        <v>2022.4309268112961</v>
      </c>
      <c r="BD91" s="3">
        <v>2169.2517286536549</v>
      </c>
      <c r="BE91" s="3">
        <v>2022.4309268112961</v>
      </c>
      <c r="BF91" s="3">
        <f t="shared" si="26"/>
        <v>7.259620088674505</v>
      </c>
      <c r="BG91" s="3">
        <f t="shared" si="27"/>
        <v>97416.098292425188</v>
      </c>
      <c r="BH91" s="3">
        <f t="shared" si="28"/>
        <v>27322.344098428555</v>
      </c>
      <c r="BJ91" s="3">
        <v>5460.5635023904997</v>
      </c>
      <c r="BK91" s="3">
        <f t="shared" si="29"/>
        <v>2700</v>
      </c>
      <c r="BL91" s="3">
        <v>21.619846215331702</v>
      </c>
      <c r="BN91" s="3">
        <v>2022.4309268112961</v>
      </c>
      <c r="BO91" s="3">
        <f>coeff!$C$1+coeff!$C$2*C91+coeff!$C$3*D91+coeff!$C$4*N91+coeff!$C$5*W91+coeff!$C$6*X91+coeff!$C$7*Y91+coeff!$C$8*Z91+coeff!$C$9*AA91</f>
        <v>2135.1705393793472</v>
      </c>
      <c r="BP91" s="3">
        <f t="shared" si="30"/>
        <v>5.574460470984004</v>
      </c>
    </row>
    <row r="92" spans="1:68" ht="28.8" x14ac:dyDescent="0.3">
      <c r="A92" s="9" t="s">
        <v>84</v>
      </c>
      <c r="B92" s="7" t="s">
        <v>117</v>
      </c>
      <c r="C92" s="7">
        <v>10.199999999999999</v>
      </c>
      <c r="D92" s="7">
        <v>461</v>
      </c>
      <c r="E92" s="7">
        <v>511</v>
      </c>
      <c r="F92" s="7">
        <v>68378.537947513003</v>
      </c>
      <c r="G92" s="7">
        <v>3700</v>
      </c>
      <c r="H92" s="7">
        <v>474.5625</v>
      </c>
      <c r="I92" s="7">
        <v>1.1084598698481563</v>
      </c>
      <c r="J92" s="7">
        <v>148.32654652388939</v>
      </c>
      <c r="K92" s="7">
        <v>3700</v>
      </c>
      <c r="L92" s="7">
        <v>1.0294196605682373</v>
      </c>
      <c r="M92" s="7">
        <v>442.79320455690328</v>
      </c>
      <c r="N92" s="7">
        <v>94251.498251977362</v>
      </c>
      <c r="O92" s="7">
        <v>5100</v>
      </c>
      <c r="P92" s="7">
        <v>358.86389082014227</v>
      </c>
      <c r="Q92" s="7">
        <v>0.96050586671779448</v>
      </c>
      <c r="R92" s="7">
        <v>204.45010375976562</v>
      </c>
      <c r="S92" s="7">
        <v>5100</v>
      </c>
      <c r="T92" s="7">
        <v>0.77844661783111113</v>
      </c>
      <c r="U92" s="7">
        <v>2500</v>
      </c>
      <c r="V92" s="7">
        <v>5500</v>
      </c>
      <c r="W92" s="7">
        <v>73922.7421875</v>
      </c>
      <c r="X92" s="7">
        <v>4.1550000000000002</v>
      </c>
      <c r="Y92" s="7">
        <v>4.25</v>
      </c>
      <c r="Z92" s="7">
        <v>0.27525436878204346</v>
      </c>
      <c r="AA92" s="7">
        <v>1.790005802866836</v>
      </c>
      <c r="AB92" s="7">
        <v>5423.598835198045</v>
      </c>
      <c r="AC92" s="7">
        <v>158</v>
      </c>
      <c r="AD92" s="10">
        <v>-14.592152813629324</v>
      </c>
      <c r="AE92" s="7">
        <v>158</v>
      </c>
      <c r="AF92" s="7">
        <v>0</v>
      </c>
      <c r="AG92" s="7">
        <v>4.1550000000000002</v>
      </c>
      <c r="AH92" s="7">
        <v>5423.598835198045</v>
      </c>
      <c r="AI92" s="3">
        <v>6215.02</v>
      </c>
      <c r="AJ92" s="3">
        <v>-14.59217742407116</v>
      </c>
      <c r="AK92" s="3">
        <f t="shared" si="17"/>
        <v>1807.8662783993484</v>
      </c>
      <c r="AL92" s="3">
        <v>1995.09</v>
      </c>
      <c r="AM92" s="3">
        <f t="shared" si="18"/>
        <v>-10.356060281538962</v>
      </c>
      <c r="AN92" s="3">
        <v>-14.59217742407116</v>
      </c>
      <c r="AO92" s="3">
        <f t="shared" si="19"/>
        <v>1807.8662783993484</v>
      </c>
      <c r="AP92" s="3">
        <f t="shared" si="20"/>
        <v>5423.598835198045</v>
      </c>
      <c r="AQ92" s="3">
        <f>coeff!$A$1+coeff!$A$2*C92+coeff!$A$3*D92+coeff!$A$4*N92+coeff!$A$5*W92+coeff!$A$6*X92+coeff!$A$7*Y92+coeff!$A$8*Z92+coeff!$A$9*AA92</f>
        <v>6215.0692438815231</v>
      </c>
      <c r="AR92" s="3">
        <f>coeff!$B$1+coeff!$B$2*C92+coeff!$B$3*D92+coeff!$B$4*N92+coeff!$B$5*W92+coeff!$B$6*X92+coeff!$B$7*Y92+coeff!$B$8*Z92+coeff!$B$9*AA92</f>
        <v>2045.7244409198674</v>
      </c>
      <c r="AT92" s="3">
        <f t="shared" si="21"/>
        <v>5574911.9179882472</v>
      </c>
      <c r="AU92" s="3">
        <f t="shared" si="22"/>
        <v>9938858.6818934362</v>
      </c>
      <c r="AV92" s="3">
        <v>5423.598835198045</v>
      </c>
      <c r="AW92" s="3">
        <v>6215.0692438815231</v>
      </c>
      <c r="AX92" s="3">
        <v>5423.598835198045</v>
      </c>
      <c r="AY92" s="3">
        <f t="shared" si="23"/>
        <v>14.593085379895676</v>
      </c>
      <c r="AZ92" s="3">
        <f t="shared" si="24"/>
        <v>9939173.0693549458</v>
      </c>
      <c r="BA92" s="3">
        <f t="shared" si="25"/>
        <v>5575147.3779751612</v>
      </c>
      <c r="BC92" s="3">
        <v>1807.8662783993484</v>
      </c>
      <c r="BD92" s="3">
        <v>2045.7244409198674</v>
      </c>
      <c r="BE92" s="3">
        <v>1807.8662783993484</v>
      </c>
      <c r="BF92" s="3">
        <f t="shared" si="26"/>
        <v>13.1568449150517</v>
      </c>
      <c r="BG92" s="3">
        <f t="shared" si="27"/>
        <v>277392.00058741419</v>
      </c>
      <c r="BH92" s="3">
        <f t="shared" si="28"/>
        <v>83418.151519809122</v>
      </c>
      <c r="BJ92" s="3">
        <v>5423.598835198045</v>
      </c>
      <c r="BK92" s="3">
        <f t="shared" si="29"/>
        <v>3000</v>
      </c>
      <c r="BL92" s="3">
        <v>14.593085379895676</v>
      </c>
      <c r="BN92" s="3">
        <v>1807.8662783993484</v>
      </c>
      <c r="BO92" s="3">
        <f>coeff!$C$1+coeff!$C$2*C92+coeff!$C$3*D92+coeff!$C$4*N92+coeff!$C$5*W92+coeff!$C$6*X92+coeff!$C$7*Y92+coeff!$C$8*Z92+coeff!$C$9*AA92</f>
        <v>1998.0218288700614</v>
      </c>
      <c r="BP92" s="3">
        <f t="shared" si="30"/>
        <v>10.518230952295502</v>
      </c>
    </row>
    <row r="93" spans="1:68" ht="28.8" x14ac:dyDescent="0.3">
      <c r="A93" s="4" t="s">
        <v>33</v>
      </c>
      <c r="B93" s="3" t="s">
        <v>48</v>
      </c>
      <c r="C93" s="3">
        <v>10.5</v>
      </c>
      <c r="D93" s="3">
        <v>302</v>
      </c>
      <c r="E93" s="3">
        <v>325</v>
      </c>
      <c r="F93" s="3">
        <v>44183.675222069382</v>
      </c>
      <c r="G93" s="3">
        <v>4200</v>
      </c>
      <c r="H93" s="3">
        <v>306.16074127912555</v>
      </c>
      <c r="I93" s="3">
        <v>1.076158940397351</v>
      </c>
      <c r="J93" s="3">
        <v>146.3035603379781</v>
      </c>
      <c r="K93" s="3">
        <v>4200</v>
      </c>
      <c r="L93" s="3">
        <v>1.0137772560119629</v>
      </c>
      <c r="M93" s="3">
        <v>372.00000000002456</v>
      </c>
      <c r="N93" s="3">
        <v>71535.474169064692</v>
      </c>
      <c r="O93" s="3">
        <v>6800</v>
      </c>
      <c r="P93" s="3">
        <v>315.94769612578045</v>
      </c>
      <c r="Q93" s="3">
        <v>1.23178807947028</v>
      </c>
      <c r="R93" s="3">
        <v>236.8724365234375</v>
      </c>
      <c r="S93" s="3">
        <v>6800</v>
      </c>
      <c r="T93" s="3">
        <v>1.0461844242575511</v>
      </c>
      <c r="U93" s="3">
        <v>4200</v>
      </c>
      <c r="V93" s="3">
        <v>6800</v>
      </c>
      <c r="W93" s="3">
        <v>57859.57421875</v>
      </c>
      <c r="X93" s="3">
        <v>4</v>
      </c>
      <c r="Y93" s="3">
        <v>3</v>
      </c>
      <c r="Z93" s="3">
        <v>0.29527655243873596</v>
      </c>
      <c r="AA93" s="3">
        <v>2.0686341848591812</v>
      </c>
      <c r="AB93" s="3">
        <v>5355.9003687007362</v>
      </c>
      <c r="AC93" s="3">
        <v>199</v>
      </c>
      <c r="AD93" s="2">
        <v>-5.5189603988125269</v>
      </c>
      <c r="AE93" s="3">
        <v>199</v>
      </c>
      <c r="AF93" s="3">
        <v>0</v>
      </c>
      <c r="AG93" s="3">
        <v>4</v>
      </c>
      <c r="AH93" s="3">
        <v>5355.9003687007362</v>
      </c>
      <c r="AI93" s="3">
        <v>5651.49</v>
      </c>
      <c r="AJ93" s="3">
        <v>-5.5189531348763561</v>
      </c>
      <c r="AK93" s="3">
        <f t="shared" si="17"/>
        <v>2059.9616802695141</v>
      </c>
      <c r="AL93" s="3">
        <v>2076.3200000000002</v>
      </c>
      <c r="AM93" s="3">
        <f t="shared" si="18"/>
        <v>-0.79410796264646255</v>
      </c>
      <c r="AN93" s="3">
        <v>-5.5189531348763561</v>
      </c>
      <c r="AO93" s="3">
        <f t="shared" si="19"/>
        <v>2059.9616802695141</v>
      </c>
      <c r="AP93" s="3">
        <f t="shared" si="20"/>
        <v>5355.9003687007362</v>
      </c>
      <c r="AQ93" s="3">
        <f>coeff!$A$1+coeff!$A$2*C93+coeff!$A$3*D93+coeff!$A$4*N93+coeff!$A$5*W93+coeff!$A$6*X93+coeff!$A$7*Y93+coeff!$A$8*Z93+coeff!$A$9*AA93</f>
        <v>5651.5302966582085</v>
      </c>
      <c r="AR93" s="3">
        <f>coeff!$B$1+coeff!$B$2*C93+coeff!$B$3*D93+coeff!$B$4*N93+coeff!$B$5*W93+coeff!$B$6*X93+coeff!$B$7*Y93+coeff!$B$8*Z93+coeff!$B$9*AA93</f>
        <v>2076.3204561610114</v>
      </c>
      <c r="AT93" s="3">
        <f t="shared" si="21"/>
        <v>8553660.0122531913</v>
      </c>
      <c r="AU93" s="3">
        <f t="shared" si="22"/>
        <v>10370293.532272818</v>
      </c>
      <c r="AV93" s="3">
        <v>5355.9003687007362</v>
      </c>
      <c r="AW93" s="3">
        <v>5651.5302966582085</v>
      </c>
      <c r="AX93" s="3">
        <v>5355.9003687007362</v>
      </c>
      <c r="AY93" s="3">
        <f t="shared" si="23"/>
        <v>5.5197055136630153</v>
      </c>
      <c r="AZ93" s="3">
        <f t="shared" si="24"/>
        <v>10370614.670800364</v>
      </c>
      <c r="BA93" s="3">
        <f t="shared" si="25"/>
        <v>8553951.6698003095</v>
      </c>
      <c r="BC93" s="3">
        <v>2059.9616802695141</v>
      </c>
      <c r="BD93" s="3">
        <v>2076.3204561610114</v>
      </c>
      <c r="BE93" s="3">
        <v>2059.9616802695141</v>
      </c>
      <c r="BF93" s="3">
        <f t="shared" si="26"/>
        <v>0.79413010679679363</v>
      </c>
      <c r="BG93" s="3">
        <f t="shared" si="27"/>
        <v>75396.79442813796</v>
      </c>
      <c r="BH93" s="3">
        <f t="shared" si="28"/>
        <v>66680.662634148204</v>
      </c>
      <c r="BJ93" s="3">
        <v>5355.9003687007362</v>
      </c>
      <c r="BK93" s="3">
        <f t="shared" si="29"/>
        <v>2600</v>
      </c>
      <c r="BL93" s="3">
        <v>5.5197055136630153</v>
      </c>
      <c r="BN93" s="3">
        <v>2059.9616802695141</v>
      </c>
      <c r="BO93" s="3">
        <f>coeff!$C$1+coeff!$C$2*C93+coeff!$C$3*D93+coeff!$C$4*N93+coeff!$C$5*W93+coeff!$C$6*X93+coeff!$C$7*Y93+coeff!$C$8*Z93+coeff!$C$9*AA93</f>
        <v>2110.2825110235508</v>
      </c>
      <c r="BP93" s="3">
        <f t="shared" si="30"/>
        <v>2.4428042150499132</v>
      </c>
    </row>
    <row r="94" spans="1:68" ht="28.8" x14ac:dyDescent="0.3">
      <c r="A94" s="5" t="s">
        <v>63</v>
      </c>
      <c r="B94" s="6" t="s">
        <v>64</v>
      </c>
      <c r="C94" s="6">
        <v>9.9</v>
      </c>
      <c r="D94" s="6">
        <v>383</v>
      </c>
      <c r="E94" s="6">
        <v>481</v>
      </c>
      <c r="F94" s="6">
        <v>62941.600447174518</v>
      </c>
      <c r="G94" s="6">
        <v>4400</v>
      </c>
      <c r="H94" s="6">
        <v>453.83333333333331</v>
      </c>
      <c r="I94" s="6">
        <v>1.2558746736292428</v>
      </c>
      <c r="J94" s="6">
        <v>164.33838236860188</v>
      </c>
      <c r="K94" s="6">
        <v>4400</v>
      </c>
      <c r="L94" s="6">
        <v>1.1849434375762939</v>
      </c>
      <c r="M94" s="6">
        <v>472.64785474374639</v>
      </c>
      <c r="N94" s="6">
        <v>82968.473316730044</v>
      </c>
      <c r="O94" s="6">
        <v>5800</v>
      </c>
      <c r="P94" s="6">
        <v>437.51596356405463</v>
      </c>
      <c r="Q94" s="6">
        <v>1.2340675058583457</v>
      </c>
      <c r="R94" s="6">
        <v>216.62786865234375</v>
      </c>
      <c r="S94" s="6">
        <v>5800</v>
      </c>
      <c r="T94" s="6">
        <v>1.1423393304544507</v>
      </c>
      <c r="U94" s="6">
        <v>4000</v>
      </c>
      <c r="V94" s="6">
        <v>6200</v>
      </c>
      <c r="W94" s="6">
        <v>72955.0390625</v>
      </c>
      <c r="X94" s="6">
        <v>4.03</v>
      </c>
      <c r="Y94" s="6">
        <v>3.75</v>
      </c>
      <c r="Z94" s="6">
        <v>0.30507132411003113</v>
      </c>
      <c r="AA94" s="6">
        <v>1.9359878579029961</v>
      </c>
      <c r="AB94" s="6">
        <v>5120.0220896676383</v>
      </c>
      <c r="AC94" s="6">
        <v>57</v>
      </c>
      <c r="AD94" s="1">
        <v>7.8519224534279246</v>
      </c>
      <c r="AE94" s="6">
        <v>57</v>
      </c>
      <c r="AF94" s="6">
        <v>0</v>
      </c>
      <c r="AG94" s="6">
        <v>4.03</v>
      </c>
      <c r="AH94" s="6">
        <v>5120.0220896676383</v>
      </c>
      <c r="AI94" s="3">
        <v>4718</v>
      </c>
      <c r="AJ94" s="3">
        <v>7.8519600624171364</v>
      </c>
      <c r="AK94" s="3">
        <f t="shared" si="17"/>
        <v>2327.2827680307446</v>
      </c>
      <c r="AL94" s="3">
        <v>2126.33</v>
      </c>
      <c r="AM94" s="3">
        <f t="shared" si="18"/>
        <v>8.6346519980802761</v>
      </c>
      <c r="AN94" s="3">
        <v>7.8519600624171364</v>
      </c>
      <c r="AO94" s="3">
        <f t="shared" si="19"/>
        <v>2327.2827680307446</v>
      </c>
      <c r="AP94" s="3">
        <f t="shared" si="20"/>
        <v>5120.0220896676383</v>
      </c>
      <c r="AQ94" s="3">
        <f>coeff!$A$1+coeff!$A$2*C94+coeff!$A$3*D94+coeff!$A$4*N94+coeff!$A$5*W94+coeff!$A$6*X94+coeff!$A$7*Y94+coeff!$A$8*Z94+coeff!$A$9*AA94</f>
        <v>4718.0534507896209</v>
      </c>
      <c r="AR94" s="3">
        <f>coeff!$B$1+coeff!$B$2*C94+coeff!$B$3*D94+coeff!$B$4*N94+coeff!$B$5*W94+coeff!$B$6*X94+coeff!$B$7*Y94+coeff!$B$8*Z94+coeff!$B$9*AA94</f>
        <v>2104.7441946135323</v>
      </c>
      <c r="AT94" s="3">
        <f t="shared" si="21"/>
        <v>14885251.445298627</v>
      </c>
      <c r="AU94" s="3">
        <f t="shared" si="22"/>
        <v>11945126.914480982</v>
      </c>
      <c r="AV94" s="3">
        <v>5120.0220896676383</v>
      </c>
      <c r="AW94" s="3">
        <v>4718.0534507896209</v>
      </c>
      <c r="AX94" s="3">
        <v>5120.0220896676383</v>
      </c>
      <c r="AY94" s="3">
        <f t="shared" si="23"/>
        <v>-7.8509161061863857</v>
      </c>
      <c r="AZ94" s="3">
        <f t="shared" si="24"/>
        <v>11945471.575400107</v>
      </c>
      <c r="BA94" s="3">
        <f t="shared" si="25"/>
        <v>14885636.19156925</v>
      </c>
      <c r="BC94" s="3">
        <v>2327.2827680307446</v>
      </c>
      <c r="BD94" s="3">
        <v>2104.7441946135323</v>
      </c>
      <c r="BE94" s="3">
        <v>2327.2827680307446</v>
      </c>
      <c r="BF94" s="3">
        <f t="shared" si="26"/>
        <v>-9.5621630716372188</v>
      </c>
      <c r="BG94" s="3">
        <f t="shared" si="27"/>
        <v>52.761040308159217</v>
      </c>
      <c r="BH94" s="3">
        <f t="shared" si="28"/>
        <v>52809.075459412648</v>
      </c>
      <c r="BJ94" s="3">
        <v>5120.0220896676383</v>
      </c>
      <c r="BK94" s="3">
        <f t="shared" si="29"/>
        <v>2200</v>
      </c>
      <c r="BL94" s="3">
        <v>-7.8509161061863857</v>
      </c>
      <c r="BN94" s="3">
        <v>2327.2827680307446</v>
      </c>
      <c r="BO94" s="3">
        <f>coeff!$C$1+coeff!$C$2*C94+coeff!$C$3*D94+coeff!$C$4*N94+coeff!$C$5*W94+coeff!$C$6*X94+coeff!$C$7*Y94+coeff!$C$8*Z94+coeff!$C$9*AA94</f>
        <v>2162.3844887776977</v>
      </c>
      <c r="BP94" s="3">
        <f t="shared" si="30"/>
        <v>-7.085442367305343</v>
      </c>
    </row>
    <row r="95" spans="1:68" ht="43.2" x14ac:dyDescent="0.3">
      <c r="A95" s="9" t="s">
        <v>67</v>
      </c>
      <c r="B95" s="7" t="s">
        <v>68</v>
      </c>
      <c r="C95" s="7">
        <v>10.75</v>
      </c>
      <c r="D95" s="7">
        <v>598</v>
      </c>
      <c r="E95" s="7">
        <v>768</v>
      </c>
      <c r="F95" s="7">
        <v>76486.565877237474</v>
      </c>
      <c r="G95" s="7">
        <v>4800</v>
      </c>
      <c r="H95" s="7">
        <v>745.47619047619048</v>
      </c>
      <c r="I95" s="7">
        <v>1.2842809364548495</v>
      </c>
      <c r="J95" s="7">
        <v>127.90395631645062</v>
      </c>
      <c r="K95" s="7">
        <v>4800</v>
      </c>
      <c r="L95" s="7">
        <v>1.2466156482696533</v>
      </c>
      <c r="M95" s="7">
        <v>795.10854069041454</v>
      </c>
      <c r="N95" s="7">
        <v>95608.207346546857</v>
      </c>
      <c r="O95" s="7">
        <v>6000</v>
      </c>
      <c r="P95" s="7">
        <v>708.30719700304201</v>
      </c>
      <c r="Q95" s="7">
        <v>1.329612944298352</v>
      </c>
      <c r="R95" s="7">
        <v>159.87994384765625</v>
      </c>
      <c r="S95" s="7">
        <v>6000</v>
      </c>
      <c r="T95" s="7">
        <v>1.1844601956572609</v>
      </c>
      <c r="U95" s="7">
        <v>4000</v>
      </c>
      <c r="V95" s="7">
        <v>6000</v>
      </c>
      <c r="W95" s="7">
        <v>79673.515625</v>
      </c>
      <c r="X95" s="7">
        <v>4.5999999999999996</v>
      </c>
      <c r="Y95" s="7">
        <v>4.5</v>
      </c>
      <c r="Z95" s="7">
        <v>0.39371266961097717</v>
      </c>
      <c r="AA95" s="7">
        <v>2.8448351100928511</v>
      </c>
      <c r="AB95" s="7">
        <v>4862.1516878538278</v>
      </c>
      <c r="AC95" s="7">
        <v>85</v>
      </c>
      <c r="AD95" s="10">
        <v>-24.601462316053617</v>
      </c>
      <c r="AE95" s="7">
        <v>85</v>
      </c>
      <c r="AF95" s="7">
        <v>0</v>
      </c>
      <c r="AG95" s="7">
        <v>4.5999999999999996</v>
      </c>
      <c r="AH95" s="7">
        <v>4862.1516878538278</v>
      </c>
      <c r="AI95" s="3">
        <v>6058.31</v>
      </c>
      <c r="AJ95" s="3">
        <v>-24.601419061735637</v>
      </c>
      <c r="AK95" s="3">
        <f t="shared" si="17"/>
        <v>2431.0758439269139</v>
      </c>
      <c r="AL95" s="3">
        <v>2136.48</v>
      </c>
      <c r="AM95" s="3">
        <f t="shared" si="18"/>
        <v>12.117920741257235</v>
      </c>
      <c r="AN95" s="3">
        <v>-24.601419061735637</v>
      </c>
      <c r="AO95" s="3">
        <f t="shared" si="19"/>
        <v>2431.0758439269139</v>
      </c>
      <c r="AP95" s="3">
        <f t="shared" si="20"/>
        <v>4862.1516878538278</v>
      </c>
      <c r="AQ95" s="3">
        <f>coeff!$A$1+coeff!$A$2*C95+coeff!$A$3*D95+coeff!$A$4*N95+coeff!$A$5*W95+coeff!$A$6*X95+coeff!$A$7*Y95+coeff!$A$8*Z95+coeff!$A$9*AA95</f>
        <v>6058.3702280472471</v>
      </c>
      <c r="AR95" s="3">
        <f>coeff!$B$1+coeff!$B$2*C95+coeff!$B$3*D95+coeff!$B$4*N95+coeff!$B$5*W95+coeff!$B$6*X95+coeff!$B$7*Y95+coeff!$B$8*Z95+coeff!$B$9*AA95</f>
        <v>2187.0199966165474</v>
      </c>
      <c r="AT95" s="3">
        <f t="shared" si="21"/>
        <v>6339438.47036999</v>
      </c>
      <c r="AU95" s="3">
        <f t="shared" si="22"/>
        <v>13794113.13415016</v>
      </c>
      <c r="AV95" s="3">
        <v>4862.1516878538278</v>
      </c>
      <c r="AW95" s="3">
        <v>6058.3702280472471</v>
      </c>
      <c r="AX95" s="3">
        <v>4862.1516878538278</v>
      </c>
      <c r="AY95" s="3">
        <f t="shared" si="23"/>
        <v>24.602657773547058</v>
      </c>
      <c r="AZ95" s="3">
        <f t="shared" si="24"/>
        <v>13794483.510572184</v>
      </c>
      <c r="BA95" s="3">
        <f t="shared" si="25"/>
        <v>6339689.5567877293</v>
      </c>
      <c r="BC95" s="3">
        <v>2431.0758439269139</v>
      </c>
      <c r="BD95" s="3">
        <v>2187.0199966165474</v>
      </c>
      <c r="BE95" s="3">
        <v>2431.0758439269139</v>
      </c>
      <c r="BF95" s="3">
        <f t="shared" si="26"/>
        <v>-10.039005896095096</v>
      </c>
      <c r="BG95" s="3">
        <f t="shared" si="27"/>
        <v>9317.9243629018256</v>
      </c>
      <c r="BH95" s="3">
        <f t="shared" si="28"/>
        <v>21764.053728061015</v>
      </c>
      <c r="BJ95" s="3">
        <v>4862.1516878538278</v>
      </c>
      <c r="BK95" s="3">
        <f t="shared" si="29"/>
        <v>2000</v>
      </c>
      <c r="BL95" s="3">
        <v>24.602657773547058</v>
      </c>
      <c r="BN95" s="3">
        <v>2431.0758439269139</v>
      </c>
      <c r="BO95" s="3">
        <f>coeff!$C$1+coeff!$C$2*C95+coeff!$C$3*D95+coeff!$C$4*N95+coeff!$C$5*W95+coeff!$C$6*X95+coeff!$C$7*Y95+coeff!$C$8*Z95+coeff!$C$9*AA95</f>
        <v>2208.5166743378959</v>
      </c>
      <c r="BP95" s="3">
        <f t="shared" si="30"/>
        <v>-9.1547604384698431</v>
      </c>
    </row>
    <row r="96" spans="1:68" ht="28.8" x14ac:dyDescent="0.3">
      <c r="A96" s="9" t="s">
        <v>106</v>
      </c>
      <c r="B96" s="7" t="s">
        <v>85</v>
      </c>
      <c r="C96" s="7">
        <v>12.53</v>
      </c>
      <c r="D96" s="7">
        <v>460</v>
      </c>
      <c r="E96" s="7">
        <v>538</v>
      </c>
      <c r="F96" s="7">
        <v>67165.138219341738</v>
      </c>
      <c r="G96" s="7">
        <v>4800</v>
      </c>
      <c r="H96" s="7">
        <v>507.33333333333331</v>
      </c>
      <c r="I96" s="7">
        <v>1.1695652173913043</v>
      </c>
      <c r="J96" s="7">
        <v>146.01117004204727</v>
      </c>
      <c r="K96" s="7">
        <v>4800</v>
      </c>
      <c r="L96" s="7">
        <v>1.1028985977172852</v>
      </c>
      <c r="M96" s="7">
        <v>554.82430257947033</v>
      </c>
      <c r="N96" s="7">
        <v>86754.970199983072</v>
      </c>
      <c r="O96" s="7">
        <v>6200</v>
      </c>
      <c r="P96" s="7">
        <v>491.66877026457314</v>
      </c>
      <c r="Q96" s="7">
        <v>1.2061397882162399</v>
      </c>
      <c r="R96" s="7">
        <v>188.59776306152344</v>
      </c>
      <c r="S96" s="7">
        <v>6200</v>
      </c>
      <c r="T96" s="7">
        <v>1.0688451527490719</v>
      </c>
      <c r="U96" s="7">
        <v>4000</v>
      </c>
      <c r="V96" s="7">
        <v>6200</v>
      </c>
      <c r="W96" s="7">
        <v>71362.9609375</v>
      </c>
      <c r="X96" s="7">
        <v>4.28</v>
      </c>
      <c r="Y96" s="7">
        <v>4</v>
      </c>
      <c r="Z96" s="7">
        <v>0.36196726560592651</v>
      </c>
      <c r="AA96" s="7">
        <v>2.4903666084041296</v>
      </c>
      <c r="AB96" s="7">
        <v>4777.8362510259849</v>
      </c>
      <c r="AC96" s="7">
        <v>153</v>
      </c>
      <c r="AD96" s="10">
        <v>-41.25629991795455</v>
      </c>
      <c r="AE96" s="7">
        <v>153</v>
      </c>
      <c r="AF96" s="7">
        <v>0</v>
      </c>
      <c r="AG96" s="7">
        <v>4.28</v>
      </c>
      <c r="AH96" s="7">
        <v>4777.8362510259849</v>
      </c>
      <c r="AI96" s="3">
        <v>6749</v>
      </c>
      <c r="AJ96" s="3">
        <v>-41.256410756034818</v>
      </c>
      <c r="AK96" s="3">
        <f t="shared" si="17"/>
        <v>2171.7437504663567</v>
      </c>
      <c r="AL96" s="3">
        <v>2277.6999999999998</v>
      </c>
      <c r="AM96" s="3">
        <f t="shared" si="18"/>
        <v>-4.8788559658979223</v>
      </c>
      <c r="AN96" s="3">
        <v>-41.256410756034818</v>
      </c>
      <c r="AO96" s="3">
        <f t="shared" si="19"/>
        <v>2171.7437504663567</v>
      </c>
      <c r="AP96" s="3">
        <f t="shared" si="20"/>
        <v>4777.8362510259849</v>
      </c>
      <c r="AQ96" s="3">
        <f>coeff!$A$1+coeff!$A$2*C96+coeff!$A$3*D96+coeff!$A$4*N96+coeff!$A$5*W96+coeff!$A$6*X96+coeff!$A$7*Y96+coeff!$A$8*Z96+coeff!$A$9*AA96</f>
        <v>6749.0521346297246</v>
      </c>
      <c r="AR96" s="3">
        <f>coeff!$B$1+coeff!$B$2*C96+coeff!$B$3*D96+coeff!$B$4*N96+coeff!$B$5*W96+coeff!$B$6*X96+coeff!$B$7*Y96+coeff!$B$8*Z96+coeff!$B$9*AA96</f>
        <v>2369.7469669718084</v>
      </c>
      <c r="AT96" s="3">
        <f t="shared" si="21"/>
        <v>3338448.7922284161</v>
      </c>
      <c r="AU96" s="3">
        <f t="shared" si="22"/>
        <v>14427524.491350776</v>
      </c>
      <c r="AV96" s="3">
        <v>4777.8362510259849</v>
      </c>
      <c r="AW96" s="3">
        <v>6749.0521346297246</v>
      </c>
      <c r="AX96" s="3">
        <v>4777.8362510259849</v>
      </c>
      <c r="AY96" s="3">
        <f t="shared" si="23"/>
        <v>41.257501932604832</v>
      </c>
      <c r="AZ96" s="3">
        <f t="shared" si="24"/>
        <v>14427903.275926059</v>
      </c>
      <c r="BA96" s="3">
        <f t="shared" si="25"/>
        <v>3338631.002061462</v>
      </c>
      <c r="BC96" s="3">
        <v>2171.7437504663567</v>
      </c>
      <c r="BD96" s="3">
        <v>2369.7469669718084</v>
      </c>
      <c r="BE96" s="3">
        <v>2171.7437504663567</v>
      </c>
      <c r="BF96" s="3">
        <f t="shared" si="26"/>
        <v>9.1172458289765022</v>
      </c>
      <c r="BG96" s="3">
        <f t="shared" si="27"/>
        <v>26504.718181063981</v>
      </c>
      <c r="BH96" s="3">
        <f t="shared" si="28"/>
        <v>1239.0765668396091</v>
      </c>
      <c r="BJ96" s="3">
        <v>4777.8362510259849</v>
      </c>
      <c r="BK96" s="3">
        <f t="shared" si="29"/>
        <v>2200</v>
      </c>
      <c r="BL96" s="3">
        <v>41.257501932604832</v>
      </c>
      <c r="BN96" s="3">
        <v>2171.7437504663567</v>
      </c>
      <c r="BO96" s="3">
        <f>coeff!$C$1+coeff!$C$2*C96+coeff!$C$3*D96+coeff!$C$4*N96+coeff!$C$5*W96+coeff!$C$6*X96+coeff!$C$7*Y96+coeff!$C$8*Z96+coeff!$C$9*AA96</f>
        <v>2329.9387133654591</v>
      </c>
      <c r="BP96" s="3">
        <f t="shared" si="30"/>
        <v>7.2842370498421767</v>
      </c>
    </row>
    <row r="97" spans="1:68" ht="28.8" x14ac:dyDescent="0.3">
      <c r="A97" s="4" t="s">
        <v>61</v>
      </c>
      <c r="B97" s="3" t="s">
        <v>111</v>
      </c>
      <c r="C97" s="3">
        <v>9</v>
      </c>
      <c r="D97" s="3">
        <v>302</v>
      </c>
      <c r="E97" s="3">
        <v>328</v>
      </c>
      <c r="F97" s="3">
        <v>65560.487361322666</v>
      </c>
      <c r="G97" s="3">
        <v>4200</v>
      </c>
      <c r="H97" s="3">
        <v>314.30769230769232</v>
      </c>
      <c r="I97" s="3">
        <v>1.0860927152317881</v>
      </c>
      <c r="J97" s="3">
        <v>217.08770649444591</v>
      </c>
      <c r="K97" s="3">
        <v>4200</v>
      </c>
      <c r="L97" s="3">
        <v>1.0407538414001465</v>
      </c>
      <c r="M97" s="3">
        <v>294.05307237602398</v>
      </c>
      <c r="N97" s="3">
        <v>84292.055178843424</v>
      </c>
      <c r="O97" s="3">
        <v>5400</v>
      </c>
      <c r="P97" s="3">
        <v>250.31097158715735</v>
      </c>
      <c r="Q97" s="3">
        <v>0.97368567011928464</v>
      </c>
      <c r="R97" s="3">
        <v>279.11276245117187</v>
      </c>
      <c r="S97" s="3">
        <v>5400</v>
      </c>
      <c r="T97" s="3">
        <v>0.82884427677866668</v>
      </c>
      <c r="U97" s="3">
        <v>3000</v>
      </c>
      <c r="V97" s="3">
        <v>5400</v>
      </c>
      <c r="W97" s="3">
        <v>65560.484375</v>
      </c>
      <c r="X97" s="3">
        <v>4.0039999999999996</v>
      </c>
      <c r="Y97" s="3">
        <v>3.0028000000000001</v>
      </c>
      <c r="Z97" s="3">
        <v>0.22523249685764313</v>
      </c>
      <c r="AA97" s="3">
        <v>1.3373427516328613</v>
      </c>
      <c r="AB97" s="3">
        <v>4487.0354836291517</v>
      </c>
      <c r="AC97" s="3">
        <v>48</v>
      </c>
      <c r="AD97" s="2">
        <v>-6.6685387248609382</v>
      </c>
      <c r="AE97" s="3">
        <v>48</v>
      </c>
      <c r="AF97" s="3">
        <v>0</v>
      </c>
      <c r="AG97" s="3">
        <v>4.0039999999999996</v>
      </c>
      <c r="AH97" s="3">
        <v>4487.0354836291517</v>
      </c>
      <c r="AI97" s="3">
        <v>4786.26</v>
      </c>
      <c r="AJ97" s="3">
        <v>-6.6686460907778073</v>
      </c>
      <c r="AK97" s="3">
        <f t="shared" si="17"/>
        <v>1869.5981181788134</v>
      </c>
      <c r="AL97" s="3">
        <v>1809.38</v>
      </c>
      <c r="AM97" s="3">
        <f t="shared" si="18"/>
        <v>3.2209124299650069</v>
      </c>
      <c r="AN97" s="3">
        <v>-6.6686460907778073</v>
      </c>
      <c r="AO97" s="3">
        <f t="shared" si="19"/>
        <v>1869.5981181788134</v>
      </c>
      <c r="AP97" s="3">
        <f t="shared" si="20"/>
        <v>4487.0354836291517</v>
      </c>
      <c r="AQ97" s="3">
        <f>coeff!$A$1+coeff!$A$2*C97+coeff!$A$3*D97+coeff!$A$4*N97+coeff!$A$5*W97+coeff!$A$6*X97+coeff!$A$7*Y97+coeff!$A$8*Z97+coeff!$A$9*AA97</f>
        <v>4786.3024913573781</v>
      </c>
      <c r="AR97" s="3">
        <f>coeff!$B$1+coeff!$B$2*C97+coeff!$B$3*D97+coeff!$B$4*N97+coeff!$B$5*W97+coeff!$B$6*X97+coeff!$B$7*Y97+coeff!$B$8*Z97+coeff!$B$9*AA97</f>
        <v>1809.3766983111343</v>
      </c>
      <c r="AT97" s="3">
        <f t="shared" si="21"/>
        <v>14363280.542972591</v>
      </c>
      <c r="AU97" s="3">
        <f t="shared" si="22"/>
        <v>16721220.496356262</v>
      </c>
      <c r="AV97" s="3">
        <v>4487.0354836291517</v>
      </c>
      <c r="AW97" s="3">
        <v>4786.3024913573781</v>
      </c>
      <c r="AX97" s="3">
        <v>4487.0354836291517</v>
      </c>
      <c r="AY97" s="3">
        <f t="shared" si="23"/>
        <v>6.669593071418654</v>
      </c>
      <c r="AZ97" s="3">
        <f t="shared" si="24"/>
        <v>16721628.280335605</v>
      </c>
      <c r="BA97" s="3">
        <f t="shared" si="25"/>
        <v>14363658.48327251</v>
      </c>
      <c r="BC97" s="3">
        <v>1869.5981181788134</v>
      </c>
      <c r="BD97" s="3">
        <v>1809.3766983111343</v>
      </c>
      <c r="BE97" s="3">
        <v>1869.5981181788134</v>
      </c>
      <c r="BF97" s="3">
        <f t="shared" si="26"/>
        <v>-3.2210890288197929</v>
      </c>
      <c r="BG97" s="3">
        <f t="shared" si="27"/>
        <v>216176.94899464032</v>
      </c>
      <c r="BH97" s="3">
        <f t="shared" si="28"/>
        <v>275803.26552643714</v>
      </c>
      <c r="BJ97" s="3">
        <v>4487.0354836291517</v>
      </c>
      <c r="BK97" s="3">
        <f t="shared" si="29"/>
        <v>2400</v>
      </c>
      <c r="BL97" s="3">
        <v>6.669593071418654</v>
      </c>
      <c r="BN97" s="3">
        <v>1869.5981181788134</v>
      </c>
      <c r="BO97" s="3">
        <f>coeff!$C$1+coeff!$C$2*C97+coeff!$C$3*D97+coeff!$C$4*N97+coeff!$C$5*W97+coeff!$C$6*X97+coeff!$C$7*Y97+coeff!$C$8*Z97+coeff!$C$9*AA97</f>
        <v>1869.2436398716543</v>
      </c>
      <c r="BP97" s="3">
        <f t="shared" si="30"/>
        <v>-1.8960133929978997E-2</v>
      </c>
    </row>
    <row r="98" spans="1:68" ht="43.2" x14ac:dyDescent="0.3">
      <c r="A98" s="9" t="s">
        <v>41</v>
      </c>
      <c r="B98" s="7" t="s">
        <v>42</v>
      </c>
      <c r="C98" s="7">
        <v>10.25</v>
      </c>
      <c r="D98" s="7">
        <v>383</v>
      </c>
      <c r="E98" s="7">
        <v>490</v>
      </c>
      <c r="F98" s="7">
        <v>62932.666900828277</v>
      </c>
      <c r="G98" s="7">
        <v>4200</v>
      </c>
      <c r="H98" s="7">
        <v>467.90909090909093</v>
      </c>
      <c r="I98" s="7">
        <v>1.2793733681462141</v>
      </c>
      <c r="J98" s="7">
        <v>164.31505718231926</v>
      </c>
      <c r="K98" s="7">
        <v>4200</v>
      </c>
      <c r="L98" s="7">
        <v>1.2216947078704834</v>
      </c>
      <c r="M98" s="7">
        <v>453.45557962363301</v>
      </c>
      <c r="N98" s="7">
        <v>77916.635210549284</v>
      </c>
      <c r="O98" s="7">
        <v>5200</v>
      </c>
      <c r="P98" s="7">
        <v>398.57896613084108</v>
      </c>
      <c r="Q98" s="7">
        <v>1.1839571269546554</v>
      </c>
      <c r="R98" s="7">
        <v>203.43768310546875</v>
      </c>
      <c r="S98" s="7">
        <v>5200</v>
      </c>
      <c r="T98" s="7">
        <v>1.0406761517776528</v>
      </c>
      <c r="U98" s="7">
        <v>3600</v>
      </c>
      <c r="V98" s="7">
        <v>5400</v>
      </c>
      <c r="W98" s="7">
        <v>67155.421875</v>
      </c>
      <c r="X98" s="7">
        <v>4.03</v>
      </c>
      <c r="Y98" s="7">
        <v>3.75</v>
      </c>
      <c r="Z98" s="7">
        <v>0.32595890760421753</v>
      </c>
      <c r="AA98" s="7">
        <v>2.0685408211932956</v>
      </c>
      <c r="AB98" s="7">
        <v>4072.2675473666454</v>
      </c>
      <c r="AC98" s="7">
        <v>134</v>
      </c>
      <c r="AD98" s="10">
        <v>-43.020231959079339</v>
      </c>
      <c r="AE98" s="7">
        <v>134</v>
      </c>
      <c r="AF98" s="7">
        <v>0</v>
      </c>
      <c r="AG98" s="7">
        <v>4.03</v>
      </c>
      <c r="AH98" s="7">
        <v>4072.2675473666454</v>
      </c>
      <c r="AI98" s="3">
        <v>5824.17</v>
      </c>
      <c r="AJ98" s="3">
        <v>-43.020318096885163</v>
      </c>
      <c r="AK98" s="3">
        <f t="shared" si="17"/>
        <v>2262.3708596481365</v>
      </c>
      <c r="AL98" s="3">
        <v>2110.44</v>
      </c>
      <c r="AM98" s="3">
        <f t="shared" ref="AM98:AM101" si="31">(AK98-AL98)/AK98*100</f>
        <v>6.7155594318327658</v>
      </c>
      <c r="AN98" s="3">
        <v>-43.020318096885163</v>
      </c>
      <c r="AO98" s="3">
        <f t="shared" si="19"/>
        <v>2262.3708596481365</v>
      </c>
      <c r="AP98" s="3">
        <f t="shared" si="20"/>
        <v>4072.2675473666454</v>
      </c>
      <c r="AQ98" s="3">
        <f>coeff!$A$1+coeff!$A$2*C98+coeff!$A$3*D98+coeff!$A$4*N98+coeff!$A$5*W98+coeff!$A$6*X98+coeff!$A$7*Y98+coeff!$A$8*Z98+coeff!$A$9*AA98</f>
        <v>5824.2209203758493</v>
      </c>
      <c r="AR98" s="3">
        <f>coeff!$B$1+coeff!$B$2*C98+coeff!$B$3*D98+coeff!$B$4*N98+coeff!$B$5*W98+coeff!$B$6*X98+coeff!$B$7*Y98+coeff!$B$8*Z98+coeff!$B$9*AA98</f>
        <v>2192.0301343840165</v>
      </c>
      <c r="AT98" s="3">
        <f t="shared" si="21"/>
        <v>7573357.9336389191</v>
      </c>
      <c r="AU98" s="3">
        <f t="shared" si="22"/>
        <v>20285356.931984607</v>
      </c>
      <c r="AV98" s="3">
        <v>4072.2675473666454</v>
      </c>
      <c r="AW98" s="3">
        <v>5824.2209203758493</v>
      </c>
      <c r="AX98" s="3">
        <v>4072.2675473666454</v>
      </c>
      <c r="AY98" s="3">
        <f t="shared" si="23"/>
        <v>43.021568515116705</v>
      </c>
      <c r="AZ98" s="3">
        <f t="shared" si="24"/>
        <v>20285806.077694461</v>
      </c>
      <c r="BA98" s="3">
        <f t="shared" si="25"/>
        <v>7573632.370030744</v>
      </c>
      <c r="BC98" s="3">
        <v>2262.3708596481365</v>
      </c>
      <c r="BD98" s="3">
        <v>2192.0301343840165</v>
      </c>
      <c r="BE98" s="3">
        <v>2262.3708596481365</v>
      </c>
      <c r="BF98" s="3">
        <f t="shared" si="26"/>
        <v>-3.1091597986308934</v>
      </c>
      <c r="BG98" s="3">
        <f t="shared" si="27"/>
        <v>5209.3154904672065</v>
      </c>
      <c r="BH98" s="3">
        <f t="shared" si="28"/>
        <v>20310.899521362029</v>
      </c>
      <c r="BJ98" s="3">
        <v>4072.2675473666454</v>
      </c>
      <c r="BK98" s="3">
        <f t="shared" si="29"/>
        <v>1800</v>
      </c>
      <c r="BL98" s="3">
        <v>43.021568515116705</v>
      </c>
      <c r="BN98" s="3">
        <v>2262.3708596481365</v>
      </c>
      <c r="BO98" s="3">
        <f>coeff!$C$1+coeff!$C$2*C98+coeff!$C$3*D98+coeff!$C$4*N98+coeff!$C$5*W98+coeff!$C$6*X98+coeff!$C$7*Y98+coeff!$C$8*Z98+coeff!$C$9*AA98</f>
        <v>2207.342963559297</v>
      </c>
      <c r="BP98" s="3">
        <f t="shared" si="30"/>
        <v>-2.4323110357511375</v>
      </c>
    </row>
    <row r="99" spans="1:68" ht="28.8" x14ac:dyDescent="0.3">
      <c r="A99" s="9" t="s">
        <v>33</v>
      </c>
      <c r="B99" s="7" t="s">
        <v>66</v>
      </c>
      <c r="C99" s="7">
        <v>11</v>
      </c>
      <c r="D99" s="7">
        <v>327</v>
      </c>
      <c r="E99" s="7">
        <v>369</v>
      </c>
      <c r="F99" s="7">
        <v>55838.007276425909</v>
      </c>
      <c r="G99" s="7">
        <v>4100</v>
      </c>
      <c r="H99" s="7">
        <v>337.75838290521199</v>
      </c>
      <c r="I99" s="7">
        <v>1.128440366972477</v>
      </c>
      <c r="J99" s="7">
        <v>170.75843203799971</v>
      </c>
      <c r="K99" s="7">
        <v>4100</v>
      </c>
      <c r="L99" s="7">
        <v>1.0329002141952515</v>
      </c>
      <c r="M99" s="7">
        <v>356.00000000002348</v>
      </c>
      <c r="N99" s="7">
        <v>83076.059606389783</v>
      </c>
      <c r="O99" s="7">
        <v>6100</v>
      </c>
      <c r="P99" s="7">
        <v>322.02774320050605</v>
      </c>
      <c r="Q99" s="7">
        <v>1.0886850152905916</v>
      </c>
      <c r="R99" s="7">
        <v>254.05522155761719</v>
      </c>
      <c r="S99" s="7">
        <v>6100</v>
      </c>
      <c r="T99" s="7">
        <v>0.98479432171408565</v>
      </c>
      <c r="U99" s="7">
        <v>4100</v>
      </c>
      <c r="V99" s="7">
        <v>6100</v>
      </c>
      <c r="W99" s="7">
        <v>69457.03125</v>
      </c>
      <c r="X99" s="7">
        <v>4</v>
      </c>
      <c r="Y99" s="7">
        <v>3.25</v>
      </c>
      <c r="Z99" s="7">
        <v>0.29097706079483032</v>
      </c>
      <c r="AA99" s="7">
        <v>1.8465454210436243</v>
      </c>
      <c r="AB99" s="7">
        <v>4035.389071818674</v>
      </c>
      <c r="AC99" s="7">
        <v>196</v>
      </c>
      <c r="AD99" s="10">
        <v>-22.269470856596275</v>
      </c>
      <c r="AE99" s="7">
        <v>196</v>
      </c>
      <c r="AF99" s="7">
        <v>0</v>
      </c>
      <c r="AG99" s="7">
        <v>4</v>
      </c>
      <c r="AH99" s="7">
        <v>4035.389071818674</v>
      </c>
      <c r="AI99" s="3">
        <v>4934.05</v>
      </c>
      <c r="AJ99" s="3">
        <v>-22.269498979842272</v>
      </c>
      <c r="AK99" s="3">
        <f t="shared" si="17"/>
        <v>2017.694535909337</v>
      </c>
      <c r="AL99" s="3">
        <v>2071.6</v>
      </c>
      <c r="AM99" s="3">
        <f t="shared" si="31"/>
        <v>-2.6716365203600425</v>
      </c>
      <c r="AN99" s="3">
        <v>-22.269498979842272</v>
      </c>
      <c r="AO99" s="3">
        <f t="shared" si="19"/>
        <v>2017.694535909337</v>
      </c>
      <c r="AP99" s="3">
        <f t="shared" si="20"/>
        <v>4035.389071818674</v>
      </c>
      <c r="AQ99" s="3">
        <f>coeff!$A$1+coeff!$A$2*C99+coeff!$A$3*D99+coeff!$A$4*N99+coeff!$A$5*W99+coeff!$A$6*X99+coeff!$A$7*Y99+coeff!$A$8*Z99+coeff!$A$9*AA99</f>
        <v>4934.0955957193655</v>
      </c>
      <c r="AR99" s="3">
        <f>coeff!$B$1+coeff!$B$2*C99+coeff!$B$3*D99+coeff!$B$4*N99+coeff!$B$5*W99+coeff!$B$6*X99+coeff!$B$7*Y99+coeff!$B$8*Z99+coeff!$B$9*AA99</f>
        <v>2115.4715704346718</v>
      </c>
      <c r="AT99" s="3">
        <f t="shared" si="21"/>
        <v>13264883.569232414</v>
      </c>
      <c r="AU99" s="3">
        <f t="shared" si="22"/>
        <v>20618912.865227189</v>
      </c>
      <c r="AV99" s="3">
        <v>4035.389071818674</v>
      </c>
      <c r="AW99" s="3">
        <v>4934.0955957193655</v>
      </c>
      <c r="AX99" s="3">
        <v>4035.389071818674</v>
      </c>
      <c r="AY99" s="3">
        <f t="shared" si="23"/>
        <v>22.270628876329425</v>
      </c>
      <c r="AZ99" s="3">
        <f t="shared" si="24"/>
        <v>20619365.688553933</v>
      </c>
      <c r="BA99" s="3">
        <f t="shared" si="25"/>
        <v>13265246.771222016</v>
      </c>
      <c r="BC99" s="3">
        <v>2017.694535909337</v>
      </c>
      <c r="BD99" s="3">
        <v>2115.4715704346718</v>
      </c>
      <c r="BE99" s="3">
        <v>2017.694535909337</v>
      </c>
      <c r="BF99" s="3">
        <f t="shared" si="26"/>
        <v>4.8459780598686368</v>
      </c>
      <c r="BG99" s="3">
        <f t="shared" si="27"/>
        <v>100395.13391687302</v>
      </c>
      <c r="BH99" s="3">
        <f t="shared" si="28"/>
        <v>47993.801787611425</v>
      </c>
      <c r="BJ99" s="3">
        <v>4035.389071818674</v>
      </c>
      <c r="BK99" s="3">
        <f t="shared" si="29"/>
        <v>2000</v>
      </c>
      <c r="BL99" s="3">
        <v>22.270628876329425</v>
      </c>
      <c r="BN99" s="3">
        <v>2017.694535909337</v>
      </c>
      <c r="BO99" s="3">
        <f>coeff!$C$1+coeff!$C$2*C99+coeff!$C$3*D99+coeff!$C$4*N99+coeff!$C$5*W99+coeff!$C$6*X99+coeff!$C$7*Y99+coeff!$C$8*Z99+coeff!$C$9*AA99</f>
        <v>2172.2336493618468</v>
      </c>
      <c r="BP99" s="3">
        <f t="shared" si="30"/>
        <v>7.6591927421195072</v>
      </c>
    </row>
    <row r="100" spans="1:68" ht="28.8" x14ac:dyDescent="0.3">
      <c r="A100" s="9" t="s">
        <v>33</v>
      </c>
      <c r="B100" s="7" t="s">
        <v>34</v>
      </c>
      <c r="C100" s="7">
        <v>11</v>
      </c>
      <c r="D100" s="7">
        <v>350</v>
      </c>
      <c r="E100" s="7">
        <v>392</v>
      </c>
      <c r="F100" s="7">
        <v>62706.942715860343</v>
      </c>
      <c r="G100" s="7">
        <v>4100</v>
      </c>
      <c r="H100" s="7">
        <v>361.53535107834722</v>
      </c>
      <c r="I100" s="7">
        <v>1.1200000000000001</v>
      </c>
      <c r="J100" s="7">
        <v>179.16269347388669</v>
      </c>
      <c r="K100" s="7">
        <v>4100</v>
      </c>
      <c r="L100" s="7">
        <v>1.0329581499099731</v>
      </c>
      <c r="M100" s="7">
        <v>353.00000000002325</v>
      </c>
      <c r="N100" s="7">
        <v>85648.507124101918</v>
      </c>
      <c r="O100" s="7">
        <v>5600</v>
      </c>
      <c r="P100" s="7">
        <v>329.50508220758275</v>
      </c>
      <c r="Q100" s="7">
        <v>1.0085714285714951</v>
      </c>
      <c r="R100" s="7">
        <v>244.71002197265625</v>
      </c>
      <c r="S100" s="7">
        <v>5600</v>
      </c>
      <c r="T100" s="7">
        <v>0.9414430920216651</v>
      </c>
      <c r="U100" s="7">
        <v>4100</v>
      </c>
      <c r="V100" s="7">
        <v>5600</v>
      </c>
      <c r="W100" s="7">
        <v>74177.7265625</v>
      </c>
      <c r="X100" s="7">
        <v>4</v>
      </c>
      <c r="Y100" s="7">
        <v>3.48</v>
      </c>
      <c r="Z100" s="7">
        <v>0.2697988748550415</v>
      </c>
      <c r="AA100" s="7">
        <v>1.7121482896467213</v>
      </c>
      <c r="AB100" s="7">
        <v>2961.6018628974571</v>
      </c>
      <c r="AC100" s="7">
        <v>200</v>
      </c>
      <c r="AD100" s="10">
        <v>-44.522217720151275</v>
      </c>
      <c r="AE100" s="7">
        <v>200</v>
      </c>
      <c r="AF100" s="7">
        <v>0</v>
      </c>
      <c r="AG100" s="7">
        <v>4</v>
      </c>
      <c r="AH100" s="7">
        <v>2961.6018628974571</v>
      </c>
      <c r="AI100" s="3">
        <v>4280.17</v>
      </c>
      <c r="AJ100" s="3">
        <v>-44.522126813241989</v>
      </c>
      <c r="AK100" s="3">
        <f t="shared" si="17"/>
        <v>1974.4012419316382</v>
      </c>
      <c r="AL100" s="3">
        <v>2032.9</v>
      </c>
      <c r="AM100" s="3">
        <f t="shared" si="31"/>
        <v>-2.9628606802906052</v>
      </c>
      <c r="AN100" s="3">
        <v>-44.522126813241989</v>
      </c>
      <c r="AO100" s="3">
        <f t="shared" si="19"/>
        <v>1974.4012419316382</v>
      </c>
      <c r="AP100" s="3">
        <f t="shared" si="20"/>
        <v>2961.6018628974571</v>
      </c>
      <c r="AQ100" s="3">
        <f>coeff!$A$1+coeff!$A$2*C100+coeff!$A$3*D100+coeff!$A$4*N100+coeff!$A$5*W100+coeff!$A$6*X100+coeff!$A$7*Y100+coeff!$A$8*Z100+coeff!$A$9*AA100</f>
        <v>4280.2184810730523</v>
      </c>
      <c r="AR100" s="3">
        <f>coeff!$B$1+coeff!$B$2*C100+coeff!$B$3*D100+coeff!$B$4*N100+coeff!$B$5*W100+coeff!$B$6*X100+coeff!$B$7*Y100+coeff!$B$8*Z100+coeff!$B$9*AA100</f>
        <v>2100.0718848834572</v>
      </c>
      <c r="AT100" s="3">
        <f t="shared" si="21"/>
        <v>18455408.941587545</v>
      </c>
      <c r="AU100" s="3">
        <f t="shared" si="22"/>
        <v>31523649.155879099</v>
      </c>
      <c r="AV100" s="3">
        <v>2961.6018628974571</v>
      </c>
      <c r="AW100" s="3">
        <v>4280.2184810730523</v>
      </c>
      <c r="AX100" s="3">
        <v>2961.6018628974571</v>
      </c>
      <c r="AY100" s="3">
        <f t="shared" si="23"/>
        <v>44.523763801442854</v>
      </c>
      <c r="AZ100" s="3">
        <f t="shared" si="24"/>
        <v>31524209.060041364</v>
      </c>
      <c r="BA100" s="3">
        <f t="shared" si="25"/>
        <v>18455837.34989287</v>
      </c>
      <c r="BC100" s="3">
        <v>1974.4012419316382</v>
      </c>
      <c r="BD100" s="3">
        <v>2100.0718848834572</v>
      </c>
      <c r="BE100" s="3">
        <v>1974.4012419316382</v>
      </c>
      <c r="BF100" s="3">
        <f t="shared" si="26"/>
        <v>6.365000197673611</v>
      </c>
      <c r="BG100" s="3">
        <f t="shared" si="27"/>
        <v>129704.5691373149</v>
      </c>
      <c r="BH100" s="3">
        <f t="shared" si="28"/>
        <v>54978.320542499176</v>
      </c>
      <c r="BJ100" s="3">
        <v>2961.6018628974571</v>
      </c>
      <c r="BK100" s="3">
        <f t="shared" si="29"/>
        <v>1500</v>
      </c>
      <c r="BL100" s="3">
        <v>44.523763801442854</v>
      </c>
      <c r="BN100" s="3">
        <v>1974.4012419316382</v>
      </c>
      <c r="BO100" s="3">
        <f>coeff!$C$1+coeff!$C$2*C100+coeff!$C$3*D100+coeff!$C$4*N100+coeff!$C$5*W100+coeff!$C$6*X100+coeff!$C$7*Y100+coeff!$C$8*Z100+coeff!$C$9*AA100</f>
        <v>2124.8927329284193</v>
      </c>
      <c r="BP100" s="3">
        <f t="shared" si="30"/>
        <v>7.6221331206998757</v>
      </c>
    </row>
    <row r="101" spans="1:68" ht="28.8" x14ac:dyDescent="0.3">
      <c r="A101" s="9" t="s">
        <v>33</v>
      </c>
      <c r="B101" s="7" t="s">
        <v>113</v>
      </c>
      <c r="C101" s="7">
        <v>10.5</v>
      </c>
      <c r="D101" s="7">
        <v>289</v>
      </c>
      <c r="E101" s="7">
        <v>310</v>
      </c>
      <c r="F101" s="7">
        <v>62882.283019071016</v>
      </c>
      <c r="G101" s="7">
        <v>4600</v>
      </c>
      <c r="H101" s="7">
        <v>291.7360485218818</v>
      </c>
      <c r="I101" s="7">
        <v>1.0726643598615917</v>
      </c>
      <c r="J101" s="7">
        <v>217.5857543912492</v>
      </c>
      <c r="K101" s="7">
        <v>4600</v>
      </c>
      <c r="L101" s="7">
        <v>1.0094673633575439</v>
      </c>
      <c r="M101" s="7">
        <v>302.00000000001995</v>
      </c>
      <c r="N101" s="7">
        <v>79286.35685013303</v>
      </c>
      <c r="O101" s="7">
        <v>5800</v>
      </c>
      <c r="P101" s="7">
        <v>286.75488254605057</v>
      </c>
      <c r="Q101" s="7">
        <v>1.0449826989620068</v>
      </c>
      <c r="R101" s="7">
        <v>274.34725952148437</v>
      </c>
      <c r="S101" s="7">
        <v>5800</v>
      </c>
      <c r="T101" s="7">
        <v>0.99223142749498461</v>
      </c>
      <c r="U101" s="7">
        <v>4600</v>
      </c>
      <c r="V101" s="7">
        <v>5800</v>
      </c>
      <c r="W101" s="7">
        <v>71084.3203125</v>
      </c>
      <c r="X101" s="7">
        <v>4</v>
      </c>
      <c r="Y101" s="7">
        <v>2.87</v>
      </c>
      <c r="Z101" s="7">
        <v>0.27318093180656433</v>
      </c>
      <c r="AA101" s="7">
        <v>1.5276373110665844</v>
      </c>
      <c r="AB101" s="7">
        <v>2402.0385490230342</v>
      </c>
      <c r="AC101" s="7">
        <v>197</v>
      </c>
      <c r="AD101" s="10">
        <v>-56.90538042663735</v>
      </c>
      <c r="AE101" s="7">
        <v>197</v>
      </c>
      <c r="AF101" s="7">
        <v>0</v>
      </c>
      <c r="AG101" s="7">
        <v>4</v>
      </c>
      <c r="AH101" s="7">
        <v>2402.0385490230342</v>
      </c>
      <c r="AI101" s="3">
        <v>3768.93</v>
      </c>
      <c r="AJ101" s="3">
        <v>-56.905475207003342</v>
      </c>
      <c r="AK101" s="3">
        <f t="shared" si="17"/>
        <v>2001.6987908525286</v>
      </c>
      <c r="AL101" s="3">
        <v>1998.5</v>
      </c>
      <c r="AM101" s="3">
        <f t="shared" si="31"/>
        <v>0.15980380600451241</v>
      </c>
      <c r="AN101" s="3">
        <v>-56.905475207003342</v>
      </c>
      <c r="AO101" s="3">
        <f t="shared" si="19"/>
        <v>2001.6987908525286</v>
      </c>
      <c r="AP101" s="3">
        <f t="shared" si="20"/>
        <v>2402.0385490230342</v>
      </c>
      <c r="AQ101" s="3">
        <f>coeff!$A$1+coeff!$A$2*C101+coeff!$A$3*D101+coeff!$A$4*N101+coeff!$A$5*W101+coeff!$A$6*X101+coeff!$A$7*Y101+coeff!$A$8*Z101+coeff!$A$9*AA101</f>
        <v>3768.9714185747921</v>
      </c>
      <c r="AR101" s="3">
        <f>coeff!$B$1+coeff!$B$2*C101+coeff!$B$3*D101+coeff!$B$4*N101+coeff!$B$5*W101+coeff!$B$6*X101+coeff!$B$7*Y101+coeff!$B$8*Z101+coeff!$B$9*AA101</f>
        <v>2060.0371090448152</v>
      </c>
      <c r="AT101" s="3">
        <f t="shared" si="21"/>
        <v>23109392.62035393</v>
      </c>
      <c r="AU101" s="3">
        <f t="shared" si="22"/>
        <v>38120200.250231922</v>
      </c>
      <c r="AV101" s="3">
        <v>2402.0385490230342</v>
      </c>
      <c r="AW101" s="3">
        <v>3768.9714185747921</v>
      </c>
      <c r="AX101" s="3">
        <v>2402.0385490230342</v>
      </c>
      <c r="AY101" s="3">
        <f t="shared" si="23"/>
        <v>56.907199516332561</v>
      </c>
      <c r="AZ101" s="3">
        <f t="shared" si="24"/>
        <v>38120815.955493964</v>
      </c>
      <c r="BA101" s="3">
        <f t="shared" si="25"/>
        <v>23109872.011537574</v>
      </c>
      <c r="BC101" s="3">
        <v>2001.6987908525286</v>
      </c>
      <c r="BD101" s="3">
        <v>2060.0371090448152</v>
      </c>
      <c r="BE101" s="3">
        <v>2001.6987908525286</v>
      </c>
      <c r="BF101" s="3">
        <f t="shared" si="26"/>
        <v>2.9144403972707669</v>
      </c>
      <c r="BG101" s="3">
        <f t="shared" si="27"/>
        <v>110787.56257585794</v>
      </c>
      <c r="BH101" s="3">
        <f t="shared" si="28"/>
        <v>75355.376932211919</v>
      </c>
      <c r="BJ101" s="3">
        <v>2402.0385490230342</v>
      </c>
      <c r="BK101" s="3">
        <f t="shared" si="29"/>
        <v>1200</v>
      </c>
      <c r="BL101" s="3">
        <v>56.907199516332561</v>
      </c>
      <c r="BN101" s="3">
        <v>2001.6987908525286</v>
      </c>
      <c r="BO101" s="3">
        <f>coeff!$C$1+coeff!$C$2*C101+coeff!$C$3*D101+coeff!$C$4*N101+coeff!$C$5*W101+coeff!$C$6*X101+coeff!$C$7*Y101+coeff!$C$8*Z101+coeff!$C$9*AA101</f>
        <v>2132.1755630920243</v>
      </c>
      <c r="BP101" s="3">
        <f t="shared" si="30"/>
        <v>6.5183019960723083</v>
      </c>
    </row>
    <row r="102" spans="1:68" x14ac:dyDescent="0.3">
      <c r="AT102" s="3">
        <f>SUM(AT2:AT101)</f>
        <v>296717218.77570599</v>
      </c>
      <c r="AU102" s="3">
        <f>SUM(AU2:AU101)</f>
        <v>362514757.49124664</v>
      </c>
      <c r="AV102" s="3">
        <f>AVERAGE(AV2:AV101)</f>
        <v>8576.1943820282177</v>
      </c>
      <c r="AW102" s="3">
        <f>AVERAGE(AW2:AW101)</f>
        <v>8576.244243320396</v>
      </c>
      <c r="AY102" s="3">
        <f>AVERAGE(AY2:AY101)</f>
        <v>1.6804989581214003</v>
      </c>
      <c r="AZ102" s="3">
        <f>SUM(AZ2:AZ101)</f>
        <v>362514757.73986161</v>
      </c>
      <c r="BA102" s="3">
        <f>SUM(BA2:BA101)</f>
        <v>296717218.52709091</v>
      </c>
      <c r="BD102" s="3">
        <f>AVERAGE(BD2:BD101)</f>
        <v>2334.5464475603053</v>
      </c>
      <c r="BE102" s="3" t="s">
        <v>266</v>
      </c>
      <c r="BF102">
        <f>AVERAGE(BF2:BF101)</f>
        <v>3.3905334055183742E-2</v>
      </c>
      <c r="BG102" s="3">
        <f>SUM(BG2:BG101)</f>
        <v>4906660.972308456</v>
      </c>
      <c r="BH102" s="3">
        <f>SUM(BH2:BH101)</f>
        <v>3336981.701860222</v>
      </c>
      <c r="BJ102" s="3">
        <v>11082.110002738304</v>
      </c>
      <c r="BK102" s="3">
        <v>4000</v>
      </c>
      <c r="BL102" s="3">
        <v>-1.9587073949559233</v>
      </c>
    </row>
    <row r="103" spans="1:68" x14ac:dyDescent="0.3">
      <c r="AY103" s="3">
        <f>STDEV(AY2:AY101)</f>
        <v>13.560238632400342</v>
      </c>
      <c r="BE103" s="3" t="s">
        <v>267</v>
      </c>
      <c r="BF103">
        <f>STDEV(BF2:BF101)</f>
        <v>5.7874334658340665</v>
      </c>
      <c r="BJ103" s="3">
        <v>10944.941805445875</v>
      </c>
      <c r="BK103" s="3">
        <v>4000</v>
      </c>
      <c r="BL103" s="3">
        <v>-7.5220780237808995</v>
      </c>
    </row>
    <row r="104" spans="1:68" ht="43.2" x14ac:dyDescent="0.3">
      <c r="AT104" s="3">
        <f>AU102/AT102</f>
        <v>1.2217516697784843</v>
      </c>
      <c r="AU104">
        <f>1/AT104</f>
        <v>0.81849693741880458</v>
      </c>
      <c r="AV104" s="4" t="s">
        <v>254</v>
      </c>
      <c r="AY104" s="4" t="s">
        <v>254</v>
      </c>
      <c r="AZ104" s="3">
        <f>BA102/AZ102</f>
        <v>0.81849693617166719</v>
      </c>
      <c r="BF104" s="4" t="s">
        <v>254</v>
      </c>
      <c r="BG104" s="3">
        <f>BH102/BG102</f>
        <v>0.68009216872594713</v>
      </c>
      <c r="BJ104" s="3">
        <v>10899.357987819574</v>
      </c>
      <c r="BK104" s="3">
        <v>4000</v>
      </c>
      <c r="BL104" s="3">
        <v>-0.24248283359808259</v>
      </c>
    </row>
    <row r="105" spans="1:68" ht="43.2" x14ac:dyDescent="0.3">
      <c r="AT105" s="3">
        <f>SQRT(AT104)</f>
        <v>1.1053287609478386</v>
      </c>
      <c r="AU105" s="3">
        <f>1/AT105</f>
        <v>0.90470820567672794</v>
      </c>
      <c r="AV105" s="4" t="s">
        <v>254</v>
      </c>
      <c r="AY105" s="4" t="s">
        <v>254</v>
      </c>
      <c r="AZ105" s="3">
        <f>SQRT(AZ104)</f>
        <v>0.9047082049874795</v>
      </c>
      <c r="BF105" s="4" t="s">
        <v>254</v>
      </c>
      <c r="BG105" s="3">
        <f>SQRT(BG104)</f>
        <v>0.82467700872883998</v>
      </c>
      <c r="BJ105" s="3">
        <v>10845.316712553582</v>
      </c>
      <c r="BK105" s="3">
        <v>4000</v>
      </c>
      <c r="BL105" s="3">
        <v>-0.37808043815376197</v>
      </c>
    </row>
    <row r="106" spans="1:68" x14ac:dyDescent="0.3">
      <c r="BJ106" s="3">
        <v>10624.399583170627</v>
      </c>
      <c r="BK106" s="3">
        <v>4000</v>
      </c>
      <c r="BL106" s="3">
        <v>-17.536817659275428</v>
      </c>
    </row>
    <row r="107" spans="1:68" x14ac:dyDescent="0.3">
      <c r="BJ107" s="3">
        <v>10603.737012003261</v>
      </c>
      <c r="BK107" s="3">
        <v>4000</v>
      </c>
      <c r="BL107" s="3">
        <v>0.70521218327507518</v>
      </c>
    </row>
    <row r="108" spans="1:68" x14ac:dyDescent="0.3">
      <c r="BJ108" s="3">
        <v>10603.534638497757</v>
      </c>
      <c r="BK108" s="3">
        <v>4000</v>
      </c>
      <c r="BL108" s="3">
        <v>-16.887492811439252</v>
      </c>
    </row>
    <row r="109" spans="1:68" x14ac:dyDescent="0.3">
      <c r="BJ109" s="3">
        <v>10585.783918220655</v>
      </c>
      <c r="BK109" s="3">
        <v>4000</v>
      </c>
      <c r="BL109" s="3">
        <v>-7.2835529371572321</v>
      </c>
    </row>
    <row r="110" spans="1:68" x14ac:dyDescent="0.3">
      <c r="BJ110" s="3">
        <v>10565.610614222473</v>
      </c>
      <c r="BK110" s="3">
        <v>4000</v>
      </c>
      <c r="BL110" s="3">
        <v>-19.267789553360547</v>
      </c>
    </row>
    <row r="111" spans="1:68" x14ac:dyDescent="0.3">
      <c r="BJ111" s="3">
        <v>10430.815210518025</v>
      </c>
      <c r="BK111" s="3">
        <v>4000</v>
      </c>
      <c r="BL111" s="3">
        <v>-1.8135517859981243</v>
      </c>
    </row>
    <row r="112" spans="1:68" x14ac:dyDescent="0.3">
      <c r="BJ112" s="3">
        <v>10389.351933001486</v>
      </c>
      <c r="BK112" s="3">
        <v>4000</v>
      </c>
      <c r="BL112" s="3">
        <v>-17.352809731741274</v>
      </c>
    </row>
    <row r="113" spans="62:64" x14ac:dyDescent="0.3">
      <c r="BJ113" s="3">
        <v>10188.210417145452</v>
      </c>
      <c r="BK113" s="3">
        <v>4000</v>
      </c>
      <c r="BL113" s="3">
        <v>-12.033749210545899</v>
      </c>
    </row>
    <row r="114" spans="62:64" x14ac:dyDescent="0.3">
      <c r="BJ114" s="3">
        <v>10185.672086741748</v>
      </c>
      <c r="BK114" s="3">
        <v>4000</v>
      </c>
      <c r="BL114" s="3">
        <v>-12.011827494730074</v>
      </c>
    </row>
    <row r="115" spans="62:64" x14ac:dyDescent="0.3">
      <c r="BJ115" s="3">
        <v>10163.141348486273</v>
      </c>
      <c r="BK115" s="3">
        <v>4000</v>
      </c>
      <c r="BL115" s="3">
        <v>1.9959890166723016</v>
      </c>
    </row>
    <row r="116" spans="62:64" x14ac:dyDescent="0.3">
      <c r="BJ116" s="3">
        <v>10106.516921687205</v>
      </c>
      <c r="BK116" s="3">
        <v>4000</v>
      </c>
      <c r="BL116" s="3">
        <v>1.6354428680144832</v>
      </c>
    </row>
    <row r="117" spans="62:64" x14ac:dyDescent="0.3">
      <c r="BJ117" s="3">
        <v>10090.74858347494</v>
      </c>
      <c r="BK117" s="3">
        <v>4000</v>
      </c>
      <c r="BL117" s="3">
        <v>-1.3104009480171652</v>
      </c>
    </row>
    <row r="118" spans="62:64" x14ac:dyDescent="0.3">
      <c r="BJ118" s="3">
        <v>10072.143609824254</v>
      </c>
      <c r="BK118" s="3">
        <v>4000</v>
      </c>
      <c r="BL118" s="3">
        <v>0.34436351812339039</v>
      </c>
    </row>
    <row r="119" spans="62:64" x14ac:dyDescent="0.3">
      <c r="BJ119" s="3">
        <v>10047.686451037251</v>
      </c>
      <c r="BK119" s="3">
        <v>4000</v>
      </c>
      <c r="BL119" s="3">
        <v>-2.4755923800044997</v>
      </c>
    </row>
    <row r="120" spans="62:64" x14ac:dyDescent="0.3">
      <c r="BJ120" s="3">
        <v>10000.608964449131</v>
      </c>
      <c r="BK120" s="3">
        <v>4000</v>
      </c>
      <c r="BL120" s="3">
        <v>-4.2203371015117996</v>
      </c>
    </row>
    <row r="121" spans="62:64" x14ac:dyDescent="0.3">
      <c r="BJ121" s="3">
        <v>9988.9466420799272</v>
      </c>
      <c r="BK121" s="3">
        <v>4000</v>
      </c>
      <c r="BL121" s="3">
        <v>4.919206247422375</v>
      </c>
    </row>
    <row r="122" spans="62:64" x14ac:dyDescent="0.3">
      <c r="BJ122" s="3">
        <v>9988.8812037063599</v>
      </c>
      <c r="BK122" s="3">
        <v>4000</v>
      </c>
      <c r="BL122" s="3">
        <v>-6.4130504985147105</v>
      </c>
    </row>
    <row r="123" spans="62:64" x14ac:dyDescent="0.3">
      <c r="BJ123" s="3">
        <v>9986.0615813137174</v>
      </c>
      <c r="BK123" s="3">
        <v>4000</v>
      </c>
      <c r="BL123" s="3">
        <v>15.581553456521258</v>
      </c>
    </row>
    <row r="124" spans="62:64" x14ac:dyDescent="0.3">
      <c r="BJ124" s="3">
        <v>9962.0788582642745</v>
      </c>
      <c r="BK124" s="3">
        <v>4000</v>
      </c>
      <c r="BL124" s="3">
        <v>-9.3118927023000886</v>
      </c>
    </row>
    <row r="125" spans="62:64" x14ac:dyDescent="0.3">
      <c r="BJ125" s="3">
        <v>9961.7974429064379</v>
      </c>
      <c r="BK125" s="3">
        <v>4000</v>
      </c>
      <c r="BL125" s="3">
        <v>-16.131629620028161</v>
      </c>
    </row>
    <row r="126" spans="62:64" x14ac:dyDescent="0.3">
      <c r="BJ126" s="3">
        <v>9868.2670511720426</v>
      </c>
      <c r="BK126" s="3">
        <v>4000</v>
      </c>
      <c r="BL126" s="3">
        <v>2.2512054211524606</v>
      </c>
    </row>
    <row r="127" spans="62:64" x14ac:dyDescent="0.3">
      <c r="BJ127" s="3">
        <v>9820.5272405143114</v>
      </c>
      <c r="BK127" s="3">
        <v>4000</v>
      </c>
      <c r="BL127" s="3">
        <v>-12.317703430934779</v>
      </c>
    </row>
    <row r="128" spans="62:64" x14ac:dyDescent="0.3">
      <c r="BJ128" s="3">
        <v>9741.8428855343063</v>
      </c>
      <c r="BK128" s="3">
        <v>4000</v>
      </c>
      <c r="BL128" s="3">
        <v>7.4956439636183365</v>
      </c>
    </row>
    <row r="129" spans="62:64" x14ac:dyDescent="0.3">
      <c r="BJ129" s="3">
        <v>9704.402154331241</v>
      </c>
      <c r="BK129" s="3">
        <v>4000</v>
      </c>
      <c r="BL129" s="3">
        <v>-2.968784476089759</v>
      </c>
    </row>
    <row r="130" spans="62:64" x14ac:dyDescent="0.3">
      <c r="BJ130" s="3">
        <v>9679.3991710801965</v>
      </c>
      <c r="BK130" s="3">
        <v>4000</v>
      </c>
      <c r="BL130" s="3">
        <v>-5.0962924419728797</v>
      </c>
    </row>
    <row r="131" spans="62:64" x14ac:dyDescent="0.3">
      <c r="BJ131" s="3">
        <v>9678.5460813849586</v>
      </c>
      <c r="BK131" s="3">
        <v>4000</v>
      </c>
      <c r="BL131" s="3">
        <v>0.77454942175963193</v>
      </c>
    </row>
    <row r="132" spans="62:64" x14ac:dyDescent="0.3">
      <c r="BJ132" s="3">
        <v>9665.8610320566404</v>
      </c>
      <c r="BK132" s="3">
        <v>4000</v>
      </c>
      <c r="BL132" s="3">
        <v>0.78160610137872533</v>
      </c>
    </row>
    <row r="133" spans="62:64" x14ac:dyDescent="0.3">
      <c r="BJ133" s="3">
        <v>9653.9364993933104</v>
      </c>
      <c r="BK133" s="3">
        <v>4000</v>
      </c>
      <c r="BL133" s="3">
        <v>-5.5365673328409422</v>
      </c>
    </row>
    <row r="134" spans="62:64" x14ac:dyDescent="0.3">
      <c r="BJ134" s="3">
        <v>9626.3886694868361</v>
      </c>
      <c r="BK134" s="3">
        <v>4000</v>
      </c>
      <c r="BL134" s="3">
        <v>-2.1089516392799674</v>
      </c>
    </row>
    <row r="135" spans="62:64" x14ac:dyDescent="0.3">
      <c r="BJ135" s="3">
        <v>9621.9769328185557</v>
      </c>
      <c r="BK135" s="3">
        <v>4000</v>
      </c>
      <c r="BL135" s="3">
        <v>-0.4776501032389831</v>
      </c>
    </row>
    <row r="136" spans="62:64" x14ac:dyDescent="0.3">
      <c r="BJ136" s="3">
        <v>9621.6283124384099</v>
      </c>
      <c r="BK136" s="3">
        <v>4000</v>
      </c>
      <c r="BL136" s="3">
        <v>-6.6490961813404912</v>
      </c>
    </row>
    <row r="137" spans="62:64" x14ac:dyDescent="0.3">
      <c r="BJ137" s="3">
        <v>9621.0143606412221</v>
      </c>
      <c r="BK137" s="3">
        <v>4000</v>
      </c>
      <c r="BL137" s="3">
        <v>-11.745486741240233</v>
      </c>
    </row>
    <row r="138" spans="62:64" x14ac:dyDescent="0.3">
      <c r="BJ138" s="3">
        <v>9606.6010992320898</v>
      </c>
      <c r="BK138" s="3">
        <v>4000</v>
      </c>
      <c r="BL138" s="3">
        <v>0.77325112623697012</v>
      </c>
    </row>
    <row r="139" spans="62:64" x14ac:dyDescent="0.3">
      <c r="BJ139" s="3">
        <v>9602.2749901196785</v>
      </c>
      <c r="BK139" s="3">
        <v>4000</v>
      </c>
      <c r="BL139" s="3">
        <v>3.8408010536815569</v>
      </c>
    </row>
    <row r="140" spans="62:64" x14ac:dyDescent="0.3">
      <c r="BJ140" s="3">
        <v>9596.2488046291001</v>
      </c>
      <c r="BK140" s="3">
        <v>4000</v>
      </c>
      <c r="BL140" s="3">
        <v>-6.2711162492647912</v>
      </c>
    </row>
    <row r="141" spans="62:64" x14ac:dyDescent="0.3">
      <c r="BJ141" s="3">
        <v>9571.0948383096729</v>
      </c>
      <c r="BK141" s="3">
        <v>4000</v>
      </c>
      <c r="BL141" s="3">
        <v>0.34733648608791196</v>
      </c>
    </row>
    <row r="142" spans="62:64" x14ac:dyDescent="0.3">
      <c r="BJ142" s="3">
        <v>9443.7136598397246</v>
      </c>
      <c r="BK142" s="3">
        <v>4000</v>
      </c>
      <c r="BL142" s="3">
        <v>-1.0538549318785804</v>
      </c>
    </row>
    <row r="143" spans="62:64" x14ac:dyDescent="0.3">
      <c r="BJ143" s="3">
        <v>9421.6537326775979</v>
      </c>
      <c r="BK143" s="3">
        <v>4000</v>
      </c>
      <c r="BL143" s="3">
        <v>-0.67570897489248427</v>
      </c>
    </row>
    <row r="144" spans="62:64" x14ac:dyDescent="0.3">
      <c r="BJ144" s="3">
        <v>9319.1451729863547</v>
      </c>
      <c r="BK144" s="3">
        <v>4000</v>
      </c>
      <c r="BL144" s="3">
        <v>-6.6675092489134293</v>
      </c>
    </row>
    <row r="145" spans="62:64" x14ac:dyDescent="0.3">
      <c r="BJ145" s="3">
        <v>9288.4445225961263</v>
      </c>
      <c r="BK145" s="3">
        <v>4000</v>
      </c>
      <c r="BL145" s="3">
        <v>7.9957698562568833</v>
      </c>
    </row>
    <row r="146" spans="62:64" x14ac:dyDescent="0.3">
      <c r="BJ146" s="3">
        <v>9230.4227846057256</v>
      </c>
      <c r="BK146" s="3">
        <v>4000</v>
      </c>
      <c r="BL146" s="3">
        <v>0.22937588181464974</v>
      </c>
    </row>
    <row r="147" spans="62:64" x14ac:dyDescent="0.3">
      <c r="BJ147" s="3">
        <v>9223.8040684815242</v>
      </c>
      <c r="BK147" s="3">
        <v>4000</v>
      </c>
      <c r="BL147" s="3">
        <v>-2.2440841311701645</v>
      </c>
    </row>
    <row r="148" spans="62:64" x14ac:dyDescent="0.3">
      <c r="BJ148" s="3">
        <v>9110.1115153056162</v>
      </c>
      <c r="BK148" s="3">
        <v>4000</v>
      </c>
      <c r="BL148" s="3">
        <v>0.98676846185207279</v>
      </c>
    </row>
    <row r="149" spans="62:64" x14ac:dyDescent="0.3">
      <c r="BJ149" s="3">
        <v>9037.5790091666022</v>
      </c>
      <c r="BK149" s="3">
        <v>4000</v>
      </c>
      <c r="BL149" s="3">
        <v>1.2543422684952026</v>
      </c>
    </row>
    <row r="150" spans="62:64" x14ac:dyDescent="0.3">
      <c r="BJ150" s="3">
        <v>9022.7614829133236</v>
      </c>
      <c r="BK150" s="3">
        <v>4000</v>
      </c>
      <c r="BL150" s="3">
        <v>7.7944953768824403</v>
      </c>
    </row>
    <row r="151" spans="62:64" x14ac:dyDescent="0.3">
      <c r="BJ151" s="3">
        <v>8921.5655473293245</v>
      </c>
      <c r="BK151" s="3">
        <v>4000</v>
      </c>
      <c r="BL151" s="3">
        <v>4.4429151820268897</v>
      </c>
    </row>
    <row r="152" spans="62:64" x14ac:dyDescent="0.3">
      <c r="BJ152" s="3">
        <v>8857.7662470789237</v>
      </c>
      <c r="BK152" s="3">
        <v>4000</v>
      </c>
      <c r="BL152" s="3">
        <v>3.8484994026392769</v>
      </c>
    </row>
    <row r="153" spans="62:64" x14ac:dyDescent="0.3">
      <c r="BJ153" s="3">
        <v>8829.9670294096049</v>
      </c>
      <c r="BK153" s="3">
        <v>4000</v>
      </c>
      <c r="BL153" s="3">
        <v>5.5601111689038083</v>
      </c>
    </row>
    <row r="154" spans="62:64" x14ac:dyDescent="0.3">
      <c r="BJ154" s="3">
        <v>8815.0270872024394</v>
      </c>
      <c r="BK154" s="3">
        <v>4000</v>
      </c>
      <c r="BL154" s="3">
        <v>4.2890411018683245</v>
      </c>
    </row>
    <row r="155" spans="62:64" x14ac:dyDescent="0.3">
      <c r="BJ155" s="3">
        <v>8805.4697947291061</v>
      </c>
      <c r="BK155" s="3">
        <v>4000</v>
      </c>
      <c r="BL155" s="3">
        <v>15.748654936569276</v>
      </c>
    </row>
    <row r="156" spans="62:64" x14ac:dyDescent="0.3">
      <c r="BJ156" s="3">
        <v>8776.0530254525656</v>
      </c>
      <c r="BK156" s="3">
        <v>4000</v>
      </c>
      <c r="BL156" s="3">
        <v>7.3834447069424574</v>
      </c>
    </row>
    <row r="157" spans="62:64" x14ac:dyDescent="0.3">
      <c r="BJ157" s="3">
        <v>8755.0787975603307</v>
      </c>
      <c r="BK157" s="3">
        <v>4000</v>
      </c>
      <c r="BL157" s="3">
        <v>-2.218943720115695</v>
      </c>
    </row>
    <row r="158" spans="62:64" x14ac:dyDescent="0.3">
      <c r="BJ158" s="3">
        <v>8668.8522743357098</v>
      </c>
      <c r="BK158" s="3">
        <v>4000</v>
      </c>
      <c r="BL158" s="3">
        <v>8.9158171183122743</v>
      </c>
    </row>
    <row r="159" spans="62:64" x14ac:dyDescent="0.3">
      <c r="BJ159" s="3">
        <v>8643.9604645363979</v>
      </c>
      <c r="BK159" s="3">
        <v>4000</v>
      </c>
      <c r="BL159" s="3">
        <v>-1.193929809386405</v>
      </c>
    </row>
    <row r="160" spans="62:64" x14ac:dyDescent="0.3">
      <c r="BJ160" s="3">
        <v>8594.9001979444656</v>
      </c>
      <c r="BK160" s="3">
        <v>4000</v>
      </c>
      <c r="BL160" s="3">
        <v>12.201006094793781</v>
      </c>
    </row>
    <row r="161" spans="62:64" x14ac:dyDescent="0.3">
      <c r="BJ161" s="3">
        <v>8575.5194124488444</v>
      </c>
      <c r="BK161" s="3">
        <v>4000</v>
      </c>
      <c r="BL161" s="3">
        <v>7.69849275396985</v>
      </c>
    </row>
    <row r="162" spans="62:64" x14ac:dyDescent="0.3">
      <c r="BJ162" s="3">
        <v>8433.1157324297255</v>
      </c>
      <c r="BK162" s="3">
        <v>3900</v>
      </c>
      <c r="BL162" s="3">
        <v>15.253088921685078</v>
      </c>
    </row>
    <row r="163" spans="62:64" x14ac:dyDescent="0.3">
      <c r="BJ163" s="3">
        <v>8432.9360819876274</v>
      </c>
      <c r="BK163" s="3">
        <v>4000</v>
      </c>
      <c r="BL163" s="3">
        <v>5.8244461004359902</v>
      </c>
    </row>
    <row r="164" spans="62:64" x14ac:dyDescent="0.3">
      <c r="BJ164" s="3">
        <v>8414.8593589628235</v>
      </c>
      <c r="BK164" s="3">
        <v>4000</v>
      </c>
      <c r="BL164" s="3">
        <v>5.9129533710392286</v>
      </c>
    </row>
    <row r="165" spans="62:64" x14ac:dyDescent="0.3">
      <c r="BJ165" s="3">
        <v>8273.3381476513987</v>
      </c>
      <c r="BK165" s="3">
        <v>3000</v>
      </c>
      <c r="BL165" s="3">
        <v>-3.5368163553509255</v>
      </c>
    </row>
    <row r="166" spans="62:64" x14ac:dyDescent="0.3">
      <c r="BJ166" s="3">
        <v>8238.3307520548187</v>
      </c>
      <c r="BK166" s="3">
        <v>4000</v>
      </c>
      <c r="BL166" s="3">
        <v>8.6677632164587646</v>
      </c>
    </row>
    <row r="167" spans="62:64" x14ac:dyDescent="0.3">
      <c r="BJ167" s="3">
        <v>8190.4860429224836</v>
      </c>
      <c r="BK167" s="3">
        <v>4000</v>
      </c>
      <c r="BL167" s="3">
        <v>6.3476786742923386</v>
      </c>
    </row>
    <row r="168" spans="62:64" x14ac:dyDescent="0.3">
      <c r="BJ168" s="3">
        <v>8152.6385882455706</v>
      </c>
      <c r="BK168" s="3">
        <v>3400</v>
      </c>
      <c r="BL168" s="3">
        <v>-12.835894753989876</v>
      </c>
    </row>
    <row r="169" spans="62:64" x14ac:dyDescent="0.3">
      <c r="BJ169" s="3">
        <v>8138.8634688421052</v>
      </c>
      <c r="BK169" s="3">
        <v>4000</v>
      </c>
      <c r="BL169" s="3">
        <v>21.481767481016448</v>
      </c>
    </row>
    <row r="170" spans="62:64" x14ac:dyDescent="0.3">
      <c r="BJ170" s="3">
        <v>8062.8554375843469</v>
      </c>
      <c r="BK170" s="3">
        <v>4000</v>
      </c>
      <c r="BL170" s="3">
        <v>-0.65537539538457856</v>
      </c>
    </row>
    <row r="171" spans="62:64" x14ac:dyDescent="0.3">
      <c r="BJ171" s="3">
        <v>7467.1979846657605</v>
      </c>
      <c r="BK171" s="3">
        <v>4000</v>
      </c>
      <c r="BL171" s="3">
        <v>24.753277029607858</v>
      </c>
    </row>
    <row r="172" spans="62:64" x14ac:dyDescent="0.3">
      <c r="BJ172" s="3">
        <v>6735.729199177651</v>
      </c>
      <c r="BK172" s="3">
        <v>3000</v>
      </c>
      <c r="BL172" s="3">
        <v>-21.230948832814747</v>
      </c>
    </row>
    <row r="173" spans="62:64" x14ac:dyDescent="0.3">
      <c r="BJ173" s="3">
        <v>6368.0135219382992</v>
      </c>
      <c r="BK173" s="3">
        <v>3500</v>
      </c>
      <c r="BL173" s="3">
        <v>-7.7087329846872858</v>
      </c>
    </row>
    <row r="174" spans="62:64" x14ac:dyDescent="0.3">
      <c r="BJ174" s="3">
        <v>6363.497266048068</v>
      </c>
      <c r="BK174" s="3">
        <v>2400</v>
      </c>
      <c r="BL174" s="3">
        <v>29.395235284724958</v>
      </c>
    </row>
    <row r="175" spans="62:64" x14ac:dyDescent="0.3">
      <c r="BJ175" s="3">
        <v>6328.3433243038489</v>
      </c>
      <c r="BK175" s="3">
        <v>3200</v>
      </c>
      <c r="BL175" s="3">
        <v>28.786730934127014</v>
      </c>
    </row>
    <row r="176" spans="62:64" x14ac:dyDescent="0.3">
      <c r="BJ176" s="3">
        <v>6107.0939988040172</v>
      </c>
      <c r="BK176" s="3">
        <v>1900</v>
      </c>
      <c r="BL176" s="3">
        <v>25.050927463419359</v>
      </c>
    </row>
    <row r="177" spans="62:64" x14ac:dyDescent="0.3">
      <c r="BJ177" s="3">
        <v>6080.9158166028919</v>
      </c>
      <c r="BK177" s="3">
        <v>2800</v>
      </c>
      <c r="BL177" s="3">
        <v>5.1215953119020057</v>
      </c>
    </row>
    <row r="178" spans="62:64" x14ac:dyDescent="0.3">
      <c r="BJ178" s="3">
        <v>5750.1515836877334</v>
      </c>
      <c r="BK178" s="3">
        <v>2600</v>
      </c>
      <c r="BL178" s="3">
        <v>39.298709895583336</v>
      </c>
    </row>
    <row r="179" spans="62:64" x14ac:dyDescent="0.3">
      <c r="BJ179" s="3">
        <v>5539.6511844809847</v>
      </c>
      <c r="BK179" s="3">
        <v>2500</v>
      </c>
      <c r="BL179" s="3">
        <v>11.811729169358374</v>
      </c>
    </row>
    <row r="180" spans="62:64" x14ac:dyDescent="0.3">
      <c r="BJ180" s="3">
        <v>5209.3341613361745</v>
      </c>
      <c r="BK180" s="3">
        <v>2600</v>
      </c>
      <c r="BL180" s="3">
        <v>25.180894563086397</v>
      </c>
    </row>
    <row r="181" spans="62:64" x14ac:dyDescent="0.3">
      <c r="BJ181" s="3">
        <v>5159.6772369107184</v>
      </c>
      <c r="BK181" s="3">
        <v>2500</v>
      </c>
      <c r="BL181" s="3">
        <v>45.610394404251728</v>
      </c>
    </row>
    <row r="182" spans="62:64" x14ac:dyDescent="0.3">
      <c r="BJ182" s="3">
        <v>5129.4092474502222</v>
      </c>
      <c r="BK182" s="3">
        <v>2300</v>
      </c>
      <c r="BL182" s="3">
        <v>5.9023156725439039</v>
      </c>
    </row>
    <row r="183" spans="62:64" x14ac:dyDescent="0.3">
      <c r="BJ183" s="3">
        <v>4748.6658226220597</v>
      </c>
      <c r="BK183" s="3">
        <v>2300</v>
      </c>
      <c r="BL183" s="3">
        <v>-3.345648654371252</v>
      </c>
    </row>
    <row r="184" spans="62:64" x14ac:dyDescent="0.3">
      <c r="BJ184" s="3">
        <v>4192.6671610545081</v>
      </c>
      <c r="BK184" s="3">
        <v>2100</v>
      </c>
      <c r="BL184" s="3">
        <v>39.599129773097836</v>
      </c>
    </row>
    <row r="185" spans="62:64" x14ac:dyDescent="0.3">
      <c r="BJ185" s="3">
        <v>3979.3167343606674</v>
      </c>
      <c r="BK185" s="3">
        <v>1800</v>
      </c>
      <c r="BL185" s="3">
        <v>50.792311873092586</v>
      </c>
    </row>
    <row r="186" spans="62:64" x14ac:dyDescent="0.3">
      <c r="BJ186" s="3">
        <v>3736.78092031297</v>
      </c>
      <c r="BK186" s="3">
        <v>2000</v>
      </c>
      <c r="BL186" s="3">
        <v>48.686966731600698</v>
      </c>
    </row>
    <row r="187" spans="62:64" x14ac:dyDescent="0.3">
      <c r="BJ187" s="3">
        <v>3567.3452968850879</v>
      </c>
      <c r="BK187" s="3">
        <v>1700</v>
      </c>
      <c r="BL187" s="3">
        <v>105.78752642459285</v>
      </c>
    </row>
    <row r="188" spans="62:64" x14ac:dyDescent="0.3">
      <c r="BJ188" s="3">
        <v>3466.5369588331473</v>
      </c>
      <c r="BK188" s="3">
        <v>1800</v>
      </c>
      <c r="BL188" s="3">
        <v>5.9219709937080314</v>
      </c>
    </row>
  </sheetData>
  <sortState ref="A1:AN101">
    <sortCondition descending="1" ref="AB1"/>
  </sortState>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6"/>
  <sheetViews>
    <sheetView topLeftCell="D3" workbookViewId="0">
      <selection activeCell="R15" sqref="R15"/>
    </sheetView>
  </sheetViews>
  <sheetFormatPr defaultRowHeight="14.4" x14ac:dyDescent="0.3"/>
  <cols>
    <col min="1" max="1" width="17.5546875" customWidth="1"/>
    <col min="4" max="4" width="12.5546875" customWidth="1"/>
    <col min="5" max="5" width="13" customWidth="1"/>
    <col min="6" max="6" width="11.88671875" customWidth="1"/>
    <col min="7" max="7" width="11.5546875" customWidth="1"/>
    <col min="11" max="11" width="16.5546875" customWidth="1"/>
  </cols>
  <sheetData>
    <row r="1" spans="1:20" ht="15.75" x14ac:dyDescent="0.25">
      <c r="A1">
        <v>-4408.33</v>
      </c>
      <c r="B1" s="8">
        <v>-231.477</v>
      </c>
      <c r="C1" s="11">
        <v>-255.68</v>
      </c>
      <c r="D1" s="8">
        <v>0.21782399999999999</v>
      </c>
      <c r="E1" s="8">
        <v>0.11592</v>
      </c>
      <c r="F1" s="8">
        <v>-0.47350100000000001</v>
      </c>
      <c r="G1" s="8">
        <v>-0.64036400000000004</v>
      </c>
      <c r="I1" t="s">
        <v>417</v>
      </c>
      <c r="K1">
        <f>(D1+F1)*1000</f>
        <v>-255.67700000000005</v>
      </c>
      <c r="N1" s="3">
        <v>-4408.33</v>
      </c>
      <c r="O1" s="8">
        <v>-231.477</v>
      </c>
      <c r="P1" s="11">
        <v>-255.68</v>
      </c>
      <c r="Q1" s="8">
        <v>0.21782399999999999</v>
      </c>
      <c r="R1" s="8">
        <v>0.11592</v>
      </c>
      <c r="S1" s="8">
        <v>-0.47350100000000001</v>
      </c>
      <c r="T1" s="8">
        <v>-0.64036400000000004</v>
      </c>
    </row>
    <row r="2" spans="1:20" ht="15.75" x14ac:dyDescent="0.25">
      <c r="A2">
        <v>257.74</v>
      </c>
      <c r="B2" s="8">
        <v>87.195599999999999</v>
      </c>
      <c r="C2" s="11">
        <v>40.6</v>
      </c>
      <c r="D2" s="8">
        <v>2.6139699999999998E-2</v>
      </c>
      <c r="E2" s="8">
        <v>3.5126600000000001E-2</v>
      </c>
      <c r="F2" s="8">
        <v>1.44647E-2</v>
      </c>
      <c r="G2" s="8">
        <v>1.7863299999999999E-2</v>
      </c>
      <c r="I2" t="s">
        <v>418</v>
      </c>
      <c r="K2" s="3">
        <f t="shared" ref="K2:K9" si="0">(D2+F2)*1000</f>
        <v>40.604399999999998</v>
      </c>
      <c r="M2">
        <v>11</v>
      </c>
      <c r="N2">
        <f>$M$2*A2</f>
        <v>2835.1400000000003</v>
      </c>
      <c r="O2" s="3">
        <f t="shared" ref="O2:T2" si="1">$M$2*B2</f>
        <v>959.15160000000003</v>
      </c>
      <c r="P2" s="3">
        <f t="shared" si="1"/>
        <v>446.6</v>
      </c>
      <c r="Q2" s="3">
        <f t="shared" si="1"/>
        <v>0.28753669999999998</v>
      </c>
      <c r="R2" s="3">
        <f t="shared" si="1"/>
        <v>0.38639260000000003</v>
      </c>
      <c r="S2" s="3">
        <f t="shared" si="1"/>
        <v>0.15911169999999999</v>
      </c>
      <c r="T2" s="3">
        <f t="shared" si="1"/>
        <v>0.19649629999999998</v>
      </c>
    </row>
    <row r="3" spans="1:20" ht="15.75" x14ac:dyDescent="0.25">
      <c r="A3">
        <v>-5.0252600000000003</v>
      </c>
      <c r="B3" s="8">
        <v>-1.6621900000000001</v>
      </c>
      <c r="C3" s="11">
        <v>-2.72</v>
      </c>
      <c r="D3" s="8">
        <v>-1.2084800000000001E-3</v>
      </c>
      <c r="E3" s="8">
        <v>-1.60238E-3</v>
      </c>
      <c r="F3" s="8">
        <v>-1.51355E-3</v>
      </c>
      <c r="G3" s="8">
        <v>-1.6218300000000001E-3</v>
      </c>
      <c r="I3" t="s">
        <v>0</v>
      </c>
      <c r="K3" s="3">
        <f t="shared" si="0"/>
        <v>-2.7220300000000002</v>
      </c>
      <c r="M3">
        <v>535</v>
      </c>
      <c r="N3">
        <f>$M$3*A3</f>
        <v>-2688.5141000000003</v>
      </c>
      <c r="O3" s="3">
        <f t="shared" ref="O3:T3" si="2">$M$3*B3</f>
        <v>-889.27165000000002</v>
      </c>
      <c r="P3" s="3">
        <f t="shared" si="2"/>
        <v>-1455.2</v>
      </c>
      <c r="Q3" s="3">
        <f t="shared" si="2"/>
        <v>-0.64653680000000002</v>
      </c>
      <c r="R3" s="3">
        <f t="shared" si="2"/>
        <v>-0.85727330000000002</v>
      </c>
      <c r="S3" s="3">
        <f t="shared" si="2"/>
        <v>-0.80974924999999998</v>
      </c>
      <c r="T3" s="3">
        <f t="shared" si="2"/>
        <v>-0.86767905000000001</v>
      </c>
    </row>
    <row r="4" spans="1:20" ht="15.75" x14ac:dyDescent="0.25">
      <c r="A4">
        <v>9.6255800000000002E-2</v>
      </c>
      <c r="B4" s="8">
        <v>-6.7582299999999996E-3</v>
      </c>
      <c r="C4" s="11">
        <v>-1.4E-3</v>
      </c>
      <c r="D4" s="12">
        <v>-6.3633499999999996E-7</v>
      </c>
      <c r="E4" s="12">
        <v>1.34104E-5</v>
      </c>
      <c r="F4" s="12">
        <v>-7.5630399999999997E-7</v>
      </c>
      <c r="G4" s="12">
        <v>-9.3091599999999997E-7</v>
      </c>
      <c r="I4" t="s">
        <v>419</v>
      </c>
      <c r="K4" s="3">
        <f t="shared" si="0"/>
        <v>-1.392639E-3</v>
      </c>
      <c r="M4">
        <f>M5*1.33</f>
        <v>86822.400000000009</v>
      </c>
      <c r="N4">
        <f>$M$4*A4</f>
        <v>8357.1595699200006</v>
      </c>
      <c r="O4" s="3">
        <f t="shared" ref="O4:T4" si="3">$M$4*B4</f>
        <v>-586.76574835200006</v>
      </c>
      <c r="P4" s="3">
        <f t="shared" si="3"/>
        <v>-121.55136000000002</v>
      </c>
      <c r="Q4" s="3">
        <f t="shared" si="3"/>
        <v>-5.5248131903999999E-2</v>
      </c>
      <c r="R4" s="3">
        <f t="shared" si="3"/>
        <v>1.16432311296</v>
      </c>
      <c r="S4" s="3">
        <f t="shared" si="3"/>
        <v>-6.5664128409600009E-2</v>
      </c>
      <c r="T4" s="3">
        <f t="shared" si="3"/>
        <v>-8.0824361318400012E-2</v>
      </c>
    </row>
    <row r="5" spans="1:20" ht="15.75" x14ac:dyDescent="0.25">
      <c r="A5">
        <v>-0.233012</v>
      </c>
      <c r="B5" s="8">
        <v>1.7668E-3</v>
      </c>
      <c r="C5" s="11">
        <v>7.1999999999999998E-3</v>
      </c>
      <c r="D5" s="12">
        <v>9.4266200000000002E-6</v>
      </c>
      <c r="E5" s="12">
        <v>-1.15724E-5</v>
      </c>
      <c r="F5" s="12">
        <v>-2.2428899999999999E-6</v>
      </c>
      <c r="G5" s="12">
        <v>-4.5888900000000004E-6</v>
      </c>
      <c r="I5" t="s">
        <v>420</v>
      </c>
      <c r="K5" s="3">
        <f t="shared" si="0"/>
        <v>7.183730000000001E-3</v>
      </c>
      <c r="M5">
        <v>65280</v>
      </c>
      <c r="N5">
        <f>$M$5*A5</f>
        <v>-15211.023359999999</v>
      </c>
      <c r="O5" s="3">
        <f t="shared" ref="O5:T5" si="4">$M$5*B5</f>
        <v>115.336704</v>
      </c>
      <c r="P5" s="3">
        <f t="shared" si="4"/>
        <v>470.01599999999996</v>
      </c>
      <c r="Q5" s="3">
        <f t="shared" si="4"/>
        <v>0.61536975360000001</v>
      </c>
      <c r="R5" s="3">
        <f t="shared" si="4"/>
        <v>-0.75544627199999992</v>
      </c>
      <c r="S5" s="3">
        <f t="shared" si="4"/>
        <v>-0.1464158592</v>
      </c>
      <c r="T5" s="3">
        <f t="shared" si="4"/>
        <v>-0.29956273920000004</v>
      </c>
    </row>
    <row r="6" spans="1:20" ht="15.75" x14ac:dyDescent="0.25">
      <c r="A6">
        <v>1909.45</v>
      </c>
      <c r="B6" s="8">
        <v>247.68600000000001</v>
      </c>
      <c r="C6" s="11">
        <v>213.08</v>
      </c>
      <c r="D6" s="8">
        <v>-8.0772099999999999E-2</v>
      </c>
      <c r="E6" s="8">
        <v>-3.8712799999999999E-3</v>
      </c>
      <c r="F6" s="8">
        <v>0.29385299999999998</v>
      </c>
      <c r="G6" s="8">
        <v>0.362072</v>
      </c>
      <c r="I6" t="s">
        <v>421</v>
      </c>
      <c r="K6" s="3">
        <f t="shared" si="0"/>
        <v>213.08089999999996</v>
      </c>
      <c r="M6">
        <v>4.3499999999999996</v>
      </c>
      <c r="N6">
        <f>$M$6*A6</f>
        <v>8306.1075000000001</v>
      </c>
      <c r="O6" s="3">
        <f t="shared" ref="O6:T6" si="5">$M$6*B6</f>
        <v>1077.4340999999999</v>
      </c>
      <c r="P6" s="3">
        <f t="shared" si="5"/>
        <v>926.89800000000002</v>
      </c>
      <c r="Q6" s="3">
        <f t="shared" si="5"/>
        <v>-0.35135863499999997</v>
      </c>
      <c r="R6" s="3">
        <f t="shared" si="5"/>
        <v>-1.6840068E-2</v>
      </c>
      <c r="S6" s="3">
        <f t="shared" si="5"/>
        <v>1.2782605499999997</v>
      </c>
      <c r="T6" s="3">
        <f t="shared" si="5"/>
        <v>1.5750131999999999</v>
      </c>
    </row>
    <row r="7" spans="1:20" ht="15.75" x14ac:dyDescent="0.25">
      <c r="A7">
        <v>2030.5</v>
      </c>
      <c r="B7" s="8">
        <v>283.50200000000001</v>
      </c>
      <c r="C7" s="11">
        <v>222.5</v>
      </c>
      <c r="D7" s="8">
        <v>-1.52491E-3</v>
      </c>
      <c r="E7" s="8">
        <v>4.1184699999999998E-2</v>
      </c>
      <c r="F7" s="8">
        <v>0.224022</v>
      </c>
      <c r="G7" s="8">
        <v>0.26665499999999998</v>
      </c>
      <c r="I7" t="s">
        <v>272</v>
      </c>
      <c r="K7" s="3">
        <f t="shared" si="0"/>
        <v>222.49709000000001</v>
      </c>
      <c r="M7">
        <v>4.5</v>
      </c>
      <c r="N7">
        <f>$M$7*A7</f>
        <v>9137.25</v>
      </c>
      <c r="O7" s="3">
        <f t="shared" ref="O7:T7" si="6">$M$7*B7</f>
        <v>1275.759</v>
      </c>
      <c r="P7" s="3">
        <f t="shared" si="6"/>
        <v>1001.25</v>
      </c>
      <c r="Q7" s="3">
        <f t="shared" si="6"/>
        <v>-6.8620950000000003E-3</v>
      </c>
      <c r="R7" s="3">
        <f t="shared" si="6"/>
        <v>0.18533115</v>
      </c>
      <c r="S7" s="3">
        <f t="shared" si="6"/>
        <v>1.0080990000000001</v>
      </c>
      <c r="T7" s="3">
        <f t="shared" si="6"/>
        <v>1.1999474999999999</v>
      </c>
    </row>
    <row r="8" spans="1:20" ht="15.75" x14ac:dyDescent="0.25">
      <c r="A8">
        <v>20065.099999999999</v>
      </c>
      <c r="B8" s="8">
        <v>2567.46</v>
      </c>
      <c r="C8" s="11">
        <v>3137.52</v>
      </c>
      <c r="D8" s="8">
        <v>1.60992</v>
      </c>
      <c r="E8" s="8">
        <v>2.2219699999999998</v>
      </c>
      <c r="F8" s="8">
        <v>1.5276000000000001</v>
      </c>
      <c r="G8" s="8">
        <v>1.8022</v>
      </c>
      <c r="I8" t="s">
        <v>422</v>
      </c>
      <c r="K8" s="3">
        <f t="shared" si="0"/>
        <v>3137.5200000000004</v>
      </c>
      <c r="M8">
        <v>0.373</v>
      </c>
      <c r="N8">
        <f>$M$8*A8</f>
        <v>7484.2822999999999</v>
      </c>
      <c r="O8" s="3">
        <f t="shared" ref="O8:T8" si="7">$M$8*B8</f>
        <v>957.66258000000005</v>
      </c>
      <c r="P8" s="3">
        <f t="shared" si="7"/>
        <v>1170.2949599999999</v>
      </c>
      <c r="Q8" s="3">
        <f t="shared" si="7"/>
        <v>0.60050015999999995</v>
      </c>
      <c r="R8" s="3">
        <f t="shared" si="7"/>
        <v>0.82879480999999988</v>
      </c>
      <c r="S8" s="3">
        <f t="shared" si="7"/>
        <v>0.56979480000000005</v>
      </c>
      <c r="T8" s="3">
        <f t="shared" si="7"/>
        <v>0.67222060000000006</v>
      </c>
    </row>
    <row r="9" spans="1:20" ht="15.75" x14ac:dyDescent="0.25">
      <c r="A9">
        <v>-2023.83</v>
      </c>
      <c r="B9" s="8">
        <v>-156.58099999999999</v>
      </c>
      <c r="C9" s="11">
        <v>-0.77</v>
      </c>
      <c r="D9" s="8">
        <v>0.123734</v>
      </c>
      <c r="E9" s="8">
        <v>9.3005699999999997E-2</v>
      </c>
      <c r="F9" s="8">
        <v>-0.124503</v>
      </c>
      <c r="G9" s="8">
        <v>-0.172317</v>
      </c>
      <c r="I9" t="s">
        <v>423</v>
      </c>
      <c r="K9" s="3">
        <f t="shared" si="0"/>
        <v>-0.76900000000000579</v>
      </c>
      <c r="M9">
        <v>2.637</v>
      </c>
      <c r="N9">
        <f>$M$9*A9</f>
        <v>-5336.8397100000002</v>
      </c>
      <c r="O9" s="3">
        <f t="shared" ref="O9:T9" si="8">$M$9*B9</f>
        <v>-412.90409699999998</v>
      </c>
      <c r="P9" s="3">
        <f t="shared" si="8"/>
        <v>-2.0304899999999999</v>
      </c>
      <c r="Q9" s="3">
        <f t="shared" si="8"/>
        <v>0.326286558</v>
      </c>
      <c r="R9" s="3">
        <f t="shared" si="8"/>
        <v>0.2452560309</v>
      </c>
      <c r="S9" s="3">
        <f t="shared" si="8"/>
        <v>-0.32831441100000003</v>
      </c>
      <c r="T9" s="3">
        <f t="shared" si="8"/>
        <v>-0.45439992899999998</v>
      </c>
    </row>
    <row r="10" spans="1:20" ht="45" x14ac:dyDescent="0.25">
      <c r="A10" t="s">
        <v>247</v>
      </c>
      <c r="B10" s="4" t="s">
        <v>248</v>
      </c>
      <c r="C10" s="11" t="s">
        <v>257</v>
      </c>
      <c r="D10" t="s">
        <v>261</v>
      </c>
      <c r="E10" t="s">
        <v>263</v>
      </c>
      <c r="F10" t="s">
        <v>264</v>
      </c>
      <c r="G10" t="s">
        <v>265</v>
      </c>
      <c r="K10" s="4" t="s">
        <v>424</v>
      </c>
      <c r="M10" s="4" t="s">
        <v>438</v>
      </c>
      <c r="N10" s="4" t="s">
        <v>247</v>
      </c>
      <c r="O10" s="4" t="s">
        <v>248</v>
      </c>
      <c r="P10" s="27" t="s">
        <v>257</v>
      </c>
      <c r="Q10" s="4" t="s">
        <v>261</v>
      </c>
      <c r="R10" s="4" t="s">
        <v>263</v>
      </c>
      <c r="S10" s="4" t="s">
        <v>264</v>
      </c>
      <c r="T10" s="4" t="s">
        <v>265</v>
      </c>
    </row>
    <row r="11" spans="1:20" ht="15" x14ac:dyDescent="0.25">
      <c r="A11" t="s">
        <v>262</v>
      </c>
      <c r="D11" s="8">
        <v>0.66</v>
      </c>
      <c r="E11" s="8">
        <v>0.73</v>
      </c>
      <c r="F11" s="8">
        <v>0.48</v>
      </c>
      <c r="G11" s="8">
        <v>0.55000000000000004</v>
      </c>
      <c r="Q11">
        <f>SUM(Q1:Q9)</f>
        <v>0.98751150969599988</v>
      </c>
      <c r="R11" s="3">
        <f t="shared" ref="R11:T11" si="9">SUM(R1:R9)</f>
        <v>1.2964580638600001</v>
      </c>
      <c r="S11" s="3">
        <f t="shared" si="9"/>
        <v>1.1916214013903996</v>
      </c>
      <c r="T11" s="3">
        <f t="shared" si="9"/>
        <v>1.3008475204815997</v>
      </c>
    </row>
    <row r="12" spans="1:20" ht="15" x14ac:dyDescent="0.25">
      <c r="A12" t="s">
        <v>262</v>
      </c>
      <c r="D12" s="8">
        <v>0.81</v>
      </c>
      <c r="E12" s="8">
        <v>0.85</v>
      </c>
      <c r="F12" s="8">
        <v>0.69</v>
      </c>
      <c r="G12" s="8">
        <v>0.74</v>
      </c>
      <c r="M12" s="28" t="s">
        <v>439</v>
      </c>
      <c r="Q12">
        <v>0.99</v>
      </c>
      <c r="R12">
        <v>1.22</v>
      </c>
      <c r="S12">
        <v>1.21</v>
      </c>
      <c r="T12">
        <v>1.28</v>
      </c>
    </row>
    <row r="13" spans="1:20" ht="15" x14ac:dyDescent="0.25">
      <c r="M13" s="28" t="s">
        <v>250</v>
      </c>
      <c r="Q13">
        <f>(Q12-Q11)/Q12*100</f>
        <v>0.25136265696970833</v>
      </c>
      <c r="R13" s="3">
        <f t="shared" ref="R13:T13" si="10">(R12-R11)/R12*100</f>
        <v>-6.2670544147541056</v>
      </c>
      <c r="S13" s="3">
        <f t="shared" si="10"/>
        <v>1.5188924470744083</v>
      </c>
      <c r="T13" s="3">
        <f t="shared" si="10"/>
        <v>-1.6287125376249731</v>
      </c>
    </row>
    <row r="14" spans="1:20" ht="15" x14ac:dyDescent="0.25">
      <c r="M14" s="28" t="s">
        <v>440</v>
      </c>
      <c r="R14">
        <v>5750</v>
      </c>
      <c r="T14">
        <f>R14-1402</f>
        <v>4348</v>
      </c>
    </row>
    <row r="15" spans="1:20" ht="15" x14ac:dyDescent="0.25">
      <c r="M15" s="28" t="s">
        <v>441</v>
      </c>
      <c r="R15">
        <v>5400</v>
      </c>
      <c r="T15">
        <v>4400</v>
      </c>
    </row>
    <row r="16" spans="1:20" ht="15" x14ac:dyDescent="0.25">
      <c r="M16" s="28" t="s">
        <v>250</v>
      </c>
      <c r="R16" s="3">
        <f t="shared" ref="R16:T16" si="11">(R15-R14)/R15*100</f>
        <v>-6.481481481481481</v>
      </c>
      <c r="T16" s="3">
        <f t="shared" si="11"/>
        <v>1.1818181818181819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Q191"/>
  <sheetViews>
    <sheetView workbookViewId="0">
      <selection activeCell="K189" sqref="K189"/>
    </sheetView>
  </sheetViews>
  <sheetFormatPr defaultRowHeight="14.4" x14ac:dyDescent="0.3"/>
  <cols>
    <col min="1" max="1" width="12.88671875" style="3" customWidth="1"/>
    <col min="2" max="2" width="12.109375" style="3" customWidth="1"/>
    <col min="6" max="6" width="13" style="3" customWidth="1"/>
    <col min="7" max="7" width="12.33203125" style="3" customWidth="1"/>
    <col min="8" max="8" width="13" style="3" customWidth="1"/>
    <col min="9" max="9" width="10.6640625" style="3" customWidth="1"/>
    <col min="12" max="17" width="9.109375" style="3"/>
  </cols>
  <sheetData>
    <row r="1" spans="1:11" ht="90" x14ac:dyDescent="0.25">
      <c r="A1" s="4" t="s">
        <v>398</v>
      </c>
      <c r="B1" s="4" t="s">
        <v>399</v>
      </c>
      <c r="C1" t="s">
        <v>252</v>
      </c>
      <c r="D1" t="s">
        <v>258</v>
      </c>
      <c r="F1" s="4" t="s">
        <v>398</v>
      </c>
      <c r="G1" s="4" t="s">
        <v>399</v>
      </c>
      <c r="H1" s="4" t="s">
        <v>398</v>
      </c>
      <c r="I1" s="4" t="s">
        <v>400</v>
      </c>
    </row>
    <row r="2" spans="1:11" ht="15" x14ac:dyDescent="0.25">
      <c r="A2" s="3">
        <v>2847.9078082995279</v>
      </c>
      <c r="B2" s="3">
        <v>2632.2265110785756</v>
      </c>
      <c r="C2">
        <f>(A2-$B$189)^2</f>
        <v>251925.67472615547</v>
      </c>
      <c r="D2" s="3">
        <f>(B2-$B$189)^2</f>
        <v>81933.728887873367</v>
      </c>
      <c r="F2" s="3">
        <v>2847.9078082995279</v>
      </c>
      <c r="G2" s="3">
        <v>2632.2265110785756</v>
      </c>
      <c r="H2" s="3">
        <v>2847.9078082995279</v>
      </c>
      <c r="I2" s="3">
        <v>-7.5733244100248651</v>
      </c>
      <c r="K2" s="3"/>
    </row>
    <row r="3" spans="1:11" ht="15" x14ac:dyDescent="0.25">
      <c r="A3" s="3">
        <v>2839.4805002123499</v>
      </c>
      <c r="B3" s="3">
        <v>2616.0035369910888</v>
      </c>
      <c r="C3" s="3">
        <f t="shared" ref="C3:C66" si="0">(A3-$B$189)^2</f>
        <v>243536.99191330621</v>
      </c>
      <c r="D3" s="3">
        <f t="shared" ref="D3:D66" si="1">(B3-$B$189)^2</f>
        <v>72909.563393858145</v>
      </c>
      <c r="F3" s="3">
        <v>2839.4805002123499</v>
      </c>
      <c r="G3" s="3">
        <v>2616.0035369910888</v>
      </c>
      <c r="H3" s="3">
        <v>2839.4805002123499</v>
      </c>
      <c r="I3" s="3">
        <v>-7.8703468188828323</v>
      </c>
      <c r="K3" s="3"/>
    </row>
    <row r="4" spans="1:11" ht="15" x14ac:dyDescent="0.25">
      <c r="A4" s="3">
        <v>2805.2280955567808</v>
      </c>
      <c r="B4" s="3">
        <v>2635.374261761317</v>
      </c>
      <c r="C4" s="3">
        <f t="shared" si="0"/>
        <v>210903.46069347573</v>
      </c>
      <c r="D4" s="3">
        <f t="shared" si="1"/>
        <v>83745.665836035638</v>
      </c>
      <c r="F4" s="3">
        <v>2805.2280955567808</v>
      </c>
      <c r="G4" s="3">
        <v>2635.374261761317</v>
      </c>
      <c r="H4" s="3">
        <v>2805.2280955567808</v>
      </c>
      <c r="I4" s="3">
        <v>-6.0549027747332325</v>
      </c>
      <c r="K4" s="3"/>
    </row>
    <row r="5" spans="1:11" ht="15" x14ac:dyDescent="0.25">
      <c r="A5" s="3">
        <v>2799.9898324564638</v>
      </c>
      <c r="B5" s="3">
        <v>2775.2656146778031</v>
      </c>
      <c r="C5" s="3">
        <f t="shared" si="0"/>
        <v>206119.63644092059</v>
      </c>
      <c r="D5" s="3">
        <f t="shared" si="1"/>
        <v>184281.13560794812</v>
      </c>
      <c r="F5" s="3">
        <v>2799.9898324564638</v>
      </c>
      <c r="G5" s="3">
        <v>2775.2656146778031</v>
      </c>
      <c r="H5" s="3">
        <v>2799.9898324564638</v>
      </c>
      <c r="I5" s="3">
        <v>-0.88301098425667557</v>
      </c>
      <c r="K5" s="3"/>
    </row>
    <row r="6" spans="1:11" ht="15" x14ac:dyDescent="0.25">
      <c r="A6" s="3">
        <v>2703.3001332470371</v>
      </c>
      <c r="B6" s="3">
        <v>2493.6671964123866</v>
      </c>
      <c r="C6" s="3">
        <f t="shared" si="0"/>
        <v>127673.51303199703</v>
      </c>
      <c r="D6" s="3">
        <f t="shared" si="1"/>
        <v>21809.786699248605</v>
      </c>
      <c r="F6" s="3">
        <v>2703.3001332470371</v>
      </c>
      <c r="G6" s="3">
        <v>2493.6671964123866</v>
      </c>
      <c r="H6" s="3">
        <v>2703.3001332470371</v>
      </c>
      <c r="I6" s="3">
        <v>-7.754704490871771</v>
      </c>
      <c r="K6" s="3"/>
    </row>
    <row r="7" spans="1:11" ht="15" x14ac:dyDescent="0.25">
      <c r="A7" s="3">
        <v>2695.2665468687183</v>
      </c>
      <c r="B7" s="3">
        <v>2475.3531796335005</v>
      </c>
      <c r="C7" s="3">
        <f t="shared" si="0"/>
        <v>121997.02086457673</v>
      </c>
      <c r="D7" s="3">
        <f t="shared" si="1"/>
        <v>16735.911776494446</v>
      </c>
      <c r="F7" s="3">
        <v>2695.2665468687183</v>
      </c>
      <c r="G7" s="3">
        <v>2475.3531796335005</v>
      </c>
      <c r="H7" s="3">
        <v>2695.2665468687183</v>
      </c>
      <c r="I7" s="3">
        <v>-8.1592437486639913</v>
      </c>
    </row>
    <row r="8" spans="1:11" ht="15" x14ac:dyDescent="0.25">
      <c r="A8" s="3">
        <v>2632.3520467208532</v>
      </c>
      <c r="B8" s="3">
        <v>2434.8787003351822</v>
      </c>
      <c r="C8" s="3">
        <f t="shared" si="0"/>
        <v>82005.611463167952</v>
      </c>
      <c r="D8" s="3">
        <f t="shared" si="1"/>
        <v>7901.9428260918876</v>
      </c>
      <c r="F8" s="3">
        <v>2632.3520467208532</v>
      </c>
      <c r="G8" s="3">
        <v>2434.8787003351822</v>
      </c>
      <c r="H8" s="3">
        <v>2632.3520467208532</v>
      </c>
      <c r="I8" s="3">
        <v>-7.5017833056055512</v>
      </c>
    </row>
    <row r="9" spans="1:11" ht="15" x14ac:dyDescent="0.25">
      <c r="A9" s="3">
        <v>2631.3278214847178</v>
      </c>
      <c r="B9" s="3">
        <v>2537.9449920032816</v>
      </c>
      <c r="C9" s="3">
        <f t="shared" si="0"/>
        <v>81420.053483667449</v>
      </c>
      <c r="D9" s="3">
        <f t="shared" si="1"/>
        <v>36848.3208048382</v>
      </c>
      <c r="F9" s="3">
        <v>2631.3278214847178</v>
      </c>
      <c r="G9" s="3">
        <v>2537.9449920032816</v>
      </c>
      <c r="H9" s="3">
        <v>2631.3278214847178</v>
      </c>
      <c r="I9" s="3">
        <v>-3.5488861828225264</v>
      </c>
    </row>
    <row r="10" spans="1:11" ht="15" x14ac:dyDescent="0.25">
      <c r="A10" s="3">
        <v>2609.1155375792505</v>
      </c>
      <c r="B10" s="3">
        <v>2446.5949600509744</v>
      </c>
      <c r="C10" s="3">
        <f t="shared" si="0"/>
        <v>69237.24428258132</v>
      </c>
      <c r="D10" s="3">
        <f t="shared" si="1"/>
        <v>10122.197535908872</v>
      </c>
      <c r="F10" s="3">
        <v>2609.1155375792505</v>
      </c>
      <c r="G10" s="3">
        <v>2446.5949600509744</v>
      </c>
      <c r="H10" s="3">
        <v>2609.1155375792505</v>
      </c>
      <c r="I10" s="3">
        <v>-6.2289528841280628</v>
      </c>
    </row>
    <row r="11" spans="1:11" ht="15" x14ac:dyDescent="0.25">
      <c r="A11" s="3">
        <v>2605.6397155214777</v>
      </c>
      <c r="B11" s="3">
        <v>2482.5026320376219</v>
      </c>
      <c r="C11" s="3">
        <f t="shared" si="0"/>
        <v>67420.141521439684</v>
      </c>
      <c r="D11" s="3">
        <f t="shared" si="1"/>
        <v>18636.837898434249</v>
      </c>
      <c r="F11" s="3">
        <v>2605.6397155214777</v>
      </c>
      <c r="G11" s="3">
        <v>2482.5026320376219</v>
      </c>
      <c r="H11" s="3">
        <v>2605.6397155214777</v>
      </c>
      <c r="I11" s="3">
        <v>-4.7257908585881321</v>
      </c>
    </row>
    <row r="12" spans="1:11" ht="15" x14ac:dyDescent="0.25">
      <c r="A12" s="3">
        <v>2601.0142944337404</v>
      </c>
      <c r="B12" s="3">
        <v>2660.0471533802879</v>
      </c>
      <c r="C12" s="3">
        <f t="shared" si="0"/>
        <v>65039.518904113604</v>
      </c>
      <c r="D12" s="3">
        <f t="shared" si="1"/>
        <v>98634.516361395581</v>
      </c>
      <c r="F12" s="3">
        <v>2601.0142944337404</v>
      </c>
      <c r="G12" s="3">
        <v>2660.0471533802879</v>
      </c>
      <c r="H12" s="3">
        <v>2601.0142944337404</v>
      </c>
      <c r="I12" s="3">
        <v>2.2696091702717625</v>
      </c>
    </row>
    <row r="13" spans="1:11" ht="15" x14ac:dyDescent="0.25">
      <c r="A13" s="3">
        <v>2593.7866910462831</v>
      </c>
      <c r="B13" s="3">
        <v>2389.5629456056572</v>
      </c>
      <c r="C13" s="3">
        <f t="shared" si="0"/>
        <v>61405.267933026647</v>
      </c>
      <c r="D13" s="3">
        <f t="shared" si="1"/>
        <v>1898.9652151391388</v>
      </c>
      <c r="F13" s="3">
        <v>2593.7866910462831</v>
      </c>
      <c r="G13" s="3">
        <v>2389.5629456056572</v>
      </c>
      <c r="H13" s="3">
        <v>2593.7866910462831</v>
      </c>
      <c r="I13" s="3">
        <v>-7.8735751920388637</v>
      </c>
    </row>
    <row r="14" spans="1:11" ht="15" x14ac:dyDescent="0.25">
      <c r="A14" s="3">
        <v>2569.1031348435044</v>
      </c>
      <c r="B14" s="3">
        <v>2396.3781576765086</v>
      </c>
      <c r="C14" s="3">
        <f t="shared" si="0"/>
        <v>49781.332799068492</v>
      </c>
      <c r="D14" s="3">
        <f t="shared" si="1"/>
        <v>2539.3869322283235</v>
      </c>
      <c r="F14" s="3">
        <v>2569.1031348435044</v>
      </c>
      <c r="G14" s="3">
        <v>2396.3781576765086</v>
      </c>
      <c r="H14" s="3">
        <v>2569.1031348435044</v>
      </c>
      <c r="I14" s="3">
        <v>-6.7231624462408854</v>
      </c>
    </row>
    <row r="15" spans="1:11" ht="15" x14ac:dyDescent="0.25">
      <c r="A15" s="3">
        <v>2896.9135810835</v>
      </c>
      <c r="B15" s="3">
        <v>2614.4309934230791</v>
      </c>
      <c r="C15" s="3">
        <f t="shared" si="0"/>
        <v>303521.38957683649</v>
      </c>
      <c r="D15" s="3">
        <f t="shared" si="1"/>
        <v>72062.80706277542</v>
      </c>
      <c r="F15" s="3">
        <v>2896.9135810835</v>
      </c>
      <c r="G15" s="3">
        <v>2614.4309934230791</v>
      </c>
      <c r="H15" s="3">
        <v>2896.9135810835</v>
      </c>
      <c r="I15" s="3">
        <v>-9.7511568693315009</v>
      </c>
    </row>
    <row r="16" spans="1:11" ht="15" x14ac:dyDescent="0.25">
      <c r="A16" s="3">
        <v>2528.1372944168343</v>
      </c>
      <c r="B16" s="3">
        <v>2619.393100216721</v>
      </c>
      <c r="C16" s="3">
        <f t="shared" si="0"/>
        <v>33179.156869627739</v>
      </c>
      <c r="D16" s="3">
        <f t="shared" si="1"/>
        <v>74751.536728875217</v>
      </c>
      <c r="F16" s="3">
        <v>2528.1372944168343</v>
      </c>
      <c r="G16" s="3">
        <v>2619.393100216721</v>
      </c>
      <c r="H16" s="3">
        <v>2528.1372944168343</v>
      </c>
      <c r="I16" s="3">
        <v>3.6096064086953281</v>
      </c>
    </row>
    <row r="17" spans="1:9" ht="15" x14ac:dyDescent="0.25">
      <c r="A17" s="3">
        <v>2520.9497661054675</v>
      </c>
      <c r="B17" s="3">
        <v>2461.2729989193394</v>
      </c>
      <c r="C17" s="3">
        <f t="shared" si="0"/>
        <v>30612.379783207623</v>
      </c>
      <c r="D17" s="3">
        <f t="shared" si="1"/>
        <v>13291.131874677721</v>
      </c>
      <c r="F17" s="3">
        <v>2520.9497661054675</v>
      </c>
      <c r="G17" s="3">
        <v>2461.2729989193394</v>
      </c>
      <c r="H17" s="3">
        <v>2520.9497661054675</v>
      </c>
      <c r="I17" s="3">
        <v>-2.3672334922532272</v>
      </c>
    </row>
    <row r="18" spans="1:9" ht="15" x14ac:dyDescent="0.25">
      <c r="A18" s="3">
        <v>2520.6500881874085</v>
      </c>
      <c r="B18" s="3">
        <v>2510.0366322128621</v>
      </c>
      <c r="C18" s="3">
        <f t="shared" si="0"/>
        <v>30507.603932398735</v>
      </c>
      <c r="D18" s="3">
        <f t="shared" si="1"/>
        <v>26912.666499624396</v>
      </c>
      <c r="F18" s="3">
        <v>2520.6500881874085</v>
      </c>
      <c r="G18" s="3">
        <v>2510.0366322128621</v>
      </c>
      <c r="H18" s="3">
        <v>2520.6500881874085</v>
      </c>
      <c r="I18" s="3">
        <v>-0.42106026632909488</v>
      </c>
    </row>
    <row r="19" spans="1:9" ht="15" x14ac:dyDescent="0.25">
      <c r="A19" s="3">
        <v>2234.8925924809801</v>
      </c>
      <c r="B19" s="3">
        <v>2285.8838071580121</v>
      </c>
      <c r="C19" s="3">
        <f t="shared" si="0"/>
        <v>12341.706885487376</v>
      </c>
      <c r="D19" s="3">
        <f t="shared" si="1"/>
        <v>3612.2528591952519</v>
      </c>
      <c r="F19" s="3">
        <v>2234.8925924809801</v>
      </c>
      <c r="G19" s="3">
        <v>2285.8838071580121</v>
      </c>
      <c r="H19" s="3">
        <v>2234.8925924809801</v>
      </c>
      <c r="I19" s="3">
        <v>2.281595762077592</v>
      </c>
    </row>
    <row r="20" spans="1:9" ht="15" x14ac:dyDescent="0.25">
      <c r="A20" s="3">
        <v>2514.1137022344251</v>
      </c>
      <c r="B20" s="3">
        <v>2525.4400645882465</v>
      </c>
      <c r="C20" s="3">
        <f t="shared" si="0"/>
        <v>28266.982234722524</v>
      </c>
      <c r="D20" s="3">
        <f t="shared" si="1"/>
        <v>32203.823179046827</v>
      </c>
      <c r="F20" s="3">
        <v>2514.1137022344251</v>
      </c>
      <c r="G20" s="3">
        <v>2525.4400645882465</v>
      </c>
      <c r="H20" s="3">
        <v>2514.1137022344251</v>
      </c>
      <c r="I20" s="3">
        <v>0.45051114210765764</v>
      </c>
    </row>
    <row r="21" spans="1:9" ht="15" x14ac:dyDescent="0.25">
      <c r="A21" s="3">
        <v>2480.4354252536414</v>
      </c>
      <c r="B21" s="3">
        <v>2509.7786452294913</v>
      </c>
      <c r="C21" s="3">
        <f t="shared" si="0"/>
        <v>18076.694313731132</v>
      </c>
      <c r="D21" s="3">
        <f t="shared" si="1"/>
        <v>26828.087112496105</v>
      </c>
      <c r="F21" s="3">
        <v>2480.4354252536414</v>
      </c>
      <c r="G21" s="3">
        <v>2509.7786452294913</v>
      </c>
      <c r="H21" s="3">
        <v>2480.4354252536414</v>
      </c>
      <c r="I21" s="3">
        <v>1.1829866513396288</v>
      </c>
    </row>
    <row r="22" spans="1:9" ht="15" x14ac:dyDescent="0.25">
      <c r="A22" s="3">
        <v>2475.333175149472</v>
      </c>
      <c r="B22" s="3">
        <v>2482.0430055945353</v>
      </c>
      <c r="C22" s="3">
        <f t="shared" si="0"/>
        <v>16730.73632241803</v>
      </c>
      <c r="D22" s="3">
        <f t="shared" si="1"/>
        <v>18511.555688395616</v>
      </c>
      <c r="F22" s="3">
        <v>2475.333175149472</v>
      </c>
      <c r="G22" s="3">
        <v>2482.0430055945353</v>
      </c>
      <c r="H22" s="3">
        <v>2475.333175149472</v>
      </c>
      <c r="I22" s="3">
        <v>0.2710677702874531</v>
      </c>
    </row>
    <row r="23" spans="1:9" ht="15" x14ac:dyDescent="0.25">
      <c r="A23" s="3">
        <v>2466.9980957512466</v>
      </c>
      <c r="B23" s="3">
        <v>2368.5185927883672</v>
      </c>
      <c r="C23" s="3">
        <f t="shared" si="0"/>
        <v>14643.969047164053</v>
      </c>
      <c r="D23" s="3">
        <f t="shared" si="1"/>
        <v>507.72550778911142</v>
      </c>
      <c r="F23" s="3">
        <v>2466.9980957512466</v>
      </c>
      <c r="G23" s="3">
        <v>2368.5185927883672</v>
      </c>
      <c r="H23" s="3">
        <v>2466.9980957512466</v>
      </c>
      <c r="I23" s="3">
        <v>-3.9918759212860526</v>
      </c>
    </row>
    <row r="24" spans="1:9" ht="15" x14ac:dyDescent="0.25">
      <c r="A24" s="3">
        <v>2461.7207213870965</v>
      </c>
      <c r="B24" s="3">
        <v>2509.0154481132226</v>
      </c>
      <c r="C24" s="3">
        <f t="shared" si="0"/>
        <v>13394.565643788519</v>
      </c>
      <c r="D24" s="3">
        <f t="shared" si="1"/>
        <v>26578.657170148119</v>
      </c>
      <c r="F24" s="3">
        <v>2461.7207213870965</v>
      </c>
      <c r="G24" s="3">
        <v>2509.0154481132226</v>
      </c>
      <c r="H24" s="3">
        <v>2461.7207213870965</v>
      </c>
      <c r="I24" s="3">
        <v>1.9212060212694282</v>
      </c>
    </row>
    <row r="25" spans="1:9" ht="15" x14ac:dyDescent="0.25">
      <c r="A25" s="3">
        <v>2441.1939295456582</v>
      </c>
      <c r="B25" s="3">
        <v>2257.1245760408206</v>
      </c>
      <c r="C25" s="3">
        <f t="shared" si="0"/>
        <v>9064.5826792850403</v>
      </c>
      <c r="D25" s="3">
        <f t="shared" si="1"/>
        <v>7896.3220256862423</v>
      </c>
      <c r="F25" s="3">
        <v>2441.1939295456582</v>
      </c>
      <c r="G25" s="3">
        <v>2257.1245760408206</v>
      </c>
      <c r="H25" s="3">
        <v>2441.1939295456582</v>
      </c>
      <c r="I25" s="3">
        <v>-7.540136458519525</v>
      </c>
    </row>
    <row r="26" spans="1:9" ht="15" x14ac:dyDescent="0.25">
      <c r="A26" s="3">
        <v>2425.4716978869142</v>
      </c>
      <c r="B26" s="3">
        <v>2366.510073324424</v>
      </c>
      <c r="C26" s="3">
        <f t="shared" si="0"/>
        <v>6318.0035779315276</v>
      </c>
      <c r="D26" s="3">
        <f t="shared" si="1"/>
        <v>421.24466324425362</v>
      </c>
      <c r="F26" s="3">
        <v>2425.4716978869142</v>
      </c>
      <c r="G26" s="3">
        <v>2366.510073324424</v>
      </c>
      <c r="H26" s="3">
        <v>2425.4716978869142</v>
      </c>
      <c r="I26" s="3">
        <v>-2.430934346249348</v>
      </c>
    </row>
    <row r="27" spans="1:9" ht="15" x14ac:dyDescent="0.25">
      <c r="A27" s="3">
        <v>2425.3686445116855</v>
      </c>
      <c r="B27" s="3">
        <v>2427.678533874604</v>
      </c>
      <c r="C27" s="3">
        <f t="shared" si="0"/>
        <v>6301.6316234941087</v>
      </c>
      <c r="D27" s="3">
        <f t="shared" si="1"/>
        <v>6673.6982612060519</v>
      </c>
      <c r="F27" s="3">
        <v>2425.3686445116855</v>
      </c>
      <c r="G27" s="3">
        <v>2427.678533874604</v>
      </c>
      <c r="H27" s="3">
        <v>2425.3686445116855</v>
      </c>
      <c r="I27" s="3">
        <v>9.5238691575629544E-2</v>
      </c>
    </row>
    <row r="28" spans="1:9" ht="15" x14ac:dyDescent="0.25">
      <c r="A28" s="3">
        <v>2425.1332601948593</v>
      </c>
      <c r="B28" s="3">
        <v>2564.9641748250701</v>
      </c>
      <c r="C28" s="3">
        <f t="shared" si="0"/>
        <v>6264.3160890098388</v>
      </c>
      <c r="D28" s="3">
        <f t="shared" si="1"/>
        <v>47951.516560760821</v>
      </c>
      <c r="F28" s="3">
        <v>2425.1332601948593</v>
      </c>
      <c r="G28" s="3">
        <v>2564.9641748250701</v>
      </c>
      <c r="H28" s="3">
        <v>2425.1332601948593</v>
      </c>
      <c r="I28" s="3">
        <v>5.7659064318377053</v>
      </c>
    </row>
    <row r="29" spans="1:9" ht="15" x14ac:dyDescent="0.25">
      <c r="A29" s="3">
        <v>2482.5256972469124</v>
      </c>
      <c r="B29" s="3">
        <v>2332.3962133938908</v>
      </c>
      <c r="C29" s="3">
        <f t="shared" si="0"/>
        <v>18643.136007770951</v>
      </c>
      <c r="D29" s="3">
        <f t="shared" si="1"/>
        <v>184.67761381553007</v>
      </c>
      <c r="F29" s="3">
        <v>2482.5256972469124</v>
      </c>
      <c r="G29" s="3">
        <v>2332.3962133938908</v>
      </c>
      <c r="H29" s="3">
        <v>2482.5256972469124</v>
      </c>
      <c r="I29" s="3">
        <v>-6.047449338369919</v>
      </c>
    </row>
    <row r="30" spans="1:9" ht="15" x14ac:dyDescent="0.25">
      <c r="A30" s="3">
        <v>2416.859116580049</v>
      </c>
      <c r="B30" s="3">
        <v>2362.9611133929261</v>
      </c>
      <c r="C30" s="3">
        <f t="shared" si="0"/>
        <v>5023.0230932243267</v>
      </c>
      <c r="D30" s="3">
        <f t="shared" si="1"/>
        <v>288.16032832032039</v>
      </c>
      <c r="F30" s="3">
        <v>2416.859116580049</v>
      </c>
      <c r="G30" s="3">
        <v>2362.9611133929261</v>
      </c>
      <c r="H30" s="3">
        <v>2416.859116580049</v>
      </c>
      <c r="I30" s="3">
        <v>-2.2300846092920246</v>
      </c>
    </row>
    <row r="31" spans="1:9" ht="15" x14ac:dyDescent="0.25">
      <c r="A31" s="3">
        <v>2416.6852868203587</v>
      </c>
      <c r="B31" s="3">
        <v>2294.4373208871934</v>
      </c>
      <c r="C31" s="3">
        <f t="shared" si="0"/>
        <v>4998.4135364201293</v>
      </c>
      <c r="D31" s="3">
        <f t="shared" si="1"/>
        <v>2657.2485425929958</v>
      </c>
      <c r="F31" s="3">
        <v>2416.6852868203587</v>
      </c>
      <c r="G31" s="3">
        <v>2294.4373208871934</v>
      </c>
      <c r="H31" s="3">
        <v>2416.6852868203587</v>
      </c>
      <c r="I31" s="3">
        <v>-5.0584975461992121</v>
      </c>
    </row>
    <row r="32" spans="1:9" ht="15" x14ac:dyDescent="0.25">
      <c r="A32" s="3">
        <v>2400.3964737240385</v>
      </c>
      <c r="B32" s="3">
        <v>2280.4928831763618</v>
      </c>
      <c r="C32" s="3">
        <f t="shared" si="0"/>
        <v>2960.5184134585184</v>
      </c>
      <c r="D32" s="3">
        <f t="shared" si="1"/>
        <v>4289.3257670832454</v>
      </c>
      <c r="F32" s="3">
        <v>2400.3964737240385</v>
      </c>
      <c r="G32" s="3">
        <v>2280.4928831763618</v>
      </c>
      <c r="H32" s="3">
        <v>2400.3964737240385</v>
      </c>
      <c r="I32" s="3">
        <v>-4.9951577524880744</v>
      </c>
    </row>
    <row r="33" spans="1:9" ht="15" x14ac:dyDescent="0.25">
      <c r="A33" s="3">
        <v>2392.5693986437896</v>
      </c>
      <c r="B33" s="3">
        <v>2294.4805706952552</v>
      </c>
      <c r="C33" s="3">
        <f t="shared" si="0"/>
        <v>2170.029092752693</v>
      </c>
      <c r="D33" s="3">
        <f t="shared" si="1"/>
        <v>2652.7914870979425</v>
      </c>
      <c r="F33" s="3">
        <v>2392.5693986437896</v>
      </c>
      <c r="G33" s="3">
        <v>2294.4805706952552</v>
      </c>
      <c r="H33" s="3">
        <v>2392.5693986437896</v>
      </c>
      <c r="I33" s="3">
        <v>-4.0997275984611052</v>
      </c>
    </row>
    <row r="34" spans="1:9" ht="15" x14ac:dyDescent="0.25">
      <c r="A34" s="3">
        <v>2389.7727299583753</v>
      </c>
      <c r="B34" s="3">
        <v>2316.6765123033947</v>
      </c>
      <c r="C34" s="3">
        <f t="shared" si="0"/>
        <v>1917.2928196090866</v>
      </c>
      <c r="D34" s="3">
        <f t="shared" si="1"/>
        <v>859.03596217373604</v>
      </c>
      <c r="F34" s="3">
        <v>2389.7727299583753</v>
      </c>
      <c r="G34" s="3">
        <v>2316.6765123033947</v>
      </c>
      <c r="H34" s="3">
        <v>2389.7727299583753</v>
      </c>
      <c r="I34" s="3">
        <v>-3.0587100078028664</v>
      </c>
    </row>
    <row r="35" spans="1:9" ht="15" x14ac:dyDescent="0.25">
      <c r="A35" s="3">
        <v>2387.5503517168017</v>
      </c>
      <c r="B35" s="3">
        <v>2307.5864091304948</v>
      </c>
      <c r="C35" s="3">
        <f t="shared" si="0"/>
        <v>1727.6096664489219</v>
      </c>
      <c r="D35" s="3">
        <f t="shared" si="1"/>
        <v>1474.5153375095074</v>
      </c>
      <c r="F35" s="3">
        <v>2387.5503517168017</v>
      </c>
      <c r="G35" s="3">
        <v>2307.5864091304948</v>
      </c>
      <c r="H35" s="3">
        <v>2387.5503517168017</v>
      </c>
      <c r="I35" s="3">
        <v>-3.3492044483504935</v>
      </c>
    </row>
    <row r="36" spans="1:9" ht="15" x14ac:dyDescent="0.25">
      <c r="A36" s="3">
        <v>2377.0383211911944</v>
      </c>
      <c r="B36" s="3">
        <v>2323.5617766287723</v>
      </c>
      <c r="C36" s="3">
        <f t="shared" si="0"/>
        <v>964.25735927166602</v>
      </c>
      <c r="D36" s="3">
        <f t="shared" si="1"/>
        <v>502.83806120883918</v>
      </c>
      <c r="F36" s="3">
        <v>2377.0383211911944</v>
      </c>
      <c r="G36" s="3">
        <v>2323.5617766287723</v>
      </c>
      <c r="H36" s="3">
        <v>2377.0383211911944</v>
      </c>
      <c r="I36" s="3">
        <v>-2.2497131866020408</v>
      </c>
    </row>
    <row r="37" spans="1:9" ht="15" x14ac:dyDescent="0.25">
      <c r="A37" s="3">
        <v>2376.1169658206745</v>
      </c>
      <c r="B37" s="3">
        <v>2556.3169338585863</v>
      </c>
      <c r="C37" s="3">
        <f t="shared" si="0"/>
        <v>907.8854914830157</v>
      </c>
      <c r="D37" s="3">
        <f t="shared" si="1"/>
        <v>44239.174267008399</v>
      </c>
      <c r="F37" s="3">
        <v>2376.1169658206745</v>
      </c>
      <c r="G37" s="3">
        <v>2556.3169338585863</v>
      </c>
      <c r="H37" s="3">
        <v>2376.1169658206745</v>
      </c>
      <c r="I37" s="3">
        <v>7.5838004033472908</v>
      </c>
    </row>
    <row r="38" spans="1:9" ht="15" x14ac:dyDescent="0.25">
      <c r="A38" s="3">
        <v>2369.9806979034865</v>
      </c>
      <c r="B38" s="3">
        <v>2558.2366065464021</v>
      </c>
      <c r="C38" s="3">
        <f t="shared" si="0"/>
        <v>575.7538016851513</v>
      </c>
      <c r="D38" s="3">
        <f t="shared" si="1"/>
        <v>45050.393170466457</v>
      </c>
      <c r="F38" s="3">
        <v>2369.9806979034865</v>
      </c>
      <c r="G38" s="3">
        <v>2558.2366065464021</v>
      </c>
      <c r="H38" s="3">
        <v>2369.9806979034865</v>
      </c>
      <c r="I38" s="3">
        <v>7.9433519779063584</v>
      </c>
    </row>
    <row r="39" spans="1:9" ht="15" x14ac:dyDescent="0.25">
      <c r="A39" s="3">
        <v>2358.3315901524898</v>
      </c>
      <c r="B39" s="3">
        <v>2601.8287652456056</v>
      </c>
      <c r="C39" s="3">
        <f t="shared" si="0"/>
        <v>152.41785341613539</v>
      </c>
      <c r="D39" s="3">
        <f t="shared" si="1"/>
        <v>65455.608751705928</v>
      </c>
      <c r="F39" s="3">
        <v>2358.3315901524898</v>
      </c>
      <c r="G39" s="3">
        <v>2601.8287652456056</v>
      </c>
      <c r="H39" s="3">
        <v>2358.3315901524898</v>
      </c>
      <c r="I39" s="3">
        <v>10.324976186973407</v>
      </c>
    </row>
    <row r="40" spans="1:9" ht="15" x14ac:dyDescent="0.25">
      <c r="A40" s="3">
        <v>2354.7569337253922</v>
      </c>
      <c r="B40" s="3">
        <v>2260.9679091935964</v>
      </c>
      <c r="C40" s="3">
        <f t="shared" si="0"/>
        <v>76.932302956790963</v>
      </c>
      <c r="D40" s="3">
        <f t="shared" si="1"/>
        <v>7228.046447309157</v>
      </c>
      <c r="F40" s="3">
        <v>2354.7569337253922</v>
      </c>
      <c r="G40" s="3">
        <v>2260.9679091935964</v>
      </c>
      <c r="H40" s="3">
        <v>2354.7569337253922</v>
      </c>
      <c r="I40" s="3">
        <v>-3.9829599050554623</v>
      </c>
    </row>
    <row r="41" spans="1:9" ht="15" x14ac:dyDescent="0.25">
      <c r="A41" s="3">
        <v>2341.293442678344</v>
      </c>
      <c r="B41" s="3">
        <v>2655.0559714895662</v>
      </c>
      <c r="C41" s="3">
        <f t="shared" si="0"/>
        <v>22.018476095753613</v>
      </c>
      <c r="D41" s="3">
        <f t="shared" si="1"/>
        <v>95524.353854273373</v>
      </c>
      <c r="F41" s="3">
        <v>2341.293442678344</v>
      </c>
      <c r="G41" s="3">
        <v>2655.0559714895662</v>
      </c>
      <c r="H41" s="3">
        <v>2341.293442678344</v>
      </c>
      <c r="I41" s="3">
        <v>13.401247493876319</v>
      </c>
    </row>
    <row r="42" spans="1:9" ht="15" x14ac:dyDescent="0.25">
      <c r="A42" s="3">
        <v>2336.2607158327319</v>
      </c>
      <c r="B42" s="3">
        <v>2291.8871078746947</v>
      </c>
      <c r="C42" s="3">
        <f t="shared" si="0"/>
        <v>94.577798559991621</v>
      </c>
      <c r="D42" s="3">
        <f t="shared" si="1"/>
        <v>2926.6714741044152</v>
      </c>
      <c r="F42" s="3">
        <v>2336.2607158327319</v>
      </c>
      <c r="G42" s="3">
        <v>2291.8871078746947</v>
      </c>
      <c r="H42" s="3">
        <v>2336.2607158327319</v>
      </c>
      <c r="I42" s="3">
        <v>-1.899343153669419</v>
      </c>
    </row>
    <row r="43" spans="1:9" ht="15" x14ac:dyDescent="0.25">
      <c r="A43" s="3">
        <v>2335.3567738589559</v>
      </c>
      <c r="B43" s="3">
        <v>2365.5155157871591</v>
      </c>
      <c r="C43" s="3">
        <f t="shared" si="0"/>
        <v>112.97678307384983</v>
      </c>
      <c r="D43" s="3">
        <f t="shared" si="1"/>
        <v>381.40872134205404</v>
      </c>
      <c r="F43" s="3">
        <v>2335.3567738589559</v>
      </c>
      <c r="G43" s="3">
        <v>2365.5155157871591</v>
      </c>
      <c r="H43" s="3">
        <v>2335.3567738589559</v>
      </c>
      <c r="I43" s="3">
        <v>1.291397625655661</v>
      </c>
    </row>
    <row r="44" spans="1:9" ht="15" x14ac:dyDescent="0.25">
      <c r="A44" s="3">
        <v>2333.3001702554952</v>
      </c>
      <c r="B44" s="3">
        <v>2313.2980299016936</v>
      </c>
      <c r="C44" s="3">
        <f t="shared" si="0"/>
        <v>160.92590183712161</v>
      </c>
      <c r="D44" s="3">
        <f t="shared" si="1"/>
        <v>1068.4921172701181</v>
      </c>
      <c r="F44" s="3">
        <v>2333.3001702554952</v>
      </c>
      <c r="G44" s="3">
        <v>2313.2980299016936</v>
      </c>
      <c r="H44" s="3">
        <v>2333.3001702554952</v>
      </c>
      <c r="I44" s="3">
        <v>-0.85724677042351793</v>
      </c>
    </row>
    <row r="45" spans="1:9" ht="15" x14ac:dyDescent="0.25">
      <c r="A45" s="3">
        <v>2318.632533995667</v>
      </c>
      <c r="B45" s="3">
        <v>2419.4062145555617</v>
      </c>
      <c r="C45" s="3">
        <f t="shared" si="0"/>
        <v>748.2026700882999</v>
      </c>
      <c r="D45" s="3">
        <f t="shared" si="1"/>
        <v>5390.5532231645639</v>
      </c>
      <c r="F45" s="3">
        <v>2318.632533995667</v>
      </c>
      <c r="G45" s="3">
        <v>2419.4062145555617</v>
      </c>
      <c r="H45" s="3">
        <v>2318.632533995667</v>
      </c>
      <c r="I45" s="3">
        <v>4.3462549188953563</v>
      </c>
    </row>
    <row r="46" spans="1:9" ht="15" x14ac:dyDescent="0.25">
      <c r="A46" s="3">
        <v>2314.7110991842419</v>
      </c>
      <c r="B46" s="3">
        <v>2312.2953471104556</v>
      </c>
      <c r="C46" s="3">
        <f t="shared" si="0"/>
        <v>978.10863643148537</v>
      </c>
      <c r="D46" s="3">
        <f t="shared" si="1"/>
        <v>1135.0484744874825</v>
      </c>
      <c r="F46" s="3">
        <v>2314.7110991842419</v>
      </c>
      <c r="G46" s="3">
        <v>2312.2953471104556</v>
      </c>
      <c r="H46" s="3">
        <v>2314.7110991842419</v>
      </c>
      <c r="I46" s="3">
        <v>-0.10436516568472182</v>
      </c>
    </row>
    <row r="47" spans="1:9" ht="15" x14ac:dyDescent="0.25">
      <c r="A47" s="3">
        <v>2311.1618487257283</v>
      </c>
      <c r="B47" s="3">
        <v>2262.3943751304664</v>
      </c>
      <c r="C47" s="3">
        <f t="shared" si="0"/>
        <v>1212.7095034688527</v>
      </c>
      <c r="D47" s="3">
        <f t="shared" si="1"/>
        <v>6987.5309231653418</v>
      </c>
      <c r="F47" s="3">
        <v>2311.1618487257283</v>
      </c>
      <c r="G47" s="3">
        <v>2262.3943751304664</v>
      </c>
      <c r="H47" s="3">
        <v>2311.1618487257283</v>
      </c>
      <c r="I47" s="3">
        <v>-2.1100847446988666</v>
      </c>
    </row>
    <row r="48" spans="1:9" ht="15" x14ac:dyDescent="0.25">
      <c r="A48" s="3">
        <v>2309.9162989988954</v>
      </c>
      <c r="B48" s="3">
        <v>2261.5784083335911</v>
      </c>
      <c r="C48" s="3">
        <f t="shared" si="0"/>
        <v>1301.0108922972988</v>
      </c>
      <c r="D48" s="3">
        <f t="shared" si="1"/>
        <v>7124.6124243870381</v>
      </c>
      <c r="F48" s="3">
        <v>2309.9162989988954</v>
      </c>
      <c r="G48" s="3">
        <v>2261.5784083335911</v>
      </c>
      <c r="H48" s="3">
        <v>2309.9162989988954</v>
      </c>
      <c r="I48" s="3">
        <v>-2.0926252040497579</v>
      </c>
    </row>
    <row r="49" spans="1:9" ht="15" x14ac:dyDescent="0.25">
      <c r="A49" s="3">
        <v>2300.2496579110093</v>
      </c>
      <c r="B49" s="3">
        <v>2372.1660467676397</v>
      </c>
      <c r="C49" s="3">
        <f t="shared" si="0"/>
        <v>2091.7972162876408</v>
      </c>
      <c r="D49" s="3">
        <f t="shared" si="1"/>
        <v>685.40387654288736</v>
      </c>
      <c r="F49" s="3">
        <v>2300.2496579110093</v>
      </c>
      <c r="G49" s="3">
        <v>2372.1660467676397</v>
      </c>
      <c r="H49" s="3">
        <v>2300.2496579110093</v>
      </c>
      <c r="I49" s="3">
        <v>3.1264601478928977</v>
      </c>
    </row>
    <row r="50" spans="1:9" ht="15" x14ac:dyDescent="0.25">
      <c r="A50" s="3">
        <v>2295.5332882831704</v>
      </c>
      <c r="B50" s="3">
        <v>2507.2246628447515</v>
      </c>
      <c r="C50" s="3">
        <f t="shared" si="0"/>
        <v>2545.4587218256975</v>
      </c>
      <c r="D50" s="3">
        <f t="shared" si="1"/>
        <v>25997.961996486843</v>
      </c>
      <c r="F50" s="3">
        <v>2295.5332882831704</v>
      </c>
      <c r="G50" s="3">
        <v>2507.2246628447515</v>
      </c>
      <c r="H50" s="3">
        <v>2295.5332882831704</v>
      </c>
      <c r="I50" s="3">
        <v>9.2218821500909343</v>
      </c>
    </row>
    <row r="51" spans="1:9" ht="15" x14ac:dyDescent="0.25">
      <c r="A51" s="3">
        <v>2293.3112912693441</v>
      </c>
      <c r="B51" s="3">
        <v>2274.6399748880563</v>
      </c>
      <c r="C51" s="3">
        <f t="shared" si="0"/>
        <v>2774.6067758845888</v>
      </c>
      <c r="D51" s="3">
        <f t="shared" si="1"/>
        <v>5090.230696803741</v>
      </c>
      <c r="F51" s="3">
        <v>2293.3112912693441</v>
      </c>
      <c r="G51" s="3">
        <v>2274.6399748880563</v>
      </c>
      <c r="H51" s="3">
        <v>2293.3112912693441</v>
      </c>
      <c r="I51" s="3">
        <v>-0.8141640627842246</v>
      </c>
    </row>
    <row r="52" spans="1:9" ht="15" x14ac:dyDescent="0.25">
      <c r="A52" s="3">
        <v>2290.0119366160297</v>
      </c>
      <c r="B52" s="3">
        <v>2275.80475057169</v>
      </c>
      <c r="C52" s="3">
        <f t="shared" si="0"/>
        <v>3133.0764700098352</v>
      </c>
      <c r="D52" s="3">
        <f t="shared" si="1"/>
        <v>4925.3835705019856</v>
      </c>
      <c r="F52" s="3">
        <v>2290.0119366160297</v>
      </c>
      <c r="G52" s="3">
        <v>2275.80475057169</v>
      </c>
      <c r="H52" s="3">
        <v>2290.0119366160297</v>
      </c>
      <c r="I52" s="3">
        <v>-0.62039790348577217</v>
      </c>
    </row>
    <row r="53" spans="1:9" ht="15" x14ac:dyDescent="0.25">
      <c r="A53" s="3">
        <v>2289.8407039709455</v>
      </c>
      <c r="B53" s="3">
        <v>2342.938268510019</v>
      </c>
      <c r="C53" s="3">
        <f t="shared" si="0"/>
        <v>3152.2749054405281</v>
      </c>
      <c r="D53" s="3">
        <f t="shared" si="1"/>
        <v>9.2876163048091165</v>
      </c>
      <c r="F53" s="3">
        <v>2289.8407039709455</v>
      </c>
      <c r="G53" s="3">
        <v>2342.938268510019</v>
      </c>
      <c r="H53" s="3">
        <v>2289.8407039709455</v>
      </c>
      <c r="I53" s="3">
        <v>2.3188322422164132</v>
      </c>
    </row>
    <row r="54" spans="1:9" ht="15" x14ac:dyDescent="0.25">
      <c r="A54" s="3">
        <v>2288.9182232146741</v>
      </c>
      <c r="B54" s="3">
        <v>2508.7726353751077</v>
      </c>
      <c r="C54" s="3">
        <f t="shared" si="0"/>
        <v>3256.7114683678715</v>
      </c>
      <c r="D54" s="3">
        <f t="shared" si="1"/>
        <v>26499.544791064465</v>
      </c>
      <c r="F54" s="3">
        <v>2288.9182232146741</v>
      </c>
      <c r="G54" s="3">
        <v>2508.7726353751077</v>
      </c>
      <c r="H54" s="3">
        <v>2288.9182232146741</v>
      </c>
      <c r="I54" s="3">
        <v>9.6051667521637718</v>
      </c>
    </row>
    <row r="55" spans="1:9" ht="15" x14ac:dyDescent="0.25">
      <c r="A55" s="3">
        <v>2276.5916237249348</v>
      </c>
      <c r="B55" s="3">
        <v>2281.3809850972088</v>
      </c>
      <c r="C55" s="3">
        <f t="shared" si="0"/>
        <v>4815.5555291288747</v>
      </c>
      <c r="D55" s="3">
        <f t="shared" si="1"/>
        <v>4173.7856726456957</v>
      </c>
      <c r="F55" s="3">
        <v>2276.5916237249348</v>
      </c>
      <c r="G55" s="3">
        <v>2281.3809850972088</v>
      </c>
      <c r="H55" s="3">
        <v>2276.5916237249348</v>
      </c>
      <c r="I55" s="3">
        <v>0.2103741980934514</v>
      </c>
    </row>
    <row r="56" spans="1:9" ht="15" x14ac:dyDescent="0.25">
      <c r="A56" s="3">
        <v>2273.815590760461</v>
      </c>
      <c r="B56" s="3">
        <v>2282.7390322281176</v>
      </c>
      <c r="C56" s="3">
        <f t="shared" si="0"/>
        <v>5208.5430830569048</v>
      </c>
      <c r="D56" s="3">
        <f t="shared" si="1"/>
        <v>4000.1571226935162</v>
      </c>
      <c r="F56" s="3">
        <v>2273.815590760461</v>
      </c>
      <c r="G56" s="3">
        <v>2282.7390322281176</v>
      </c>
      <c r="H56" s="3">
        <v>2273.815590760461</v>
      </c>
      <c r="I56" s="3">
        <v>0.39244349910857329</v>
      </c>
    </row>
    <row r="57" spans="1:9" ht="15" x14ac:dyDescent="0.25">
      <c r="A57" s="3">
        <v>2264.0457434125037</v>
      </c>
      <c r="B57" s="3">
        <v>2229.270737422913</v>
      </c>
      <c r="C57" s="3">
        <f t="shared" si="0"/>
        <v>6714.1773939083605</v>
      </c>
      <c r="D57" s="3">
        <f t="shared" si="1"/>
        <v>13622.412271134695</v>
      </c>
      <c r="F57" s="3">
        <v>2264.0457434125037</v>
      </c>
      <c r="G57" s="3">
        <v>2229.270737422913</v>
      </c>
      <c r="H57" s="3">
        <v>2264.0457434125037</v>
      </c>
      <c r="I57" s="3">
        <v>-1.5359674640308165</v>
      </c>
    </row>
    <row r="58" spans="1:9" ht="15" x14ac:dyDescent="0.25">
      <c r="A58" s="3">
        <v>2254.6008178938869</v>
      </c>
      <c r="B58" s="3">
        <v>2314.419456415053</v>
      </c>
      <c r="C58" s="3">
        <f t="shared" si="0"/>
        <v>8351.2199959242971</v>
      </c>
      <c r="D58" s="3">
        <f t="shared" si="1"/>
        <v>996.43578872813896</v>
      </c>
      <c r="F58" s="3">
        <v>2254.6008178938869</v>
      </c>
      <c r="G58" s="3">
        <v>2314.419456415053</v>
      </c>
      <c r="H58" s="3">
        <v>2254.6008178938869</v>
      </c>
      <c r="I58" s="3">
        <v>2.6531809110689983</v>
      </c>
    </row>
    <row r="59" spans="1:9" ht="15" x14ac:dyDescent="0.25">
      <c r="A59" s="3">
        <v>2251.5096967368377</v>
      </c>
      <c r="B59" s="3">
        <v>2248.5825195906477</v>
      </c>
      <c r="C59" s="3">
        <f t="shared" si="0"/>
        <v>8925.739299707704</v>
      </c>
      <c r="D59" s="3">
        <f t="shared" si="1"/>
        <v>9487.4044079009946</v>
      </c>
      <c r="F59" s="3">
        <v>2251.5096967368377</v>
      </c>
      <c r="G59" s="3">
        <v>2248.5825195906477</v>
      </c>
      <c r="H59" s="3">
        <v>2251.5096967368377</v>
      </c>
      <c r="I59" s="3">
        <v>-0.13000952873675628</v>
      </c>
    </row>
    <row r="60" spans="1:9" ht="15" x14ac:dyDescent="0.25">
      <c r="A60" s="3">
        <v>2250.4014229038357</v>
      </c>
      <c r="B60" s="3">
        <v>2366.9625799232222</v>
      </c>
      <c r="C60" s="3">
        <f t="shared" si="0"/>
        <v>9136.3784179173035</v>
      </c>
      <c r="D60" s="3">
        <f t="shared" si="1"/>
        <v>440.0241387326875</v>
      </c>
      <c r="F60" s="3">
        <v>2250.4014229038357</v>
      </c>
      <c r="G60" s="3">
        <v>2366.9625799232222</v>
      </c>
      <c r="H60" s="3">
        <v>2250.4014229038357</v>
      </c>
      <c r="I60" s="3">
        <v>5.1795717791975164</v>
      </c>
    </row>
    <row r="61" spans="1:9" ht="15" x14ac:dyDescent="0.25">
      <c r="A61" s="3">
        <v>2239.1909467405135</v>
      </c>
      <c r="B61" s="3">
        <v>2311.7300935956196</v>
      </c>
      <c r="C61" s="3">
        <f t="shared" si="0"/>
        <v>11405.146574213479</v>
      </c>
      <c r="D61" s="3">
        <f t="shared" si="1"/>
        <v>1173.455311031038</v>
      </c>
      <c r="F61" s="3">
        <v>2239.1909467405135</v>
      </c>
      <c r="G61" s="3">
        <v>2311.7300935956196</v>
      </c>
      <c r="H61" s="3">
        <v>2239.1909467405135</v>
      </c>
      <c r="I61" s="3">
        <v>3.2395248364458582</v>
      </c>
    </row>
    <row r="62" spans="1:9" ht="15" x14ac:dyDescent="0.25">
      <c r="A62" s="3">
        <v>2237.6095859108041</v>
      </c>
      <c r="B62" s="3">
        <v>2383.5197063753685</v>
      </c>
      <c r="C62" s="3">
        <f t="shared" si="0"/>
        <v>11745.409759043579</v>
      </c>
      <c r="D62" s="3">
        <f t="shared" si="1"/>
        <v>1408.7920571817299</v>
      </c>
      <c r="F62" s="3">
        <v>2237.6095859108041</v>
      </c>
      <c r="G62" s="3">
        <v>2383.5197063753685</v>
      </c>
      <c r="H62" s="3">
        <v>2237.6095859108041</v>
      </c>
      <c r="I62" s="3">
        <v>6.5208033333112798</v>
      </c>
    </row>
    <row r="63" spans="1:9" ht="15" x14ac:dyDescent="0.25">
      <c r="A63" s="3">
        <v>2215.9972726400752</v>
      </c>
      <c r="B63" s="3">
        <v>2412.0854292447148</v>
      </c>
      <c r="C63" s="3">
        <f t="shared" si="0"/>
        <v>16897.024416213797</v>
      </c>
      <c r="D63" s="3">
        <f t="shared" si="1"/>
        <v>4369.1573398048185</v>
      </c>
      <c r="F63" s="3">
        <v>2215.9972726400752</v>
      </c>
      <c r="G63" s="3">
        <v>2412.0854292447148</v>
      </c>
      <c r="H63" s="3">
        <v>2215.9972726400752</v>
      </c>
      <c r="I63" s="3">
        <v>8.8487544197663137</v>
      </c>
    </row>
    <row r="64" spans="1:9" ht="15" x14ac:dyDescent="0.25">
      <c r="A64" s="3">
        <v>2213.7907787690751</v>
      </c>
      <c r="B64" s="3">
        <v>2306.2441500829182</v>
      </c>
      <c r="C64" s="3">
        <f t="shared" si="0"/>
        <v>17475.530930981069</v>
      </c>
      <c r="D64" s="3">
        <f t="shared" si="1"/>
        <v>1579.4009305400787</v>
      </c>
      <c r="F64" s="3">
        <v>2213.7907787690751</v>
      </c>
      <c r="G64" s="3">
        <v>2306.2441500829182</v>
      </c>
      <c r="H64" s="3">
        <v>2213.7907787690751</v>
      </c>
      <c r="I64" s="3">
        <v>4.1762470148714552</v>
      </c>
    </row>
    <row r="65" spans="1:9" ht="15" x14ac:dyDescent="0.25">
      <c r="A65" s="3">
        <v>2213.5920072099138</v>
      </c>
      <c r="B65" s="3">
        <v>2249.6526336422662</v>
      </c>
      <c r="C65" s="3">
        <f t="shared" si="0"/>
        <v>17528.12367304619</v>
      </c>
      <c r="D65" s="3">
        <f t="shared" si="1"/>
        <v>9280.0842548704622</v>
      </c>
      <c r="F65" s="3">
        <v>2213.5920072099138</v>
      </c>
      <c r="G65" s="3">
        <v>2249.6526336422662</v>
      </c>
      <c r="H65" s="3">
        <v>2213.5920072099138</v>
      </c>
      <c r="I65" s="3">
        <v>1.6290547813191825</v>
      </c>
    </row>
    <row r="66" spans="1:9" ht="15" x14ac:dyDescent="0.25">
      <c r="A66" s="3">
        <v>2211.0681387445543</v>
      </c>
      <c r="B66" s="3">
        <v>2177.3888007253445</v>
      </c>
      <c r="C66" s="3">
        <f t="shared" si="0"/>
        <v>18202.78276157409</v>
      </c>
      <c r="D66" s="3">
        <f t="shared" si="1"/>
        <v>28424.957465324031</v>
      </c>
      <c r="F66" s="3">
        <v>2211.0681387445543</v>
      </c>
      <c r="G66" s="3">
        <v>2177.3888007253445</v>
      </c>
      <c r="H66" s="3">
        <v>2211.0681387445543</v>
      </c>
      <c r="I66" s="3">
        <v>-1.5232157448722026</v>
      </c>
    </row>
    <row r="67" spans="1:9" ht="15" x14ac:dyDescent="0.25">
      <c r="A67" s="3">
        <v>2210.2513828861906</v>
      </c>
      <c r="B67" s="3">
        <v>2402.2940735669899</v>
      </c>
      <c r="C67" s="3">
        <f t="shared" ref="C67:C130" si="2">(A67-$B$189)^2</f>
        <v>18423.839477218033</v>
      </c>
      <c r="D67" s="3">
        <f t="shared" ref="D67:D130" si="3">(B67-$B$189)^2</f>
        <v>3170.6185657657938</v>
      </c>
      <c r="F67" s="3">
        <v>2210.2513828861906</v>
      </c>
      <c r="G67" s="3">
        <v>2402.2940735669899</v>
      </c>
      <c r="H67" s="3">
        <v>2210.2513828861906</v>
      </c>
      <c r="I67" s="3">
        <v>8.688726185979176</v>
      </c>
    </row>
    <row r="68" spans="1:9" ht="15" x14ac:dyDescent="0.25">
      <c r="A68" s="3">
        <v>2180.6348947697634</v>
      </c>
      <c r="B68" s="3">
        <v>2212.5387360114919</v>
      </c>
      <c r="C68" s="3">
        <f t="shared" si="2"/>
        <v>27340.930982288908</v>
      </c>
      <c r="D68" s="3">
        <f t="shared" si="3"/>
        <v>17808.126248960176</v>
      </c>
      <c r="F68" s="3">
        <v>2180.6348947697634</v>
      </c>
      <c r="G68" s="3">
        <v>2212.5387360114919</v>
      </c>
      <c r="H68" s="3">
        <v>2180.6348947697634</v>
      </c>
      <c r="I68" s="3">
        <v>1.4630528621847538</v>
      </c>
    </row>
    <row r="69" spans="1:9" ht="15" x14ac:dyDescent="0.25">
      <c r="A69" s="3">
        <v>2176.6163049921847</v>
      </c>
      <c r="B69" s="3">
        <v>2330.3911224437084</v>
      </c>
      <c r="C69" s="3">
        <f t="shared" si="2"/>
        <v>28686.035182724081</v>
      </c>
      <c r="D69" s="3">
        <f t="shared" si="3"/>
        <v>243.19482838912782</v>
      </c>
      <c r="F69" s="3">
        <v>2176.6163049921847</v>
      </c>
      <c r="G69" s="3">
        <v>2330.3911224437084</v>
      </c>
      <c r="H69" s="3">
        <v>2176.6163049921847</v>
      </c>
      <c r="I69" s="3">
        <v>7.0648564516783665</v>
      </c>
    </row>
    <row r="70" spans="1:9" ht="15" x14ac:dyDescent="0.25">
      <c r="A70" s="3">
        <v>2509.882314989376</v>
      </c>
      <c r="B70" s="3">
        <v>2259.7056785208424</v>
      </c>
      <c r="C70" s="3">
        <f t="shared" si="2"/>
        <v>26862.058584067676</v>
      </c>
      <c r="D70" s="3">
        <f t="shared" si="3"/>
        <v>7444.2641222306156</v>
      </c>
      <c r="F70" s="3">
        <v>2509.882314989376</v>
      </c>
      <c r="G70" s="3">
        <v>2259.7056785208424</v>
      </c>
      <c r="H70" s="3">
        <v>2509.882314989376</v>
      </c>
      <c r="I70" s="3">
        <v>-9.9676640205177343</v>
      </c>
    </row>
    <row r="71" spans="1:9" ht="15" x14ac:dyDescent="0.25">
      <c r="A71" s="3">
        <v>2283.672518744429</v>
      </c>
      <c r="B71" s="3">
        <v>2261.2740922749676</v>
      </c>
      <c r="C71" s="3">
        <f t="shared" si="2"/>
        <v>3882.9484584418128</v>
      </c>
      <c r="D71" s="3">
        <f t="shared" si="3"/>
        <v>7176.0780989398463</v>
      </c>
      <c r="F71" s="3">
        <v>2283.672518744429</v>
      </c>
      <c r="G71" s="3">
        <v>2261.2740922749676</v>
      </c>
      <c r="H71" s="3">
        <v>2283.672518744429</v>
      </c>
      <c r="I71" s="3">
        <v>-0.98080728675476148</v>
      </c>
    </row>
    <row r="72" spans="1:9" ht="15" x14ac:dyDescent="0.25">
      <c r="A72" s="3">
        <v>2342.964136116369</v>
      </c>
      <c r="B72" s="3">
        <v>2298.0086641356738</v>
      </c>
      <c r="C72" s="3">
        <f t="shared" si="2"/>
        <v>9.1306193209984876</v>
      </c>
      <c r="D72" s="3">
        <f t="shared" si="3"/>
        <v>2301.808212475074</v>
      </c>
      <c r="F72" s="3">
        <v>2342.964136116369</v>
      </c>
      <c r="G72" s="3">
        <v>2298.0086641356738</v>
      </c>
      <c r="H72" s="3">
        <v>2342.964136116369</v>
      </c>
      <c r="I72" s="3">
        <v>-1.9187434962283325</v>
      </c>
    </row>
    <row r="73" spans="1:9" ht="15" x14ac:dyDescent="0.25">
      <c r="A73" s="3">
        <v>2071.2334070231791</v>
      </c>
      <c r="B73" s="3">
        <v>2183.7191340491286</v>
      </c>
      <c r="C73" s="3">
        <f t="shared" si="2"/>
        <v>75488.892603615983</v>
      </c>
      <c r="D73" s="3">
        <f t="shared" si="3"/>
        <v>26330.479830495249</v>
      </c>
      <c r="F73" s="3">
        <v>2071.2334070231791</v>
      </c>
      <c r="G73" s="3">
        <v>2183.7191340491286</v>
      </c>
      <c r="H73" s="3">
        <v>2071.2334070231791</v>
      </c>
      <c r="I73" s="3">
        <v>5.4308571233222986</v>
      </c>
    </row>
    <row r="74" spans="1:9" ht="15" x14ac:dyDescent="0.25">
      <c r="A74" s="3">
        <v>2578.0681436569653</v>
      </c>
      <c r="B74" s="3">
        <v>2356.8952020063757</v>
      </c>
      <c r="C74" s="3">
        <f t="shared" si="2"/>
        <v>53862.201434141651</v>
      </c>
      <c r="D74" s="3">
        <f t="shared" si="3"/>
        <v>119.01445030403255</v>
      </c>
      <c r="F74" s="3">
        <v>2578.0681436569653</v>
      </c>
      <c r="G74" s="3">
        <v>2356.8952020063757</v>
      </c>
      <c r="H74" s="3">
        <v>2578.0681436569653</v>
      </c>
      <c r="I74" s="3">
        <v>-8.5790184481647511</v>
      </c>
    </row>
    <row r="75" spans="1:9" ht="15" x14ac:dyDescent="0.25">
      <c r="A75" s="3">
        <v>2677.0896777938065</v>
      </c>
      <c r="B75" s="3">
        <v>2623.5250671063268</v>
      </c>
      <c r="C75" s="3">
        <f t="shared" si="2"/>
        <v>109629.75962425713</v>
      </c>
      <c r="D75" s="3">
        <f t="shared" si="3"/>
        <v>77028.029475049902</v>
      </c>
      <c r="F75" s="3">
        <v>2677.0896777938065</v>
      </c>
      <c r="G75" s="3">
        <v>2623.5250671063268</v>
      </c>
      <c r="H75" s="3">
        <v>2677.0896777938065</v>
      </c>
      <c r="I75" s="3">
        <v>-2.0008523110672312</v>
      </c>
    </row>
    <row r="76" spans="1:9" ht="15" x14ac:dyDescent="0.25">
      <c r="A76" s="3">
        <v>2077.3916897182721</v>
      </c>
      <c r="B76" s="3">
        <v>2155.5211766198431</v>
      </c>
      <c r="C76" s="3">
        <f t="shared" si="2"/>
        <v>72142.810895428702</v>
      </c>
      <c r="D76" s="3">
        <f t="shared" si="3"/>
        <v>36276.783266610961</v>
      </c>
      <c r="F76" s="3">
        <v>2077.3916897182721</v>
      </c>
      <c r="G76" s="3">
        <v>2155.5211766198431</v>
      </c>
      <c r="H76" s="3">
        <v>2077.3916897182721</v>
      </c>
      <c r="I76" s="3">
        <v>3.7609415349190418</v>
      </c>
    </row>
    <row r="77" spans="1:9" ht="15" x14ac:dyDescent="0.25">
      <c r="A77" s="3">
        <v>1943.4067202254471</v>
      </c>
      <c r="B77" s="3">
        <v>2317.3506855449223</v>
      </c>
      <c r="C77" s="3">
        <f t="shared" si="2"/>
        <v>162069.93768100234</v>
      </c>
      <c r="D77" s="3">
        <f t="shared" si="3"/>
        <v>819.97135955498584</v>
      </c>
      <c r="F77" s="3">
        <v>1943.4067202254471</v>
      </c>
      <c r="G77" s="3">
        <v>2317.3506855449223</v>
      </c>
      <c r="H77" s="3">
        <v>1943.4067202254471</v>
      </c>
      <c r="I77" s="3">
        <v>19.241672956451204</v>
      </c>
    </row>
    <row r="78" spans="1:9" ht="15" x14ac:dyDescent="0.25">
      <c r="A78" s="3">
        <v>2501.8739245851034</v>
      </c>
      <c r="B78" s="3">
        <v>2486.1804393903876</v>
      </c>
      <c r="C78" s="3">
        <f t="shared" si="2"/>
        <v>24301.098786860442</v>
      </c>
      <c r="D78" s="3">
        <f t="shared" si="3"/>
        <v>19654.529179755078</v>
      </c>
      <c r="F78" s="3">
        <v>2501.8739245851034</v>
      </c>
      <c r="G78" s="3">
        <v>2486.1804393903876</v>
      </c>
      <c r="H78" s="3">
        <v>2501.8739245851034</v>
      </c>
      <c r="I78" s="3">
        <v>-0.62726922569922439</v>
      </c>
    </row>
    <row r="79" spans="1:9" ht="15" x14ac:dyDescent="0.25">
      <c r="A79" s="3">
        <v>2380.3352942666206</v>
      </c>
      <c r="B79" s="3">
        <v>2231.2656247561686</v>
      </c>
      <c r="C79" s="3">
        <f t="shared" si="2"/>
        <v>1179.8858614322501</v>
      </c>
      <c r="D79" s="3">
        <f t="shared" si="3"/>
        <v>13160.72493668583</v>
      </c>
      <c r="F79" s="3">
        <v>2380.3352942666206</v>
      </c>
      <c r="G79" s="3">
        <v>2231.2656247561686</v>
      </c>
      <c r="H79" s="3">
        <v>2380.3352942666206</v>
      </c>
      <c r="I79" s="3">
        <v>-6.262549224452024</v>
      </c>
    </row>
    <row r="80" spans="1:9" ht="15" x14ac:dyDescent="0.25">
      <c r="A80" s="3">
        <v>2283.6618034518438</v>
      </c>
      <c r="B80" s="3">
        <v>2110.4251445775863</v>
      </c>
      <c r="C80" s="3">
        <f t="shared" si="2"/>
        <v>3884.2839839316334</v>
      </c>
      <c r="D80" s="3">
        <f t="shared" si="3"/>
        <v>55488.835378093005</v>
      </c>
      <c r="F80" s="3">
        <v>2283.6618034518438</v>
      </c>
      <c r="G80" s="3">
        <v>2110.4251445775863</v>
      </c>
      <c r="H80" s="3">
        <v>2283.6618034518438</v>
      </c>
      <c r="I80" s="3">
        <v>-7.5859156821033462</v>
      </c>
    </row>
    <row r="81" spans="1:9" ht="15" x14ac:dyDescent="0.25">
      <c r="A81" s="3">
        <v>2277.1923473182219</v>
      </c>
      <c r="B81" s="3">
        <v>2180.7031067240982</v>
      </c>
      <c r="C81" s="3">
        <f t="shared" si="2"/>
        <v>4732.5429269742881</v>
      </c>
      <c r="D81" s="3">
        <f t="shared" si="3"/>
        <v>27318.377814603024</v>
      </c>
      <c r="F81" s="3">
        <v>2277.1923473182219</v>
      </c>
      <c r="G81" s="3">
        <v>2180.7031067240982</v>
      </c>
      <c r="H81" s="3">
        <v>2277.1923473182219</v>
      </c>
      <c r="I81" s="3">
        <v>-4.2372020399487118</v>
      </c>
    </row>
    <row r="82" spans="1:9" ht="15" x14ac:dyDescent="0.25">
      <c r="A82" s="3">
        <v>2110.0668727778584</v>
      </c>
      <c r="B82" s="3">
        <v>2116.6237987478048</v>
      </c>
      <c r="C82" s="3">
        <f t="shared" si="2"/>
        <v>55657.753236466604</v>
      </c>
      <c r="D82" s="3">
        <f t="shared" si="3"/>
        <v>52606.94027150984</v>
      </c>
      <c r="F82" s="3">
        <v>2110.0668727778584</v>
      </c>
      <c r="G82" s="3">
        <v>2116.6237987478048</v>
      </c>
      <c r="H82" s="3">
        <v>2110.0668727778584</v>
      </c>
      <c r="I82" s="3">
        <v>0.31074493678555082</v>
      </c>
    </row>
    <row r="83" spans="1:9" ht="15" x14ac:dyDescent="0.25">
      <c r="A83" s="3">
        <v>2303.3289707887643</v>
      </c>
      <c r="B83" s="3">
        <v>2541.8833577602231</v>
      </c>
      <c r="C83" s="3">
        <f t="shared" si="2"/>
        <v>1819.6074315849351</v>
      </c>
      <c r="D83" s="3">
        <f t="shared" si="3"/>
        <v>38375.842329439591</v>
      </c>
      <c r="F83" s="3">
        <v>2303.3289707887643</v>
      </c>
      <c r="G83" s="3">
        <v>2541.8833577602231</v>
      </c>
      <c r="H83" s="3">
        <v>2303.3289707887643</v>
      </c>
      <c r="I83" s="3">
        <v>10.356939455755075</v>
      </c>
    </row>
    <row r="84" spans="1:9" ht="15" x14ac:dyDescent="0.25">
      <c r="A84" s="3">
        <v>1929.3096909636956</v>
      </c>
      <c r="B84" s="3">
        <v>1956.5665035519376</v>
      </c>
      <c r="C84" s="3">
        <f t="shared" si="2"/>
        <v>173619.00282819435</v>
      </c>
      <c r="D84" s="3">
        <f t="shared" si="3"/>
        <v>151647.40992900135</v>
      </c>
      <c r="F84" s="3">
        <v>1929.3096909636956</v>
      </c>
      <c r="G84" s="3">
        <v>1956.5665035519376</v>
      </c>
      <c r="H84" s="3">
        <v>1929.3096909636956</v>
      </c>
      <c r="I84" s="3">
        <v>1.4127753940129266</v>
      </c>
    </row>
    <row r="85" spans="1:9" ht="15" x14ac:dyDescent="0.25">
      <c r="A85" s="3">
        <v>1914.0190548390055</v>
      </c>
      <c r="B85" s="3">
        <v>1896.5236930790713</v>
      </c>
      <c r="C85" s="3">
        <f t="shared" si="2"/>
        <v>186595.29275507445</v>
      </c>
      <c r="D85" s="3">
        <f t="shared" si="3"/>
        <v>202016.21035304895</v>
      </c>
      <c r="F85" s="3">
        <v>1914.0190548390055</v>
      </c>
      <c r="G85" s="3">
        <v>1896.5236930790713</v>
      </c>
      <c r="H85" s="3">
        <v>1914.0190548390055</v>
      </c>
      <c r="I85" s="3">
        <v>-0.91406413722489332</v>
      </c>
    </row>
    <row r="86" spans="1:9" ht="15" x14ac:dyDescent="0.25">
      <c r="A86" s="3">
        <v>2078.7196411177388</v>
      </c>
      <c r="B86" s="3">
        <v>2098.7357642166885</v>
      </c>
      <c r="C86" s="3">
        <f t="shared" si="2"/>
        <v>71431.214427815386</v>
      </c>
      <c r="D86" s="3">
        <f t="shared" si="3"/>
        <v>61132.593834766798</v>
      </c>
      <c r="F86" s="3">
        <v>2078.7196411177388</v>
      </c>
      <c r="G86" s="3">
        <v>2098.7357642166885</v>
      </c>
      <c r="H86" s="3">
        <v>2078.7196411177388</v>
      </c>
      <c r="I86" s="3">
        <v>0.96290633441010554</v>
      </c>
    </row>
    <row r="87" spans="1:9" ht="15" x14ac:dyDescent="0.25">
      <c r="A87" s="3">
        <v>2050.3721956467089</v>
      </c>
      <c r="B87" s="3">
        <v>2065.3832285193353</v>
      </c>
      <c r="C87" s="3">
        <f t="shared" si="2"/>
        <v>87387.419386710564</v>
      </c>
      <c r="D87" s="3">
        <f t="shared" si="3"/>
        <v>78737.818601421954</v>
      </c>
      <c r="F87" s="3">
        <v>2050.3721956467089</v>
      </c>
      <c r="G87" s="3">
        <v>2065.3832285193353</v>
      </c>
      <c r="H87" s="3">
        <v>2050.3721956467089</v>
      </c>
      <c r="I87" s="3">
        <v>0.73211258446136729</v>
      </c>
    </row>
    <row r="88" spans="1:9" ht="15" x14ac:dyDescent="0.25">
      <c r="A88" s="3">
        <v>1923.2030410615043</v>
      </c>
      <c r="B88" s="3">
        <v>1953.5952001854114</v>
      </c>
      <c r="C88" s="3">
        <f t="shared" si="2"/>
        <v>178745.28457908874</v>
      </c>
      <c r="D88" s="3">
        <f t="shared" si="3"/>
        <v>153970.40446966642</v>
      </c>
      <c r="F88" s="3">
        <v>1923.2030410615043</v>
      </c>
      <c r="G88" s="3">
        <v>1953.5952001854114</v>
      </c>
      <c r="H88" s="3">
        <v>1923.2030410615043</v>
      </c>
      <c r="I88" s="3">
        <v>1.5802886369778315</v>
      </c>
    </row>
    <row r="89" spans="1:9" ht="15" x14ac:dyDescent="0.25">
      <c r="A89" s="3">
        <v>2463.6622322214512</v>
      </c>
      <c r="B89" s="3">
        <v>2228.1436994867795</v>
      </c>
      <c r="C89" s="3">
        <f t="shared" si="2"/>
        <v>13847.736208574552</v>
      </c>
      <c r="D89" s="3">
        <f t="shared" si="3"/>
        <v>13886.767154304065</v>
      </c>
      <c r="F89" s="3">
        <v>2463.6622322214512</v>
      </c>
      <c r="G89" s="3">
        <v>2228.1436994867795</v>
      </c>
      <c r="H89" s="3">
        <v>2463.6622322214512</v>
      </c>
      <c r="I89" s="3">
        <v>-9.5596924632930627</v>
      </c>
    </row>
    <row r="90" spans="1:9" ht="15" x14ac:dyDescent="0.25">
      <c r="A90" s="3">
        <v>2132.1716278616791</v>
      </c>
      <c r="B90" s="3">
        <v>2252.4327307250774</v>
      </c>
      <c r="C90" s="3">
        <f t="shared" si="2"/>
        <v>45716.512002574178</v>
      </c>
      <c r="D90" s="3">
        <f t="shared" si="3"/>
        <v>8752.1819317539175</v>
      </c>
      <c r="F90" s="3">
        <v>2132.1716278616791</v>
      </c>
      <c r="G90" s="3">
        <v>2252.4327307250774</v>
      </c>
      <c r="H90" s="3">
        <v>2132.1716278616791</v>
      </c>
      <c r="I90" s="3">
        <v>5.6403106247129928</v>
      </c>
    </row>
    <row r="91" spans="1:9" ht="15" x14ac:dyDescent="0.25">
      <c r="A91" s="3">
        <v>2022.4309268112961</v>
      </c>
      <c r="B91" s="3">
        <v>2135.1705393793472</v>
      </c>
      <c r="C91" s="3">
        <f t="shared" si="2"/>
        <v>104687.77381354646</v>
      </c>
      <c r="D91" s="3">
        <f t="shared" si="3"/>
        <v>44443.08574049297</v>
      </c>
      <c r="F91" s="3">
        <v>2022.4309268112961</v>
      </c>
      <c r="G91" s="3">
        <v>2135.1705393793472</v>
      </c>
      <c r="H91" s="3">
        <v>2022.4309268112961</v>
      </c>
      <c r="I91" s="3">
        <v>5.574460470984004</v>
      </c>
    </row>
    <row r="92" spans="1:9" ht="15" x14ac:dyDescent="0.25">
      <c r="A92" s="3">
        <v>1807.8662783993484</v>
      </c>
      <c r="B92" s="3">
        <v>1998.0218288700614</v>
      </c>
      <c r="C92" s="3">
        <f t="shared" si="2"/>
        <v>289572.64921388141</v>
      </c>
      <c r="D92" s="3">
        <f t="shared" si="3"/>
        <v>121078.94440046925</v>
      </c>
      <c r="F92" s="3">
        <v>1807.8662783993484</v>
      </c>
      <c r="G92" s="3">
        <v>1998.0218288700614</v>
      </c>
      <c r="H92" s="3">
        <v>1807.8662783993484</v>
      </c>
      <c r="I92" s="3">
        <v>10.518230952295502</v>
      </c>
    </row>
    <row r="93" spans="1:9" ht="15" x14ac:dyDescent="0.25">
      <c r="A93" s="3">
        <v>2059.9616802695141</v>
      </c>
      <c r="B93" s="3">
        <v>2110.2825110235508</v>
      </c>
      <c r="C93" s="3">
        <f t="shared" si="2"/>
        <v>81809.812846547517</v>
      </c>
      <c r="D93" s="3">
        <f t="shared" si="3"/>
        <v>55556.053437239978</v>
      </c>
      <c r="F93" s="3">
        <v>2059.9616802695141</v>
      </c>
      <c r="G93" s="3">
        <v>2110.2825110235508</v>
      </c>
      <c r="H93" s="3">
        <v>2059.9616802695141</v>
      </c>
      <c r="I93" s="3">
        <v>2.4428042150499132</v>
      </c>
    </row>
    <row r="94" spans="1:9" ht="15" x14ac:dyDescent="0.25">
      <c r="A94" s="3">
        <v>2327.2827680307446</v>
      </c>
      <c r="B94" s="3">
        <v>2162.3844887776977</v>
      </c>
      <c r="C94" s="3">
        <f t="shared" si="2"/>
        <v>349.80443662442133</v>
      </c>
      <c r="D94" s="3">
        <f t="shared" si="3"/>
        <v>33709.451611189805</v>
      </c>
      <c r="F94" s="3">
        <v>2327.2827680307446</v>
      </c>
      <c r="G94" s="3">
        <v>2162.3844887776977</v>
      </c>
      <c r="H94" s="3">
        <v>2327.2827680307446</v>
      </c>
      <c r="I94" s="3">
        <v>-7.085442367305343</v>
      </c>
    </row>
    <row r="95" spans="1:9" ht="15" x14ac:dyDescent="0.25">
      <c r="A95" s="3">
        <v>2431.0758439269139</v>
      </c>
      <c r="B95" s="3">
        <v>2208.5166743378959</v>
      </c>
      <c r="C95" s="3">
        <f t="shared" si="2"/>
        <v>7240.3108813656336</v>
      </c>
      <c r="D95" s="3">
        <f t="shared" si="3"/>
        <v>18897.768093993604</v>
      </c>
      <c r="F95" s="3">
        <v>2431.0758439269139</v>
      </c>
      <c r="G95" s="3">
        <v>2208.5166743378959</v>
      </c>
      <c r="H95" s="3">
        <v>2431.0758439269139</v>
      </c>
      <c r="I95" s="3">
        <v>-9.1547604384698431</v>
      </c>
    </row>
    <row r="96" spans="1:9" ht="15" x14ac:dyDescent="0.25">
      <c r="A96" s="3">
        <v>2171.7437504663567</v>
      </c>
      <c r="B96" s="3">
        <v>2329.9387133654591</v>
      </c>
      <c r="C96" s="3">
        <f t="shared" si="2"/>
        <v>30360.301438008068</v>
      </c>
      <c r="D96" s="3">
        <f t="shared" si="3"/>
        <v>257.50987471870525</v>
      </c>
      <c r="F96" s="3">
        <v>2171.7437504663567</v>
      </c>
      <c r="G96" s="3">
        <v>2329.9387133654591</v>
      </c>
      <c r="H96" s="3">
        <v>2171.7437504663567</v>
      </c>
      <c r="I96" s="3">
        <v>7.2842370498421767</v>
      </c>
    </row>
    <row r="97" spans="1:9" ht="15" x14ac:dyDescent="0.25">
      <c r="A97" s="3">
        <v>1869.5981181788134</v>
      </c>
      <c r="B97" s="3">
        <v>1869.2436398716543</v>
      </c>
      <c r="C97" s="3">
        <f t="shared" si="2"/>
        <v>226945.24967160233</v>
      </c>
      <c r="D97" s="3">
        <f t="shared" si="3"/>
        <v>227283.11354403471</v>
      </c>
      <c r="F97" s="3">
        <v>1869.5981181788134</v>
      </c>
      <c r="G97" s="3">
        <v>1869.2436398716543</v>
      </c>
      <c r="H97" s="3">
        <v>1869.5981181788134</v>
      </c>
      <c r="I97" s="3">
        <v>-1.8960133929978997E-2</v>
      </c>
    </row>
    <row r="98" spans="1:9" ht="15" x14ac:dyDescent="0.25">
      <c r="A98" s="3">
        <v>2262.3708596481365</v>
      </c>
      <c r="B98" s="3">
        <v>2207.342963559297</v>
      </c>
      <c r="C98" s="3">
        <f t="shared" si="2"/>
        <v>6991.4628627894217</v>
      </c>
      <c r="D98" s="3">
        <f t="shared" si="3"/>
        <v>19221.843744763264</v>
      </c>
      <c r="F98" s="3">
        <v>2262.3708596481365</v>
      </c>
      <c r="G98" s="3">
        <v>2207.342963559297</v>
      </c>
      <c r="H98" s="3">
        <v>2262.3708596481365</v>
      </c>
      <c r="I98" s="3">
        <v>-2.4323110357511375</v>
      </c>
    </row>
    <row r="99" spans="1:9" ht="15" x14ac:dyDescent="0.25">
      <c r="A99" s="3">
        <v>2017.694535909337</v>
      </c>
      <c r="B99" s="3">
        <v>2172.2336493618468</v>
      </c>
      <c r="C99" s="3">
        <f t="shared" si="2"/>
        <v>107775.17218892372</v>
      </c>
      <c r="D99" s="3">
        <f t="shared" si="3"/>
        <v>30189.819436680937</v>
      </c>
      <c r="F99" s="3">
        <v>2017.694535909337</v>
      </c>
      <c r="G99" s="3">
        <v>2172.2336493618468</v>
      </c>
      <c r="H99" s="3">
        <v>2017.694535909337</v>
      </c>
      <c r="I99" s="3">
        <v>7.6591927421195072</v>
      </c>
    </row>
    <row r="100" spans="1:9" ht="15" x14ac:dyDescent="0.25">
      <c r="A100" s="3">
        <v>1974.4012419316382</v>
      </c>
      <c r="B100" s="3">
        <v>2124.8927329284193</v>
      </c>
      <c r="C100" s="3">
        <f t="shared" si="2"/>
        <v>138075.1042938772</v>
      </c>
      <c r="D100" s="3">
        <f t="shared" si="3"/>
        <v>48882.15650404826</v>
      </c>
      <c r="F100" s="3">
        <v>1974.4012419316382</v>
      </c>
      <c r="G100" s="3">
        <v>2124.8927329284193</v>
      </c>
      <c r="H100" s="3">
        <v>1974.4012419316382</v>
      </c>
      <c r="I100" s="3">
        <v>7.6221331206998757</v>
      </c>
    </row>
    <row r="101" spans="1:9" ht="15" x14ac:dyDescent="0.25">
      <c r="A101" s="3">
        <v>2001.6987908525286</v>
      </c>
      <c r="B101" s="3">
        <v>2132.1755630920243</v>
      </c>
      <c r="C101" s="3">
        <f t="shared" si="2"/>
        <v>118533.56366081846</v>
      </c>
      <c r="D101" s="3">
        <f t="shared" si="3"/>
        <v>45714.829201806271</v>
      </c>
      <c r="F101" s="3">
        <v>2001.6987908525286</v>
      </c>
      <c r="G101" s="3">
        <v>2132.1755630920243</v>
      </c>
      <c r="H101" s="3">
        <v>2001.6987908525286</v>
      </c>
      <c r="I101" s="3">
        <v>6.5183019960723083</v>
      </c>
    </row>
    <row r="102" spans="1:9" ht="15" x14ac:dyDescent="0.25">
      <c r="A102" s="3">
        <v>2770.5275006845759</v>
      </c>
      <c r="B102" s="3">
        <v>2690.8697398205736</v>
      </c>
      <c r="C102" s="3">
        <f t="shared" si="2"/>
        <v>180235.6321996763</v>
      </c>
      <c r="D102" s="3">
        <f t="shared" si="3"/>
        <v>118944.91292012457</v>
      </c>
      <c r="F102" s="3">
        <v>2770.5275006845759</v>
      </c>
      <c r="G102" s="3">
        <v>2690.8697398205736</v>
      </c>
      <c r="H102" s="3">
        <v>2770.5275006845759</v>
      </c>
      <c r="I102" s="3">
        <v>-2.8751839079135459</v>
      </c>
    </row>
    <row r="103" spans="1:9" ht="15" x14ac:dyDescent="0.25">
      <c r="A103" s="3">
        <v>2736.2354513614687</v>
      </c>
      <c r="B103" s="3">
        <v>2596.1882906528394</v>
      </c>
      <c r="C103" s="3">
        <f t="shared" si="2"/>
        <v>152294.76885904418</v>
      </c>
      <c r="D103" s="3">
        <f t="shared" si="3"/>
        <v>62601.272526091176</v>
      </c>
      <c r="F103" s="3">
        <v>2736.2354513614687</v>
      </c>
      <c r="G103" s="3">
        <v>2596.1882906528394</v>
      </c>
      <c r="H103" s="3">
        <v>2736.2354513614687</v>
      </c>
      <c r="I103" s="3">
        <v>-5.1182423149640126</v>
      </c>
    </row>
    <row r="104" spans="1:9" ht="15" x14ac:dyDescent="0.25">
      <c r="A104" s="3">
        <v>2724.8394969548935</v>
      </c>
      <c r="B104" s="3">
        <v>2694.3589073248868</v>
      </c>
      <c r="C104" s="3">
        <f t="shared" si="2"/>
        <v>143530.10279636149</v>
      </c>
      <c r="D104" s="3">
        <f t="shared" si="3"/>
        <v>121363.80268867548</v>
      </c>
      <c r="F104" s="3">
        <v>2724.8394969548935</v>
      </c>
      <c r="G104" s="3">
        <v>2694.3589073248868</v>
      </c>
      <c r="H104" s="3">
        <v>2724.8394969548935</v>
      </c>
      <c r="I104" s="3">
        <v>-1.1186196348104143</v>
      </c>
    </row>
    <row r="105" spans="1:9" ht="15" x14ac:dyDescent="0.25">
      <c r="A105" s="3">
        <v>2711.3291781383955</v>
      </c>
      <c r="B105" s="3">
        <v>2659.0457413830686</v>
      </c>
      <c r="C105" s="3">
        <f t="shared" si="2"/>
        <v>133475.76379486272</v>
      </c>
      <c r="D105" s="3">
        <f t="shared" si="3"/>
        <v>98006.509628352243</v>
      </c>
      <c r="F105" s="3">
        <v>2711.3291781383955</v>
      </c>
      <c r="G105" s="3">
        <v>2659.0457413830686</v>
      </c>
      <c r="H105" s="3">
        <v>2711.3291781383955</v>
      </c>
      <c r="I105" s="3">
        <v>-1.9283323167430668</v>
      </c>
    </row>
    <row r="106" spans="1:9" ht="15" x14ac:dyDescent="0.25">
      <c r="A106" s="3">
        <v>2656.0998957926568</v>
      </c>
      <c r="B106" s="3">
        <v>2366.8926615692844</v>
      </c>
      <c r="C106" s="3">
        <f t="shared" si="2"/>
        <v>96170.735301390945</v>
      </c>
      <c r="D106" s="3">
        <f t="shared" si="3"/>
        <v>437.09570731976345</v>
      </c>
      <c r="F106" s="3">
        <v>2656.0998957926568</v>
      </c>
      <c r="G106" s="3">
        <v>2366.8926615692844</v>
      </c>
      <c r="H106" s="3">
        <v>2656.0998957926568</v>
      </c>
      <c r="I106" s="3">
        <v>-10.888417061477448</v>
      </c>
    </row>
    <row r="107" spans="1:9" ht="15" x14ac:dyDescent="0.25">
      <c r="A107" s="3">
        <v>2650.9342530008153</v>
      </c>
      <c r="B107" s="3">
        <v>2654.284071011155</v>
      </c>
      <c r="C107" s="3">
        <f t="shared" si="2"/>
        <v>92993.542164654689</v>
      </c>
      <c r="D107" s="3">
        <f t="shared" si="3"/>
        <v>95047.806900734111</v>
      </c>
      <c r="F107" s="3">
        <v>2650.9342530008153</v>
      </c>
      <c r="G107" s="3">
        <v>2654.284071011155</v>
      </c>
      <c r="H107" s="3">
        <v>2650.9342530008153</v>
      </c>
      <c r="I107" s="3">
        <v>0.12636367750530936</v>
      </c>
    </row>
    <row r="108" spans="1:9" ht="15" x14ac:dyDescent="0.25">
      <c r="A108" s="3">
        <v>2650.8836596244391</v>
      </c>
      <c r="B108" s="3">
        <v>2433.068705980731</v>
      </c>
      <c r="C108" s="3">
        <f t="shared" si="2"/>
        <v>92962.687983419499</v>
      </c>
      <c r="D108" s="3">
        <f t="shared" si="3"/>
        <v>7583.4277099911278</v>
      </c>
      <c r="F108" s="3">
        <v>2650.8836596244391</v>
      </c>
      <c r="G108" s="3">
        <v>2433.068705980731</v>
      </c>
      <c r="H108" s="3">
        <v>2650.8836596244391</v>
      </c>
      <c r="I108" s="3">
        <v>-8.2166923038247095</v>
      </c>
    </row>
    <row r="109" spans="1:9" ht="15" x14ac:dyDescent="0.25">
      <c r="A109" s="3">
        <v>2646.4459795551638</v>
      </c>
      <c r="B109" s="3">
        <v>2529.9595847894166</v>
      </c>
      <c r="C109" s="3">
        <f t="shared" si="2"/>
        <v>90276.302922987845</v>
      </c>
      <c r="D109" s="3">
        <f t="shared" si="3"/>
        <v>33846.343340554929</v>
      </c>
      <c r="F109" s="3">
        <v>2646.4459795551638</v>
      </c>
      <c r="G109" s="3">
        <v>2529.9595847894166</v>
      </c>
      <c r="H109" s="3">
        <v>2646.4459795551638</v>
      </c>
      <c r="I109" s="3">
        <v>-4.401616192646685</v>
      </c>
    </row>
    <row r="110" spans="1:9" ht="15" x14ac:dyDescent="0.25">
      <c r="A110" s="3">
        <v>2641.4026535556181</v>
      </c>
      <c r="B110" s="3">
        <v>2381.3736580679715</v>
      </c>
      <c r="C110" s="3">
        <f t="shared" si="2"/>
        <v>87271.101067590702</v>
      </c>
      <c r="D110" s="3">
        <f t="shared" si="3"/>
        <v>1252.2985464156552</v>
      </c>
      <c r="F110" s="3">
        <v>2641.4026535556181</v>
      </c>
      <c r="G110" s="3">
        <v>2381.3736580679715</v>
      </c>
      <c r="H110" s="3">
        <v>2641.4026535556181</v>
      </c>
      <c r="I110" s="3">
        <v>-9.8443527774010171</v>
      </c>
    </row>
    <row r="111" spans="1:9" ht="15" x14ac:dyDescent="0.25">
      <c r="A111" s="3">
        <v>2607.7038026295063</v>
      </c>
      <c r="B111" s="3">
        <v>2606.3122465123256</v>
      </c>
      <c r="C111" s="3">
        <f t="shared" si="2"/>
        <v>68496.298462314822</v>
      </c>
      <c r="D111" s="3">
        <f t="shared" si="3"/>
        <v>67769.84439243855</v>
      </c>
      <c r="F111" s="3">
        <v>2607.7038026295063</v>
      </c>
      <c r="G111" s="3">
        <v>2606.3122465123256</v>
      </c>
      <c r="H111" s="3">
        <v>2607.7038026295063</v>
      </c>
      <c r="I111" s="3">
        <v>-5.3363273688426881E-2</v>
      </c>
    </row>
    <row r="112" spans="1:9" ht="15" x14ac:dyDescent="0.25">
      <c r="A112" s="3">
        <v>2597.3379832503715</v>
      </c>
      <c r="B112" s="3">
        <v>2601.9674211290767</v>
      </c>
      <c r="C112" s="3">
        <f t="shared" si="2"/>
        <v>63177.906158510799</v>
      </c>
      <c r="D112" s="3">
        <f t="shared" si="3"/>
        <v>65526.576234262764</v>
      </c>
      <c r="F112" s="3">
        <v>2597.3379832503715</v>
      </c>
      <c r="G112" s="3">
        <v>2601.9674211290767</v>
      </c>
      <c r="H112" s="3">
        <v>2597.3379832503715</v>
      </c>
      <c r="I112" s="3">
        <v>0.17823779225342806</v>
      </c>
    </row>
    <row r="113" spans="1:9" ht="15" x14ac:dyDescent="0.25">
      <c r="A113" s="3">
        <v>2547.052604286363</v>
      </c>
      <c r="B113" s="3">
        <v>2392.2624182378954</v>
      </c>
      <c r="C113" s="3">
        <f t="shared" si="2"/>
        <v>40427.848693781045</v>
      </c>
      <c r="D113" s="3">
        <f t="shared" si="3"/>
        <v>2141.5228426179683</v>
      </c>
      <c r="F113" s="3">
        <v>2547.052604286363</v>
      </c>
      <c r="G113" s="3">
        <v>2392.2624182378954</v>
      </c>
      <c r="H113" s="3">
        <v>2547.052604286363</v>
      </c>
      <c r="I113" s="3">
        <v>-6.0772276861489072</v>
      </c>
    </row>
    <row r="114" spans="1:9" ht="15" x14ac:dyDescent="0.25">
      <c r="A114" s="3">
        <v>2546.418021685437</v>
      </c>
      <c r="B114" s="3">
        <v>2392.2624182378954</v>
      </c>
      <c r="C114" s="3">
        <f t="shared" si="2"/>
        <v>40173.064432618288</v>
      </c>
      <c r="D114" s="3">
        <f t="shared" si="3"/>
        <v>2141.5228426179683</v>
      </c>
      <c r="F114" s="3">
        <v>2546.418021685437</v>
      </c>
      <c r="G114" s="3">
        <v>2392.2624182378954</v>
      </c>
      <c r="H114" s="3">
        <v>2546.418021685437</v>
      </c>
      <c r="I114" s="3">
        <v>-6.0538215695437243</v>
      </c>
    </row>
    <row r="115" spans="1:9" ht="15" x14ac:dyDescent="0.25">
      <c r="A115" s="3">
        <v>2540.7853371215683</v>
      </c>
      <c r="B115" s="3">
        <v>2554.6516736776139</v>
      </c>
      <c r="C115" s="3">
        <f t="shared" si="2"/>
        <v>37946.848916370851</v>
      </c>
      <c r="D115" s="3">
        <f t="shared" si="3"/>
        <v>43541.435326278341</v>
      </c>
      <c r="F115" s="3">
        <v>2540.7853371215683</v>
      </c>
      <c r="G115" s="3">
        <v>2554.6516736776139</v>
      </c>
      <c r="H115" s="3">
        <v>2540.7853371215683</v>
      </c>
      <c r="I115" s="3">
        <v>0.54575002277660323</v>
      </c>
    </row>
    <row r="116" spans="1:9" ht="15" x14ac:dyDescent="0.25">
      <c r="A116" s="3">
        <v>2526.6292304218014</v>
      </c>
      <c r="B116" s="3">
        <v>2380.2594486966204</v>
      </c>
      <c r="C116" s="3">
        <f t="shared" si="2"/>
        <v>32632.038989092525</v>
      </c>
      <c r="D116" s="3">
        <f t="shared" si="3"/>
        <v>1174.6811042231329</v>
      </c>
      <c r="F116" s="3">
        <v>2526.6292304218014</v>
      </c>
      <c r="G116" s="3">
        <v>2380.2594486966204</v>
      </c>
      <c r="H116" s="3">
        <v>2526.6292304218014</v>
      </c>
      <c r="I116" s="3">
        <v>-5.7930851097113925</v>
      </c>
    </row>
    <row r="117" spans="1:9" ht="15" x14ac:dyDescent="0.25">
      <c r="A117" s="3">
        <v>2522.6871458687351</v>
      </c>
      <c r="B117" s="3">
        <v>2550.7359674538316</v>
      </c>
      <c r="C117" s="3">
        <f t="shared" si="2"/>
        <v>31223.355883829663</v>
      </c>
      <c r="D117" s="3">
        <f t="shared" si="3"/>
        <v>41922.619777024272</v>
      </c>
      <c r="F117" s="3">
        <v>2522.6871458687351</v>
      </c>
      <c r="G117" s="3">
        <v>2550.7359674538316</v>
      </c>
      <c r="H117" s="3">
        <v>2522.6871458687351</v>
      </c>
      <c r="I117" s="3">
        <v>1.1118628653985274</v>
      </c>
    </row>
    <row r="118" spans="1:9" ht="15" x14ac:dyDescent="0.25">
      <c r="A118" s="3">
        <v>2518.0359024560635</v>
      </c>
      <c r="B118" s="3">
        <v>2542.5450275471235</v>
      </c>
      <c r="C118" s="3">
        <f t="shared" si="2"/>
        <v>29601.228263742032</v>
      </c>
      <c r="D118" s="3">
        <f t="shared" si="3"/>
        <v>38635.519090439499</v>
      </c>
      <c r="F118" s="3">
        <v>2518.0359024560635</v>
      </c>
      <c r="G118" s="3">
        <v>2542.5450275471235</v>
      </c>
      <c r="H118" s="3">
        <v>2518.0359024560635</v>
      </c>
      <c r="I118" s="3">
        <v>0.97334295619669664</v>
      </c>
    </row>
    <row r="119" spans="1:9" ht="15" x14ac:dyDescent="0.25">
      <c r="A119" s="3">
        <v>2511.9216127593127</v>
      </c>
      <c r="B119" s="3">
        <v>2458.3802167934182</v>
      </c>
      <c r="C119" s="3">
        <f t="shared" si="2"/>
        <v>27534.684801997682</v>
      </c>
      <c r="D119" s="3">
        <f t="shared" si="3"/>
        <v>12632.498725927626</v>
      </c>
      <c r="F119" s="3">
        <v>2511.9216127593127</v>
      </c>
      <c r="G119" s="3">
        <v>2458.3802167934182</v>
      </c>
      <c r="H119" s="3">
        <v>2511.9216127593127</v>
      </c>
      <c r="I119" s="3">
        <v>-2.1314915120731004</v>
      </c>
    </row>
    <row r="120" spans="1:9" ht="15" x14ac:dyDescent="0.25">
      <c r="A120" s="3">
        <v>2500.1522411122828</v>
      </c>
      <c r="B120" s="3">
        <v>2300.1065279239438</v>
      </c>
      <c r="C120" s="3">
        <f t="shared" si="2"/>
        <v>23767.283060405924</v>
      </c>
      <c r="D120" s="3">
        <f t="shared" si="3"/>
        <v>2104.9101372280684</v>
      </c>
      <c r="F120" s="3">
        <v>2500.1522411122828</v>
      </c>
      <c r="G120" s="3">
        <v>2300.1065279239438</v>
      </c>
      <c r="H120" s="3">
        <v>2500.1522411122828</v>
      </c>
      <c r="I120" s="3">
        <v>-8.0013412742954202</v>
      </c>
    </row>
    <row r="121" spans="1:9" ht="15" x14ac:dyDescent="0.25">
      <c r="A121" s="3">
        <v>2497.2366605199818</v>
      </c>
      <c r="B121" s="3">
        <v>2560.2187560226139</v>
      </c>
      <c r="C121" s="3">
        <f t="shared" si="2"/>
        <v>22876.814464056304</v>
      </c>
      <c r="D121" s="3">
        <f t="shared" si="3"/>
        <v>45895.747627707242</v>
      </c>
      <c r="F121" s="3">
        <v>2497.2366605199818</v>
      </c>
      <c r="G121" s="3">
        <v>2560.2187560226139</v>
      </c>
      <c r="H121" s="3">
        <v>2497.2366605199818</v>
      </c>
      <c r="I121" s="3">
        <v>2.5220715560662068</v>
      </c>
    </row>
    <row r="122" spans="1:9" ht="15" x14ac:dyDescent="0.25">
      <c r="A122" s="3">
        <v>2497.22030092659</v>
      </c>
      <c r="B122" s="3">
        <v>2507.7841517316815</v>
      </c>
      <c r="C122" s="3">
        <f t="shared" si="2"/>
        <v>22871.865927438561</v>
      </c>
      <c r="D122" s="3">
        <f t="shared" si="3"/>
        <v>26178.697697242147</v>
      </c>
      <c r="F122" s="3">
        <v>2497.22030092659</v>
      </c>
      <c r="G122" s="3">
        <v>2507.7841517316815</v>
      </c>
      <c r="H122" s="3">
        <v>2497.22030092659</v>
      </c>
      <c r="I122" s="3">
        <v>0.42302438439939927</v>
      </c>
    </row>
    <row r="123" spans="1:9" ht="15" x14ac:dyDescent="0.25">
      <c r="A123" s="3">
        <v>2496.5153953284293</v>
      </c>
      <c r="B123" s="3">
        <v>2603.5737505524403</v>
      </c>
      <c r="C123" s="3">
        <f t="shared" si="2"/>
        <v>22659.150765551687</v>
      </c>
      <c r="D123" s="3">
        <f t="shared" si="3"/>
        <v>66351.538059583472</v>
      </c>
      <c r="F123" s="3">
        <v>2496.5153953284293</v>
      </c>
      <c r="G123" s="3">
        <v>2603.5737505524403</v>
      </c>
      <c r="H123" s="3">
        <v>2496.5153953284293</v>
      </c>
      <c r="I123" s="3">
        <v>4.2883114369870272</v>
      </c>
    </row>
    <row r="124" spans="1:9" ht="15" x14ac:dyDescent="0.25">
      <c r="A124" s="3">
        <v>2490.5197145660686</v>
      </c>
      <c r="B124" s="3">
        <v>2217.6877792352302</v>
      </c>
      <c r="C124" s="3">
        <f t="shared" si="2"/>
        <v>20890.044486363284</v>
      </c>
      <c r="D124" s="3">
        <f t="shared" si="3"/>
        <v>16460.389209909845</v>
      </c>
      <c r="F124" s="3">
        <v>2490.5197145660686</v>
      </c>
      <c r="G124" s="3">
        <v>2217.6877792352302</v>
      </c>
      <c r="H124" s="3">
        <v>2490.5197145660686</v>
      </c>
      <c r="I124" s="3">
        <v>-10.954819338917572</v>
      </c>
    </row>
    <row r="125" spans="1:9" ht="15" x14ac:dyDescent="0.25">
      <c r="A125" s="3">
        <v>2490.4493607266095</v>
      </c>
      <c r="B125" s="3">
        <v>2403.6849694660391</v>
      </c>
      <c r="C125" s="3">
        <f t="shared" si="2"/>
        <v>20869.712408263626</v>
      </c>
      <c r="D125" s="3">
        <f t="shared" si="3"/>
        <v>3329.1909740106657</v>
      </c>
      <c r="F125" s="3">
        <v>2490.4493607266095</v>
      </c>
      <c r="G125" s="3">
        <v>2403.6849694660391</v>
      </c>
      <c r="H125" s="3">
        <v>2490.4493607266095</v>
      </c>
      <c r="I125" s="3">
        <v>-3.48388498191572</v>
      </c>
    </row>
    <row r="126" spans="1:9" ht="15" x14ac:dyDescent="0.25">
      <c r="A126" s="3">
        <v>2467.0667627930106</v>
      </c>
      <c r="B126" s="3">
        <v>2477.611295187869</v>
      </c>
      <c r="C126" s="3">
        <f t="shared" si="2"/>
        <v>14660.592871271176</v>
      </c>
      <c r="D126" s="3">
        <f t="shared" si="3"/>
        <v>17325.263722135613</v>
      </c>
      <c r="F126" s="3">
        <v>2467.0667627930106</v>
      </c>
      <c r="G126" s="3">
        <v>2477.611295187869</v>
      </c>
      <c r="H126" s="3">
        <v>2467.0667627930106</v>
      </c>
      <c r="I126" s="3">
        <v>0.42741171637044495</v>
      </c>
    </row>
    <row r="127" spans="1:9" ht="15" x14ac:dyDescent="0.25">
      <c r="A127" s="3">
        <v>2455.1318101285779</v>
      </c>
      <c r="B127" s="3">
        <v>2315.9355607129883</v>
      </c>
      <c r="C127" s="3">
        <f t="shared" si="2"/>
        <v>11912.845505785845</v>
      </c>
      <c r="D127" s="3">
        <f t="shared" si="3"/>
        <v>903.01853897372121</v>
      </c>
      <c r="F127" s="3">
        <v>2455.1318101285779</v>
      </c>
      <c r="G127" s="3">
        <v>2315.9355607129883</v>
      </c>
      <c r="H127" s="3">
        <v>2455.1318101285779</v>
      </c>
      <c r="I127" s="3">
        <v>-5.6696039227441615</v>
      </c>
    </row>
    <row r="128" spans="1:9" ht="15" x14ac:dyDescent="0.25">
      <c r="A128" s="3">
        <v>2435.4607213835766</v>
      </c>
      <c r="B128" s="3">
        <v>2624.5788841318786</v>
      </c>
      <c r="C128" s="3">
        <f t="shared" si="2"/>
        <v>8005.7566205804023</v>
      </c>
      <c r="D128" s="3">
        <f t="shared" si="3"/>
        <v>77614.091157109477</v>
      </c>
      <c r="F128" s="3">
        <v>2435.4607213835766</v>
      </c>
      <c r="G128" s="3">
        <v>2624.5788841318786</v>
      </c>
      <c r="H128" s="3">
        <v>2435.4607213835766</v>
      </c>
      <c r="I128" s="3">
        <v>7.765190425278738</v>
      </c>
    </row>
    <row r="129" spans="1:9" ht="15" x14ac:dyDescent="0.25">
      <c r="A129" s="3">
        <v>2426.1005385828103</v>
      </c>
      <c r="B129" s="3">
        <v>2316.2650161716488</v>
      </c>
      <c r="C129" s="3">
        <f t="shared" si="2"/>
        <v>6418.366918543672</v>
      </c>
      <c r="D129" s="3">
        <f t="shared" si="3"/>
        <v>883.32663096373972</v>
      </c>
      <c r="F129" s="3">
        <v>2426.1005385828103</v>
      </c>
      <c r="G129" s="3">
        <v>2316.2650161716488</v>
      </c>
      <c r="H129" s="3">
        <v>2426.1005385828103</v>
      </c>
      <c r="I129" s="3">
        <v>-4.5272452919581454</v>
      </c>
    </row>
    <row r="130" spans="1:9" ht="15" x14ac:dyDescent="0.25">
      <c r="A130" s="3">
        <v>2419.8497927700491</v>
      </c>
      <c r="B130" s="3">
        <v>2488.32358903759</v>
      </c>
      <c r="C130" s="3">
        <f t="shared" si="2"/>
        <v>5455.8853531172372</v>
      </c>
      <c r="D130" s="3">
        <f t="shared" si="3"/>
        <v>20260.038335833669</v>
      </c>
      <c r="F130" s="3">
        <v>2419.8497927700491</v>
      </c>
      <c r="G130" s="3">
        <v>2488.32358903759</v>
      </c>
      <c r="H130" s="3">
        <v>2419.8497927700491</v>
      </c>
      <c r="I130" s="3">
        <v>2.8296713486979508</v>
      </c>
    </row>
    <row r="131" spans="1:9" ht="15" x14ac:dyDescent="0.25">
      <c r="A131" s="3">
        <v>2419.6365203462396</v>
      </c>
      <c r="B131" s="3">
        <v>2274.6235117462766</v>
      </c>
      <c r="C131" s="3">
        <f t="shared" ref="C131:C187" si="4">(A131-$B$189)^2</f>
        <v>5424.4245444688568</v>
      </c>
      <c r="D131" s="3">
        <f t="shared" ref="D131:D187" si="5">(B131-$B$189)^2</f>
        <v>5092.5801216154059</v>
      </c>
      <c r="F131" s="3">
        <v>2419.6365203462396</v>
      </c>
      <c r="G131" s="3">
        <v>2274.6235117462766</v>
      </c>
      <c r="H131" s="3">
        <v>2419.6365203462396</v>
      </c>
      <c r="I131" s="3">
        <v>-5.9931732465011871</v>
      </c>
    </row>
    <row r="132" spans="1:9" ht="15" x14ac:dyDescent="0.25">
      <c r="A132" s="3">
        <v>2416.4652580141601</v>
      </c>
      <c r="B132" s="3">
        <v>2310.2491579631733</v>
      </c>
      <c r="C132" s="3">
        <f t="shared" si="4"/>
        <v>4967.3501138660331</v>
      </c>
      <c r="D132" s="3">
        <f t="shared" si="5"/>
        <v>1277.1095555342426</v>
      </c>
      <c r="F132" s="3">
        <v>2416.4652580141601</v>
      </c>
      <c r="G132" s="3">
        <v>2310.2491579631733</v>
      </c>
      <c r="H132" s="3">
        <v>2416.4652580141601</v>
      </c>
      <c r="I132" s="3">
        <v>-4.3955152965151552</v>
      </c>
    </row>
    <row r="133" spans="1:9" ht="15" x14ac:dyDescent="0.25">
      <c r="A133" s="3">
        <v>2413.4841248483276</v>
      </c>
      <c r="B133" s="3">
        <v>2316.490285508351</v>
      </c>
      <c r="C133" s="3">
        <f t="shared" si="4"/>
        <v>4556.0201336852979</v>
      </c>
      <c r="D133" s="3">
        <f t="shared" si="5"/>
        <v>869.98700229191206</v>
      </c>
      <c r="F133" s="3">
        <v>2413.4841248483276</v>
      </c>
      <c r="G133" s="3">
        <v>2316.490285508351</v>
      </c>
      <c r="H133" s="3">
        <v>2413.4841248483276</v>
      </c>
      <c r="I133" s="3">
        <v>-4.0188306333306443</v>
      </c>
    </row>
    <row r="134" spans="1:9" ht="15" x14ac:dyDescent="0.25">
      <c r="A134" s="3">
        <v>2406.597167371709</v>
      </c>
      <c r="B134" s="3">
        <v>2280.9703318100755</v>
      </c>
      <c r="C134" s="3">
        <f t="shared" si="4"/>
        <v>3673.7345109524972</v>
      </c>
      <c r="D134" s="3">
        <f t="shared" si="5"/>
        <v>4227.0146906311693</v>
      </c>
      <c r="F134" s="3">
        <v>2406.597167371709</v>
      </c>
      <c r="G134" s="3">
        <v>2280.9703318100755</v>
      </c>
      <c r="H134" s="3">
        <v>2406.597167371709</v>
      </c>
      <c r="I134" s="3">
        <v>-5.2201023613284203</v>
      </c>
    </row>
    <row r="135" spans="1:9" ht="15" x14ac:dyDescent="0.25">
      <c r="A135" s="3">
        <v>2405.4942332046389</v>
      </c>
      <c r="B135" s="3">
        <v>2455.2141280286105</v>
      </c>
      <c r="C135" s="3">
        <f t="shared" si="4"/>
        <v>3541.2503396002071</v>
      </c>
      <c r="D135" s="3">
        <f t="shared" si="5"/>
        <v>11930.821618182774</v>
      </c>
      <c r="F135" s="3">
        <v>2405.4942332046389</v>
      </c>
      <c r="G135" s="3">
        <v>2455.2141280286105</v>
      </c>
      <c r="H135" s="3">
        <v>2405.4942332046389</v>
      </c>
      <c r="I135" s="3">
        <v>2.0669305350083467</v>
      </c>
    </row>
    <row r="136" spans="1:9" ht="15" x14ac:dyDescent="0.25">
      <c r="A136" s="3">
        <v>2405.4070781096025</v>
      </c>
      <c r="B136" s="3">
        <v>2212.0228158949808</v>
      </c>
      <c r="C136" s="3">
        <f t="shared" si="4"/>
        <v>3530.8850141159974</v>
      </c>
      <c r="D136" s="3">
        <f t="shared" si="5"/>
        <v>17946.088500590333</v>
      </c>
      <c r="F136" s="3">
        <v>2405.4070781096025</v>
      </c>
      <c r="G136" s="3">
        <v>2212.0228158949808</v>
      </c>
      <c r="H136" s="3">
        <v>2405.4070781096025</v>
      </c>
      <c r="I136" s="3">
        <v>-8.0395648609549042</v>
      </c>
    </row>
    <row r="137" spans="1:9" ht="15" x14ac:dyDescent="0.25">
      <c r="A137" s="3">
        <v>2405.2535901603055</v>
      </c>
      <c r="B137" s="3">
        <v>2365.8243709572257</v>
      </c>
      <c r="C137" s="3">
        <f t="shared" si="4"/>
        <v>3512.6676808906745</v>
      </c>
      <c r="D137" s="3">
        <f t="shared" si="5"/>
        <v>393.56780320126666</v>
      </c>
      <c r="F137" s="3">
        <v>2405.2535901603055</v>
      </c>
      <c r="G137" s="3">
        <v>2365.8243709572257</v>
      </c>
      <c r="H137" s="3">
        <v>2405.2535901603055</v>
      </c>
      <c r="I137" s="3">
        <v>-1.6392957218474384</v>
      </c>
    </row>
    <row r="138" spans="1:9" ht="15" x14ac:dyDescent="0.25">
      <c r="A138" s="3">
        <v>2401.6502748080225</v>
      </c>
      <c r="B138" s="3">
        <v>2311.3998253460322</v>
      </c>
      <c r="C138" s="3">
        <f t="shared" si="4"/>
        <v>3098.5306848399023</v>
      </c>
      <c r="D138" s="3">
        <f t="shared" si="5"/>
        <v>1196.1915507525691</v>
      </c>
      <c r="F138" s="3">
        <v>2401.6502748080225</v>
      </c>
      <c r="G138" s="3">
        <v>2311.3998253460322</v>
      </c>
      <c r="H138" s="3">
        <v>2401.6502748080225</v>
      </c>
      <c r="I138" s="3">
        <v>-3.7578514410972872</v>
      </c>
    </row>
    <row r="139" spans="1:9" ht="15" x14ac:dyDescent="0.25">
      <c r="A139" s="3">
        <v>2400.5687475299196</v>
      </c>
      <c r="B139" s="3">
        <v>2560.1691648569054</v>
      </c>
      <c r="C139" s="3">
        <f t="shared" si="4"/>
        <v>2979.29514990496</v>
      </c>
      <c r="D139" s="3">
        <f t="shared" si="5"/>
        <v>45874.501965682037</v>
      </c>
      <c r="F139" s="3">
        <v>2400.5687475299196</v>
      </c>
      <c r="G139" s="3">
        <v>2560.1691648569054</v>
      </c>
      <c r="H139" s="3">
        <v>2400.5687475299196</v>
      </c>
      <c r="I139" s="3">
        <v>6.6484418532569656</v>
      </c>
    </row>
    <row r="140" spans="1:9" ht="15" x14ac:dyDescent="0.25">
      <c r="A140" s="3">
        <v>2399.062201157275</v>
      </c>
      <c r="B140" s="3">
        <v>2284.4217414476752</v>
      </c>
      <c r="C140" s="3">
        <f t="shared" si="4"/>
        <v>2817.101431769865</v>
      </c>
      <c r="D140" s="3">
        <f t="shared" si="5"/>
        <v>3790.1367017080006</v>
      </c>
      <c r="F140" s="3">
        <v>2399.062201157275</v>
      </c>
      <c r="G140" s="3">
        <v>2284.4217414476752</v>
      </c>
      <c r="H140" s="3">
        <v>2399.062201157275</v>
      </c>
      <c r="I140" s="3">
        <v>-4.778553038528921</v>
      </c>
    </row>
    <row r="141" spans="1:9" ht="15" x14ac:dyDescent="0.25">
      <c r="A141" s="3">
        <v>2392.7737095774182</v>
      </c>
      <c r="B141" s="3">
        <v>2331.7852054402038</v>
      </c>
      <c r="C141" s="3">
        <f t="shared" si="4"/>
        <v>2189.1059015005681</v>
      </c>
      <c r="D141" s="3">
        <f t="shared" si="5"/>
        <v>201.6576692494672</v>
      </c>
      <c r="F141" s="3">
        <v>2392.7737095774182</v>
      </c>
      <c r="G141" s="3">
        <v>2331.7852054402038</v>
      </c>
      <c r="H141" s="3">
        <v>2392.7737095774182</v>
      </c>
      <c r="I141" s="3">
        <v>-2.5488621800339617</v>
      </c>
    </row>
    <row r="142" spans="1:9" ht="15" x14ac:dyDescent="0.25">
      <c r="A142" s="3">
        <v>2360.9284149599312</v>
      </c>
      <c r="B142" s="3">
        <v>2304.3650914606887</v>
      </c>
      <c r="C142" s="3">
        <f t="shared" si="4"/>
        <v>223.28091750986499</v>
      </c>
      <c r="D142" s="3">
        <f t="shared" si="5"/>
        <v>1732.2856753835583</v>
      </c>
      <c r="F142" s="3">
        <v>2360.9284149599312</v>
      </c>
      <c r="G142" s="3">
        <v>2304.3650914606887</v>
      </c>
      <c r="H142" s="3">
        <v>2360.9284149599312</v>
      </c>
      <c r="I142" s="3">
        <v>-2.3958084938463662</v>
      </c>
    </row>
    <row r="143" spans="1:9" ht="15" x14ac:dyDescent="0.25">
      <c r="A143" s="3">
        <v>2355.4134331693995</v>
      </c>
      <c r="B143" s="3">
        <v>2276.9538747232323</v>
      </c>
      <c r="C143" s="3">
        <f t="shared" si="4"/>
        <v>88.87974708806847</v>
      </c>
      <c r="D143" s="3">
        <f t="shared" si="5"/>
        <v>4765.410515667184</v>
      </c>
      <c r="F143" s="3">
        <v>2355.4134331693995</v>
      </c>
      <c r="G143" s="3">
        <v>2276.9538747232323</v>
      </c>
      <c r="H143" s="3">
        <v>2355.4134331693995</v>
      </c>
      <c r="I143" s="3">
        <v>-3.331031289084291</v>
      </c>
    </row>
    <row r="144" spans="1:9" ht="15" x14ac:dyDescent="0.25">
      <c r="A144" s="3">
        <v>2329.7862932465887</v>
      </c>
      <c r="B144" s="3">
        <v>2339.9404686417702</v>
      </c>
      <c r="C144" s="3">
        <f t="shared" si="4"/>
        <v>262.42491272454555</v>
      </c>
      <c r="D144" s="3">
        <f t="shared" si="5"/>
        <v>36.546364731284122</v>
      </c>
      <c r="F144" s="3">
        <v>2329.7862932465887</v>
      </c>
      <c r="G144" s="3">
        <v>2339.9404686417702</v>
      </c>
      <c r="H144" s="3">
        <v>2329.7862932465887</v>
      </c>
      <c r="I144" s="3">
        <v>0.43584149433000152</v>
      </c>
    </row>
    <row r="145" spans="1:9" ht="15" x14ac:dyDescent="0.25">
      <c r="A145" s="3">
        <v>2322.1111306490316</v>
      </c>
      <c r="B145" s="3">
        <v>2401.8827972346448</v>
      </c>
      <c r="C145" s="3">
        <f t="shared" si="4"/>
        <v>570.00115370059723</v>
      </c>
      <c r="D145" s="3">
        <f t="shared" si="5"/>
        <v>3124.4712162093815</v>
      </c>
      <c r="F145" s="3">
        <v>2322.1111306490316</v>
      </c>
      <c r="G145" s="3">
        <v>2401.8827972346448</v>
      </c>
      <c r="H145" s="3">
        <v>2322.1111306490316</v>
      </c>
      <c r="I145" s="3">
        <v>3.4353078770746448</v>
      </c>
    </row>
    <row r="146" spans="1:9" ht="15" x14ac:dyDescent="0.25">
      <c r="A146" s="3">
        <v>2307.6056961514314</v>
      </c>
      <c r="B146" s="3">
        <v>2265.3280261773207</v>
      </c>
      <c r="C146" s="3">
        <f t="shared" si="4"/>
        <v>1473.0344887233775</v>
      </c>
      <c r="D146" s="3">
        <f t="shared" si="5"/>
        <v>6505.6809276377189</v>
      </c>
      <c r="F146" s="3">
        <v>2307.6056961514314</v>
      </c>
      <c r="G146" s="3">
        <v>2265.3280261773207</v>
      </c>
      <c r="H146" s="3">
        <v>2307.6056961514314</v>
      </c>
      <c r="I146" s="3">
        <v>-1.8321011273555268</v>
      </c>
    </row>
    <row r="147" spans="1:9" ht="15" x14ac:dyDescent="0.25">
      <c r="A147" s="3">
        <v>2305.951017120381</v>
      </c>
      <c r="B147" s="3">
        <v>2283.3743182506637</v>
      </c>
      <c r="C147" s="3">
        <f t="shared" si="4"/>
        <v>1602.7860487975372</v>
      </c>
      <c r="D147" s="3">
        <f t="shared" si="5"/>
        <v>3920.2011009040657</v>
      </c>
      <c r="F147" s="3">
        <v>2305.951017120381</v>
      </c>
      <c r="G147" s="3">
        <v>2283.3743182506637</v>
      </c>
      <c r="H147" s="3">
        <v>2305.951017120381</v>
      </c>
      <c r="I147" s="3">
        <v>-0.97906237825947462</v>
      </c>
    </row>
    <row r="148" spans="1:9" ht="15" x14ac:dyDescent="0.25">
      <c r="A148" s="3">
        <v>2277.527878826404</v>
      </c>
      <c r="B148" s="3">
        <v>2305.1240135699768</v>
      </c>
      <c r="C148" s="3">
        <f t="shared" si="4"/>
        <v>4686.490747994425</v>
      </c>
      <c r="D148" s="3">
        <f t="shared" si="5"/>
        <v>1669.6878444550191</v>
      </c>
      <c r="F148" s="3">
        <v>2277.527878826404</v>
      </c>
      <c r="G148" s="3">
        <v>2305.1240135699768</v>
      </c>
      <c r="H148" s="3">
        <v>2277.527878826404</v>
      </c>
      <c r="I148" s="3">
        <v>1.2116705573673532</v>
      </c>
    </row>
    <row r="149" spans="1:9" ht="15" x14ac:dyDescent="0.25">
      <c r="A149" s="3">
        <v>2259.3947522916505</v>
      </c>
      <c r="B149" s="3">
        <v>2298.2302510143331</v>
      </c>
      <c r="C149" s="3">
        <f t="shared" si="4"/>
        <v>7498.0143201547853</v>
      </c>
      <c r="D149" s="3">
        <f t="shared" si="5"/>
        <v>2280.5950934293178</v>
      </c>
      <c r="F149" s="3">
        <v>2259.3947522916505</v>
      </c>
      <c r="G149" s="3">
        <v>2298.2302510143331</v>
      </c>
      <c r="H149" s="3">
        <v>2259.3947522916505</v>
      </c>
      <c r="I149" s="3">
        <v>1.718845220973124</v>
      </c>
    </row>
    <row r="150" spans="1:9" ht="15" x14ac:dyDescent="0.25">
      <c r="A150" s="3">
        <v>2255.6903707283309</v>
      </c>
      <c r="B150" s="3">
        <v>2484.8085692614577</v>
      </c>
      <c r="C150" s="3">
        <f t="shared" si="4"/>
        <v>8153.2695286378703</v>
      </c>
      <c r="D150" s="3">
        <f t="shared" si="5"/>
        <v>19271.753607055445</v>
      </c>
      <c r="F150" s="3">
        <v>2255.6903707283309</v>
      </c>
      <c r="G150" s="3">
        <v>2484.8085692614577</v>
      </c>
      <c r="H150" s="3">
        <v>2255.6903707283309</v>
      </c>
      <c r="I150" s="3">
        <v>10.1573425815152</v>
      </c>
    </row>
    <row r="151" spans="1:9" ht="15" x14ac:dyDescent="0.25">
      <c r="A151" s="3">
        <v>2230.3913868323311</v>
      </c>
      <c r="B151" s="3">
        <v>2328.481767180619</v>
      </c>
      <c r="C151" s="3">
        <f t="shared" si="4"/>
        <v>13362.07473251681</v>
      </c>
      <c r="D151" s="3">
        <f t="shared" si="5"/>
        <v>306.3921305788196</v>
      </c>
      <c r="F151" s="3">
        <v>2230.3913868323311</v>
      </c>
      <c r="G151" s="3">
        <v>2328.481767180619</v>
      </c>
      <c r="H151" s="3">
        <v>2230.3913868323311</v>
      </c>
      <c r="I151" s="3">
        <v>4.3978998900098345</v>
      </c>
    </row>
    <row r="152" spans="1:9" ht="15" x14ac:dyDescent="0.25">
      <c r="A152" s="3">
        <v>2214.4415617697309</v>
      </c>
      <c r="B152" s="3">
        <v>2304.4917481019329</v>
      </c>
      <c r="C152" s="3">
        <f t="shared" si="4"/>
        <v>17303.893868416762</v>
      </c>
      <c r="D152" s="3">
        <f t="shared" si="5"/>
        <v>1721.7586320015448</v>
      </c>
      <c r="F152" s="3">
        <v>2214.4415617697309</v>
      </c>
      <c r="G152" s="3">
        <v>2304.4917481019329</v>
      </c>
      <c r="H152" s="3">
        <v>2214.4415617697309</v>
      </c>
      <c r="I152" s="3">
        <v>4.0664963974138892</v>
      </c>
    </row>
    <row r="153" spans="1:9" ht="15" x14ac:dyDescent="0.25">
      <c r="A153" s="3">
        <v>2207.4917573524012</v>
      </c>
      <c r="B153" s="3">
        <v>2277.1292130716902</v>
      </c>
      <c r="C153" s="3">
        <f t="shared" si="4"/>
        <v>19180.607489106216</v>
      </c>
      <c r="D153" s="3">
        <f t="shared" si="5"/>
        <v>4741.2333619930268</v>
      </c>
      <c r="F153" s="3">
        <v>2207.4917573524012</v>
      </c>
      <c r="G153" s="3">
        <v>2277.1292130716902</v>
      </c>
      <c r="H153" s="3">
        <v>2207.4917573524012</v>
      </c>
      <c r="I153" s="3">
        <v>3.1545964095834265</v>
      </c>
    </row>
    <row r="154" spans="1:9" ht="15" x14ac:dyDescent="0.25">
      <c r="A154" s="3">
        <v>2203.7567718006098</v>
      </c>
      <c r="B154" s="3">
        <v>2283.3936106850747</v>
      </c>
      <c r="C154" s="3">
        <f t="shared" si="4"/>
        <v>20229.104308820282</v>
      </c>
      <c r="D154" s="3">
        <f t="shared" si="5"/>
        <v>3917.7856162277458</v>
      </c>
      <c r="F154" s="3">
        <v>2203.7567718006098</v>
      </c>
      <c r="G154" s="3">
        <v>2283.3936106850747</v>
      </c>
      <c r="H154" s="3">
        <v>2203.7567718006098</v>
      </c>
      <c r="I154" s="3">
        <v>3.6136854984861362</v>
      </c>
    </row>
    <row r="155" spans="1:9" ht="15" x14ac:dyDescent="0.25">
      <c r="A155" s="3">
        <v>2201.3674486822765</v>
      </c>
      <c r="B155" s="3">
        <v>2412.0854292447148</v>
      </c>
      <c r="C155" s="3">
        <f t="shared" si="4"/>
        <v>20914.475515944432</v>
      </c>
      <c r="D155" s="3">
        <f t="shared" si="5"/>
        <v>4369.1573398048185</v>
      </c>
      <c r="F155" s="3">
        <v>2201.3674486822765</v>
      </c>
      <c r="G155" s="3">
        <v>2412.0854292447148</v>
      </c>
      <c r="H155" s="3">
        <v>2201.3674486822765</v>
      </c>
      <c r="I155" s="3">
        <v>9.5721402934604392</v>
      </c>
    </row>
    <row r="156" spans="1:9" ht="15" x14ac:dyDescent="0.25">
      <c r="A156" s="3">
        <v>2194.0132563631414</v>
      </c>
      <c r="B156" s="3">
        <v>2445.089196226209</v>
      </c>
      <c r="C156" s="3">
        <f t="shared" si="4"/>
        <v>23095.662403249822</v>
      </c>
      <c r="D156" s="3">
        <f t="shared" si="5"/>
        <v>9821.4776763829777</v>
      </c>
      <c r="F156" s="3">
        <v>2194.0132563631414</v>
      </c>
      <c r="G156" s="3">
        <v>2445.089196226209</v>
      </c>
      <c r="H156" s="3">
        <v>2194.0132563631414</v>
      </c>
      <c r="I156" s="3">
        <v>11.443683812524368</v>
      </c>
    </row>
    <row r="157" spans="1:9" ht="15" x14ac:dyDescent="0.25">
      <c r="A157" s="3">
        <v>2188.7696993900827</v>
      </c>
      <c r="B157" s="3">
        <v>2196.8957446050936</v>
      </c>
      <c r="C157" s="3">
        <f t="shared" si="4"/>
        <v>24716.910964049224</v>
      </c>
      <c r="D157" s="3">
        <f t="shared" si="5"/>
        <v>22227.852842432436</v>
      </c>
      <c r="F157" s="3">
        <v>2188.7696993900827</v>
      </c>
      <c r="G157" s="3">
        <v>2196.8957446050936</v>
      </c>
      <c r="H157" s="3">
        <v>2188.7696993900827</v>
      </c>
      <c r="I157" s="3">
        <v>0.37126086025748961</v>
      </c>
    </row>
    <row r="158" spans="1:9" ht="15" x14ac:dyDescent="0.25">
      <c r="A158" s="3">
        <v>2167.2130685839275</v>
      </c>
      <c r="B158" s="3">
        <v>2310.7889768774935</v>
      </c>
      <c r="C158" s="3">
        <f t="shared" si="4"/>
        <v>31959.6993602285</v>
      </c>
      <c r="D158" s="3">
        <f t="shared" si="5"/>
        <v>1238.8182996030439</v>
      </c>
      <c r="F158" s="3">
        <v>2167.2130685839275</v>
      </c>
      <c r="G158" s="3">
        <v>2310.7889768774935</v>
      </c>
      <c r="H158" s="3">
        <v>2167.2130685839275</v>
      </c>
      <c r="I158" s="3">
        <v>6.624909676618902</v>
      </c>
    </row>
    <row r="159" spans="1:9" ht="15" x14ac:dyDescent="0.25">
      <c r="A159" s="3">
        <v>2160.9901161340995</v>
      </c>
      <c r="B159" s="3">
        <v>2418.037398980081</v>
      </c>
      <c r="C159" s="3">
        <f t="shared" si="4"/>
        <v>34223.413254575949</v>
      </c>
      <c r="D159" s="3">
        <f t="shared" si="5"/>
        <v>5191.4289407531805</v>
      </c>
      <c r="F159" s="3">
        <v>2160.9901161340995</v>
      </c>
      <c r="G159" s="3">
        <v>2418.037398980081</v>
      </c>
      <c r="H159" s="3">
        <v>2160.9901161340995</v>
      </c>
      <c r="I159" s="3">
        <v>11.894884707100184</v>
      </c>
    </row>
    <row r="160" spans="1:9" ht="15" x14ac:dyDescent="0.25">
      <c r="A160" s="3">
        <v>2148.7250494861164</v>
      </c>
      <c r="B160" s="3">
        <v>2289.5201258693128</v>
      </c>
      <c r="C160" s="3">
        <f t="shared" si="4"/>
        <v>38911.814575485078</v>
      </c>
      <c r="D160" s="3">
        <f t="shared" si="5"/>
        <v>3188.3754700469026</v>
      </c>
      <c r="F160" s="3">
        <v>2148.7250494861164</v>
      </c>
      <c r="G160" s="3">
        <v>2289.5201258693128</v>
      </c>
      <c r="H160" s="3">
        <v>2148.7250494861164</v>
      </c>
      <c r="I160" s="3">
        <v>6.5524938342794758</v>
      </c>
    </row>
    <row r="161" spans="1:9" ht="15" x14ac:dyDescent="0.25">
      <c r="A161" s="3">
        <v>2143.8798531122111</v>
      </c>
      <c r="B161" s="3">
        <v>2232.8437640740731</v>
      </c>
      <c r="C161" s="3">
        <f t="shared" si="4"/>
        <v>40846.82491688669</v>
      </c>
      <c r="D161" s="3">
        <f t="shared" si="5"/>
        <v>12801.126535113763</v>
      </c>
      <c r="F161" s="3">
        <v>2143.8798531122111</v>
      </c>
      <c r="G161" s="3">
        <v>2232.8437640740731</v>
      </c>
      <c r="H161" s="3">
        <v>2143.8798531122111</v>
      </c>
      <c r="I161" s="3">
        <v>4.1496686874833744</v>
      </c>
    </row>
    <row r="162" spans="1:9" ht="15" x14ac:dyDescent="0.25">
      <c r="A162" s="3">
        <v>2162.3373672896732</v>
      </c>
      <c r="B162" s="3">
        <v>2224.0672730399851</v>
      </c>
      <c r="C162" s="3">
        <f t="shared" si="4"/>
        <v>33726.756968200039</v>
      </c>
      <c r="D162" s="3">
        <f t="shared" si="5"/>
        <v>14864.13394191812</v>
      </c>
      <c r="F162" s="3">
        <v>2162.3373672896732</v>
      </c>
      <c r="G162" s="3">
        <v>2224.0672730399851</v>
      </c>
      <c r="H162" s="3">
        <v>2162.3373672896732</v>
      </c>
      <c r="I162" s="3">
        <v>2.8547768116168513</v>
      </c>
    </row>
    <row r="163" spans="1:9" ht="15" x14ac:dyDescent="0.25">
      <c r="A163" s="3">
        <v>2108.2340204969069</v>
      </c>
      <c r="B163" s="3">
        <v>2290.4860623442364</v>
      </c>
      <c r="C163" s="3">
        <f t="shared" si="4"/>
        <v>56525.921772819915</v>
      </c>
      <c r="D163" s="3">
        <f t="shared" si="5"/>
        <v>3080.2239415851977</v>
      </c>
      <c r="F163" s="3">
        <v>2108.2340204969069</v>
      </c>
      <c r="G163" s="3">
        <v>2290.4860623442364</v>
      </c>
      <c r="H163" s="3">
        <v>2108.2340204969069</v>
      </c>
      <c r="I163" s="3">
        <v>8.6447728323999389</v>
      </c>
    </row>
    <row r="164" spans="1:9" ht="15" x14ac:dyDescent="0.25">
      <c r="A164" s="3">
        <v>2103.7148397407059</v>
      </c>
      <c r="B164" s="3">
        <v>2343.24958576166</v>
      </c>
      <c r="C164" s="3">
        <f t="shared" si="4"/>
        <v>58695.231550200311</v>
      </c>
      <c r="D164" s="3">
        <f t="shared" si="5"/>
        <v>7.4870193061973156</v>
      </c>
      <c r="F164" s="3">
        <v>2103.7148397407059</v>
      </c>
      <c r="G164" s="3">
        <v>2343.24958576166</v>
      </c>
      <c r="H164" s="3">
        <v>2103.7148397407059</v>
      </c>
      <c r="I164" s="3">
        <v>11.3862744843535</v>
      </c>
    </row>
    <row r="165" spans="1:9" ht="15" x14ac:dyDescent="0.25">
      <c r="A165" s="3">
        <v>2757.7793825504664</v>
      </c>
      <c r="B165" s="3">
        <v>2531.6893886945659</v>
      </c>
      <c r="C165" s="3">
        <f t="shared" si="4"/>
        <v>169573.93191254098</v>
      </c>
      <c r="D165" s="3">
        <f t="shared" si="5"/>
        <v>34485.812609425644</v>
      </c>
      <c r="F165" s="3">
        <v>2757.7793825504664</v>
      </c>
      <c r="G165" s="3">
        <v>2531.6893886945659</v>
      </c>
      <c r="H165" s="3">
        <v>2757.7793825504664</v>
      </c>
      <c r="I165" s="3">
        <v>-8.1982625327631027</v>
      </c>
    </row>
    <row r="166" spans="1:9" ht="15" x14ac:dyDescent="0.25">
      <c r="A166" s="3">
        <v>2059.5826880137047</v>
      </c>
      <c r="B166" s="3">
        <v>2202.9946008403131</v>
      </c>
      <c r="C166" s="3">
        <f t="shared" si="4"/>
        <v>82026.75835529028</v>
      </c>
      <c r="D166" s="3">
        <f t="shared" si="5"/>
        <v>20446.490925448914</v>
      </c>
      <c r="F166" s="3">
        <v>2059.5826880137047</v>
      </c>
      <c r="G166" s="3">
        <v>2202.9946008403131</v>
      </c>
      <c r="H166" s="3">
        <v>2059.5826880137047</v>
      </c>
      <c r="I166" s="3">
        <v>6.9631539273092828</v>
      </c>
    </row>
    <row r="167" spans="1:9" ht="15" x14ac:dyDescent="0.25">
      <c r="A167" s="3">
        <v>2047.6215107306209</v>
      </c>
      <c r="B167" s="3">
        <v>2310.1381165197718</v>
      </c>
      <c r="C167" s="3">
        <f t="shared" si="4"/>
        <v>89021.265570933771</v>
      </c>
      <c r="D167" s="3">
        <f t="shared" si="5"/>
        <v>1285.0583884903474</v>
      </c>
      <c r="F167" s="3">
        <v>2047.6215107306209</v>
      </c>
      <c r="G167" s="3">
        <v>2310.1381165197718</v>
      </c>
      <c r="H167" s="3">
        <v>2047.6215107306209</v>
      </c>
      <c r="I167" s="3">
        <v>12.820563000213896</v>
      </c>
    </row>
    <row r="168" spans="1:9" ht="15" x14ac:dyDescent="0.25">
      <c r="A168" s="3">
        <v>2397.834878895756</v>
      </c>
      <c r="B168" s="3">
        <v>2126.3323882613727</v>
      </c>
      <c r="C168" s="3">
        <f t="shared" si="4"/>
        <v>2688.3241220072741</v>
      </c>
      <c r="D168" s="3">
        <f t="shared" si="5"/>
        <v>48247.633405927969</v>
      </c>
      <c r="F168" s="3">
        <v>2397.834878895756</v>
      </c>
      <c r="G168" s="3">
        <v>2126.3323882613727</v>
      </c>
      <c r="H168" s="3">
        <v>2397.834878895756</v>
      </c>
      <c r="I168" s="3">
        <v>-11.322818473614618</v>
      </c>
    </row>
    <row r="169" spans="1:9" ht="15" x14ac:dyDescent="0.25">
      <c r="A169" s="3">
        <v>2034.7158672105263</v>
      </c>
      <c r="B169" s="3">
        <v>2464.3941393159389</v>
      </c>
      <c r="C169" s="3">
        <f t="shared" si="4"/>
        <v>96888.98823043461</v>
      </c>
      <c r="D169" s="3">
        <f t="shared" si="5"/>
        <v>14020.528287386534</v>
      </c>
      <c r="F169" s="3">
        <v>2034.7158672105263</v>
      </c>
      <c r="G169" s="3">
        <v>2464.3941393159389</v>
      </c>
      <c r="H169" s="3">
        <v>2034.7158672105263</v>
      </c>
      <c r="I169" s="3">
        <v>21.117359874648038</v>
      </c>
    </row>
    <row r="170" spans="1:9" ht="15" x14ac:dyDescent="0.25">
      <c r="A170" s="3">
        <v>2015.7138593960867</v>
      </c>
      <c r="B170" s="3">
        <v>2227.3539113178354</v>
      </c>
      <c r="C170" s="3">
        <f t="shared" si="4"/>
        <v>109079.57297022008</v>
      </c>
      <c r="D170" s="3">
        <f t="shared" si="5"/>
        <v>14073.531556803448</v>
      </c>
      <c r="F170" s="3">
        <v>2015.7138593960867</v>
      </c>
      <c r="G170" s="3">
        <v>2227.3539113178354</v>
      </c>
      <c r="H170" s="3">
        <v>2015.7138593960867</v>
      </c>
      <c r="I170" s="3">
        <v>10.499508694411446</v>
      </c>
    </row>
    <row r="171" spans="1:9" ht="15" x14ac:dyDescent="0.25">
      <c r="A171" s="3">
        <v>1866.7994961664401</v>
      </c>
      <c r="B171" s="3">
        <v>2434.1545947084364</v>
      </c>
      <c r="C171" s="3">
        <f t="shared" si="4"/>
        <v>229619.54021669712</v>
      </c>
      <c r="D171" s="3">
        <f t="shared" si="5"/>
        <v>7773.7314963760282</v>
      </c>
      <c r="F171" s="3">
        <v>1866.7994961664401</v>
      </c>
      <c r="G171" s="3">
        <v>2434.1545947084364</v>
      </c>
      <c r="H171" s="3">
        <v>1866.7994961664401</v>
      </c>
      <c r="I171" s="3">
        <v>30.391860492092832</v>
      </c>
    </row>
    <row r="172" spans="1:9" ht="15" x14ac:dyDescent="0.25">
      <c r="A172" s="3">
        <v>2245.2430663925506</v>
      </c>
      <c r="B172" s="3">
        <v>2219.2021983013778</v>
      </c>
      <c r="C172" s="3">
        <f t="shared" si="4"/>
        <v>10149.103932325514</v>
      </c>
      <c r="D172" s="3">
        <f t="shared" si="5"/>
        <v>16074.088653882223</v>
      </c>
      <c r="F172" s="3">
        <v>2245.2430663925506</v>
      </c>
      <c r="G172" s="3">
        <v>2219.2021983013778</v>
      </c>
      <c r="H172" s="3">
        <v>2245.2430663925506</v>
      </c>
      <c r="I172" s="3">
        <v>-1.1598240066280603</v>
      </c>
    </row>
    <row r="173" spans="1:9" ht="15" x14ac:dyDescent="0.25">
      <c r="A173" s="3">
        <v>1819.4324348395141</v>
      </c>
      <c r="B173" s="3">
        <v>1950.1383496283618</v>
      </c>
      <c r="C173" s="3">
        <f t="shared" si="4"/>
        <v>277258.47540993494</v>
      </c>
      <c r="D173" s="3">
        <f t="shared" si="5"/>
        <v>156695.22580324271</v>
      </c>
      <c r="F173" s="3">
        <v>1819.4324348395141</v>
      </c>
      <c r="G173" s="3">
        <v>1950.1383496283618</v>
      </c>
      <c r="H173" s="3">
        <v>1819.4324348395141</v>
      </c>
      <c r="I173" s="3">
        <v>7.1838839566678789</v>
      </c>
    </row>
    <row r="174" spans="1:9" ht="15" x14ac:dyDescent="0.25">
      <c r="A174" s="3">
        <v>2651.4571941866948</v>
      </c>
      <c r="B174" s="3">
        <v>2597.5477403957075</v>
      </c>
      <c r="C174" s="3">
        <f t="shared" si="4"/>
        <v>93312.755814578486</v>
      </c>
      <c r="D174" s="3">
        <f t="shared" si="5"/>
        <v>63283.395977864377</v>
      </c>
      <c r="F174" s="3">
        <v>2651.4571941866948</v>
      </c>
      <c r="G174" s="3">
        <v>2597.5477403957075</v>
      </c>
      <c r="H174" s="3">
        <v>2651.4571941866948</v>
      </c>
      <c r="I174" s="3">
        <v>-2.0332009850727926</v>
      </c>
    </row>
    <row r="175" spans="1:9" ht="15" x14ac:dyDescent="0.25">
      <c r="A175" s="3">
        <v>1977.6072888449528</v>
      </c>
      <c r="B175" s="3">
        <v>2408.5104545642002</v>
      </c>
      <c r="C175" s="3">
        <f t="shared" si="4"/>
        <v>135702.74780296034</v>
      </c>
      <c r="D175" s="3">
        <f t="shared" si="5"/>
        <v>3909.3289791074476</v>
      </c>
      <c r="F175" s="3">
        <v>1977.6072888449528</v>
      </c>
      <c r="G175" s="3">
        <v>2408.5104545642002</v>
      </c>
      <c r="H175" s="3">
        <v>1977.6072888449528</v>
      </c>
      <c r="I175" s="3">
        <v>21.789116987474397</v>
      </c>
    </row>
    <row r="176" spans="1:9" ht="15" x14ac:dyDescent="0.25">
      <c r="A176" s="3">
        <v>3214.2599993705353</v>
      </c>
      <c r="B176" s="3">
        <v>2654.2634986240196</v>
      </c>
      <c r="C176" s="3">
        <f t="shared" si="4"/>
        <v>753900.03739290289</v>
      </c>
      <c r="D176" s="3">
        <f t="shared" si="5"/>
        <v>95035.122462323285</v>
      </c>
      <c r="F176" s="3">
        <v>3214.2599993705353</v>
      </c>
      <c r="G176" s="3">
        <v>2654.2634986240196</v>
      </c>
      <c r="H176" s="3">
        <v>3214.2599993705353</v>
      </c>
      <c r="I176" s="3">
        <v>-17.422252737992032</v>
      </c>
    </row>
    <row r="177" spans="1:9" ht="15" x14ac:dyDescent="0.25">
      <c r="A177" s="3">
        <v>2171.7556487867473</v>
      </c>
      <c r="B177" s="3">
        <v>2185.4016621052283</v>
      </c>
      <c r="C177" s="3">
        <f t="shared" si="4"/>
        <v>30356.155203459966</v>
      </c>
      <c r="D177" s="3">
        <f t="shared" si="5"/>
        <v>25787.274202271434</v>
      </c>
      <c r="F177" s="3">
        <v>2171.7556487867473</v>
      </c>
      <c r="G177" s="3">
        <v>2185.4016621052283</v>
      </c>
      <c r="H177" s="3">
        <v>2171.7556487867473</v>
      </c>
      <c r="I177" s="3">
        <v>0.6283401784222058</v>
      </c>
    </row>
    <row r="178" spans="1:9" ht="15" x14ac:dyDescent="0.25">
      <c r="A178" s="3">
        <v>2211.5967629568204</v>
      </c>
      <c r="B178" s="3">
        <v>2187.4501136286094</v>
      </c>
      <c r="C178" s="3">
        <f t="shared" si="4"/>
        <v>18060.420691165651</v>
      </c>
      <c r="D178" s="3">
        <f t="shared" si="5"/>
        <v>25133.572599106414</v>
      </c>
      <c r="F178" s="3">
        <v>2211.5967629568204</v>
      </c>
      <c r="G178" s="3">
        <v>2187.4501136286094</v>
      </c>
      <c r="H178" s="3">
        <v>2211.5967629568204</v>
      </c>
      <c r="I178" s="3">
        <v>-1.0918197083960197</v>
      </c>
    </row>
    <row r="179" spans="1:9" ht="15" x14ac:dyDescent="0.25">
      <c r="A179" s="3">
        <v>2215.8604737923938</v>
      </c>
      <c r="B179" s="3">
        <v>2110.8306594417822</v>
      </c>
      <c r="C179" s="3">
        <f t="shared" si="4"/>
        <v>16932.607699194501</v>
      </c>
      <c r="D179" s="3">
        <f t="shared" si="5"/>
        <v>55297.953103640182</v>
      </c>
      <c r="F179" s="3">
        <v>2215.8604737923938</v>
      </c>
      <c r="G179" s="3">
        <v>2110.8306594417822</v>
      </c>
      <c r="H179" s="3">
        <v>2215.8604737923938</v>
      </c>
      <c r="I179" s="3">
        <v>-4.7399110003914409</v>
      </c>
    </row>
    <row r="180" spans="1:9" ht="15" x14ac:dyDescent="0.25">
      <c r="A180" s="3">
        <v>2003.5900620523748</v>
      </c>
      <c r="B180" s="3">
        <v>2069.6623855346452</v>
      </c>
      <c r="C180" s="3">
        <f t="shared" si="4"/>
        <v>117234.86025347143</v>
      </c>
      <c r="D180" s="3">
        <f t="shared" si="5"/>
        <v>76354.644625586559</v>
      </c>
      <c r="F180" s="3">
        <v>2003.5900620523748</v>
      </c>
      <c r="G180" s="3">
        <v>2069.6623855346452</v>
      </c>
      <c r="H180" s="3">
        <v>2003.5900620523748</v>
      </c>
      <c r="I180" s="3">
        <v>3.2976967062109126</v>
      </c>
    </row>
    <row r="181" spans="1:9" ht="15" x14ac:dyDescent="0.25">
      <c r="A181" s="3">
        <v>2063.8708947642872</v>
      </c>
      <c r="B181" s="3">
        <v>2143.8592534836307</v>
      </c>
      <c r="C181" s="3">
        <f t="shared" si="4"/>
        <v>79588.83531944576</v>
      </c>
      <c r="D181" s="3">
        <f t="shared" si="5"/>
        <v>40855.151957247348</v>
      </c>
      <c r="F181" s="3">
        <v>2063.8708947642872</v>
      </c>
      <c r="G181" s="3">
        <v>2143.8592534836307</v>
      </c>
      <c r="H181" s="3">
        <v>2063.8708947642872</v>
      </c>
      <c r="I181" s="3">
        <v>3.8756474022799239</v>
      </c>
    </row>
    <row r="182" spans="1:9" ht="15" x14ac:dyDescent="0.25">
      <c r="A182" s="3">
        <v>2230.1779336740096</v>
      </c>
      <c r="B182" s="3">
        <v>2018.8144818437288</v>
      </c>
      <c r="C182" s="3">
        <f t="shared" si="4"/>
        <v>13411.468291692989</v>
      </c>
      <c r="D182" s="3">
        <f t="shared" si="5"/>
        <v>107041.08947300682</v>
      </c>
      <c r="F182" s="3">
        <v>2230.1779336740096</v>
      </c>
      <c r="G182" s="3">
        <v>2018.8144818437288</v>
      </c>
      <c r="H182" s="3">
        <v>2230.1779336740096</v>
      </c>
      <c r="I182" s="3">
        <v>-9.4774254842562851</v>
      </c>
    </row>
    <row r="183" spans="1:9" ht="15" x14ac:dyDescent="0.25">
      <c r="A183" s="3">
        <v>2064.6373141835043</v>
      </c>
      <c r="B183" s="3">
        <v>2185.2581998199953</v>
      </c>
      <c r="C183" s="3">
        <f t="shared" si="4"/>
        <v>79156.985992244765</v>
      </c>
      <c r="D183" s="3">
        <f t="shared" si="5"/>
        <v>25833.370326402139</v>
      </c>
      <c r="F183" s="3">
        <v>2064.6373141835043</v>
      </c>
      <c r="G183" s="3">
        <v>2185.2581998199953</v>
      </c>
      <c r="H183" s="3">
        <v>2064.6373141835043</v>
      </c>
      <c r="I183" s="3">
        <v>5.8422312145507558</v>
      </c>
    </row>
    <row r="184" spans="1:9" ht="15" x14ac:dyDescent="0.25">
      <c r="A184" s="3">
        <v>1996.5081719307182</v>
      </c>
      <c r="B184" s="3">
        <v>2139.8198075268892</v>
      </c>
      <c r="C184" s="3">
        <f t="shared" si="4"/>
        <v>122134.63180038695</v>
      </c>
      <c r="D184" s="3">
        <f t="shared" si="5"/>
        <v>42504.427825878178</v>
      </c>
      <c r="F184" s="3">
        <v>1996.5081719307182</v>
      </c>
      <c r="G184" s="3">
        <v>2139.8198075268892</v>
      </c>
      <c r="H184" s="3">
        <v>1996.5081719307182</v>
      </c>
      <c r="I184" s="3">
        <v>7.1781141500453725</v>
      </c>
    </row>
    <row r="185" spans="1:9" ht="15" x14ac:dyDescent="0.25">
      <c r="A185" s="3">
        <v>2210.7315190892596</v>
      </c>
      <c r="B185" s="3">
        <v>2161.2069732054924</v>
      </c>
      <c r="C185" s="3">
        <f t="shared" si="4"/>
        <v>18293.727966186503</v>
      </c>
      <c r="D185" s="3">
        <f t="shared" si="5"/>
        <v>34143.22502515513</v>
      </c>
      <c r="F185" s="3">
        <v>2210.7315190892596</v>
      </c>
      <c r="G185" s="3">
        <v>2161.2069732054924</v>
      </c>
      <c r="H185" s="3">
        <v>2210.7315190892596</v>
      </c>
      <c r="I185" s="3">
        <v>-2.2401881665019836</v>
      </c>
    </row>
    <row r="186" spans="1:9" ht="15" x14ac:dyDescent="0.25">
      <c r="A186" s="3">
        <v>1868.390460156485</v>
      </c>
      <c r="B186" s="3">
        <v>1864.1388376565969</v>
      </c>
      <c r="C186" s="3">
        <f t="shared" si="4"/>
        <v>228097.33498750301</v>
      </c>
      <c r="D186" s="3">
        <f t="shared" si="5"/>
        <v>232176.52170137243</v>
      </c>
      <c r="F186" s="3">
        <v>1868.390460156485</v>
      </c>
      <c r="G186" s="3">
        <v>1864.1388376565969</v>
      </c>
      <c r="H186" s="3">
        <v>1868.390460156485</v>
      </c>
      <c r="I186" s="3">
        <v>-0.22755535261788809</v>
      </c>
    </row>
    <row r="187" spans="1:9" ht="15" x14ac:dyDescent="0.25">
      <c r="A187" s="3">
        <v>2098.4384099324047</v>
      </c>
      <c r="B187" s="3">
        <v>2174.5996861523836</v>
      </c>
      <c r="C187" s="3">
        <f t="shared" si="4"/>
        <v>61279.723985600132</v>
      </c>
      <c r="D187" s="3">
        <f t="shared" si="5"/>
        <v>29373.209474559641</v>
      </c>
      <c r="F187" s="3">
        <v>2098.4384099324047</v>
      </c>
      <c r="G187" s="3">
        <v>2174.5996861523836</v>
      </c>
      <c r="H187" s="3">
        <v>2098.4384099324047</v>
      </c>
      <c r="I187" s="3">
        <v>3.629426332433181</v>
      </c>
    </row>
    <row r="188" spans="1:9" ht="15" x14ac:dyDescent="0.25">
      <c r="C188" s="3"/>
      <c r="D188" s="3"/>
    </row>
    <row r="189" spans="1:9" ht="15" x14ac:dyDescent="0.25">
      <c r="B189" s="3">
        <f>AVERAGE(B2:B187)</f>
        <v>2345.9858275832462</v>
      </c>
      <c r="C189">
        <f>SUM(C2:C187)</f>
        <v>9858575.3524414822</v>
      </c>
      <c r="D189" s="3">
        <f>SUM(D2:D187)</f>
        <v>5619776.7639864078</v>
      </c>
      <c r="G189" s="3">
        <f>AVERAGE(G2:G187)</f>
        <v>2345.9858275832462</v>
      </c>
      <c r="H189" s="3" t="s">
        <v>268</v>
      </c>
      <c r="I189" s="3">
        <f>AVERAGE(I2:I187)</f>
        <v>0.43802180042845246</v>
      </c>
    </row>
    <row r="190" spans="1:9" ht="15" x14ac:dyDescent="0.25">
      <c r="B190" s="3" t="s">
        <v>259</v>
      </c>
      <c r="C190">
        <f>D189/C189</f>
        <v>0.57003943907520738</v>
      </c>
      <c r="G190" s="3" t="s">
        <v>259</v>
      </c>
      <c r="I190" s="3">
        <f>STDEV(I2:I187)</f>
        <v>6.6496340116000461</v>
      </c>
    </row>
    <row r="191" spans="1:9" ht="15" x14ac:dyDescent="0.25">
      <c r="B191" s="3" t="s">
        <v>260</v>
      </c>
      <c r="C191">
        <f>SQRT(C190)</f>
        <v>0.75500956224090787</v>
      </c>
      <c r="G191" s="3" t="s">
        <v>260</v>
      </c>
    </row>
  </sheetData>
  <sortState ref="A2:C188">
    <sortCondition descending="1"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L91"/>
  <sheetViews>
    <sheetView topLeftCell="T1" workbookViewId="0">
      <pane ySplit="1" topLeftCell="A69" activePane="bottomLeft" state="frozen"/>
      <selection pane="bottomLeft" activeCell="B65" sqref="B65"/>
    </sheetView>
  </sheetViews>
  <sheetFormatPr defaultRowHeight="14.4" x14ac:dyDescent="0.3"/>
  <cols>
    <col min="36" max="36" width="10.6640625" style="3" customWidth="1"/>
    <col min="37" max="37" width="10.88671875" style="3" customWidth="1"/>
    <col min="38" max="38" width="10" style="3" bestFit="1" customWidth="1"/>
    <col min="40" max="40" width="10.6640625" customWidth="1"/>
    <col min="41" max="41" width="9.109375" style="3"/>
    <col min="42" max="42" width="12.109375" style="3" customWidth="1"/>
    <col min="44" max="44" width="10" style="3" customWidth="1"/>
    <col min="46" max="46" width="13.33203125" style="3" customWidth="1"/>
    <col min="47" max="47" width="12.44140625" style="3" customWidth="1"/>
    <col min="48" max="48" width="9.109375" style="3"/>
    <col min="50" max="50" width="12.5546875" customWidth="1"/>
    <col min="52" max="52" width="13.33203125" style="3" customWidth="1"/>
    <col min="53" max="53" width="12.44140625" style="3" customWidth="1"/>
    <col min="54" max="54" width="13.33203125" style="3" customWidth="1"/>
    <col min="55" max="55" width="12.109375" style="3" customWidth="1"/>
    <col min="57" max="58" width="12.44140625" style="3" customWidth="1"/>
    <col min="59" max="59" width="12.109375" style="3" customWidth="1"/>
    <col min="60" max="60" width="10" style="3" customWidth="1"/>
    <col min="62" max="62" width="13" style="3" customWidth="1"/>
    <col min="63" max="63" width="12.33203125" customWidth="1"/>
    <col min="64" max="64" width="11" customWidth="1"/>
  </cols>
  <sheetData>
    <row r="1" spans="1:64" ht="105" x14ac:dyDescent="0.25">
      <c r="A1" s="4" t="s">
        <v>22</v>
      </c>
      <c r="B1" s="4" t="s">
        <v>23</v>
      </c>
      <c r="C1" s="4" t="s">
        <v>24</v>
      </c>
      <c r="D1" s="4" t="s">
        <v>0</v>
      </c>
      <c r="E1" s="4" t="s">
        <v>1</v>
      </c>
      <c r="F1" s="4" t="s">
        <v>2</v>
      </c>
      <c r="G1" s="4" t="s">
        <v>3</v>
      </c>
      <c r="H1" s="4" t="s">
        <v>4</v>
      </c>
      <c r="I1" s="4" t="s">
        <v>5</v>
      </c>
      <c r="J1" s="4" t="s">
        <v>6</v>
      </c>
      <c r="K1" s="4" t="s">
        <v>7</v>
      </c>
      <c r="L1" s="4" t="s">
        <v>8</v>
      </c>
      <c r="M1" s="4" t="s">
        <v>9</v>
      </c>
      <c r="N1" s="4" t="s">
        <v>10</v>
      </c>
      <c r="O1" s="4" t="s">
        <v>11</v>
      </c>
      <c r="P1" s="4" t="s">
        <v>12</v>
      </c>
      <c r="Q1" s="4" t="s">
        <v>13</v>
      </c>
      <c r="R1" s="4" t="s">
        <v>14</v>
      </c>
      <c r="S1" s="4" t="s">
        <v>15</v>
      </c>
      <c r="T1" s="4" t="s">
        <v>16</v>
      </c>
      <c r="U1" s="4" t="s">
        <v>17</v>
      </c>
      <c r="V1" s="4" t="s">
        <v>18</v>
      </c>
      <c r="W1" s="4" t="s">
        <v>19</v>
      </c>
      <c r="X1" s="4" t="s">
        <v>227</v>
      </c>
      <c r="Y1" s="4" t="s">
        <v>228</v>
      </c>
      <c r="Z1" s="4" t="s">
        <v>229</v>
      </c>
      <c r="AA1" s="4" t="s">
        <v>230</v>
      </c>
      <c r="AB1" s="4" t="s">
        <v>20</v>
      </c>
      <c r="AC1" s="4" t="s">
        <v>21</v>
      </c>
      <c r="AD1" s="4" t="s">
        <v>225</v>
      </c>
      <c r="AE1" s="4" t="s">
        <v>226</v>
      </c>
      <c r="AF1" s="4" t="s">
        <v>246</v>
      </c>
      <c r="AG1" s="4" t="s">
        <v>249</v>
      </c>
      <c r="AJ1" s="4" t="s">
        <v>401</v>
      </c>
      <c r="AK1" s="4" t="s">
        <v>402</v>
      </c>
      <c r="AL1" s="4" t="s">
        <v>252</v>
      </c>
      <c r="AM1" s="4" t="s">
        <v>253</v>
      </c>
      <c r="AN1" s="4" t="s">
        <v>400</v>
      </c>
      <c r="AO1" s="4"/>
      <c r="AP1" s="4" t="s">
        <v>401</v>
      </c>
      <c r="AQ1" s="4" t="s">
        <v>251</v>
      </c>
      <c r="AR1" s="4" t="s">
        <v>400</v>
      </c>
      <c r="AT1" s="4" t="s">
        <v>395</v>
      </c>
      <c r="AU1" s="4" t="s">
        <v>403</v>
      </c>
      <c r="AV1" s="4" t="s">
        <v>252</v>
      </c>
      <c r="AW1" s="4" t="s">
        <v>253</v>
      </c>
      <c r="AX1" s="4" t="s">
        <v>400</v>
      </c>
      <c r="AZ1" s="4" t="s">
        <v>401</v>
      </c>
      <c r="BA1" s="4" t="s">
        <v>402</v>
      </c>
      <c r="BB1" s="4" t="s">
        <v>401</v>
      </c>
      <c r="BC1" s="4" t="s">
        <v>400</v>
      </c>
      <c r="BE1" s="4" t="s">
        <v>395</v>
      </c>
      <c r="BF1" s="4" t="s">
        <v>403</v>
      </c>
      <c r="BG1" s="4" t="s">
        <v>395</v>
      </c>
      <c r="BH1" s="4" t="s">
        <v>400</v>
      </c>
      <c r="BJ1" s="4" t="s">
        <v>395</v>
      </c>
      <c r="BK1" s="4" t="s">
        <v>404</v>
      </c>
      <c r="BL1" s="4" t="s">
        <v>400</v>
      </c>
    </row>
    <row r="2" spans="1:64" ht="45" x14ac:dyDescent="0.25">
      <c r="A2" s="4" t="s">
        <v>53</v>
      </c>
      <c r="B2" s="3" t="s">
        <v>152</v>
      </c>
      <c r="C2" s="3">
        <v>11.5</v>
      </c>
      <c r="D2" s="3">
        <v>435</v>
      </c>
      <c r="E2" s="3">
        <v>676</v>
      </c>
      <c r="F2" s="3">
        <v>48941.692240929682</v>
      </c>
      <c r="G2" s="3">
        <v>5300</v>
      </c>
      <c r="H2" s="3">
        <v>615.68292682926824</v>
      </c>
      <c r="I2" s="3">
        <v>1.554022988505747</v>
      </c>
      <c r="J2" s="3">
        <v>112.50963733547053</v>
      </c>
      <c r="K2" s="3">
        <v>5300</v>
      </c>
      <c r="L2" s="3">
        <v>1.415363073348999</v>
      </c>
      <c r="M2" s="3">
        <v>741.41586624723993</v>
      </c>
      <c r="N2" s="3">
        <v>60946.258262289812</v>
      </c>
      <c r="O2" s="3">
        <v>6600</v>
      </c>
      <c r="P2" s="3">
        <v>589.49652589097616</v>
      </c>
      <c r="Q2" s="3">
        <v>1.7044042902235401</v>
      </c>
      <c r="R2" s="3">
        <v>140.10633850097656</v>
      </c>
      <c r="S2" s="3">
        <v>6600</v>
      </c>
      <c r="T2" s="3">
        <v>1.3551644273355772</v>
      </c>
      <c r="U2" s="3">
        <v>3000</v>
      </c>
      <c r="V2" s="3">
        <v>7000</v>
      </c>
      <c r="W2" s="3">
        <v>46171.41015625</v>
      </c>
      <c r="X2" s="3">
        <v>4.1849999999999996</v>
      </c>
      <c r="Y2" s="3">
        <v>4.0650000000000004</v>
      </c>
      <c r="Z2" s="3">
        <v>0.51706117391586304</v>
      </c>
      <c r="AA2" s="3">
        <v>3.5736702879475333</v>
      </c>
      <c r="AB2" s="3">
        <v>11082.110002738304</v>
      </c>
      <c r="AC2" s="3">
        <v>31</v>
      </c>
      <c r="AD2" s="3">
        <f>(T2+L2)*1000</f>
        <v>2770.5275006845759</v>
      </c>
      <c r="AE2" s="3">
        <f>AD2/1000*(V2-U2)</f>
        <v>11082.110002738304</v>
      </c>
      <c r="AF2">
        <f>coeff!$A$1+coeff!$A$2*C2+coeff!$A$3*D2+coeff!$A$4*N2+coeff!$A$5*W2+coeff!$A$6*X2+coeff!$A$7*Y2+coeff!$A$8*Z2+coeff!$A$9*AA2</f>
        <v>10865.043894597518</v>
      </c>
      <c r="AG2" s="3">
        <f>coeff!$B$1+coeff!$B$2*C2+coeff!$B$3*D2+coeff!$B$4*N2+coeff!$B$5*W2+coeff!$B$6*X2+coeff!$B$7*Y2+coeff!$B$8*Z2+coeff!$B$9*AA2</f>
        <v>2674.8731207130172</v>
      </c>
      <c r="AJ2" s="3">
        <v>11082.110002738304</v>
      </c>
      <c r="AK2" s="3">
        <v>10865.043894597518</v>
      </c>
      <c r="AL2" s="3">
        <f t="shared" ref="AL2:AL33" si="0">(AJ2-$AK$88)^2</f>
        <v>4836052.2393038478</v>
      </c>
      <c r="AM2">
        <f t="shared" ref="AM2:AM33" si="1">(AK2-$AK$88)^2</f>
        <v>3928468.6496331724</v>
      </c>
      <c r="AN2">
        <f t="shared" ref="AN2:AN33" si="2">(AK2-AJ2)/AJ2*100</f>
        <v>-1.9587073949559233</v>
      </c>
      <c r="AP2" s="3">
        <v>11082.110002738304</v>
      </c>
      <c r="AQ2">
        <f>V2-U2</f>
        <v>4000</v>
      </c>
      <c r="AR2" s="3">
        <v>-1.9587073949559233</v>
      </c>
      <c r="AT2" s="3">
        <v>2770.5275006845759</v>
      </c>
      <c r="AU2" s="3">
        <v>2674.8731207130172</v>
      </c>
      <c r="AV2" s="3">
        <f t="shared" ref="AV2:AV33" si="3">(AT2-$AU$88)^2</f>
        <v>162128.16785207554</v>
      </c>
      <c r="AW2" s="3">
        <f t="shared" ref="AW2:AW33" si="4">(AU2-$AU$88)^2</f>
        <v>94247.183976957749</v>
      </c>
      <c r="AX2">
        <f t="shared" ref="AX2:AX33" si="5">(AU2-AT2)/AT2*100</f>
        <v>-3.4525692290700323</v>
      </c>
      <c r="AZ2" s="3">
        <v>11082.110002738304</v>
      </c>
      <c r="BA2" s="3">
        <v>10865.043894597518</v>
      </c>
      <c r="BB2" s="3">
        <v>11082.110002738304</v>
      </c>
      <c r="BC2" s="3">
        <v>-1.9587073949559233</v>
      </c>
      <c r="BE2" s="3">
        <v>2770.5275006845759</v>
      </c>
      <c r="BF2" s="3">
        <v>2674.8731207130172</v>
      </c>
      <c r="BG2" s="3">
        <v>2770.5275006845759</v>
      </c>
      <c r="BH2" s="3">
        <v>-3.4525692290700323</v>
      </c>
      <c r="BJ2" s="3">
        <v>2770.5275006845759</v>
      </c>
      <c r="BK2" s="3">
        <f>coeff!$C$1+coeff!$C$2*C2+coeff!$C$3*D2+coeff!$C$4*N2+coeff!$C$5*W2+coeff!$C$6*X2+coeff!$C$7*Y2+coeff!$C$8*Z2+coeff!$C$9*AA2</f>
        <v>2690.8697398205736</v>
      </c>
      <c r="BL2">
        <f>(BK2-BJ2)/BJ2*100</f>
        <v>-2.8751839079135459</v>
      </c>
    </row>
    <row r="3" spans="1:64" ht="45" x14ac:dyDescent="0.25">
      <c r="A3" s="4" t="s">
        <v>53</v>
      </c>
      <c r="B3" s="3" t="s">
        <v>153</v>
      </c>
      <c r="C3" s="3">
        <v>11.4</v>
      </c>
      <c r="D3" s="3">
        <v>428</v>
      </c>
      <c r="E3" s="3">
        <v>652</v>
      </c>
      <c r="F3" s="3">
        <v>45796.95791945664</v>
      </c>
      <c r="G3" s="3">
        <v>5500</v>
      </c>
      <c r="H3" s="3">
        <v>597.63414634146341</v>
      </c>
      <c r="I3" s="3">
        <v>1.5233644859813085</v>
      </c>
      <c r="J3" s="3">
        <v>107.00223812957159</v>
      </c>
      <c r="K3" s="3">
        <v>5500</v>
      </c>
      <c r="L3" s="3">
        <v>1.3963414430618286</v>
      </c>
      <c r="M3" s="3">
        <v>737.60787515197944</v>
      </c>
      <c r="N3" s="3">
        <v>54123.677541176032</v>
      </c>
      <c r="O3" s="3">
        <v>6500</v>
      </c>
      <c r="P3" s="3">
        <v>573.47463555224613</v>
      </c>
      <c r="Q3" s="3">
        <v>1.7233828858691109</v>
      </c>
      <c r="R3" s="3">
        <v>126.45719146728516</v>
      </c>
      <c r="S3" s="3">
        <v>6500</v>
      </c>
      <c r="T3" s="3">
        <v>1.3398940082996404</v>
      </c>
      <c r="U3" s="3">
        <v>3000</v>
      </c>
      <c r="V3" s="3">
        <v>7000</v>
      </c>
      <c r="W3" s="3">
        <v>41633.6015625</v>
      </c>
      <c r="X3" s="3">
        <v>4.3499999999999996</v>
      </c>
      <c r="Y3" s="3">
        <v>3.5990000000000002</v>
      </c>
      <c r="Z3" s="3">
        <v>0.51136916875839233</v>
      </c>
      <c r="AA3" s="3">
        <v>3.7753070160329076</v>
      </c>
      <c r="AB3" s="3">
        <v>10944.941805445875</v>
      </c>
      <c r="AC3" s="3">
        <v>32</v>
      </c>
      <c r="AD3" s="3">
        <f t="shared" ref="AD3:AD66" si="6">(T3+L3)*1000</f>
        <v>2736.2354513614687</v>
      </c>
      <c r="AE3" s="3">
        <f t="shared" ref="AE3:AE66" si="7">AD3/1000*(V3-U3)</f>
        <v>10944.941805445875</v>
      </c>
      <c r="AF3" s="3">
        <f>coeff!$A$1+coeff!$A$2*C3+coeff!$A$3*D3+coeff!$A$4*N3+coeff!$A$5*W3+coeff!$A$6*X3+coeff!$A$7*Y3+coeff!$A$8*Z3+coeff!$A$9*AA3</f>
        <v>10121.654743182822</v>
      </c>
      <c r="AG3" s="3">
        <f>coeff!$B$1+coeff!$B$2*C3+coeff!$B$3*D3+coeff!$B$4*N3+coeff!$B$5*W3+coeff!$B$6*X3+coeff!$B$7*Y3+coeff!$B$8*Z3+coeff!$B$9*AA3</f>
        <v>2578.4498421144963</v>
      </c>
      <c r="AJ3" s="3">
        <v>10944.941805445875</v>
      </c>
      <c r="AK3" s="3">
        <v>10121.654743182822</v>
      </c>
      <c r="AL3" s="3">
        <f t="shared" si="0"/>
        <v>4251573.4754217928</v>
      </c>
      <c r="AM3" s="3">
        <f t="shared" si="1"/>
        <v>1534247.2305978658</v>
      </c>
      <c r="AN3" s="3">
        <f t="shared" si="2"/>
        <v>-7.5220780237808995</v>
      </c>
      <c r="AP3" s="3">
        <v>10944.941805445875</v>
      </c>
      <c r="AQ3" s="3">
        <f t="shared" ref="AQ3:AQ66" si="8">V3-U3</f>
        <v>4000</v>
      </c>
      <c r="AR3" s="3">
        <v>-7.5220780237808995</v>
      </c>
      <c r="AT3" s="3">
        <v>2736.2354513614687</v>
      </c>
      <c r="AU3" s="3">
        <v>2578.4498421144963</v>
      </c>
      <c r="AV3" s="3">
        <f t="shared" si="3"/>
        <v>135688.62763418854</v>
      </c>
      <c r="AW3" s="3">
        <f t="shared" si="4"/>
        <v>44341.309956669378</v>
      </c>
      <c r="AX3" s="3">
        <f t="shared" si="5"/>
        <v>-5.7665216335262022</v>
      </c>
      <c r="AZ3" s="3">
        <v>10944.941805445875</v>
      </c>
      <c r="BA3" s="3">
        <v>10121.654743182822</v>
      </c>
      <c r="BB3" s="3">
        <v>10944.941805445875</v>
      </c>
      <c r="BC3" s="3">
        <v>-7.5220780237808995</v>
      </c>
      <c r="BE3" s="3">
        <v>2736.2354513614687</v>
      </c>
      <c r="BF3" s="3">
        <v>2578.4498421144963</v>
      </c>
      <c r="BG3" s="3">
        <v>2736.2354513614687</v>
      </c>
      <c r="BH3" s="3">
        <v>-5.7665216335262022</v>
      </c>
      <c r="BJ3" s="3">
        <v>2736.2354513614687</v>
      </c>
      <c r="BK3" s="3">
        <f>coeff!$C$1+coeff!$C$2*C3+coeff!$C$3*D3+coeff!$C$4*N3+coeff!$C$5*W3+coeff!$C$6*X3+coeff!$C$7*Y3+coeff!$C$8*Z3+coeff!$C$9*AA3</f>
        <v>2596.1882906528394</v>
      </c>
      <c r="BL3" s="3">
        <f t="shared" ref="BL3:BL66" si="9">(BK3-BJ3)/BJ3*100</f>
        <v>-5.1182423149640126</v>
      </c>
    </row>
    <row r="4" spans="1:64" ht="45" x14ac:dyDescent="0.25">
      <c r="A4" s="4" t="s">
        <v>53</v>
      </c>
      <c r="B4" s="3" t="s">
        <v>154</v>
      </c>
      <c r="C4" s="3">
        <v>11.47</v>
      </c>
      <c r="D4" s="3">
        <v>427</v>
      </c>
      <c r="E4" s="3">
        <v>656</v>
      </c>
      <c r="F4" s="3">
        <v>47099.530082183315</v>
      </c>
      <c r="G4" s="3">
        <v>5300</v>
      </c>
      <c r="H4" s="3">
        <v>592.26829268292681</v>
      </c>
      <c r="I4" s="3">
        <v>1.5362997658079625</v>
      </c>
      <c r="J4" s="3">
        <v>110.30334913860261</v>
      </c>
      <c r="K4" s="3">
        <v>5300</v>
      </c>
      <c r="L4" s="3">
        <v>1.3870452642440796</v>
      </c>
      <c r="M4" s="3">
        <v>741.41586624723993</v>
      </c>
      <c r="N4" s="3">
        <v>58652.245008001861</v>
      </c>
      <c r="O4" s="3">
        <v>6600</v>
      </c>
      <c r="P4" s="3">
        <v>571.23813736751731</v>
      </c>
      <c r="Q4" s="3">
        <v>1.7363369232956438</v>
      </c>
      <c r="R4" s="3">
        <v>137.35888671875</v>
      </c>
      <c r="S4" s="3">
        <v>6600</v>
      </c>
      <c r="T4" s="3">
        <v>1.3377942327108137</v>
      </c>
      <c r="U4" s="3">
        <v>3000</v>
      </c>
      <c r="V4" s="3">
        <v>7000</v>
      </c>
      <c r="W4" s="3">
        <v>44433.51953125</v>
      </c>
      <c r="X4" s="3">
        <v>4.125</v>
      </c>
      <c r="Y4" s="3">
        <v>4</v>
      </c>
      <c r="Z4" s="3">
        <v>0.52328544855117798</v>
      </c>
      <c r="AA4" s="3">
        <v>3.6166893859776432</v>
      </c>
      <c r="AB4" s="3">
        <v>10899.357987819574</v>
      </c>
      <c r="AC4" s="3">
        <v>33</v>
      </c>
      <c r="AD4" s="3">
        <f t="shared" si="6"/>
        <v>2724.8394969548935</v>
      </c>
      <c r="AE4" s="3">
        <f t="shared" si="7"/>
        <v>10899.357987819574</v>
      </c>
      <c r="AF4" s="3">
        <f>coeff!$A$1+coeff!$A$2*C4+coeff!$A$3*D4+coeff!$A$4*N4+coeff!$A$5*W4+coeff!$A$6*X4+coeff!$A$7*Y4+coeff!$A$8*Z4+coeff!$A$9*AA4</f>
        <v>10872.92891572671</v>
      </c>
      <c r="AG4" s="3">
        <f>coeff!$B$1+coeff!$B$2*C4+coeff!$B$3*D4+coeff!$B$4*N4+coeff!$B$5*W4+coeff!$B$6*X4+coeff!$B$7*Y4+coeff!$B$8*Z4+coeff!$B$9*AA4</f>
        <v>2673.9435495188263</v>
      </c>
      <c r="AJ4" s="3">
        <v>10899.357987819574</v>
      </c>
      <c r="AK4" s="3">
        <v>10872.92891572671</v>
      </c>
      <c r="AL4" s="3">
        <f t="shared" si="0"/>
        <v>4065669.6764351916</v>
      </c>
      <c r="AM4" s="3">
        <f t="shared" si="1"/>
        <v>3959787.6224040636</v>
      </c>
      <c r="AN4" s="3">
        <f t="shared" si="2"/>
        <v>-0.24248283359808259</v>
      </c>
      <c r="AP4" s="3">
        <v>10899.357987819574</v>
      </c>
      <c r="AQ4" s="3">
        <f t="shared" si="8"/>
        <v>4000</v>
      </c>
      <c r="AR4" s="3">
        <v>-0.24248283359808259</v>
      </c>
      <c r="AT4" s="3">
        <v>2724.8394969548935</v>
      </c>
      <c r="AU4" s="3">
        <v>2673.9435495188263</v>
      </c>
      <c r="AV4" s="3">
        <f t="shared" si="3"/>
        <v>127422.8821724631</v>
      </c>
      <c r="AW4" s="3">
        <f t="shared" si="4"/>
        <v>93677.296865127137</v>
      </c>
      <c r="AX4" s="3">
        <f t="shared" si="5"/>
        <v>-1.8678512071241362</v>
      </c>
      <c r="AZ4" s="3">
        <v>10899.357987819574</v>
      </c>
      <c r="BA4" s="3">
        <v>10872.92891572671</v>
      </c>
      <c r="BB4" s="3">
        <v>10899.357987819574</v>
      </c>
      <c r="BC4" s="3">
        <v>-0.24248283359808259</v>
      </c>
      <c r="BE4" s="3">
        <v>2724.8394969548935</v>
      </c>
      <c r="BF4" s="3">
        <v>2673.9435495188263</v>
      </c>
      <c r="BG4" s="3">
        <v>2724.8394969548935</v>
      </c>
      <c r="BH4" s="3">
        <v>-1.8678512071241362</v>
      </c>
      <c r="BJ4" s="3">
        <v>2724.8394969548935</v>
      </c>
      <c r="BK4" s="3">
        <f>coeff!$C$1+coeff!$C$2*C4+coeff!$C$3*D4+coeff!$C$4*N4+coeff!$C$5*W4+coeff!$C$6*X4+coeff!$C$7*Y4+coeff!$C$8*Z4+coeff!$C$9*AA4</f>
        <v>2694.3589073248868</v>
      </c>
      <c r="BL4" s="3">
        <f t="shared" si="9"/>
        <v>-1.1186196348104143</v>
      </c>
    </row>
    <row r="5" spans="1:64" ht="45" x14ac:dyDescent="0.25">
      <c r="A5" s="4" t="s">
        <v>53</v>
      </c>
      <c r="B5" s="3" t="s">
        <v>155</v>
      </c>
      <c r="C5" s="3">
        <v>11.48</v>
      </c>
      <c r="D5" s="3">
        <v>432</v>
      </c>
      <c r="E5" s="3">
        <v>657</v>
      </c>
      <c r="F5" s="3">
        <v>47617.721872270951</v>
      </c>
      <c r="G5" s="3">
        <v>5200</v>
      </c>
      <c r="H5" s="3">
        <v>596.29268292682923</v>
      </c>
      <c r="I5" s="3">
        <v>1.5208333333333333</v>
      </c>
      <c r="J5" s="3">
        <v>110.22620803766424</v>
      </c>
      <c r="K5" s="3">
        <v>5200</v>
      </c>
      <c r="L5" s="3">
        <v>1.3803070783615112</v>
      </c>
      <c r="M5" s="3">
        <v>747.50865199965699</v>
      </c>
      <c r="N5" s="3">
        <v>59522.152340338696</v>
      </c>
      <c r="O5" s="3">
        <v>6500</v>
      </c>
      <c r="P5" s="3">
        <v>575.00154710361403</v>
      </c>
      <c r="Q5" s="3">
        <v>1.7303441018510579</v>
      </c>
      <c r="R5" s="3">
        <v>137.78276062011719</v>
      </c>
      <c r="S5" s="3">
        <v>6500</v>
      </c>
      <c r="T5" s="3">
        <v>1.3310220997768842</v>
      </c>
      <c r="U5" s="3">
        <v>3000</v>
      </c>
      <c r="V5" s="3">
        <v>7000</v>
      </c>
      <c r="W5" s="3">
        <v>45786.26953125</v>
      </c>
      <c r="X5" s="3">
        <v>4.0214999999999996</v>
      </c>
      <c r="Y5" s="3">
        <v>4.25</v>
      </c>
      <c r="Z5" s="3">
        <v>0.50278472900390625</v>
      </c>
      <c r="AA5" s="3">
        <v>3.4749985841470044</v>
      </c>
      <c r="AB5" s="3">
        <v>10845.316712553582</v>
      </c>
      <c r="AC5" s="3">
        <v>34</v>
      </c>
      <c r="AD5" s="3">
        <f t="shared" si="6"/>
        <v>2711.3291781383955</v>
      </c>
      <c r="AE5" s="3">
        <f t="shared" si="7"/>
        <v>10845.316712553582</v>
      </c>
      <c r="AF5" s="3">
        <f>coeff!$A$1+coeff!$A$2*C5+coeff!$A$3*D5+coeff!$A$4*N5+coeff!$A$5*W5+coeff!$A$6*X5+coeff!$A$7*Y5+coeff!$A$8*Z5+coeff!$A$9*AA5</f>
        <v>10804.312691607596</v>
      </c>
      <c r="AG5" s="3">
        <f>coeff!$B$1+coeff!$B$2*C5+coeff!$B$3*D5+coeff!$B$4*N5+coeff!$B$5*W5+coeff!$B$6*X5+coeff!$B$7*Y5+coeff!$B$8*Z5+coeff!$B$9*AA5</f>
        <v>2677.8068694208123</v>
      </c>
      <c r="AJ5" s="3">
        <v>10845.316712553582</v>
      </c>
      <c r="AK5" s="3">
        <v>10804.312691607596</v>
      </c>
      <c r="AL5" s="3">
        <f t="shared" si="0"/>
        <v>3850657.822013332</v>
      </c>
      <c r="AM5" s="3">
        <f t="shared" si="1"/>
        <v>3691414.0077750362</v>
      </c>
      <c r="AN5" s="3">
        <f t="shared" si="2"/>
        <v>-0.37808043815376197</v>
      </c>
      <c r="AP5" s="3">
        <v>10845.316712553582</v>
      </c>
      <c r="AQ5" s="3">
        <f t="shared" si="8"/>
        <v>4000</v>
      </c>
      <c r="AR5" s="3">
        <v>-0.37808043815376197</v>
      </c>
      <c r="AT5" s="3">
        <v>2711.3291781383955</v>
      </c>
      <c r="AU5" s="3">
        <v>2677.8068694208123</v>
      </c>
      <c r="AV5" s="3">
        <f t="shared" si="3"/>
        <v>117960.03170650656</v>
      </c>
      <c r="AW5" s="3">
        <f t="shared" si="4"/>
        <v>96057.095210689178</v>
      </c>
      <c r="AX5" s="3">
        <f t="shared" si="5"/>
        <v>-1.2363791526265244</v>
      </c>
      <c r="AZ5" s="3">
        <v>10845.316712553582</v>
      </c>
      <c r="BA5" s="3">
        <v>10804.312691607596</v>
      </c>
      <c r="BB5" s="3">
        <v>10845.316712553582</v>
      </c>
      <c r="BC5" s="3">
        <v>-0.37808043815376197</v>
      </c>
      <c r="BE5" s="3">
        <v>2711.3291781383955</v>
      </c>
      <c r="BF5" s="3">
        <v>2677.8068694208123</v>
      </c>
      <c r="BG5" s="3">
        <v>2711.3291781383955</v>
      </c>
      <c r="BH5" s="3">
        <v>-1.2363791526265244</v>
      </c>
      <c r="BJ5" s="3">
        <v>2711.3291781383955</v>
      </c>
      <c r="BK5" s="3">
        <f>coeff!$C$1+coeff!$C$2*C5+coeff!$C$3*D5+coeff!$C$4*N5+coeff!$C$5*W5+coeff!$C$6*X5+coeff!$C$7*Y5+coeff!$C$8*Z5+coeff!$C$9*AA5</f>
        <v>2659.0457413830686</v>
      </c>
      <c r="BL5" s="3">
        <f t="shared" si="9"/>
        <v>-1.9283323167430668</v>
      </c>
    </row>
    <row r="6" spans="1:64" ht="45" x14ac:dyDescent="0.25">
      <c r="A6" s="4" t="s">
        <v>53</v>
      </c>
      <c r="B6" s="3" t="s">
        <v>156</v>
      </c>
      <c r="C6" s="3">
        <v>10</v>
      </c>
      <c r="D6" s="3">
        <v>434</v>
      </c>
      <c r="E6" s="3">
        <v>637</v>
      </c>
      <c r="F6" s="3">
        <v>53923.148385088381</v>
      </c>
      <c r="G6" s="3">
        <v>5200</v>
      </c>
      <c r="H6" s="3">
        <v>589.73170731707319</v>
      </c>
      <c r="I6" s="3">
        <v>1.467741935483871</v>
      </c>
      <c r="J6" s="3">
        <v>124.24688567992715</v>
      </c>
      <c r="K6" s="3">
        <v>5200</v>
      </c>
      <c r="L6" s="3">
        <v>1.3588287830352783</v>
      </c>
      <c r="M6" s="3">
        <v>717.53976207995606</v>
      </c>
      <c r="N6" s="3">
        <v>68440.919104150671</v>
      </c>
      <c r="O6" s="3">
        <v>6600</v>
      </c>
      <c r="P6" s="3">
        <v>563.01566293670226</v>
      </c>
      <c r="Q6" s="3">
        <v>1.6533174241473643</v>
      </c>
      <c r="R6" s="3">
        <v>157.69796752929687</v>
      </c>
      <c r="S6" s="3">
        <v>6600</v>
      </c>
      <c r="T6" s="3">
        <v>1.2972711127573784</v>
      </c>
      <c r="U6" s="3">
        <v>3000</v>
      </c>
      <c r="V6" s="3">
        <v>7000</v>
      </c>
      <c r="W6" s="3">
        <v>51849.17578125</v>
      </c>
      <c r="X6" s="3">
        <v>4.3250000000000002</v>
      </c>
      <c r="Y6" s="3">
        <v>3.68</v>
      </c>
      <c r="Z6" s="3">
        <v>0.44034191966056824</v>
      </c>
      <c r="AA6" s="3">
        <v>3.1125936147150584</v>
      </c>
      <c r="AB6" s="3">
        <v>10624.399583170627</v>
      </c>
      <c r="AC6" s="3">
        <v>37</v>
      </c>
      <c r="AD6" s="3">
        <f t="shared" si="6"/>
        <v>2656.0998957926568</v>
      </c>
      <c r="AE6" s="3">
        <f t="shared" si="7"/>
        <v>10624.399583170627</v>
      </c>
      <c r="AF6" s="3">
        <f>coeff!$A$1+coeff!$A$2*C6+coeff!$A$3*D6+coeff!$A$4*N6+coeff!$A$5*W6+coeff!$A$6*X6+coeff!$A$7*Y6+coeff!$A$8*Z6+coeff!$A$9*AA6</f>
        <v>8761.2180008771757</v>
      </c>
      <c r="AG6" s="3">
        <f>coeff!$B$1+coeff!$B$2*C6+coeff!$B$3*D6+coeff!$B$4*N6+coeff!$B$5*W6+coeff!$B$6*X6+coeff!$B$7*Y6+coeff!$B$8*Z6+coeff!$B$9*AA6</f>
        <v>2305.8727453190927</v>
      </c>
      <c r="AJ6" s="3">
        <v>10624.399583170627</v>
      </c>
      <c r="AK6" s="3">
        <v>8761.2180008771757</v>
      </c>
      <c r="AL6" s="3">
        <f t="shared" si="0"/>
        <v>3032446.7213015086</v>
      </c>
      <c r="AM6" s="3">
        <f t="shared" si="1"/>
        <v>14832.658739248704</v>
      </c>
      <c r="AN6" s="3">
        <f t="shared" si="2"/>
        <v>-17.536817659275428</v>
      </c>
      <c r="AP6" s="3">
        <v>10624.399583170627</v>
      </c>
      <c r="AQ6" s="3">
        <f t="shared" si="8"/>
        <v>4000</v>
      </c>
      <c r="AR6" s="3">
        <v>-17.536817659275428</v>
      </c>
      <c r="AT6" s="3">
        <v>2656.0998957926568</v>
      </c>
      <c r="AU6" s="3">
        <v>2305.8727453190927</v>
      </c>
      <c r="AV6" s="3">
        <f t="shared" si="3"/>
        <v>83072.968901145578</v>
      </c>
      <c r="AW6" s="3">
        <f t="shared" si="4"/>
        <v>3844.4133155620516</v>
      </c>
      <c r="AX6" s="3">
        <f t="shared" si="5"/>
        <v>-13.185767260799736</v>
      </c>
      <c r="AZ6" s="3">
        <v>10624.399583170627</v>
      </c>
      <c r="BA6" s="3">
        <v>8761.2180008771757</v>
      </c>
      <c r="BB6" s="3">
        <v>10624.399583170627</v>
      </c>
      <c r="BC6" s="3">
        <v>-17.536817659275428</v>
      </c>
      <c r="BE6" s="3">
        <v>2656.0998957926568</v>
      </c>
      <c r="BF6" s="3">
        <v>2305.8727453190927</v>
      </c>
      <c r="BG6" s="3">
        <v>2656.0998957926568</v>
      </c>
      <c r="BH6" s="3">
        <v>-13.185767260799736</v>
      </c>
      <c r="BJ6" s="3">
        <v>2656.0998957926568</v>
      </c>
      <c r="BK6" s="3">
        <f>coeff!$C$1+coeff!$C$2*C6+coeff!$C$3*D6+coeff!$C$4*N6+coeff!$C$5*W6+coeff!$C$6*X6+coeff!$C$7*Y6+coeff!$C$8*Z6+coeff!$C$9*AA6</f>
        <v>2366.8926615692844</v>
      </c>
      <c r="BL6" s="3">
        <f t="shared" si="9"/>
        <v>-10.888417061477448</v>
      </c>
    </row>
    <row r="7" spans="1:64" ht="75" x14ac:dyDescent="0.25">
      <c r="A7" s="4" t="s">
        <v>49</v>
      </c>
      <c r="B7" s="3" t="s">
        <v>157</v>
      </c>
      <c r="C7" s="3">
        <v>11.35</v>
      </c>
      <c r="D7" s="3">
        <v>435</v>
      </c>
      <c r="E7" s="3">
        <v>640</v>
      </c>
      <c r="F7" s="3">
        <v>42968.347696352364</v>
      </c>
      <c r="G7" s="3">
        <v>4900</v>
      </c>
      <c r="H7" s="3">
        <v>589.48780487804879</v>
      </c>
      <c r="I7" s="3">
        <v>1.4712643678160919</v>
      </c>
      <c r="J7" s="3">
        <v>98.777810796212336</v>
      </c>
      <c r="K7" s="3">
        <v>4900</v>
      </c>
      <c r="L7" s="3">
        <v>1.3551443815231323</v>
      </c>
      <c r="M7" s="3">
        <v>712.85593303278552</v>
      </c>
      <c r="N7" s="3">
        <v>56121.92352176633</v>
      </c>
      <c r="O7" s="3">
        <v>6400</v>
      </c>
      <c r="P7" s="3">
        <v>563.66859409279209</v>
      </c>
      <c r="Q7" s="3">
        <v>1.6387492713397369</v>
      </c>
      <c r="R7" s="3">
        <v>129.01591491699219</v>
      </c>
      <c r="S7" s="3">
        <v>6400</v>
      </c>
      <c r="T7" s="3">
        <v>1.2957898714776828</v>
      </c>
      <c r="U7" s="3">
        <v>3000</v>
      </c>
      <c r="V7" s="3">
        <v>7000</v>
      </c>
      <c r="W7" s="3">
        <v>43845.25390625</v>
      </c>
      <c r="X7" s="3">
        <v>4.1150000000000002</v>
      </c>
      <c r="Y7" s="3">
        <v>4.0039999999999996</v>
      </c>
      <c r="Z7" s="3">
        <v>0.51960903406143188</v>
      </c>
      <c r="AA7" s="3">
        <v>3.5831178335013267</v>
      </c>
      <c r="AB7" s="3">
        <v>10603.737012003261</v>
      </c>
      <c r="AC7" s="3">
        <v>164</v>
      </c>
      <c r="AD7" s="3">
        <f t="shared" si="6"/>
        <v>2650.9342530008153</v>
      </c>
      <c r="AE7" s="3">
        <f t="shared" si="7"/>
        <v>10603.737012003261</v>
      </c>
      <c r="AF7" s="3">
        <f>coeff!$A$1+coeff!$A$2*C7+coeff!$A$3*D7+coeff!$A$4*N7+coeff!$A$5*W7+coeff!$A$6*X7+coeff!$A$7*Y7+coeff!$A$8*Z7+coeff!$A$9*AA7</f>
        <v>10678.515857294356</v>
      </c>
      <c r="AG7" s="3">
        <f>coeff!$B$1+coeff!$B$2*C7+coeff!$B$3*D7+coeff!$B$4*N7+coeff!$B$5*W7+coeff!$B$6*X7+coeff!$B$7*Y7+coeff!$B$8*Z7+coeff!$B$9*AA7</f>
        <v>2660.7184725029483</v>
      </c>
      <c r="AJ7" s="3">
        <v>10603.737012003261</v>
      </c>
      <c r="AK7" s="3">
        <v>10678.515857294356</v>
      </c>
      <c r="AL7" s="3">
        <f t="shared" si="0"/>
        <v>2960910.3834883906</v>
      </c>
      <c r="AM7" s="3">
        <f t="shared" si="1"/>
        <v>3223850.6054647183</v>
      </c>
      <c r="AN7" s="3">
        <f t="shared" si="2"/>
        <v>0.70521218327507518</v>
      </c>
      <c r="AP7" s="3">
        <v>10603.737012003261</v>
      </c>
      <c r="AQ7" s="3">
        <f t="shared" si="8"/>
        <v>4000</v>
      </c>
      <c r="AR7" s="3">
        <v>0.70521218327507518</v>
      </c>
      <c r="AT7" s="3">
        <v>2650.9342530008153</v>
      </c>
      <c r="AU7" s="3">
        <v>2660.7184725029483</v>
      </c>
      <c r="AV7" s="3">
        <f t="shared" si="3"/>
        <v>80121.930197297275</v>
      </c>
      <c r="AW7" s="3">
        <f t="shared" si="4"/>
        <v>85756.667772516259</v>
      </c>
      <c r="AX7" s="3">
        <f t="shared" si="5"/>
        <v>0.3690857097288428</v>
      </c>
      <c r="AZ7" s="3">
        <v>10603.737012003261</v>
      </c>
      <c r="BA7" s="3">
        <v>10678.515857294356</v>
      </c>
      <c r="BB7" s="3">
        <v>10603.737012003261</v>
      </c>
      <c r="BC7" s="3">
        <v>0.70521218327507518</v>
      </c>
      <c r="BE7" s="3">
        <v>2650.9342530008153</v>
      </c>
      <c r="BF7" s="3">
        <v>2660.7184725029483</v>
      </c>
      <c r="BG7" s="3">
        <v>2650.9342530008153</v>
      </c>
      <c r="BH7" s="3">
        <v>0.3690857097288428</v>
      </c>
      <c r="BJ7" s="3">
        <v>2650.9342530008153</v>
      </c>
      <c r="BK7" s="3">
        <f>coeff!$C$1+coeff!$C$2*C7+coeff!$C$3*D7+coeff!$C$4*N7+coeff!$C$5*W7+coeff!$C$6*X7+coeff!$C$7*Y7+coeff!$C$8*Z7+coeff!$C$9*AA7</f>
        <v>2654.284071011155</v>
      </c>
      <c r="BL7" s="3">
        <f t="shared" si="9"/>
        <v>0.12636367750530936</v>
      </c>
    </row>
    <row r="8" spans="1:64" ht="45" x14ac:dyDescent="0.25">
      <c r="A8" s="4" t="s">
        <v>53</v>
      </c>
      <c r="B8" s="3" t="s">
        <v>158</v>
      </c>
      <c r="C8" s="3">
        <v>10.6</v>
      </c>
      <c r="D8" s="3">
        <v>434</v>
      </c>
      <c r="E8" s="3">
        <v>649</v>
      </c>
      <c r="F8" s="3">
        <v>58961.384184832859</v>
      </c>
      <c r="G8" s="3">
        <v>5000</v>
      </c>
      <c r="H8" s="3">
        <v>588.04878048780483</v>
      </c>
      <c r="I8" s="3">
        <v>1.4953917050691243</v>
      </c>
      <c r="J8" s="3">
        <v>135.85572392818631</v>
      </c>
      <c r="K8" s="3">
        <v>5000</v>
      </c>
      <c r="L8" s="3">
        <v>1.3549511432647705</v>
      </c>
      <c r="M8" s="3">
        <v>706.76314728036846</v>
      </c>
      <c r="N8" s="3">
        <v>75470.571756586069</v>
      </c>
      <c r="O8" s="3">
        <v>6400</v>
      </c>
      <c r="P8" s="3">
        <v>562.43471210009602</v>
      </c>
      <c r="Q8" s="3">
        <v>1.6284865144708951</v>
      </c>
      <c r="R8" s="3">
        <v>173.89532470703125</v>
      </c>
      <c r="S8" s="3">
        <v>6400</v>
      </c>
      <c r="T8" s="3">
        <v>1.2959325163596682</v>
      </c>
      <c r="U8" s="3">
        <v>3000</v>
      </c>
      <c r="V8" s="3">
        <v>7000</v>
      </c>
      <c r="W8" s="3">
        <v>58961.390625</v>
      </c>
      <c r="X8" s="3">
        <v>4.03</v>
      </c>
      <c r="Y8" s="3">
        <v>4.25</v>
      </c>
      <c r="Z8" s="3">
        <v>0.42001381516456604</v>
      </c>
      <c r="AA8" s="3">
        <v>2.7709758638673487</v>
      </c>
      <c r="AB8" s="3">
        <v>10603.534638497757</v>
      </c>
      <c r="AC8" s="3">
        <v>26</v>
      </c>
      <c r="AD8" s="3">
        <f t="shared" si="6"/>
        <v>2650.8836596244391</v>
      </c>
      <c r="AE8" s="3">
        <f t="shared" si="7"/>
        <v>10603.534638497757</v>
      </c>
      <c r="AF8" s="3">
        <f>coeff!$A$1+coeff!$A$2*C8+coeff!$A$3*D8+coeff!$A$4*N8+coeff!$A$5*W8+coeff!$A$6*X8+coeff!$A$7*Y8+coeff!$A$8*Z8+coeff!$A$9*AA8</f>
        <v>8812.863488662977</v>
      </c>
      <c r="AG8" s="3">
        <f>coeff!$B$1+coeff!$B$2*C8+coeff!$B$3*D8+coeff!$B$4*N8+coeff!$B$5*W8+coeff!$B$6*X8+coeff!$B$7*Y8+coeff!$B$8*Z8+coeff!$B$9*AA8</f>
        <v>2413.0759809359406</v>
      </c>
      <c r="AJ8" s="3">
        <v>10603.534638497757</v>
      </c>
      <c r="AK8" s="3">
        <v>8812.863488662977</v>
      </c>
      <c r="AL8" s="3">
        <f t="shared" si="0"/>
        <v>2960213.9642778761</v>
      </c>
      <c r="AM8" s="3">
        <f t="shared" si="1"/>
        <v>4920.1688739172805</v>
      </c>
      <c r="AN8" s="3">
        <f t="shared" si="2"/>
        <v>-16.887492811439252</v>
      </c>
      <c r="AP8" s="3">
        <v>10603.534638497757</v>
      </c>
      <c r="AQ8" s="3">
        <f t="shared" si="8"/>
        <v>4000</v>
      </c>
      <c r="AR8" s="3">
        <v>-16.887492811439252</v>
      </c>
      <c r="AT8" s="3">
        <v>2650.8836596244391</v>
      </c>
      <c r="AU8" s="3">
        <v>2413.0759809359406</v>
      </c>
      <c r="AV8" s="3">
        <f t="shared" si="3"/>
        <v>80093.291019461147</v>
      </c>
      <c r="AW8" s="3">
        <f t="shared" si="4"/>
        <v>2043.0311874942843</v>
      </c>
      <c r="AX8" s="3">
        <f t="shared" si="5"/>
        <v>-8.9708832684943118</v>
      </c>
      <c r="AZ8" s="3">
        <v>10603.534638497757</v>
      </c>
      <c r="BA8" s="3">
        <v>8812.863488662977</v>
      </c>
      <c r="BB8" s="3">
        <v>10603.534638497757</v>
      </c>
      <c r="BC8" s="3">
        <v>-16.887492811439252</v>
      </c>
      <c r="BE8" s="3">
        <v>2650.8836596244391</v>
      </c>
      <c r="BF8" s="3">
        <v>2413.0759809359406</v>
      </c>
      <c r="BG8" s="3">
        <v>2650.8836596244391</v>
      </c>
      <c r="BH8" s="3">
        <v>-8.9708832684943118</v>
      </c>
      <c r="BJ8" s="3">
        <v>2650.8836596244391</v>
      </c>
      <c r="BK8" s="3">
        <f>coeff!$C$1+coeff!$C$2*C8+coeff!$C$3*D8+coeff!$C$4*N8+coeff!$C$5*W8+coeff!$C$6*X8+coeff!$C$7*Y8+coeff!$C$8*Z8+coeff!$C$9*AA8</f>
        <v>2433.068705980731</v>
      </c>
      <c r="BL8" s="3">
        <f t="shared" si="9"/>
        <v>-8.2166923038247095</v>
      </c>
    </row>
    <row r="9" spans="1:64" ht="75" x14ac:dyDescent="0.25">
      <c r="A9" s="4" t="s">
        <v>49</v>
      </c>
      <c r="B9" s="3" t="s">
        <v>159</v>
      </c>
      <c r="C9" s="3">
        <v>11.3</v>
      </c>
      <c r="D9" s="3">
        <v>403</v>
      </c>
      <c r="E9" s="3">
        <v>597</v>
      </c>
      <c r="F9" s="3">
        <v>51324.816125828875</v>
      </c>
      <c r="G9" s="3">
        <v>5400</v>
      </c>
      <c r="H9" s="3">
        <v>544.2439024390244</v>
      </c>
      <c r="I9" s="3">
        <v>1.4813895781637718</v>
      </c>
      <c r="J9" s="3">
        <v>127.35686383580367</v>
      </c>
      <c r="K9" s="3">
        <v>5400</v>
      </c>
      <c r="L9" s="3">
        <v>1.3504810333251953</v>
      </c>
      <c r="M9" s="3">
        <v>676.29921851828362</v>
      </c>
      <c r="N9" s="3">
        <v>60829.41170468607</v>
      </c>
      <c r="O9" s="3">
        <v>6400</v>
      </c>
      <c r="P9" s="3">
        <v>522.27387333067736</v>
      </c>
      <c r="Q9" s="3">
        <v>1.6781618325515724</v>
      </c>
      <c r="R9" s="3">
        <v>150.94146728515625</v>
      </c>
      <c r="S9" s="3">
        <v>6400</v>
      </c>
      <c r="T9" s="3">
        <v>1.2959649462299689</v>
      </c>
      <c r="U9" s="3">
        <v>3000</v>
      </c>
      <c r="V9" s="3">
        <v>7000</v>
      </c>
      <c r="W9" s="3">
        <v>47522.98046875</v>
      </c>
      <c r="X9" s="3">
        <v>4.0019999999999998</v>
      </c>
      <c r="Y9" s="3">
        <v>4</v>
      </c>
      <c r="Z9" s="3">
        <v>0.45439594984054565</v>
      </c>
      <c r="AA9" s="3">
        <v>3.1262840814698376</v>
      </c>
      <c r="AB9" s="3">
        <v>10585.783918220655</v>
      </c>
      <c r="AC9" s="3">
        <v>163</v>
      </c>
      <c r="AD9" s="3">
        <f t="shared" si="6"/>
        <v>2646.4459795551638</v>
      </c>
      <c r="AE9" s="3">
        <f t="shared" si="7"/>
        <v>10585.783918220655</v>
      </c>
      <c r="AF9" s="3">
        <f>coeff!$A$1+coeff!$A$2*C9+coeff!$A$3*D9+coeff!$A$4*N9+coeff!$A$5*W9+coeff!$A$6*X9+coeff!$A$7*Y9+coeff!$A$8*Z9+coeff!$A$9*AA9</f>
        <v>9814.7627427239768</v>
      </c>
      <c r="AG9" s="3">
        <f>coeff!$B$1+coeff!$B$2*C9+coeff!$B$3*D9+coeff!$B$4*N9+coeff!$B$5*W9+coeff!$B$6*X9+coeff!$B$7*Y9+coeff!$B$8*Z9+coeff!$B$9*AA9</f>
        <v>2559.2092664442062</v>
      </c>
      <c r="AJ9" s="3">
        <v>10585.783918220655</v>
      </c>
      <c r="AK9" s="3">
        <v>9814.7627427239768</v>
      </c>
      <c r="AL9" s="3">
        <f t="shared" si="0"/>
        <v>2899447.8570146472</v>
      </c>
      <c r="AM9" s="3">
        <f t="shared" si="1"/>
        <v>868168.01103992155</v>
      </c>
      <c r="AN9" s="3">
        <f t="shared" si="2"/>
        <v>-7.2835529371572321</v>
      </c>
      <c r="AP9" s="3">
        <v>10585.783918220655</v>
      </c>
      <c r="AQ9" s="3">
        <f t="shared" si="8"/>
        <v>4000</v>
      </c>
      <c r="AR9" s="3">
        <v>-7.2835529371572321</v>
      </c>
      <c r="AT9" s="3">
        <v>2646.4459795551638</v>
      </c>
      <c r="AU9" s="3">
        <v>2559.2092664442062</v>
      </c>
      <c r="AV9" s="3">
        <f t="shared" si="3"/>
        <v>77601.189818724582</v>
      </c>
      <c r="AW9" s="3">
        <f t="shared" si="4"/>
        <v>36608.388839691419</v>
      </c>
      <c r="AX9" s="3">
        <f t="shared" si="5"/>
        <v>-3.2963723342511275</v>
      </c>
      <c r="AZ9" s="3">
        <v>10585.783918220655</v>
      </c>
      <c r="BA9" s="3">
        <v>9814.7627427239768</v>
      </c>
      <c r="BB9" s="3">
        <v>10585.783918220655</v>
      </c>
      <c r="BC9" s="3">
        <v>-7.2835529371572321</v>
      </c>
      <c r="BE9" s="3">
        <v>2646.4459795551638</v>
      </c>
      <c r="BF9" s="3">
        <v>2559.2092664442062</v>
      </c>
      <c r="BG9" s="3">
        <v>2646.4459795551638</v>
      </c>
      <c r="BH9" s="3">
        <v>-3.2963723342511275</v>
      </c>
      <c r="BJ9" s="3">
        <v>2646.4459795551638</v>
      </c>
      <c r="BK9" s="3">
        <f>coeff!$C$1+coeff!$C$2*C9+coeff!$C$3*D9+coeff!$C$4*N9+coeff!$C$5*W9+coeff!$C$6*X9+coeff!$C$7*Y9+coeff!$C$8*Z9+coeff!$C$9*AA9</f>
        <v>2529.9595847894166</v>
      </c>
      <c r="BL9" s="3">
        <f t="shared" si="9"/>
        <v>-4.401616192646685</v>
      </c>
    </row>
    <row r="10" spans="1:64" ht="45" x14ac:dyDescent="0.25">
      <c r="A10" s="4" t="s">
        <v>53</v>
      </c>
      <c r="B10" s="3" t="s">
        <v>160</v>
      </c>
      <c r="C10" s="3">
        <v>11.45</v>
      </c>
      <c r="D10" s="3">
        <v>409</v>
      </c>
      <c r="E10" s="3">
        <v>604</v>
      </c>
      <c r="F10" s="3">
        <v>52760.716281453977</v>
      </c>
      <c r="G10" s="3">
        <v>5100</v>
      </c>
      <c r="H10" s="3">
        <v>554.7560975609756</v>
      </c>
      <c r="I10" s="3">
        <v>1.4767726161369192</v>
      </c>
      <c r="J10" s="3">
        <v>128.99930631162343</v>
      </c>
      <c r="K10" s="3">
        <v>5100</v>
      </c>
      <c r="L10" s="3">
        <v>1.3563719987869263</v>
      </c>
      <c r="M10" s="3">
        <v>644.54057278381015</v>
      </c>
      <c r="N10" s="3">
        <v>64140.478616669556</v>
      </c>
      <c r="O10" s="3">
        <v>6200</v>
      </c>
      <c r="P10" s="3">
        <v>525.57753780039502</v>
      </c>
      <c r="Q10" s="3">
        <v>1.5758938209873108</v>
      </c>
      <c r="R10" s="3">
        <v>156.82269287109375</v>
      </c>
      <c r="S10" s="3">
        <v>6200</v>
      </c>
      <c r="T10" s="3">
        <v>1.285030654768692</v>
      </c>
      <c r="U10" s="3">
        <v>3000</v>
      </c>
      <c r="V10" s="3">
        <v>7000</v>
      </c>
      <c r="W10" s="3">
        <v>51726.1875</v>
      </c>
      <c r="X10" s="3">
        <v>4.165</v>
      </c>
      <c r="Y10" s="3">
        <v>3.75</v>
      </c>
      <c r="Z10" s="3">
        <v>0.40873149037361145</v>
      </c>
      <c r="AA10" s="3">
        <v>2.8891526567594163</v>
      </c>
      <c r="AB10" s="3">
        <v>10565.610614222473</v>
      </c>
      <c r="AC10" s="3">
        <v>27</v>
      </c>
      <c r="AD10" s="3">
        <f t="shared" si="6"/>
        <v>2641.4026535556181</v>
      </c>
      <c r="AE10" s="3">
        <f t="shared" si="7"/>
        <v>10565.610614222473</v>
      </c>
      <c r="AF10" s="3">
        <f>coeff!$A$1+coeff!$A$2*C10+coeff!$A$3*D10+coeff!$A$4*N10+coeff!$A$5*W10+coeff!$A$6*X10+coeff!$A$7*Y10+coeff!$A$8*Z10+coeff!$A$9*AA10</f>
        <v>8529.8509960465617</v>
      </c>
      <c r="AG10" s="3">
        <f>coeff!$B$1+coeff!$B$2*C10+coeff!$B$3*D10+coeff!$B$4*N10+coeff!$B$5*W10+coeff!$B$6*X10+coeff!$B$7*Y10+coeff!$B$8*Z10+coeff!$B$9*AA10</f>
        <v>2436.7506614000517</v>
      </c>
      <c r="AJ10" s="3">
        <v>10565.610614222473</v>
      </c>
      <c r="AK10" s="3">
        <v>8529.8509960465617</v>
      </c>
      <c r="AL10" s="3">
        <f t="shared" si="0"/>
        <v>2831153.5626885174</v>
      </c>
      <c r="AM10" s="3">
        <f t="shared" si="1"/>
        <v>124719.44855464943</v>
      </c>
      <c r="AN10" s="3">
        <f t="shared" si="2"/>
        <v>-19.267789553360547</v>
      </c>
      <c r="AP10" s="3">
        <v>10565.610614222473</v>
      </c>
      <c r="AQ10" s="3">
        <f t="shared" si="8"/>
        <v>4000</v>
      </c>
      <c r="AR10" s="3">
        <v>-19.267789553360547</v>
      </c>
      <c r="AT10" s="3">
        <v>2641.4026535556181</v>
      </c>
      <c r="AU10" s="3">
        <v>2436.7506614000517</v>
      </c>
      <c r="AV10" s="3">
        <f t="shared" si="3"/>
        <v>74816.787305685706</v>
      </c>
      <c r="AW10" s="3">
        <f t="shared" si="4"/>
        <v>4743.7081807426985</v>
      </c>
      <c r="AX10" s="3">
        <f t="shared" si="5"/>
        <v>-7.7478529023237837</v>
      </c>
      <c r="AZ10" s="3">
        <v>10565.610614222473</v>
      </c>
      <c r="BA10" s="3">
        <v>8529.8509960465617</v>
      </c>
      <c r="BB10" s="3">
        <v>10565.610614222473</v>
      </c>
      <c r="BC10" s="3">
        <v>-19.267789553360547</v>
      </c>
      <c r="BE10" s="3">
        <v>2641.4026535556181</v>
      </c>
      <c r="BF10" s="3">
        <v>2436.7506614000517</v>
      </c>
      <c r="BG10" s="3">
        <v>2641.4026535556181</v>
      </c>
      <c r="BH10" s="3">
        <v>-7.7478529023237837</v>
      </c>
      <c r="BJ10" s="3">
        <v>2641.4026535556181</v>
      </c>
      <c r="BK10" s="3">
        <f>coeff!$C$1+coeff!$C$2*C10+coeff!$C$3*D10+coeff!$C$4*N10+coeff!$C$5*W10+coeff!$C$6*X10+coeff!$C$7*Y10+coeff!$C$8*Z10+coeff!$C$9*AA10</f>
        <v>2381.3736580679715</v>
      </c>
      <c r="BL10" s="3">
        <f t="shared" si="9"/>
        <v>-9.8443527774010171</v>
      </c>
    </row>
    <row r="11" spans="1:64" ht="75" x14ac:dyDescent="0.25">
      <c r="A11" s="4" t="s">
        <v>49</v>
      </c>
      <c r="B11" s="3" t="s">
        <v>159</v>
      </c>
      <c r="C11" s="3">
        <v>11.4</v>
      </c>
      <c r="D11" s="3">
        <v>384</v>
      </c>
      <c r="E11" s="3">
        <v>557</v>
      </c>
      <c r="F11" s="3">
        <v>44939.939321525002</v>
      </c>
      <c r="G11" s="3">
        <v>5400</v>
      </c>
      <c r="H11" s="3">
        <v>510.58536585365852</v>
      </c>
      <c r="I11" s="3">
        <v>1.4505208333333333</v>
      </c>
      <c r="J11" s="3">
        <v>117.03109198313803</v>
      </c>
      <c r="K11" s="3">
        <v>5400</v>
      </c>
      <c r="L11" s="3">
        <v>1.3296492099761963</v>
      </c>
      <c r="M11" s="3">
        <v>631.21260395039815</v>
      </c>
      <c r="N11" s="3">
        <v>53262.150306992604</v>
      </c>
      <c r="O11" s="3">
        <v>6400</v>
      </c>
      <c r="P11" s="3">
        <v>490.77296357887099</v>
      </c>
      <c r="Q11" s="3">
        <v>1.6437828227874951</v>
      </c>
      <c r="R11" s="3">
        <v>138.70352172851562</v>
      </c>
      <c r="S11" s="3">
        <v>6400</v>
      </c>
      <c r="T11" s="3">
        <v>1.27805459265331</v>
      </c>
      <c r="U11" s="3">
        <v>3000</v>
      </c>
      <c r="V11" s="3">
        <v>7000</v>
      </c>
      <c r="W11" s="3">
        <v>41611.0546875</v>
      </c>
      <c r="X11" s="3">
        <v>4.032</v>
      </c>
      <c r="Y11" s="3">
        <v>3.75</v>
      </c>
      <c r="Z11" s="3">
        <v>0.4869135320186615</v>
      </c>
      <c r="AA11" s="3">
        <v>3.3958984247739181</v>
      </c>
      <c r="AB11" s="3">
        <v>10430.815210518025</v>
      </c>
      <c r="AC11" s="3">
        <v>167</v>
      </c>
      <c r="AD11" s="3">
        <f t="shared" si="6"/>
        <v>2607.7038026295063</v>
      </c>
      <c r="AE11" s="3">
        <f t="shared" si="7"/>
        <v>10430.815210518025</v>
      </c>
      <c r="AF11" s="3">
        <f>coeff!$A$1+coeff!$A$2*C11+coeff!$A$3*D11+coeff!$A$4*N11+coeff!$A$5*W11+coeff!$A$6*X11+coeff!$A$7*Y11+coeff!$A$8*Z11+coeff!$A$9*AA11</f>
        <v>10241.646974973512</v>
      </c>
      <c r="AG11" s="3">
        <f>coeff!$B$1+coeff!$B$2*C11+coeff!$B$3*D11+coeff!$B$4*N11+coeff!$B$5*W11+coeff!$B$6*X11+coeff!$B$7*Y11+coeff!$B$8*Z11+coeff!$B$9*AA11</f>
        <v>2618.0327270197563</v>
      </c>
      <c r="AJ11" s="3">
        <v>10430.815210518025</v>
      </c>
      <c r="AK11" s="3">
        <v>10241.646974973512</v>
      </c>
      <c r="AL11" s="3">
        <f t="shared" si="0"/>
        <v>2395709.0055847242</v>
      </c>
      <c r="AM11" s="3">
        <f t="shared" si="1"/>
        <v>1845901.4835224203</v>
      </c>
      <c r="AN11" s="3">
        <f t="shared" si="2"/>
        <v>-1.8135517859981243</v>
      </c>
      <c r="AP11" s="3">
        <v>10430.815210518025</v>
      </c>
      <c r="AQ11" s="3">
        <f t="shared" si="8"/>
        <v>4000</v>
      </c>
      <c r="AR11" s="3">
        <v>-1.8135517859981243</v>
      </c>
      <c r="AT11" s="3">
        <v>2607.7038026295063</v>
      </c>
      <c r="AU11" s="3">
        <v>2618.0327270197563</v>
      </c>
      <c r="AV11" s="3">
        <f t="shared" si="3"/>
        <v>57517.337299743151</v>
      </c>
      <c r="AW11" s="3">
        <f t="shared" si="4"/>
        <v>62578.348838904087</v>
      </c>
      <c r="AX11" s="3">
        <f t="shared" si="5"/>
        <v>0.39609269963232452</v>
      </c>
      <c r="AZ11" s="3">
        <v>10430.815210518025</v>
      </c>
      <c r="BA11" s="3">
        <v>10241.646974973512</v>
      </c>
      <c r="BB11" s="3">
        <v>10430.815210518025</v>
      </c>
      <c r="BC11" s="3">
        <v>-1.8135517859981243</v>
      </c>
      <c r="BE11" s="3">
        <v>2607.7038026295063</v>
      </c>
      <c r="BF11" s="3">
        <v>2618.0327270197563</v>
      </c>
      <c r="BG11" s="3">
        <v>2607.7038026295063</v>
      </c>
      <c r="BH11" s="3">
        <v>0.39609269963232452</v>
      </c>
      <c r="BJ11" s="3">
        <v>2607.7038026295063</v>
      </c>
      <c r="BK11" s="3">
        <f>coeff!$C$1+coeff!$C$2*C11+coeff!$C$3*D11+coeff!$C$4*N11+coeff!$C$5*W11+coeff!$C$6*X11+coeff!$C$7*Y11+coeff!$C$8*Z11+coeff!$C$9*AA11</f>
        <v>2606.3122465123256</v>
      </c>
      <c r="BL11" s="3">
        <f t="shared" si="9"/>
        <v>-5.3363273688426881E-2</v>
      </c>
    </row>
    <row r="12" spans="1:64" ht="45" x14ac:dyDescent="0.25">
      <c r="A12" s="4" t="s">
        <v>53</v>
      </c>
      <c r="B12" s="3" t="s">
        <v>161</v>
      </c>
      <c r="C12" s="3">
        <v>11.48</v>
      </c>
      <c r="D12" s="3">
        <v>466</v>
      </c>
      <c r="E12" s="3">
        <v>674</v>
      </c>
      <c r="F12" s="3">
        <v>72584.806569950699</v>
      </c>
      <c r="G12" s="3">
        <v>4800</v>
      </c>
      <c r="H12" s="3">
        <v>618.56097560975604</v>
      </c>
      <c r="I12" s="3">
        <v>1.446351931330472</v>
      </c>
      <c r="J12" s="3">
        <v>155.76138748916458</v>
      </c>
      <c r="K12" s="3">
        <v>4800</v>
      </c>
      <c r="L12" s="3">
        <v>1.3273841142654419</v>
      </c>
      <c r="M12" s="3">
        <v>754.49631565946027</v>
      </c>
      <c r="N12" s="3">
        <v>95267.558623060322</v>
      </c>
      <c r="O12" s="3">
        <v>6300</v>
      </c>
      <c r="P12" s="3">
        <v>591.7985029469769</v>
      </c>
      <c r="Q12" s="3">
        <v>1.6190908061361808</v>
      </c>
      <c r="R12" s="3">
        <v>204.43682861328125</v>
      </c>
      <c r="S12" s="3">
        <v>6300</v>
      </c>
      <c r="T12" s="3">
        <v>1.2699538689849292</v>
      </c>
      <c r="U12" s="3">
        <v>3000</v>
      </c>
      <c r="V12" s="3">
        <v>7000</v>
      </c>
      <c r="W12" s="3">
        <v>75609.171875</v>
      </c>
      <c r="X12" s="3">
        <v>4.3600000000000003</v>
      </c>
      <c r="Y12" s="3">
        <v>3.9</v>
      </c>
      <c r="Z12" s="3">
        <v>0.4631306529045105</v>
      </c>
      <c r="AA12" s="3">
        <v>2.327948570907441</v>
      </c>
      <c r="AB12" s="3">
        <v>10389.351933001486</v>
      </c>
      <c r="AC12" s="3">
        <v>41</v>
      </c>
      <c r="AD12" s="3">
        <f t="shared" si="6"/>
        <v>2597.3379832503715</v>
      </c>
      <c r="AE12" s="3">
        <f t="shared" si="7"/>
        <v>10389.351933001486</v>
      </c>
      <c r="AF12" s="3">
        <f>coeff!$A$1+coeff!$A$2*C12+coeff!$A$3*D12+coeff!$A$4*N12+coeff!$A$5*W12+coeff!$A$6*X12+coeff!$A$7*Y12+coeff!$A$8*Z12+coeff!$A$9*AA12</f>
        <v>8586.5074597067542</v>
      </c>
      <c r="AG12" s="3">
        <f>coeff!$B$1+coeff!$B$2*C12+coeff!$B$3*D12+coeff!$B$4*N12+coeff!$B$5*W12+coeff!$B$6*X12+coeff!$B$7*Y12+coeff!$B$8*Z12+coeff!$B$9*AA12</f>
        <v>2494.8198310805815</v>
      </c>
      <c r="AJ12" s="3">
        <v>10389.351933001486</v>
      </c>
      <c r="AK12" s="3">
        <v>8586.5074597067542</v>
      </c>
      <c r="AL12" s="3">
        <f t="shared" si="0"/>
        <v>2269073.8397282241</v>
      </c>
      <c r="AM12" s="3">
        <f t="shared" si="1"/>
        <v>87912.217029767504</v>
      </c>
      <c r="AN12" s="3">
        <f t="shared" si="2"/>
        <v>-17.352809731741274</v>
      </c>
      <c r="AP12" s="3">
        <v>10389.351933001486</v>
      </c>
      <c r="AQ12" s="3">
        <f t="shared" si="8"/>
        <v>4000</v>
      </c>
      <c r="AR12" s="3">
        <v>-17.352809731741274</v>
      </c>
      <c r="AT12" s="3">
        <v>2597.3379832503715</v>
      </c>
      <c r="AU12" s="3">
        <v>2494.8198310805815</v>
      </c>
      <c r="AV12" s="3">
        <f t="shared" si="3"/>
        <v>52652.765768604571</v>
      </c>
      <c r="AW12" s="3">
        <f t="shared" si="4"/>
        <v>16114.71633967376</v>
      </c>
      <c r="AX12" s="3">
        <f t="shared" si="5"/>
        <v>-3.9470470470499315</v>
      </c>
      <c r="AZ12" s="3">
        <v>10389.351933001486</v>
      </c>
      <c r="BA12" s="3">
        <v>8586.5074597067542</v>
      </c>
      <c r="BB12" s="3">
        <v>10389.351933001486</v>
      </c>
      <c r="BC12" s="3">
        <v>-17.352809731741274</v>
      </c>
      <c r="BE12" s="3">
        <v>2597.3379832503715</v>
      </c>
      <c r="BF12" s="3">
        <v>2494.8198310805815</v>
      </c>
      <c r="BG12" s="3">
        <v>2597.3379832503715</v>
      </c>
      <c r="BH12" s="3">
        <v>-3.9470470470499315</v>
      </c>
      <c r="BJ12" s="3">
        <v>2597.3379832503715</v>
      </c>
      <c r="BK12" s="3">
        <f>coeff!$C$1+coeff!$C$2*C12+coeff!$C$3*D12+coeff!$C$4*N12+coeff!$C$5*W12+coeff!$C$6*X12+coeff!$C$7*Y12+coeff!$C$8*Z12+coeff!$C$9*AA12</f>
        <v>2601.9674211290767</v>
      </c>
      <c r="BL12" s="3">
        <f t="shared" si="9"/>
        <v>0.17823779225342806</v>
      </c>
    </row>
    <row r="13" spans="1:64" ht="45" x14ac:dyDescent="0.25">
      <c r="A13" s="4" t="s">
        <v>162</v>
      </c>
      <c r="B13" s="3" t="s">
        <v>163</v>
      </c>
      <c r="C13" s="3">
        <v>11.4</v>
      </c>
      <c r="D13" s="3">
        <v>433</v>
      </c>
      <c r="E13" s="3">
        <v>612</v>
      </c>
      <c r="F13" s="3">
        <v>57747.575384371114</v>
      </c>
      <c r="G13" s="3">
        <v>5500</v>
      </c>
      <c r="H13" s="3">
        <v>562.02439024390242</v>
      </c>
      <c r="I13" s="3">
        <v>1.4133949191685913</v>
      </c>
      <c r="J13" s="3">
        <v>133.36622490616887</v>
      </c>
      <c r="K13" s="3">
        <v>5500</v>
      </c>
      <c r="L13" s="3">
        <v>1.2979776859283447</v>
      </c>
      <c r="M13" s="3">
        <v>711.25657677277604</v>
      </c>
      <c r="N13" s="3">
        <v>69297.09046124536</v>
      </c>
      <c r="O13" s="3">
        <v>6600</v>
      </c>
      <c r="P13" s="3">
        <v>540.84943964902186</v>
      </c>
      <c r="Q13" s="3">
        <v>1.64262488862073</v>
      </c>
      <c r="R13" s="3">
        <v>160.03947448730469</v>
      </c>
      <c r="S13" s="3">
        <v>6600</v>
      </c>
      <c r="T13" s="3">
        <v>1.2490749183580181</v>
      </c>
      <c r="U13" s="3">
        <v>3000</v>
      </c>
      <c r="V13" s="3">
        <v>7000</v>
      </c>
      <c r="W13" s="3">
        <v>52497.79296875</v>
      </c>
      <c r="X13" s="3">
        <v>4.3499999999999996</v>
      </c>
      <c r="Y13" s="3">
        <v>3.64</v>
      </c>
      <c r="Z13" s="3">
        <v>0.42945820093154907</v>
      </c>
      <c r="AA13" s="3">
        <v>3.0356611404086986</v>
      </c>
      <c r="AB13" s="3">
        <v>10188.210417145452</v>
      </c>
      <c r="AC13" s="3">
        <v>204</v>
      </c>
      <c r="AD13" s="3">
        <f t="shared" si="6"/>
        <v>2547.052604286363</v>
      </c>
      <c r="AE13" s="3">
        <f t="shared" si="7"/>
        <v>10188.210417145452</v>
      </c>
      <c r="AF13" s="3">
        <f>coeff!$A$1+coeff!$A$2*C13+coeff!$A$3*D13+coeff!$A$4*N13+coeff!$A$5*W13+coeff!$A$6*X13+coeff!$A$7*Y13+coeff!$A$8*Z13+coeff!$A$9*AA13</f>
        <v>8962.1867265034562</v>
      </c>
      <c r="AG13" s="3">
        <f>coeff!$B$1+coeff!$B$2*C13+coeff!$B$3*D13+coeff!$B$4*N13+coeff!$B$5*W13+coeff!$B$6*X13+coeff!$B$7*Y13+coeff!$B$8*Z13+coeff!$B$9*AA13</f>
        <v>2403.9232704866658</v>
      </c>
      <c r="AJ13" s="3">
        <v>10188.210417145452</v>
      </c>
      <c r="AK13" s="3">
        <v>8962.1867265034562</v>
      </c>
      <c r="AL13" s="3">
        <f t="shared" si="0"/>
        <v>1703554.905242811</v>
      </c>
      <c r="AM13" s="3">
        <f t="shared" si="1"/>
        <v>6269.3650950501496</v>
      </c>
      <c r="AN13" s="3">
        <f t="shared" si="2"/>
        <v>-12.033749210545899</v>
      </c>
      <c r="AP13" s="3">
        <v>10188.210417145452</v>
      </c>
      <c r="AQ13" s="3">
        <f t="shared" si="8"/>
        <v>4000</v>
      </c>
      <c r="AR13" s="3">
        <v>-12.033749210545899</v>
      </c>
      <c r="AT13" s="3">
        <v>2547.052604286363</v>
      </c>
      <c r="AU13" s="3">
        <v>2403.9232704866658</v>
      </c>
      <c r="AV13" s="3">
        <f t="shared" si="3"/>
        <v>32104.227421712887</v>
      </c>
      <c r="AW13" s="3">
        <f t="shared" si="4"/>
        <v>1299.400055925988</v>
      </c>
      <c r="AX13" s="3">
        <f t="shared" si="5"/>
        <v>-5.6194101982357507</v>
      </c>
      <c r="AZ13" s="3">
        <v>10188.210417145452</v>
      </c>
      <c r="BA13" s="3">
        <v>8962.1867265034562</v>
      </c>
      <c r="BB13" s="3">
        <v>10188.210417145452</v>
      </c>
      <c r="BC13" s="3">
        <v>-12.033749210545899</v>
      </c>
      <c r="BE13" s="3">
        <v>2547.052604286363</v>
      </c>
      <c r="BF13" s="3">
        <v>2403.9232704866658</v>
      </c>
      <c r="BG13" s="3">
        <v>2547.052604286363</v>
      </c>
      <c r="BH13" s="3">
        <v>-5.6194101982357507</v>
      </c>
      <c r="BJ13" s="3">
        <v>2547.052604286363</v>
      </c>
      <c r="BK13" s="3">
        <f>coeff!$C$1+coeff!$C$2*C13+coeff!$C$3*D13+coeff!$C$4*N13+coeff!$C$5*W13+coeff!$C$6*X13+coeff!$C$7*Y13+coeff!$C$8*Z13+coeff!$C$9*AA13</f>
        <v>2392.2624182378954</v>
      </c>
      <c r="BL13" s="3">
        <f t="shared" si="9"/>
        <v>-6.0772276861489072</v>
      </c>
    </row>
    <row r="14" spans="1:64" ht="45" x14ac:dyDescent="0.25">
      <c r="A14" s="4" t="s">
        <v>53</v>
      </c>
      <c r="B14" s="3" t="s">
        <v>164</v>
      </c>
      <c r="C14" s="3">
        <v>11.4</v>
      </c>
      <c r="D14" s="3">
        <v>433</v>
      </c>
      <c r="E14" s="3">
        <v>612</v>
      </c>
      <c r="F14" s="3">
        <v>57747.575384371114</v>
      </c>
      <c r="G14" s="3">
        <v>5500</v>
      </c>
      <c r="H14" s="3">
        <v>561.85365853658539</v>
      </c>
      <c r="I14" s="3">
        <v>1.4133949191685913</v>
      </c>
      <c r="J14" s="3">
        <v>133.36622490616887</v>
      </c>
      <c r="K14" s="3">
        <v>5500</v>
      </c>
      <c r="L14" s="3">
        <v>1.2975833415985107</v>
      </c>
      <c r="M14" s="3">
        <v>711.25657677277604</v>
      </c>
      <c r="N14" s="3">
        <v>69297.09046124536</v>
      </c>
      <c r="O14" s="3">
        <v>6600</v>
      </c>
      <c r="P14" s="3">
        <v>540.74541647763931</v>
      </c>
      <c r="Q14" s="3">
        <v>1.64262488862073</v>
      </c>
      <c r="R14" s="3">
        <v>160.03947448730469</v>
      </c>
      <c r="S14" s="3">
        <v>6600</v>
      </c>
      <c r="T14" s="3">
        <v>1.2488346800869263</v>
      </c>
      <c r="U14" s="3">
        <v>3000</v>
      </c>
      <c r="V14" s="3">
        <v>7000</v>
      </c>
      <c r="W14" s="3">
        <v>52497.79296875</v>
      </c>
      <c r="X14" s="3">
        <v>4.3499999999999996</v>
      </c>
      <c r="Y14" s="3">
        <v>3.64</v>
      </c>
      <c r="Z14" s="3">
        <v>0.42945820093154907</v>
      </c>
      <c r="AA14" s="3">
        <v>3.0356611404086986</v>
      </c>
      <c r="AB14" s="3">
        <v>10185.672086741748</v>
      </c>
      <c r="AC14" s="3">
        <v>43</v>
      </c>
      <c r="AD14" s="3">
        <f t="shared" si="6"/>
        <v>2546.418021685437</v>
      </c>
      <c r="AE14" s="3">
        <f t="shared" si="7"/>
        <v>10185.672086741748</v>
      </c>
      <c r="AF14" s="3">
        <f>coeff!$A$1+coeff!$A$2*C14+coeff!$A$3*D14+coeff!$A$4*N14+coeff!$A$5*W14+coeff!$A$6*X14+coeff!$A$7*Y14+coeff!$A$8*Z14+coeff!$A$9*AA14</f>
        <v>8962.1867265034562</v>
      </c>
      <c r="AG14" s="3">
        <f>coeff!$B$1+coeff!$B$2*C14+coeff!$B$3*D14+coeff!$B$4*N14+coeff!$B$5*W14+coeff!$B$6*X14+coeff!$B$7*Y14+coeff!$B$8*Z14+coeff!$B$9*AA14</f>
        <v>2403.9232704866658</v>
      </c>
      <c r="AJ14" s="3">
        <v>10185.672086741748</v>
      </c>
      <c r="AK14" s="3">
        <v>8962.1867265034562</v>
      </c>
      <c r="AL14" s="3">
        <f t="shared" si="0"/>
        <v>1696935.2753820494</v>
      </c>
      <c r="AM14" s="3">
        <f t="shared" si="1"/>
        <v>6269.3650950501496</v>
      </c>
      <c r="AN14" s="3">
        <f t="shared" si="2"/>
        <v>-12.011827494730074</v>
      </c>
      <c r="AP14" s="3">
        <v>10185.672086741748</v>
      </c>
      <c r="AQ14" s="3">
        <f t="shared" si="8"/>
        <v>4000</v>
      </c>
      <c r="AR14" s="3">
        <v>-12.011827494730074</v>
      </c>
      <c r="AT14" s="3">
        <v>2546.418021685437</v>
      </c>
      <c r="AU14" s="3">
        <v>2403.9232704866658</v>
      </c>
      <c r="AV14" s="3">
        <f t="shared" si="3"/>
        <v>31877.22550517134</v>
      </c>
      <c r="AW14" s="3">
        <f t="shared" si="4"/>
        <v>1299.400055925988</v>
      </c>
      <c r="AX14" s="3">
        <f t="shared" si="5"/>
        <v>-5.5958899907744115</v>
      </c>
      <c r="AZ14" s="3">
        <v>10185.672086741748</v>
      </c>
      <c r="BA14" s="3">
        <v>8962.1867265034562</v>
      </c>
      <c r="BB14" s="3">
        <v>10185.672086741748</v>
      </c>
      <c r="BC14" s="3">
        <v>-12.011827494730074</v>
      </c>
      <c r="BE14" s="3">
        <v>2546.418021685437</v>
      </c>
      <c r="BF14" s="3">
        <v>2403.9232704866658</v>
      </c>
      <c r="BG14" s="3">
        <v>2546.418021685437</v>
      </c>
      <c r="BH14" s="3">
        <v>-5.5958899907744115</v>
      </c>
      <c r="BJ14" s="3">
        <v>2546.418021685437</v>
      </c>
      <c r="BK14" s="3">
        <f>coeff!$C$1+coeff!$C$2*C14+coeff!$C$3*D14+coeff!$C$4*N14+coeff!$C$5*W14+coeff!$C$6*X14+coeff!$C$7*Y14+coeff!$C$8*Z14+coeff!$C$9*AA14</f>
        <v>2392.2624182378954</v>
      </c>
      <c r="BL14" s="3">
        <f t="shared" si="9"/>
        <v>-6.0538215695437243</v>
      </c>
    </row>
    <row r="15" spans="1:64" ht="75" x14ac:dyDescent="0.25">
      <c r="A15" s="4" t="s">
        <v>49</v>
      </c>
      <c r="B15" s="3" t="s">
        <v>159</v>
      </c>
      <c r="C15" s="3">
        <v>11.2</v>
      </c>
      <c r="D15" s="3">
        <v>378</v>
      </c>
      <c r="E15" s="3">
        <v>538</v>
      </c>
      <c r="F15" s="3">
        <v>46010.704961991389</v>
      </c>
      <c r="G15" s="3">
        <v>5400</v>
      </c>
      <c r="H15" s="3">
        <v>489.19512195121951</v>
      </c>
      <c r="I15" s="3">
        <v>1.4232804232804233</v>
      </c>
      <c r="J15" s="3">
        <v>121.72144169838992</v>
      </c>
      <c r="K15" s="3">
        <v>5400</v>
      </c>
      <c r="L15" s="3">
        <v>1.2941670417785645</v>
      </c>
      <c r="M15" s="3">
        <v>622.75886371891954</v>
      </c>
      <c r="N15" s="3">
        <v>57939.40624843361</v>
      </c>
      <c r="O15" s="3">
        <v>6800</v>
      </c>
      <c r="P15" s="3">
        <v>471.22171563965537</v>
      </c>
      <c r="Q15" s="3">
        <v>1.647510221478623</v>
      </c>
      <c r="R15" s="3">
        <v>153.27885437011719</v>
      </c>
      <c r="S15" s="3">
        <v>6800</v>
      </c>
      <c r="T15" s="3">
        <v>1.2466182953430043</v>
      </c>
      <c r="U15" s="3">
        <v>3000</v>
      </c>
      <c r="V15" s="3">
        <v>7000</v>
      </c>
      <c r="W15" s="3">
        <v>42602.50390625</v>
      </c>
      <c r="X15" s="3">
        <v>4</v>
      </c>
      <c r="Y15" s="3">
        <v>3.75</v>
      </c>
      <c r="Z15" s="3">
        <v>0.46977949142456055</v>
      </c>
      <c r="AA15" s="3">
        <v>3.2321241999559547</v>
      </c>
      <c r="AB15" s="3">
        <v>10163.141348486273</v>
      </c>
      <c r="AC15" s="3">
        <v>170</v>
      </c>
      <c r="AD15" s="3">
        <f t="shared" si="6"/>
        <v>2540.7853371215683</v>
      </c>
      <c r="AE15" s="3">
        <f t="shared" si="7"/>
        <v>10163.141348486273</v>
      </c>
      <c r="AF15" s="3">
        <f>coeff!$A$1+coeff!$A$2*C15+coeff!$A$3*D15+coeff!$A$4*N15+coeff!$A$5*W15+coeff!$A$6*X15+coeff!$A$7*Y15+coeff!$A$8*Z15+coeff!$A$9*AA15</f>
        <v>10365.996533550941</v>
      </c>
      <c r="AG15" s="3">
        <f>coeff!$B$1+coeff!$B$2*C15+coeff!$B$3*D15+coeff!$B$4*N15+coeff!$B$5*W15+coeff!$B$6*X15+coeff!$B$7*Y15+coeff!$B$8*Z15+coeff!$B$9*AA15</f>
        <v>2554.4354841108097</v>
      </c>
      <c r="AJ15" s="3">
        <v>10163.141348486273</v>
      </c>
      <c r="AK15" s="3">
        <v>10365.996533550941</v>
      </c>
      <c r="AL15" s="3">
        <f t="shared" si="0"/>
        <v>1638742.9155502289</v>
      </c>
      <c r="AM15" s="3">
        <f t="shared" si="1"/>
        <v>2199256.7580468026</v>
      </c>
      <c r="AN15" s="3">
        <f t="shared" si="2"/>
        <v>1.9959890166723016</v>
      </c>
      <c r="AP15" s="3">
        <v>10163.141348486273</v>
      </c>
      <c r="AQ15" s="3">
        <f t="shared" si="8"/>
        <v>4000</v>
      </c>
      <c r="AR15" s="3">
        <v>1.9959890166723016</v>
      </c>
      <c r="AT15" s="3">
        <v>2540.7853371215683</v>
      </c>
      <c r="AU15" s="3">
        <v>2554.4354841108097</v>
      </c>
      <c r="AV15" s="3">
        <f t="shared" si="3"/>
        <v>29897.611744893242</v>
      </c>
      <c r="AW15" s="3">
        <f t="shared" si="4"/>
        <v>34804.411851888712</v>
      </c>
      <c r="AX15" s="3">
        <f t="shared" si="5"/>
        <v>0.53724125331680095</v>
      </c>
      <c r="AZ15" s="3">
        <v>10163.141348486273</v>
      </c>
      <c r="BA15" s="3">
        <v>10365.996533550941</v>
      </c>
      <c r="BB15" s="3">
        <v>10163.141348486273</v>
      </c>
      <c r="BC15" s="3">
        <v>1.9959890166723016</v>
      </c>
      <c r="BE15" s="3">
        <v>2540.7853371215683</v>
      </c>
      <c r="BF15" s="3">
        <v>2554.4354841108097</v>
      </c>
      <c r="BG15" s="3">
        <v>2540.7853371215683</v>
      </c>
      <c r="BH15" s="3">
        <v>0.53724125331680095</v>
      </c>
      <c r="BJ15" s="3">
        <v>2540.7853371215683</v>
      </c>
      <c r="BK15" s="3">
        <f>coeff!$C$1+coeff!$C$2*C15+coeff!$C$3*D15+coeff!$C$4*N15+coeff!$C$5*W15+coeff!$C$6*X15+coeff!$C$7*Y15+coeff!$C$8*Z15+coeff!$C$9*AA15</f>
        <v>2554.6516736776139</v>
      </c>
      <c r="BL15" s="3">
        <f t="shared" si="9"/>
        <v>0.54575002277660323</v>
      </c>
    </row>
    <row r="16" spans="1:64" ht="45" x14ac:dyDescent="0.25">
      <c r="A16" s="4" t="s">
        <v>25</v>
      </c>
      <c r="B16" s="3" t="s">
        <v>87</v>
      </c>
      <c r="C16" s="3">
        <v>10.4</v>
      </c>
      <c r="D16" s="3">
        <v>409</v>
      </c>
      <c r="E16" s="3">
        <v>619</v>
      </c>
      <c r="F16" s="3">
        <v>52905.852974092806</v>
      </c>
      <c r="G16" s="3">
        <v>5100</v>
      </c>
      <c r="H16" s="3">
        <v>552.04878048780483</v>
      </c>
      <c r="I16" s="3">
        <v>1.5134474327628362</v>
      </c>
      <c r="J16" s="3">
        <v>129.35416375083815</v>
      </c>
      <c r="K16" s="3">
        <v>5100</v>
      </c>
      <c r="L16" s="3">
        <v>1.3497524261474609</v>
      </c>
      <c r="M16" s="3">
        <v>673.25282564207521</v>
      </c>
      <c r="N16" s="3">
        <v>67429.02830031437</v>
      </c>
      <c r="O16" s="3">
        <v>6500</v>
      </c>
      <c r="P16" s="3">
        <v>481.34261294820539</v>
      </c>
      <c r="Q16" s="3">
        <v>1.6460949282202328</v>
      </c>
      <c r="R16" s="3">
        <v>164.86314392089844</v>
      </c>
      <c r="S16" s="3">
        <v>6500</v>
      </c>
      <c r="T16" s="3">
        <v>1.1768768042743407</v>
      </c>
      <c r="U16" s="3">
        <v>2500</v>
      </c>
      <c r="V16" s="3">
        <v>6500</v>
      </c>
      <c r="W16" s="3">
        <v>46681.6328125</v>
      </c>
      <c r="X16" s="3">
        <v>4.0339999999999998</v>
      </c>
      <c r="Y16" s="3">
        <v>4</v>
      </c>
      <c r="Z16" s="3">
        <v>0.42618545889854431</v>
      </c>
      <c r="AA16" s="3">
        <v>2.9321934237661837</v>
      </c>
      <c r="AB16" s="3">
        <v>10106.516921687205</v>
      </c>
      <c r="AC16" s="3">
        <v>62</v>
      </c>
      <c r="AD16" s="3">
        <f t="shared" si="6"/>
        <v>2526.6292304218014</v>
      </c>
      <c r="AE16" s="3">
        <f t="shared" si="7"/>
        <v>10106.516921687205</v>
      </c>
      <c r="AF16" s="3">
        <f>coeff!$A$1+coeff!$A$2*C16+coeff!$A$3*D16+coeff!$A$4*N16+coeff!$A$5*W16+coeff!$A$6*X16+coeff!$A$7*Y16+coeff!$A$8*Z16+coeff!$A$9*AA16</f>
        <v>10271.803231887616</v>
      </c>
      <c r="AG16" s="3">
        <f>coeff!$B$1+coeff!$B$2*C16+coeff!$B$3*D16+coeff!$B$4*N16+coeff!$B$5*W16+coeff!$B$6*X16+coeff!$B$7*Y16+coeff!$B$8*Z16+coeff!$B$9*AA16</f>
        <v>2390.5594207400154</v>
      </c>
      <c r="AJ16" s="3">
        <v>10106.516921687205</v>
      </c>
      <c r="AK16" s="3">
        <v>10271.803231887616</v>
      </c>
      <c r="AL16" s="3">
        <f t="shared" si="0"/>
        <v>1496975.5396076196</v>
      </c>
      <c r="AM16" s="3">
        <f t="shared" si="1"/>
        <v>1928753.8512588849</v>
      </c>
      <c r="AN16" s="3">
        <f t="shared" si="2"/>
        <v>1.6354428680144832</v>
      </c>
      <c r="AP16" s="3">
        <v>10106.516921687205</v>
      </c>
      <c r="AQ16" s="3">
        <f t="shared" si="8"/>
        <v>4000</v>
      </c>
      <c r="AR16" s="3">
        <v>1.6354428680144832</v>
      </c>
      <c r="AT16" s="3">
        <v>2526.6292304218014</v>
      </c>
      <c r="AU16" s="3">
        <v>2390.5594207400154</v>
      </c>
      <c r="AV16" s="3">
        <f t="shared" si="3"/>
        <v>25202.56327066071</v>
      </c>
      <c r="AW16" s="3">
        <f t="shared" si="4"/>
        <v>514.5340188289581</v>
      </c>
      <c r="AX16" s="3">
        <f t="shared" si="5"/>
        <v>-5.3854284611070593</v>
      </c>
      <c r="AZ16" s="3">
        <v>10106.516921687205</v>
      </c>
      <c r="BA16" s="3">
        <v>10271.803231887616</v>
      </c>
      <c r="BB16" s="3">
        <v>10106.516921687205</v>
      </c>
      <c r="BC16" s="3">
        <v>1.6354428680144832</v>
      </c>
      <c r="BE16" s="3">
        <v>2526.6292304218014</v>
      </c>
      <c r="BF16" s="3">
        <v>2390.5594207400154</v>
      </c>
      <c r="BG16" s="3">
        <v>2526.6292304218014</v>
      </c>
      <c r="BH16" s="3">
        <v>-5.3854284611070593</v>
      </c>
      <c r="BJ16" s="3">
        <v>2526.6292304218014</v>
      </c>
      <c r="BK16" s="3">
        <f>coeff!$C$1+coeff!$C$2*C16+coeff!$C$3*D16+coeff!$C$4*N16+coeff!$C$5*W16+coeff!$C$6*X16+coeff!$C$7*Y16+coeff!$C$8*Z16+coeff!$C$9*AA16</f>
        <v>2380.2594486966204</v>
      </c>
      <c r="BL16" s="3">
        <f t="shared" si="9"/>
        <v>-5.7930851097113925</v>
      </c>
    </row>
    <row r="17" spans="1:64" ht="75" x14ac:dyDescent="0.25">
      <c r="A17" s="4" t="s">
        <v>49</v>
      </c>
      <c r="B17" s="3" t="s">
        <v>165</v>
      </c>
      <c r="C17" s="3">
        <v>11.49</v>
      </c>
      <c r="D17" s="3">
        <v>400</v>
      </c>
      <c r="E17" s="3">
        <v>553</v>
      </c>
      <c r="F17" s="3">
        <v>47296.560149014411</v>
      </c>
      <c r="G17" s="3">
        <v>5000</v>
      </c>
      <c r="H17" s="3">
        <v>515.19512195121956</v>
      </c>
      <c r="I17" s="3">
        <v>1.3825000000000001</v>
      </c>
      <c r="J17" s="3">
        <v>118.24140037253602</v>
      </c>
      <c r="K17" s="3">
        <v>5000</v>
      </c>
      <c r="L17" s="3">
        <v>1.2879878282546997</v>
      </c>
      <c r="M17" s="3">
        <v>638.60010667520362</v>
      </c>
      <c r="N17" s="3">
        <v>61485.528193718746</v>
      </c>
      <c r="O17" s="3">
        <v>6500</v>
      </c>
      <c r="P17" s="3">
        <v>493.87972704561412</v>
      </c>
      <c r="Q17" s="3">
        <v>1.596500266688009</v>
      </c>
      <c r="R17" s="3">
        <v>153.71382141113281</v>
      </c>
      <c r="S17" s="3">
        <v>6500</v>
      </c>
      <c r="T17" s="3">
        <v>1.2346993176140353</v>
      </c>
      <c r="U17" s="3">
        <v>3000</v>
      </c>
      <c r="V17" s="3">
        <v>7000</v>
      </c>
      <c r="W17" s="3">
        <v>47296.5625</v>
      </c>
      <c r="X17" s="3">
        <v>4</v>
      </c>
      <c r="Y17" s="3">
        <v>3.97</v>
      </c>
      <c r="Z17" s="3">
        <v>0.45904195308685303</v>
      </c>
      <c r="AA17" s="3">
        <v>3.1582489922409054</v>
      </c>
      <c r="AB17" s="3">
        <v>10090.74858347494</v>
      </c>
      <c r="AC17" s="3">
        <v>172</v>
      </c>
      <c r="AD17" s="3">
        <f t="shared" si="6"/>
        <v>2522.6871458687351</v>
      </c>
      <c r="AE17" s="3">
        <f t="shared" si="7"/>
        <v>10090.74858347494</v>
      </c>
      <c r="AF17" s="3">
        <f>coeff!$A$1+coeff!$A$2*C17+coeff!$A$3*D17+coeff!$A$4*N17+coeff!$A$5*W17+coeff!$A$6*X17+coeff!$A$7*Y17+coeff!$A$8*Z17+coeff!$A$9*AA17</f>
        <v>9958.5193183750562</v>
      </c>
      <c r="AG17" s="3">
        <f>coeff!$B$1+coeff!$B$2*C17+coeff!$B$3*D17+coeff!$B$4*N17+coeff!$B$5*W17+coeff!$B$6*X17+coeff!$B$7*Y17+coeff!$B$8*Z17+coeff!$B$9*AA17</f>
        <v>2573.8516768386626</v>
      </c>
      <c r="AJ17" s="3">
        <v>10090.74858347494</v>
      </c>
      <c r="AK17" s="3">
        <v>9958.5193183750562</v>
      </c>
      <c r="AL17" s="3">
        <f t="shared" si="0"/>
        <v>1458638.7563393586</v>
      </c>
      <c r="AM17" s="3">
        <f t="shared" si="1"/>
        <v>1156725.8777310201</v>
      </c>
      <c r="AN17" s="3">
        <f t="shared" si="2"/>
        <v>-1.3104009480171652</v>
      </c>
      <c r="AP17" s="3">
        <v>10090.74858347494</v>
      </c>
      <c r="AQ17" s="3">
        <f t="shared" si="8"/>
        <v>4000</v>
      </c>
      <c r="AR17" s="3">
        <v>-1.3104009480171652</v>
      </c>
      <c r="AT17" s="3">
        <v>2522.6871458687351</v>
      </c>
      <c r="AU17" s="3">
        <v>2573.8516768386626</v>
      </c>
      <c r="AV17" s="3">
        <f t="shared" si="3"/>
        <v>23966.466604766661</v>
      </c>
      <c r="AW17" s="3">
        <f t="shared" si="4"/>
        <v>42425.947144125523</v>
      </c>
      <c r="AX17" s="3">
        <f t="shared" si="5"/>
        <v>2.0281758304321156</v>
      </c>
      <c r="AZ17" s="3">
        <v>10090.74858347494</v>
      </c>
      <c r="BA17" s="3">
        <v>9958.5193183750562</v>
      </c>
      <c r="BB17" s="3">
        <v>10090.74858347494</v>
      </c>
      <c r="BC17" s="3">
        <v>-1.3104009480171652</v>
      </c>
      <c r="BE17" s="3">
        <v>2522.6871458687351</v>
      </c>
      <c r="BF17" s="3">
        <v>2573.8516768386626</v>
      </c>
      <c r="BG17" s="3">
        <v>2522.6871458687351</v>
      </c>
      <c r="BH17" s="3">
        <v>2.0281758304321156</v>
      </c>
      <c r="BJ17" s="3">
        <v>2522.6871458687351</v>
      </c>
      <c r="BK17" s="3">
        <f>coeff!$C$1+coeff!$C$2*C17+coeff!$C$3*D17+coeff!$C$4*N17+coeff!$C$5*W17+coeff!$C$6*X17+coeff!$C$7*Y17+coeff!$C$8*Z17+coeff!$C$9*AA17</f>
        <v>2550.7359674538316</v>
      </c>
      <c r="BL17" s="3">
        <f t="shared" si="9"/>
        <v>1.1118628653985274</v>
      </c>
    </row>
    <row r="18" spans="1:64" ht="45" x14ac:dyDescent="0.25">
      <c r="A18" s="4" t="s">
        <v>53</v>
      </c>
      <c r="B18" s="3" t="s">
        <v>147</v>
      </c>
      <c r="C18" s="3">
        <v>11.4</v>
      </c>
      <c r="D18" s="3">
        <v>401</v>
      </c>
      <c r="E18" s="3">
        <v>551</v>
      </c>
      <c r="F18" s="3">
        <v>40689.127625042129</v>
      </c>
      <c r="G18" s="3">
        <v>4200</v>
      </c>
      <c r="H18" s="3">
        <v>517.90243902439022</v>
      </c>
      <c r="I18" s="3">
        <v>1.3740648379052369</v>
      </c>
      <c r="J18" s="3">
        <v>101.46914619711254</v>
      </c>
      <c r="K18" s="3">
        <v>4200</v>
      </c>
      <c r="L18" s="3">
        <v>1.2915273904800415</v>
      </c>
      <c r="M18" s="3">
        <v>630.52716555325117</v>
      </c>
      <c r="N18" s="3">
        <v>65877.635202449164</v>
      </c>
      <c r="O18" s="3">
        <v>6800</v>
      </c>
      <c r="P18" s="3">
        <v>491.82991330238485</v>
      </c>
      <c r="Q18" s="3">
        <v>1.5723869465168359</v>
      </c>
      <c r="R18" s="3">
        <v>164.28338623046875</v>
      </c>
      <c r="S18" s="3">
        <v>6800</v>
      </c>
      <c r="T18" s="3">
        <v>1.226508511976022</v>
      </c>
      <c r="U18" s="3">
        <v>3000</v>
      </c>
      <c r="V18" s="3">
        <v>7000</v>
      </c>
      <c r="W18" s="3">
        <v>48439.4375</v>
      </c>
      <c r="X18" s="3">
        <v>4.125</v>
      </c>
      <c r="Y18" s="3">
        <v>3.75</v>
      </c>
      <c r="Z18" s="3">
        <v>0.46489888429641724</v>
      </c>
      <c r="AA18" s="3">
        <v>3.1036112040816</v>
      </c>
      <c r="AB18" s="3">
        <v>10072.143609824254</v>
      </c>
      <c r="AC18" s="3">
        <v>44</v>
      </c>
      <c r="AD18" s="3">
        <f t="shared" si="6"/>
        <v>2518.0359024560635</v>
      </c>
      <c r="AE18" s="3">
        <f t="shared" si="7"/>
        <v>10072.143609824254</v>
      </c>
      <c r="AF18" s="3">
        <f>coeff!$A$1+coeff!$A$2*C18+coeff!$A$3*D18+coeff!$A$4*N18+coeff!$A$5*W18+coeff!$A$6*X18+coeff!$A$7*Y18+coeff!$A$8*Z18+coeff!$A$9*AA18</f>
        <v>10106.828397909485</v>
      </c>
      <c r="AG18" s="3">
        <f>coeff!$B$1+coeff!$B$2*C18+coeff!$B$3*D18+coeff!$B$4*N18+coeff!$B$5*W18+coeff!$B$6*X18+coeff!$B$7*Y18+coeff!$B$8*Z18+coeff!$B$9*AA18</f>
        <v>2528.8612311501306</v>
      </c>
      <c r="AJ18" s="3">
        <v>10072.143609824254</v>
      </c>
      <c r="AK18" s="3">
        <v>10106.828397909485</v>
      </c>
      <c r="AL18" s="3">
        <f t="shared" si="0"/>
        <v>1414044.9157459482</v>
      </c>
      <c r="AM18" s="3">
        <f t="shared" si="1"/>
        <v>1497737.8248699738</v>
      </c>
      <c r="AN18" s="3">
        <f t="shared" si="2"/>
        <v>0.34436351812339039</v>
      </c>
      <c r="AP18" s="3">
        <v>10072.143609824254</v>
      </c>
      <c r="AQ18" s="3">
        <f t="shared" si="8"/>
        <v>4000</v>
      </c>
      <c r="AR18" s="3">
        <v>0.34436351812339039</v>
      </c>
      <c r="AT18" s="3">
        <v>2518.0359024560635</v>
      </c>
      <c r="AU18" s="3">
        <v>2528.8612311501306</v>
      </c>
      <c r="AV18" s="3">
        <f t="shared" si="3"/>
        <v>22547.972754686889</v>
      </c>
      <c r="AW18" s="3">
        <f t="shared" si="4"/>
        <v>25916.219399699301</v>
      </c>
      <c r="AX18" s="3">
        <f t="shared" si="5"/>
        <v>0.42991161021605123</v>
      </c>
      <c r="AZ18" s="3">
        <v>10072.143609824254</v>
      </c>
      <c r="BA18" s="3">
        <v>10106.828397909485</v>
      </c>
      <c r="BB18" s="3">
        <v>10072.143609824254</v>
      </c>
      <c r="BC18" s="3">
        <v>0.34436351812339039</v>
      </c>
      <c r="BE18" s="3">
        <v>2518.0359024560635</v>
      </c>
      <c r="BF18" s="3">
        <v>2528.8612311501306</v>
      </c>
      <c r="BG18" s="3">
        <v>2518.0359024560635</v>
      </c>
      <c r="BH18" s="3">
        <v>0.42991161021605123</v>
      </c>
      <c r="BJ18" s="3">
        <v>2518.0359024560635</v>
      </c>
      <c r="BK18" s="3">
        <f>coeff!$C$1+coeff!$C$2*C18+coeff!$C$3*D18+coeff!$C$4*N18+coeff!$C$5*W18+coeff!$C$6*X18+coeff!$C$7*Y18+coeff!$C$8*Z18+coeff!$C$9*AA18</f>
        <v>2542.5450275471235</v>
      </c>
      <c r="BL18" s="3">
        <f t="shared" si="9"/>
        <v>0.97334295619669664</v>
      </c>
    </row>
    <row r="19" spans="1:64" ht="75" x14ac:dyDescent="0.25">
      <c r="A19" s="4" t="s">
        <v>49</v>
      </c>
      <c r="B19" s="3" t="s">
        <v>166</v>
      </c>
      <c r="C19" s="3">
        <v>11.3</v>
      </c>
      <c r="D19" s="3">
        <v>387</v>
      </c>
      <c r="E19" s="3">
        <v>546</v>
      </c>
      <c r="F19" s="3">
        <v>46465.017942945087</v>
      </c>
      <c r="G19" s="3">
        <v>4900</v>
      </c>
      <c r="H19" s="3">
        <v>496.80487804878049</v>
      </c>
      <c r="I19" s="3">
        <v>1.4108527131782946</v>
      </c>
      <c r="J19" s="3">
        <v>120.06464584740333</v>
      </c>
      <c r="K19" s="3">
        <v>4900</v>
      </c>
      <c r="L19" s="3">
        <v>1.2837334871292114</v>
      </c>
      <c r="M19" s="3">
        <v>602.42419127022799</v>
      </c>
      <c r="N19" s="3">
        <v>66378.597061350112</v>
      </c>
      <c r="O19" s="3">
        <v>7000</v>
      </c>
      <c r="P19" s="3">
        <v>475.30880461884925</v>
      </c>
      <c r="Q19" s="3">
        <v>1.556651657029013</v>
      </c>
      <c r="R19" s="3">
        <v>171.52091979980469</v>
      </c>
      <c r="S19" s="3">
        <v>7000</v>
      </c>
      <c r="T19" s="3">
        <v>1.2281881256301015</v>
      </c>
      <c r="U19" s="3">
        <v>3000</v>
      </c>
      <c r="V19" s="3">
        <v>7000</v>
      </c>
      <c r="W19" s="3">
        <v>47413.2890625</v>
      </c>
      <c r="X19" s="3">
        <v>4.125</v>
      </c>
      <c r="Y19" s="3">
        <v>3.6219999999999999</v>
      </c>
      <c r="Z19" s="3">
        <v>0.43886896967887878</v>
      </c>
      <c r="AA19" s="3">
        <v>3.0332445682699123</v>
      </c>
      <c r="AB19" s="3">
        <v>10047.686451037251</v>
      </c>
      <c r="AC19" s="3">
        <v>174</v>
      </c>
      <c r="AD19" s="3">
        <f t="shared" si="6"/>
        <v>2511.9216127593127</v>
      </c>
      <c r="AE19" s="3">
        <f t="shared" si="7"/>
        <v>10047.686451037251</v>
      </c>
      <c r="AF19" s="3">
        <f>coeff!$A$1+coeff!$A$2*C19+coeff!$A$3*D19+coeff!$A$4*N19+coeff!$A$5*W19+coeff!$A$6*X19+coeff!$A$7*Y19+coeff!$A$8*Z19+coeff!$A$9*AA19</f>
        <v>9798.9466908886279</v>
      </c>
      <c r="AG19" s="3">
        <f>coeff!$B$1+coeff!$B$2*C19+coeff!$B$3*D19+coeff!$B$4*N19+coeff!$B$5*W19+coeff!$B$6*X19+coeff!$B$7*Y19+coeff!$B$8*Z19+coeff!$B$9*AA19</f>
        <v>2446.1127742451599</v>
      </c>
      <c r="AJ19" s="3">
        <v>10047.686451037251</v>
      </c>
      <c r="AK19" s="3">
        <v>9798.9466908886279</v>
      </c>
      <c r="AL19" s="3">
        <f t="shared" si="0"/>
        <v>1356477.2823567125</v>
      </c>
      <c r="AM19" s="3">
        <f t="shared" si="1"/>
        <v>838944.77706874406</v>
      </c>
      <c r="AN19" s="3">
        <f t="shared" si="2"/>
        <v>-2.4755923800044997</v>
      </c>
      <c r="AP19" s="3">
        <v>10047.686451037251</v>
      </c>
      <c r="AQ19" s="3">
        <f t="shared" si="8"/>
        <v>4000</v>
      </c>
      <c r="AR19" s="3">
        <v>-2.4755923800044997</v>
      </c>
      <c r="AT19" s="3">
        <v>2511.9216127593127</v>
      </c>
      <c r="AU19" s="3">
        <v>2446.1127742451599</v>
      </c>
      <c r="AV19" s="3">
        <f t="shared" si="3"/>
        <v>20749.115963237531</v>
      </c>
      <c r="AW19" s="3">
        <f t="shared" si="4"/>
        <v>6120.9805737143242</v>
      </c>
      <c r="AX19" s="3">
        <f t="shared" si="5"/>
        <v>-2.6198603563055696</v>
      </c>
      <c r="AZ19" s="3">
        <v>10047.686451037251</v>
      </c>
      <c r="BA19" s="3">
        <v>9798.9466908886279</v>
      </c>
      <c r="BB19" s="3">
        <v>10047.686451037251</v>
      </c>
      <c r="BC19" s="3">
        <v>-2.4755923800044997</v>
      </c>
      <c r="BE19" s="3">
        <v>2511.9216127593127</v>
      </c>
      <c r="BF19" s="3">
        <v>2446.1127742451599</v>
      </c>
      <c r="BG19" s="3">
        <v>2511.9216127593127</v>
      </c>
      <c r="BH19" s="3">
        <v>-2.6198603563055696</v>
      </c>
      <c r="BJ19" s="3">
        <v>2511.9216127593127</v>
      </c>
      <c r="BK19" s="3">
        <f>coeff!$C$1+coeff!$C$2*C19+coeff!$C$3*D19+coeff!$C$4*N19+coeff!$C$5*W19+coeff!$C$6*X19+coeff!$C$7*Y19+coeff!$C$8*Z19+coeff!$C$9*AA19</f>
        <v>2458.3802167934182</v>
      </c>
      <c r="BL19" s="3">
        <f t="shared" si="9"/>
        <v>-2.1314915120731004</v>
      </c>
    </row>
    <row r="20" spans="1:64" ht="75" x14ac:dyDescent="0.25">
      <c r="A20" s="4" t="s">
        <v>43</v>
      </c>
      <c r="B20" s="3" t="s">
        <v>97</v>
      </c>
      <c r="C20" s="3">
        <v>10.5</v>
      </c>
      <c r="D20" s="3">
        <v>417</v>
      </c>
      <c r="E20" s="3">
        <v>604</v>
      </c>
      <c r="F20" s="3">
        <v>59885.409421424156</v>
      </c>
      <c r="G20" s="3">
        <v>5200</v>
      </c>
      <c r="H20" s="3">
        <v>555.90909090909088</v>
      </c>
      <c r="I20" s="3">
        <v>1.4484412470023982</v>
      </c>
      <c r="J20" s="3">
        <v>143.61009453578933</v>
      </c>
      <c r="K20" s="3">
        <v>5200</v>
      </c>
      <c r="L20" s="3">
        <v>1.3331154584884644</v>
      </c>
      <c r="M20" s="3">
        <v>675.3281807889922</v>
      </c>
      <c r="N20" s="3">
        <v>72553.476799033102</v>
      </c>
      <c r="O20" s="3">
        <v>6300</v>
      </c>
      <c r="P20" s="3">
        <v>486.65433835413211</v>
      </c>
      <c r="Q20" s="3">
        <v>1.6194920402613722</v>
      </c>
      <c r="R20" s="3">
        <v>173.98915100097656</v>
      </c>
      <c r="S20" s="3">
        <v>6300</v>
      </c>
      <c r="T20" s="3">
        <v>1.1670367826238186</v>
      </c>
      <c r="U20" s="3">
        <v>2500</v>
      </c>
      <c r="V20" s="3">
        <v>6500</v>
      </c>
      <c r="W20" s="3">
        <v>52190.33984375</v>
      </c>
      <c r="X20" s="3">
        <v>3.95</v>
      </c>
      <c r="Y20" s="3">
        <v>4.25</v>
      </c>
      <c r="Z20" s="3">
        <v>0.38382673263549805</v>
      </c>
      <c r="AA20" s="3">
        <v>2.6287033908281119</v>
      </c>
      <c r="AB20" s="3">
        <v>10000.608964449131</v>
      </c>
      <c r="AC20" s="3">
        <v>5</v>
      </c>
      <c r="AD20" s="3">
        <f t="shared" si="6"/>
        <v>2500.1522411122828</v>
      </c>
      <c r="AE20" s="3">
        <f t="shared" si="7"/>
        <v>10000.608964449131</v>
      </c>
      <c r="AF20" s="3">
        <f>coeff!$A$1+coeff!$A$2*C20+coeff!$A$3*D20+coeff!$A$4*N20+coeff!$A$5*W20+coeff!$A$6*X20+coeff!$A$7*Y20+coeff!$A$8*Z20+coeff!$A$9*AA20</f>
        <v>9578.5495539453696</v>
      </c>
      <c r="AG20" s="3">
        <f>coeff!$B$1+coeff!$B$2*C20+coeff!$B$3*D20+coeff!$B$4*N20+coeff!$B$5*W20+coeff!$B$6*X20+coeff!$B$7*Y20+coeff!$B$8*Z20+coeff!$B$9*AA20</f>
        <v>2349.9183562614876</v>
      </c>
      <c r="AJ20" s="3">
        <v>10000.608964449131</v>
      </c>
      <c r="AK20" s="3">
        <v>9578.5495539453696</v>
      </c>
      <c r="AL20" s="3">
        <f t="shared" si="0"/>
        <v>1249033.2476775884</v>
      </c>
      <c r="AM20" s="3">
        <f t="shared" si="1"/>
        <v>483778.88220079889</v>
      </c>
      <c r="AN20" s="3">
        <f t="shared" si="2"/>
        <v>-4.2203371015117996</v>
      </c>
      <c r="AP20" s="3">
        <v>10000.608964449131</v>
      </c>
      <c r="AQ20" s="3">
        <f t="shared" si="8"/>
        <v>4000</v>
      </c>
      <c r="AR20" s="3">
        <v>-4.2203371015117996</v>
      </c>
      <c r="AT20" s="3">
        <v>2500.1522411122828</v>
      </c>
      <c r="AU20" s="3">
        <v>2349.9183562614876</v>
      </c>
      <c r="AV20" s="3">
        <f t="shared" si="3"/>
        <v>17496.983216723303</v>
      </c>
      <c r="AW20" s="3">
        <f t="shared" si="4"/>
        <v>322.47978510494585</v>
      </c>
      <c r="AX20" s="3">
        <f t="shared" si="5"/>
        <v>-6.0089894679356908</v>
      </c>
      <c r="AZ20" s="3">
        <v>10000.608964449131</v>
      </c>
      <c r="BA20" s="3">
        <v>9578.5495539453696</v>
      </c>
      <c r="BB20" s="3">
        <v>10000.608964449131</v>
      </c>
      <c r="BC20" s="3">
        <v>-4.2203371015117996</v>
      </c>
      <c r="BE20" s="3">
        <v>2500.1522411122828</v>
      </c>
      <c r="BF20" s="3">
        <v>2349.9183562614876</v>
      </c>
      <c r="BG20" s="3">
        <v>2500.1522411122828</v>
      </c>
      <c r="BH20" s="3">
        <v>-6.0089894679356908</v>
      </c>
      <c r="BJ20" s="3">
        <v>2500.1522411122828</v>
      </c>
      <c r="BK20" s="3">
        <f>coeff!$C$1+coeff!$C$2*C20+coeff!$C$3*D20+coeff!$C$4*N20+coeff!$C$5*W20+coeff!$C$6*X20+coeff!$C$7*Y20+coeff!$C$8*Z20+coeff!$C$9*AA20</f>
        <v>2300.1065279239438</v>
      </c>
      <c r="BL20" s="3">
        <f t="shared" si="9"/>
        <v>-8.0013412742954202</v>
      </c>
    </row>
    <row r="21" spans="1:64" ht="75" x14ac:dyDescent="0.25">
      <c r="A21" s="4" t="s">
        <v>49</v>
      </c>
      <c r="B21" s="3" t="s">
        <v>159</v>
      </c>
      <c r="C21" s="3">
        <v>11.3</v>
      </c>
      <c r="D21" s="3">
        <v>404</v>
      </c>
      <c r="E21" s="3">
        <v>554</v>
      </c>
      <c r="F21" s="3">
        <v>55480.075269994042</v>
      </c>
      <c r="G21" s="3">
        <v>5900</v>
      </c>
      <c r="H21" s="3">
        <v>513.7560975609756</v>
      </c>
      <c r="I21" s="3">
        <v>1.3712871287128714</v>
      </c>
      <c r="J21" s="3">
        <v>137.32691898513377</v>
      </c>
      <c r="K21" s="3">
        <v>5900</v>
      </c>
      <c r="L21" s="3">
        <v>1.2716734409332275</v>
      </c>
      <c r="M21" s="3">
        <v>671.72962920397083</v>
      </c>
      <c r="N21" s="3">
        <v>65823.8181169421</v>
      </c>
      <c r="O21" s="3">
        <v>7000</v>
      </c>
      <c r="P21" s="3">
        <v>495.12754071304892</v>
      </c>
      <c r="Q21" s="3">
        <v>1.6626971019900267</v>
      </c>
      <c r="R21" s="3">
        <v>162.93023681640625</v>
      </c>
      <c r="S21" s="3">
        <v>7000</v>
      </c>
      <c r="T21" s="3">
        <v>1.2255632195867545</v>
      </c>
      <c r="U21" s="3">
        <v>3000</v>
      </c>
      <c r="V21" s="3">
        <v>7000</v>
      </c>
      <c r="W21" s="3">
        <v>47017.01171875</v>
      </c>
      <c r="X21" s="3">
        <v>4</v>
      </c>
      <c r="Y21" s="3">
        <v>4.0119999999999996</v>
      </c>
      <c r="Z21" s="3">
        <v>0.46760758757591248</v>
      </c>
      <c r="AA21" s="3">
        <v>3.231871636161145</v>
      </c>
      <c r="AB21" s="3">
        <v>9988.9466420799272</v>
      </c>
      <c r="AC21" s="3">
        <v>173</v>
      </c>
      <c r="AD21" s="3">
        <f t="shared" si="6"/>
        <v>2497.2366605199818</v>
      </c>
      <c r="AE21" s="3">
        <f t="shared" si="7"/>
        <v>9988.9466420799272</v>
      </c>
      <c r="AF21" s="3">
        <f>coeff!$A$1+coeff!$A$2*C21+coeff!$A$3*D21+coeff!$A$4*N21+coeff!$A$5*W21+coeff!$A$6*X21+coeff!$A$7*Y21+coeff!$A$8*Z21+coeff!$A$9*AA21</f>
        <v>10480.323529348811</v>
      </c>
      <c r="AG21" s="3">
        <f>coeff!$B$1+coeff!$B$2*C21+coeff!$B$3*D21+coeff!$B$4*N21+coeff!$B$5*W21+coeff!$B$6*X21+coeff!$B$7*Y21+coeff!$B$8*Z21+coeff!$B$9*AA21</f>
        <v>2543.1937821281299</v>
      </c>
      <c r="AJ21" s="3">
        <v>9988.9466420799272</v>
      </c>
      <c r="AK21" s="3">
        <v>10480.323529348811</v>
      </c>
      <c r="AL21" s="3">
        <f t="shared" si="0"/>
        <v>1223101.5980865774</v>
      </c>
      <c r="AM21" s="3">
        <f t="shared" si="1"/>
        <v>2551418.803955256</v>
      </c>
      <c r="AN21" s="3">
        <f t="shared" si="2"/>
        <v>4.919206247422375</v>
      </c>
      <c r="AP21" s="3">
        <v>9988.9466420799272</v>
      </c>
      <c r="AQ21" s="3">
        <f t="shared" si="8"/>
        <v>4000</v>
      </c>
      <c r="AR21" s="3">
        <v>4.919206247422375</v>
      </c>
      <c r="AT21" s="3">
        <v>2497.2366605199818</v>
      </c>
      <c r="AU21" s="3">
        <v>2543.1937821281299</v>
      </c>
      <c r="AV21" s="3">
        <f t="shared" si="3"/>
        <v>16734.160201371342</v>
      </c>
      <c r="AW21" s="3">
        <f t="shared" si="4"/>
        <v>30736.29723366132</v>
      </c>
      <c r="AX21" s="3">
        <f t="shared" si="5"/>
        <v>1.8403190348238272</v>
      </c>
      <c r="AZ21" s="3">
        <v>9988.9466420799272</v>
      </c>
      <c r="BA21" s="3">
        <v>10480.323529348811</v>
      </c>
      <c r="BB21" s="3">
        <v>9988.9466420799272</v>
      </c>
      <c r="BC21" s="3">
        <v>4.919206247422375</v>
      </c>
      <c r="BE21" s="3">
        <v>2497.2366605199818</v>
      </c>
      <c r="BF21" s="3">
        <v>2543.1937821281299</v>
      </c>
      <c r="BG21" s="3">
        <v>2497.2366605199818</v>
      </c>
      <c r="BH21" s="3">
        <v>1.8403190348238272</v>
      </c>
      <c r="BJ21" s="3">
        <v>2497.2366605199818</v>
      </c>
      <c r="BK21" s="3">
        <f>coeff!$C$1+coeff!$C$2*C21+coeff!$C$3*D21+coeff!$C$4*N21+coeff!$C$5*W21+coeff!$C$6*X21+coeff!$C$7*Y21+coeff!$C$8*Z21+coeff!$C$9*AA21</f>
        <v>2560.2187560226139</v>
      </c>
      <c r="BL21" s="3">
        <f t="shared" si="9"/>
        <v>2.5220715560662068</v>
      </c>
    </row>
    <row r="22" spans="1:64" ht="75" x14ac:dyDescent="0.25">
      <c r="A22" s="4" t="s">
        <v>49</v>
      </c>
      <c r="B22" s="3" t="s">
        <v>167</v>
      </c>
      <c r="C22" s="3">
        <v>11.3</v>
      </c>
      <c r="D22" s="3">
        <v>511</v>
      </c>
      <c r="E22" s="3">
        <v>751</v>
      </c>
      <c r="F22" s="3">
        <v>63777.608100122423</v>
      </c>
      <c r="G22" s="3">
        <v>5500</v>
      </c>
      <c r="H22" s="3">
        <v>651.36585365853659</v>
      </c>
      <c r="I22" s="3">
        <v>1.4696673189823874</v>
      </c>
      <c r="J22" s="3">
        <v>124.80940919789124</v>
      </c>
      <c r="K22" s="3">
        <v>5500</v>
      </c>
      <c r="L22" s="3">
        <v>1.2746881246566772</v>
      </c>
      <c r="M22" s="3">
        <v>856.41719732411036</v>
      </c>
      <c r="N22" s="3">
        <v>75373.536845599243</v>
      </c>
      <c r="O22" s="3">
        <v>6500</v>
      </c>
      <c r="P22" s="3">
        <v>624.71394207392541</v>
      </c>
      <c r="Q22" s="3">
        <v>1.6759632041567718</v>
      </c>
      <c r="R22" s="3">
        <v>147.50202941894531</v>
      </c>
      <c r="S22" s="3">
        <v>6500</v>
      </c>
      <c r="T22" s="3">
        <v>1.2225321762699126</v>
      </c>
      <c r="U22" s="3">
        <v>3000</v>
      </c>
      <c r="V22" s="3">
        <v>7000</v>
      </c>
      <c r="W22" s="3">
        <v>57979.640625</v>
      </c>
      <c r="X22" s="3">
        <v>4.25</v>
      </c>
      <c r="Y22" s="3">
        <v>4.5</v>
      </c>
      <c r="Z22" s="3">
        <v>0.47123605012893677</v>
      </c>
      <c r="AA22" s="3">
        <v>3.479014526000817</v>
      </c>
      <c r="AB22" s="3">
        <v>9988.8812037063599</v>
      </c>
      <c r="AC22" s="3">
        <v>168</v>
      </c>
      <c r="AD22" s="3">
        <f t="shared" si="6"/>
        <v>2497.22030092659</v>
      </c>
      <c r="AE22" s="3">
        <f t="shared" si="7"/>
        <v>9988.8812037063599</v>
      </c>
      <c r="AF22" s="3">
        <f>coeff!$A$1+coeff!$A$2*C22+coeff!$A$3*D22+coeff!$A$4*N22+coeff!$A$5*W22+coeff!$A$6*X22+coeff!$A$7*Y22+coeff!$A$8*Z22+coeff!$A$9*AA22</f>
        <v>9348.2892078760269</v>
      </c>
      <c r="AG22" s="3">
        <f>coeff!$B$1+coeff!$B$2*C22+coeff!$B$3*D22+coeff!$B$4*N22+coeff!$B$5*W22+coeff!$B$6*X22+coeff!$B$7*Y22+coeff!$B$8*Z22+coeff!$B$9*AA22</f>
        <v>2491.0575569085222</v>
      </c>
      <c r="AJ22" s="3">
        <v>9988.8812037063599</v>
      </c>
      <c r="AK22" s="3">
        <v>9348.2892078760269</v>
      </c>
      <c r="AL22" s="3">
        <f t="shared" si="0"/>
        <v>1222956.8606387638</v>
      </c>
      <c r="AM22" s="3">
        <f t="shared" si="1"/>
        <v>216487.15691790235</v>
      </c>
      <c r="AN22" s="3">
        <f t="shared" si="2"/>
        <v>-6.4130504985147105</v>
      </c>
      <c r="AP22" s="3">
        <v>9988.8812037063599</v>
      </c>
      <c r="AQ22" s="3">
        <f t="shared" si="8"/>
        <v>4000</v>
      </c>
      <c r="AR22" s="3">
        <v>-6.4130504985147105</v>
      </c>
      <c r="AT22" s="3">
        <v>2497.22030092659</v>
      </c>
      <c r="AU22" s="3">
        <v>2491.0575569085222</v>
      </c>
      <c r="AV22" s="3">
        <f t="shared" si="3"/>
        <v>16729.927895959452</v>
      </c>
      <c r="AW22" s="3">
        <f t="shared" si="4"/>
        <v>15173.67664273749</v>
      </c>
      <c r="AX22" s="3">
        <f t="shared" si="5"/>
        <v>-0.24678415499750231</v>
      </c>
      <c r="AZ22" s="3">
        <v>9988.8812037063599</v>
      </c>
      <c r="BA22" s="3">
        <v>9348.2892078760269</v>
      </c>
      <c r="BB22" s="3">
        <v>9988.8812037063599</v>
      </c>
      <c r="BC22" s="3">
        <v>-6.4130504985147105</v>
      </c>
      <c r="BE22" s="3">
        <v>2497.22030092659</v>
      </c>
      <c r="BF22" s="3">
        <v>2491.0575569085222</v>
      </c>
      <c r="BG22" s="3">
        <v>2497.22030092659</v>
      </c>
      <c r="BH22" s="3">
        <v>-0.24678415499750231</v>
      </c>
      <c r="BJ22" s="3">
        <v>2497.22030092659</v>
      </c>
      <c r="BK22" s="3">
        <f>coeff!$C$1+coeff!$C$2*C22+coeff!$C$3*D22+coeff!$C$4*N22+coeff!$C$5*W22+coeff!$C$6*X22+coeff!$C$7*Y22+coeff!$C$8*Z22+coeff!$C$9*AA22</f>
        <v>2507.7841517316815</v>
      </c>
      <c r="BL22" s="3">
        <f t="shared" si="9"/>
        <v>0.42302438439939927</v>
      </c>
    </row>
    <row r="23" spans="1:64" ht="75" x14ac:dyDescent="0.25">
      <c r="A23" s="4" t="s">
        <v>49</v>
      </c>
      <c r="B23" s="3" t="s">
        <v>159</v>
      </c>
      <c r="C23" s="3">
        <v>11.4</v>
      </c>
      <c r="D23" s="3">
        <v>358</v>
      </c>
      <c r="E23" s="3">
        <v>510</v>
      </c>
      <c r="F23" s="3">
        <v>33131.421135654906</v>
      </c>
      <c r="G23" s="3">
        <v>5600</v>
      </c>
      <c r="H23" s="3">
        <v>452.70731707317071</v>
      </c>
      <c r="I23" s="3">
        <v>1.4245810055865922</v>
      </c>
      <c r="J23" s="3">
        <v>92.545869094008111</v>
      </c>
      <c r="K23" s="3">
        <v>5600</v>
      </c>
      <c r="L23" s="3">
        <v>1.2645454406738281</v>
      </c>
      <c r="M23" s="3">
        <v>613.69584491219916</v>
      </c>
      <c r="N23" s="3">
        <v>40231.01137900952</v>
      </c>
      <c r="O23" s="3">
        <v>6800</v>
      </c>
      <c r="P23" s="3">
        <v>441.04524376634703</v>
      </c>
      <c r="Q23" s="3">
        <v>1.7142342036653608</v>
      </c>
      <c r="R23" s="3">
        <v>112.37712860107422</v>
      </c>
      <c r="S23" s="3">
        <v>6800</v>
      </c>
      <c r="T23" s="3">
        <v>1.2319699546546008</v>
      </c>
      <c r="U23" s="3">
        <v>3000</v>
      </c>
      <c r="V23" s="3">
        <v>7000</v>
      </c>
      <c r="W23" s="3">
        <v>29581.625</v>
      </c>
      <c r="X23" s="3">
        <v>3.3</v>
      </c>
      <c r="Y23" s="3">
        <v>4.125</v>
      </c>
      <c r="Z23" s="3">
        <v>0.50843155384063721</v>
      </c>
      <c r="AA23" s="3">
        <v>3.4820809389900265</v>
      </c>
      <c r="AB23" s="3">
        <v>9986.0615813137174</v>
      </c>
      <c r="AC23" s="3">
        <v>169</v>
      </c>
      <c r="AD23" s="3">
        <f t="shared" si="6"/>
        <v>2496.5153953284293</v>
      </c>
      <c r="AE23" s="3">
        <f t="shared" si="7"/>
        <v>9986.0615813137174</v>
      </c>
      <c r="AF23" s="3">
        <f>coeff!$A$1+coeff!$A$2*C23+coeff!$A$3*D23+coeff!$A$4*N23+coeff!$A$5*W23+coeff!$A$6*X23+coeff!$A$7*Y23+coeff!$A$8*Z23+coeff!$A$9*AA23</f>
        <v>11542.045104807246</v>
      </c>
      <c r="AG23" s="3">
        <f>coeff!$B$1+coeff!$B$2*C23+coeff!$B$3*D23+coeff!$B$4*N23+coeff!$B$5*W23+coeff!$B$6*X23+coeff!$B$7*Y23+coeff!$B$8*Z23+coeff!$B$9*AA23</f>
        <v>2694.8227187337216</v>
      </c>
      <c r="AJ23" s="3">
        <v>9986.0615813137174</v>
      </c>
      <c r="AK23" s="3">
        <v>11542.045104807246</v>
      </c>
      <c r="AL23" s="3">
        <f t="shared" si="0"/>
        <v>1216728.5178516309</v>
      </c>
      <c r="AM23" s="3">
        <f t="shared" si="1"/>
        <v>7070481.4937414983</v>
      </c>
      <c r="AN23" s="3">
        <f t="shared" si="2"/>
        <v>15.581553456521258</v>
      </c>
      <c r="AP23" s="3">
        <v>9986.0615813137174</v>
      </c>
      <c r="AQ23" s="3">
        <f t="shared" si="8"/>
        <v>4000</v>
      </c>
      <c r="AR23" s="3">
        <v>15.581553456521258</v>
      </c>
      <c r="AT23" s="3">
        <v>2496.5153953284293</v>
      </c>
      <c r="AU23" s="3">
        <v>2694.8227187337216</v>
      </c>
      <c r="AV23" s="3">
        <f t="shared" si="3"/>
        <v>16548.07385479183</v>
      </c>
      <c r="AW23" s="3">
        <f t="shared" si="4"/>
        <v>106894.10561274648</v>
      </c>
      <c r="AX23" s="3">
        <f t="shared" si="5"/>
        <v>7.9433647305509156</v>
      </c>
      <c r="AZ23" s="3">
        <v>9986.0615813137174</v>
      </c>
      <c r="BA23" s="3">
        <v>11542.045104807246</v>
      </c>
      <c r="BB23" s="3">
        <v>9986.0615813137174</v>
      </c>
      <c r="BC23" s="3">
        <v>15.581553456521258</v>
      </c>
      <c r="BE23" s="3">
        <v>2496.5153953284293</v>
      </c>
      <c r="BF23" s="3">
        <v>2694.8227187337216</v>
      </c>
      <c r="BG23" s="3">
        <v>2496.5153953284293</v>
      </c>
      <c r="BH23" s="3">
        <v>7.9433647305509156</v>
      </c>
      <c r="BJ23" s="3">
        <v>2496.5153953284293</v>
      </c>
      <c r="BK23" s="3">
        <f>coeff!$C$1+coeff!$C$2*C23+coeff!$C$3*D23+coeff!$C$4*N23+coeff!$C$5*W23+coeff!$C$6*X23+coeff!$C$7*Y23+coeff!$C$8*Z23+coeff!$C$9*AA23</f>
        <v>2603.5737505524403</v>
      </c>
      <c r="BL23" s="3">
        <f t="shared" si="9"/>
        <v>4.2883114369870272</v>
      </c>
    </row>
    <row r="24" spans="1:64" ht="45" x14ac:dyDescent="0.25">
      <c r="A24" s="4" t="s">
        <v>25</v>
      </c>
      <c r="B24" s="3" t="s">
        <v>168</v>
      </c>
      <c r="C24" s="3">
        <v>10.3</v>
      </c>
      <c r="D24" s="3">
        <v>307</v>
      </c>
      <c r="E24" s="3">
        <v>442</v>
      </c>
      <c r="F24" s="3">
        <v>40293.854732868211</v>
      </c>
      <c r="G24" s="3">
        <v>4400</v>
      </c>
      <c r="H24" s="3">
        <v>408.5609756097561</v>
      </c>
      <c r="I24" s="3">
        <v>1.4397394136807817</v>
      </c>
      <c r="J24" s="3">
        <v>131.25034114940786</v>
      </c>
      <c r="K24" s="3">
        <v>4400</v>
      </c>
      <c r="L24" s="3">
        <v>1.3308174610137939</v>
      </c>
      <c r="M24" s="3">
        <v>511.12760476135492</v>
      </c>
      <c r="N24" s="3">
        <v>59525.012673555313</v>
      </c>
      <c r="O24" s="3">
        <v>6500</v>
      </c>
      <c r="P24" s="3">
        <v>356.02859184054836</v>
      </c>
      <c r="Q24" s="3">
        <v>1.6649107646949672</v>
      </c>
      <c r="R24" s="3">
        <v>193.89254760742187</v>
      </c>
      <c r="S24" s="3">
        <v>6500</v>
      </c>
      <c r="T24" s="3">
        <v>1.1597022535522745</v>
      </c>
      <c r="U24" s="3">
        <v>2500</v>
      </c>
      <c r="V24" s="3">
        <v>6500</v>
      </c>
      <c r="W24" s="3">
        <v>41209.625</v>
      </c>
      <c r="X24" s="3">
        <v>4.0309999999999997</v>
      </c>
      <c r="Y24" s="3">
        <v>3.0049999999999999</v>
      </c>
      <c r="Z24" s="3">
        <v>0.36691451072692871</v>
      </c>
      <c r="AA24" s="3">
        <v>2.4494788542149881</v>
      </c>
      <c r="AB24" s="3">
        <v>9962.0788582642745</v>
      </c>
      <c r="AC24" s="3">
        <v>63</v>
      </c>
      <c r="AD24" s="3">
        <f t="shared" si="6"/>
        <v>2490.5197145660686</v>
      </c>
      <c r="AE24" s="3">
        <f t="shared" si="7"/>
        <v>9962.0788582642745</v>
      </c>
      <c r="AF24" s="3">
        <f>coeff!$A$1+coeff!$A$2*C24+coeff!$A$3*D24+coeff!$A$4*N24+coeff!$A$5*W24+coeff!$A$6*X24+coeff!$A$7*Y24+coeff!$A$8*Z24+coeff!$A$9*AA24</f>
        <v>9034.4207640641835</v>
      </c>
      <c r="AG24" s="3">
        <f>coeff!$B$1+coeff!$B$2*C24+coeff!$B$3*D24+coeff!$B$4*N24+coeff!$B$5*W24+coeff!$B$6*X24+coeff!$B$7*Y24+coeff!$B$8*Z24+coeff!$B$9*AA24</f>
        <v>2235.7130462883219</v>
      </c>
      <c r="AJ24" s="3">
        <v>9962.0788582642745</v>
      </c>
      <c r="AK24" s="3">
        <v>9034.4207640641835</v>
      </c>
      <c r="AL24" s="3">
        <f t="shared" si="0"/>
        <v>1164395.2031755713</v>
      </c>
      <c r="AM24" s="3">
        <f t="shared" si="1"/>
        <v>22926.005573309827</v>
      </c>
      <c r="AN24" s="3">
        <f t="shared" si="2"/>
        <v>-9.3118927023000886</v>
      </c>
      <c r="AP24" s="3">
        <v>9962.0788582642745</v>
      </c>
      <c r="AQ24" s="3">
        <f t="shared" si="8"/>
        <v>4000</v>
      </c>
      <c r="AR24" s="3">
        <v>-9.3118927023000886</v>
      </c>
      <c r="AT24" s="3">
        <v>2490.5197145660686</v>
      </c>
      <c r="AU24" s="3">
        <v>2235.7130462883219</v>
      </c>
      <c r="AV24" s="3">
        <f t="shared" si="3"/>
        <v>15041.461487247978</v>
      </c>
      <c r="AW24" s="3">
        <f t="shared" si="4"/>
        <v>17467.06706211104</v>
      </c>
      <c r="AX24" s="3">
        <f t="shared" si="5"/>
        <v>-10.231064094272487</v>
      </c>
      <c r="AZ24" s="3">
        <v>9962.0788582642745</v>
      </c>
      <c r="BA24" s="3">
        <v>9034.4207640641835</v>
      </c>
      <c r="BB24" s="3">
        <v>9962.0788582642745</v>
      </c>
      <c r="BC24" s="3">
        <v>-9.3118927023000886</v>
      </c>
      <c r="BE24" s="3">
        <v>2490.5197145660686</v>
      </c>
      <c r="BF24" s="3">
        <v>2235.7130462883219</v>
      </c>
      <c r="BG24" s="3">
        <v>2490.5197145660686</v>
      </c>
      <c r="BH24" s="3">
        <v>-10.231064094272487</v>
      </c>
      <c r="BJ24" s="3">
        <v>2490.5197145660686</v>
      </c>
      <c r="BK24" s="3">
        <f>coeff!$C$1+coeff!$C$2*C24+coeff!$C$3*D24+coeff!$C$4*N24+coeff!$C$5*W24+coeff!$C$6*X24+coeff!$C$7*Y24+coeff!$C$8*Z24+coeff!$C$9*AA24</f>
        <v>2217.6877792352302</v>
      </c>
      <c r="BL24" s="3">
        <f t="shared" si="9"/>
        <v>-10.954819338917572</v>
      </c>
    </row>
    <row r="25" spans="1:64" ht="45" x14ac:dyDescent="0.25">
      <c r="A25" s="4" t="s">
        <v>53</v>
      </c>
      <c r="B25" s="3" t="s">
        <v>169</v>
      </c>
      <c r="C25" s="3">
        <v>11.4</v>
      </c>
      <c r="D25" s="3">
        <v>452</v>
      </c>
      <c r="E25" s="3">
        <v>638</v>
      </c>
      <c r="F25" s="3">
        <v>54847.806976955384</v>
      </c>
      <c r="G25" s="3">
        <v>4900</v>
      </c>
      <c r="H25" s="3">
        <v>577.17073170731703</v>
      </c>
      <c r="I25" s="3">
        <v>1.4115044247787611</v>
      </c>
      <c r="J25" s="3">
        <v>121.34470570122872</v>
      </c>
      <c r="K25" s="3">
        <v>4900</v>
      </c>
      <c r="L25" s="3">
        <v>1.2769265174865723</v>
      </c>
      <c r="M25" s="3">
        <v>676.41345825114149</v>
      </c>
      <c r="N25" s="3">
        <v>69399.265970841487</v>
      </c>
      <c r="O25" s="3">
        <v>6200</v>
      </c>
      <c r="P25" s="3">
        <v>548.51232514449691</v>
      </c>
      <c r="Q25" s="3">
        <v>1.4964899518830563</v>
      </c>
      <c r="R25" s="3">
        <v>153.53819274902344</v>
      </c>
      <c r="S25" s="3">
        <v>6200</v>
      </c>
      <c r="T25" s="3">
        <v>1.2135228432400371</v>
      </c>
      <c r="U25" s="3">
        <v>3000</v>
      </c>
      <c r="V25" s="3">
        <v>7000</v>
      </c>
      <c r="W25" s="3">
        <v>55967.14453125</v>
      </c>
      <c r="X25" s="3">
        <v>4.375</v>
      </c>
      <c r="Y25" s="3">
        <v>3.75</v>
      </c>
      <c r="Z25" s="3">
        <v>0.4321606457233429</v>
      </c>
      <c r="AA25" s="3">
        <v>3.0547635969941207</v>
      </c>
      <c r="AB25" s="3">
        <v>9961.7974429064379</v>
      </c>
      <c r="AC25" s="3">
        <v>47</v>
      </c>
      <c r="AD25" s="3">
        <f t="shared" si="6"/>
        <v>2490.4493607266095</v>
      </c>
      <c r="AE25" s="3">
        <f t="shared" si="7"/>
        <v>9961.7974429064379</v>
      </c>
      <c r="AF25" s="3">
        <f>coeff!$A$1+coeff!$A$2*C25+coeff!$A$3*D25+coeff!$A$4*N25+coeff!$A$5*W25+coeff!$A$6*X25+coeff!$A$7*Y25+coeff!$A$8*Z25+coeff!$A$9*AA25</f>
        <v>8354.7971759193351</v>
      </c>
      <c r="AG25" s="3">
        <f>coeff!$B$1+coeff!$B$2*C25+coeff!$B$3*D25+coeff!$B$4*N25+coeff!$B$5*W25+coeff!$B$6*X25+coeff!$B$7*Y25+coeff!$B$8*Z25+coeff!$B$9*AA25</f>
        <v>2419.10549238361</v>
      </c>
      <c r="AJ25" s="3">
        <v>9961.7974429064379</v>
      </c>
      <c r="AK25" s="3">
        <v>8354.7971759193351</v>
      </c>
      <c r="AL25" s="3">
        <f t="shared" si="0"/>
        <v>1163787.9478113696</v>
      </c>
      <c r="AM25" s="3">
        <f t="shared" si="1"/>
        <v>279006.04516281077</v>
      </c>
      <c r="AN25" s="3">
        <f t="shared" si="2"/>
        <v>-16.131629620028161</v>
      </c>
      <c r="AP25" s="3">
        <v>9961.7974429064379</v>
      </c>
      <c r="AQ25" s="3">
        <f t="shared" si="8"/>
        <v>4000</v>
      </c>
      <c r="AR25" s="3">
        <v>-16.131629620028161</v>
      </c>
      <c r="AT25" s="3">
        <v>2490.4493607266095</v>
      </c>
      <c r="AU25" s="3">
        <v>2419.10549238361</v>
      </c>
      <c r="AV25" s="3">
        <f t="shared" si="3"/>
        <v>15024.209535534428</v>
      </c>
      <c r="AW25" s="3">
        <f t="shared" si="4"/>
        <v>2624.4528551045055</v>
      </c>
      <c r="AX25" s="3">
        <f t="shared" si="5"/>
        <v>-2.8646986149593627</v>
      </c>
      <c r="AZ25" s="3">
        <v>9961.7974429064379</v>
      </c>
      <c r="BA25" s="3">
        <v>8354.7971759193351</v>
      </c>
      <c r="BB25" s="3">
        <v>9961.7974429064379</v>
      </c>
      <c r="BC25" s="3">
        <v>-16.131629620028161</v>
      </c>
      <c r="BE25" s="3">
        <v>2490.4493607266095</v>
      </c>
      <c r="BF25" s="3">
        <v>2419.10549238361</v>
      </c>
      <c r="BG25" s="3">
        <v>2490.4493607266095</v>
      </c>
      <c r="BH25" s="3">
        <v>-2.8646986149593627</v>
      </c>
      <c r="BJ25" s="3">
        <v>2490.4493607266095</v>
      </c>
      <c r="BK25" s="3">
        <f>coeff!$C$1+coeff!$C$2*C25+coeff!$C$3*D25+coeff!$C$4*N25+coeff!$C$5*W25+coeff!$C$6*X25+coeff!$C$7*Y25+coeff!$C$8*Z25+coeff!$C$9*AA25</f>
        <v>2403.6849694660391</v>
      </c>
      <c r="BL25" s="3">
        <f t="shared" si="9"/>
        <v>-3.48388498191572</v>
      </c>
    </row>
    <row r="26" spans="1:64" ht="75" x14ac:dyDescent="0.25">
      <c r="A26" s="4" t="s">
        <v>49</v>
      </c>
      <c r="B26" s="3" t="s">
        <v>95</v>
      </c>
      <c r="C26" s="3">
        <v>11.4</v>
      </c>
      <c r="D26" s="3">
        <v>534</v>
      </c>
      <c r="E26" s="3">
        <v>745</v>
      </c>
      <c r="F26" s="3">
        <v>56979.133799992618</v>
      </c>
      <c r="G26" s="3">
        <v>5400</v>
      </c>
      <c r="H26" s="3">
        <v>670.8780487804878</v>
      </c>
      <c r="I26" s="3">
        <v>1.3951310861423221</v>
      </c>
      <c r="J26" s="3">
        <v>106.70249775279517</v>
      </c>
      <c r="K26" s="3">
        <v>5400</v>
      </c>
      <c r="L26" s="3">
        <v>1.2563259601593018</v>
      </c>
      <c r="M26" s="3">
        <v>866.31797417178791</v>
      </c>
      <c r="N26" s="3">
        <v>73861.840111101526</v>
      </c>
      <c r="O26" s="3">
        <v>7000</v>
      </c>
      <c r="P26" s="3">
        <v>646.53558860640032</v>
      </c>
      <c r="Q26" s="3">
        <v>1.6223183036924866</v>
      </c>
      <c r="R26" s="3">
        <v>138.31805419921875</v>
      </c>
      <c r="S26" s="3">
        <v>7000</v>
      </c>
      <c r="T26" s="3">
        <v>1.2107408026337088</v>
      </c>
      <c r="U26" s="3">
        <v>3000</v>
      </c>
      <c r="V26" s="3">
        <v>7000</v>
      </c>
      <c r="W26" s="3">
        <v>52758.45703125</v>
      </c>
      <c r="X26" s="3">
        <v>4.444</v>
      </c>
      <c r="Y26" s="3">
        <v>4.3</v>
      </c>
      <c r="Z26" s="3">
        <v>0.49265637993812561</v>
      </c>
      <c r="AA26" s="3">
        <v>3.7919278766967555</v>
      </c>
      <c r="AB26" s="3">
        <v>9868.2670511720426</v>
      </c>
      <c r="AC26" s="3">
        <v>175</v>
      </c>
      <c r="AD26" s="3">
        <f t="shared" si="6"/>
        <v>2467.0667627930106</v>
      </c>
      <c r="AE26" s="3">
        <f t="shared" si="7"/>
        <v>9868.2670511720426</v>
      </c>
      <c r="AF26" s="3">
        <f>coeff!$A$1+coeff!$A$2*C26+coeff!$A$3*D26+coeff!$A$4*N26+coeff!$A$5*W26+coeff!$A$6*X26+coeff!$A$7*Y26+coeff!$A$8*Z26+coeff!$A$9*AA26</f>
        <v>10090.42201400183</v>
      </c>
      <c r="AG26" s="3">
        <f>coeff!$B$1+coeff!$B$2*C26+coeff!$B$3*D26+coeff!$B$4*N26+coeff!$B$5*W26+coeff!$B$6*X26+coeff!$B$7*Y26+coeff!$B$8*Z26+coeff!$B$9*AA26</f>
        <v>2459.8885925636487</v>
      </c>
      <c r="AJ26" s="3">
        <v>9868.2670511720426</v>
      </c>
      <c r="AK26" s="3">
        <v>10090.42201400183</v>
      </c>
      <c r="AL26" s="3">
        <f t="shared" si="0"/>
        <v>970736.57213334111</v>
      </c>
      <c r="AM26" s="3">
        <f t="shared" si="1"/>
        <v>1457850.0401857789</v>
      </c>
      <c r="AN26" s="3">
        <f t="shared" si="2"/>
        <v>2.2512054211524606</v>
      </c>
      <c r="AP26" s="3">
        <v>9868.2670511720426</v>
      </c>
      <c r="AQ26" s="3">
        <f t="shared" si="8"/>
        <v>4000</v>
      </c>
      <c r="AR26" s="3">
        <v>2.2512054211524606</v>
      </c>
      <c r="AT26" s="3">
        <v>2467.0667627930106</v>
      </c>
      <c r="AU26" s="3">
        <v>2459.8885925636487</v>
      </c>
      <c r="AV26" s="3">
        <f t="shared" si="3"/>
        <v>9838.7918664822264</v>
      </c>
      <c r="AW26" s="3">
        <f t="shared" si="4"/>
        <v>8466.302759124208</v>
      </c>
      <c r="AX26" s="3">
        <f t="shared" si="5"/>
        <v>-0.29095970719638864</v>
      </c>
      <c r="AZ26" s="3">
        <v>9868.2670511720426</v>
      </c>
      <c r="BA26" s="3">
        <v>10090.42201400183</v>
      </c>
      <c r="BB26" s="3">
        <v>9868.2670511720426</v>
      </c>
      <c r="BC26" s="3">
        <v>2.2512054211524606</v>
      </c>
      <c r="BE26" s="3">
        <v>2467.0667627930106</v>
      </c>
      <c r="BF26" s="3">
        <v>2459.8885925636487</v>
      </c>
      <c r="BG26" s="3">
        <v>2467.0667627930106</v>
      </c>
      <c r="BH26" s="3">
        <v>-0.29095970719638864</v>
      </c>
      <c r="BJ26" s="3">
        <v>2467.0667627930106</v>
      </c>
      <c r="BK26" s="3">
        <f>coeff!$C$1+coeff!$C$2*C26+coeff!$C$3*D26+coeff!$C$4*N26+coeff!$C$5*W26+coeff!$C$6*X26+coeff!$C$7*Y26+coeff!$C$8*Z26+coeff!$C$9*AA26</f>
        <v>2477.611295187869</v>
      </c>
      <c r="BL26" s="3">
        <f t="shared" si="9"/>
        <v>0.42741171637044495</v>
      </c>
    </row>
    <row r="27" spans="1:64" ht="45" x14ac:dyDescent="0.25">
      <c r="A27" s="4" t="s">
        <v>170</v>
      </c>
      <c r="B27" s="3" t="s">
        <v>171</v>
      </c>
      <c r="C27" s="3">
        <v>10.4</v>
      </c>
      <c r="D27" s="3">
        <v>401</v>
      </c>
      <c r="E27" s="3">
        <v>656</v>
      </c>
      <c r="F27" s="3">
        <v>61006.146613991004</v>
      </c>
      <c r="G27" s="3">
        <v>5500</v>
      </c>
      <c r="H27" s="3">
        <v>526.43902439024396</v>
      </c>
      <c r="I27" s="3">
        <v>1.6359102244389028</v>
      </c>
      <c r="J27" s="3">
        <v>152.13502896257108</v>
      </c>
      <c r="K27" s="3">
        <v>5500</v>
      </c>
      <c r="L27" s="3">
        <v>1.3128155469894409</v>
      </c>
      <c r="M27" s="3">
        <v>686.96159358501325</v>
      </c>
      <c r="N27" s="3">
        <v>61006.146613991004</v>
      </c>
      <c r="O27" s="3">
        <v>5500</v>
      </c>
      <c r="P27" s="3">
        <v>458.06882151879375</v>
      </c>
      <c r="Q27" s="3">
        <v>1.713121181010008</v>
      </c>
      <c r="R27" s="3">
        <v>152.13502502441406</v>
      </c>
      <c r="S27" s="3">
        <v>5500</v>
      </c>
      <c r="T27" s="3">
        <v>1.1423162631391368</v>
      </c>
      <c r="U27" s="3">
        <v>2500</v>
      </c>
      <c r="V27" s="3">
        <v>6500</v>
      </c>
      <c r="W27" s="3">
        <v>49914.12109375</v>
      </c>
      <c r="X27" s="3">
        <v>4.125</v>
      </c>
      <c r="Y27" s="3">
        <v>3.75</v>
      </c>
      <c r="Z27" s="3">
        <v>0.39994913339614868</v>
      </c>
      <c r="AA27" s="3">
        <v>2.6700141759849338</v>
      </c>
      <c r="AB27" s="3">
        <v>9820.5272405143114</v>
      </c>
      <c r="AC27" s="3">
        <v>3</v>
      </c>
      <c r="AD27" s="3">
        <f t="shared" si="6"/>
        <v>2455.1318101285779</v>
      </c>
      <c r="AE27" s="3">
        <f t="shared" si="7"/>
        <v>9820.5272405143114</v>
      </c>
      <c r="AF27" s="3">
        <f>coeff!$A$1+coeff!$A$2*C27+coeff!$A$3*D27+coeff!$A$4*N27+coeff!$A$5*W27+coeff!$A$6*X27+coeff!$A$7*Y27+coeff!$A$8*Z27+coeff!$A$9*AA27</f>
        <v>8610.8638196735956</v>
      </c>
      <c r="AG27" s="3">
        <f>coeff!$B$1+coeff!$B$2*C27+coeff!$B$3*D27+coeff!$B$4*N27+coeff!$B$5*W27+coeff!$B$6*X27+coeff!$B$7*Y27+coeff!$B$8*Z27+coeff!$B$9*AA27</f>
        <v>2378.330911256744</v>
      </c>
      <c r="AJ27" s="3">
        <v>9820.5272405143114</v>
      </c>
      <c r="AK27" s="3">
        <v>8610.8638196735956</v>
      </c>
      <c r="AL27" s="3">
        <f t="shared" si="0"/>
        <v>878943.44365586829</v>
      </c>
      <c r="AM27" s="3">
        <f t="shared" si="1"/>
        <v>74062.130548645771</v>
      </c>
      <c r="AN27" s="3">
        <f t="shared" si="2"/>
        <v>-12.317703430934779</v>
      </c>
      <c r="AP27" s="3">
        <v>9820.5272405143114</v>
      </c>
      <c r="AQ27" s="3">
        <f t="shared" si="8"/>
        <v>4000</v>
      </c>
      <c r="AR27" s="3">
        <v>-12.317703430934779</v>
      </c>
      <c r="AT27" s="3">
        <v>2455.1318101285779</v>
      </c>
      <c r="AU27" s="3">
        <v>2378.330911256744</v>
      </c>
      <c r="AV27" s="3">
        <f t="shared" si="3"/>
        <v>7613.5627160837766</v>
      </c>
      <c r="AW27" s="3">
        <f t="shared" si="4"/>
        <v>109.30352965438021</v>
      </c>
      <c r="AX27" s="3">
        <f t="shared" si="5"/>
        <v>-3.1281782328343382</v>
      </c>
      <c r="AZ27" s="3">
        <v>9820.5272405143114</v>
      </c>
      <c r="BA27" s="3">
        <v>8610.8638196735956</v>
      </c>
      <c r="BB27" s="3">
        <v>9820.5272405143114</v>
      </c>
      <c r="BC27" s="3">
        <v>-12.317703430934779</v>
      </c>
      <c r="BE27" s="3">
        <v>2455.1318101285779</v>
      </c>
      <c r="BF27" s="3">
        <v>2378.330911256744</v>
      </c>
      <c r="BG27" s="3">
        <v>2455.1318101285779</v>
      </c>
      <c r="BH27" s="3">
        <v>-3.1281782328343382</v>
      </c>
      <c r="BJ27" s="3">
        <v>2455.1318101285779</v>
      </c>
      <c r="BK27" s="3">
        <f>coeff!$C$1+coeff!$C$2*C27+coeff!$C$3*D27+coeff!$C$4*N27+coeff!$C$5*W27+coeff!$C$6*X27+coeff!$C$7*Y27+coeff!$C$8*Z27+coeff!$C$9*AA27</f>
        <v>2315.9355607129883</v>
      </c>
      <c r="BL27" s="3">
        <f t="shared" si="9"/>
        <v>-5.6696039227441615</v>
      </c>
    </row>
    <row r="28" spans="1:64" ht="75" x14ac:dyDescent="0.25">
      <c r="A28" s="4" t="s">
        <v>49</v>
      </c>
      <c r="B28" s="3" t="s">
        <v>157</v>
      </c>
      <c r="C28" s="3">
        <v>11.34</v>
      </c>
      <c r="D28" s="3">
        <v>369</v>
      </c>
      <c r="E28" s="3">
        <v>500</v>
      </c>
      <c r="F28" s="3">
        <v>39973.408021475843</v>
      </c>
      <c r="G28" s="3">
        <v>5000</v>
      </c>
      <c r="H28" s="3">
        <v>457.6829268292683</v>
      </c>
      <c r="I28" s="3">
        <v>1.3550135501355014</v>
      </c>
      <c r="J28" s="3">
        <v>108.32901902838982</v>
      </c>
      <c r="K28" s="3">
        <v>5000</v>
      </c>
      <c r="L28" s="3">
        <v>1.2403331995010376</v>
      </c>
      <c r="M28" s="3">
        <v>579.30968532199597</v>
      </c>
      <c r="N28" s="3">
        <v>52764.898588348122</v>
      </c>
      <c r="O28" s="3">
        <v>6600</v>
      </c>
      <c r="P28" s="3">
        <v>441.00205557465688</v>
      </c>
      <c r="Q28" s="3">
        <v>1.5699449466720758</v>
      </c>
      <c r="R28" s="3">
        <v>142.99430847167969</v>
      </c>
      <c r="S28" s="3">
        <v>6600</v>
      </c>
      <c r="T28" s="3">
        <v>1.1951275218825388</v>
      </c>
      <c r="U28" s="3">
        <v>3000</v>
      </c>
      <c r="V28" s="3">
        <v>7000</v>
      </c>
      <c r="W28" s="3">
        <v>39973.40625</v>
      </c>
      <c r="X28" s="3">
        <v>4.03</v>
      </c>
      <c r="Y28" s="3">
        <v>3.6219999999999999</v>
      </c>
      <c r="Z28" s="3">
        <v>0.49326056241989136</v>
      </c>
      <c r="AA28" s="3">
        <v>3.4091722702488054</v>
      </c>
      <c r="AB28" s="3">
        <v>9741.8428855343063</v>
      </c>
      <c r="AC28" s="3">
        <v>178</v>
      </c>
      <c r="AD28" s="3">
        <f t="shared" si="6"/>
        <v>2435.4607213835766</v>
      </c>
      <c r="AE28" s="3">
        <f t="shared" si="7"/>
        <v>9741.8428855343063</v>
      </c>
      <c r="AF28" s="3">
        <f>coeff!$A$1+coeff!$A$2*C28+coeff!$A$3*D28+coeff!$A$4*N28+coeff!$A$5*W28+coeff!$A$6*X28+coeff!$A$7*Y28+coeff!$A$8*Z28+coeff!$A$9*AA28</f>
        <v>10472.056743729041</v>
      </c>
      <c r="AG28" s="3">
        <f>coeff!$B$1+coeff!$B$2*C28+coeff!$B$3*D28+coeff!$B$4*N28+coeff!$B$5*W28+coeff!$B$6*X28+coeff!$B$7*Y28+coeff!$B$8*Z28+coeff!$B$9*AA28</f>
        <v>2615.634671918514</v>
      </c>
      <c r="AJ28" s="3">
        <v>9741.8428855343063</v>
      </c>
      <c r="AK28" s="3">
        <v>10472.056743729041</v>
      </c>
      <c r="AL28" s="3">
        <f t="shared" si="0"/>
        <v>737598.38415726041</v>
      </c>
      <c r="AM28" s="3">
        <f t="shared" si="1"/>
        <v>2525077.8037510011</v>
      </c>
      <c r="AN28" s="3">
        <f t="shared" si="2"/>
        <v>7.4956439636183365</v>
      </c>
      <c r="AP28" s="3">
        <v>9741.8428855343063</v>
      </c>
      <c r="AQ28" s="3">
        <f t="shared" si="8"/>
        <v>4000</v>
      </c>
      <c r="AR28" s="3">
        <v>7.4956439636183365</v>
      </c>
      <c r="AT28" s="3">
        <v>2435.4607213835766</v>
      </c>
      <c r="AU28" s="3">
        <v>2615.634671918514</v>
      </c>
      <c r="AV28" s="3">
        <f t="shared" si="3"/>
        <v>4567.683964579539</v>
      </c>
      <c r="AW28" s="3">
        <f t="shared" si="4"/>
        <v>61384.320652601695</v>
      </c>
      <c r="AX28" s="3">
        <f t="shared" si="5"/>
        <v>7.3979411350383506</v>
      </c>
      <c r="AZ28" s="3">
        <v>9741.8428855343063</v>
      </c>
      <c r="BA28" s="3">
        <v>10472.056743729041</v>
      </c>
      <c r="BB28" s="3">
        <v>9741.8428855343063</v>
      </c>
      <c r="BC28" s="3">
        <v>7.4956439636183365</v>
      </c>
      <c r="BE28" s="3">
        <v>2435.4607213835766</v>
      </c>
      <c r="BF28" s="3">
        <v>2615.634671918514</v>
      </c>
      <c r="BG28" s="3">
        <v>2435.4607213835766</v>
      </c>
      <c r="BH28" s="3">
        <v>7.3979411350383506</v>
      </c>
      <c r="BJ28" s="3">
        <v>2435.4607213835766</v>
      </c>
      <c r="BK28" s="3">
        <f>coeff!$C$1+coeff!$C$2*C28+coeff!$C$3*D28+coeff!$C$4*N28+coeff!$C$5*W28+coeff!$C$6*X28+coeff!$C$7*Y28+coeff!$C$8*Z28+coeff!$C$9*AA28</f>
        <v>2624.5788841318786</v>
      </c>
      <c r="BL28" s="3">
        <f t="shared" si="9"/>
        <v>7.765190425278738</v>
      </c>
    </row>
    <row r="29" spans="1:64" ht="105" x14ac:dyDescent="0.25">
      <c r="A29" s="4" t="s">
        <v>51</v>
      </c>
      <c r="B29" s="3" t="s">
        <v>70</v>
      </c>
      <c r="C29" s="3">
        <v>11.46</v>
      </c>
      <c r="D29" s="3">
        <v>426</v>
      </c>
      <c r="E29" s="3">
        <v>613</v>
      </c>
      <c r="F29" s="3">
        <v>55996.21277245145</v>
      </c>
      <c r="G29" s="3">
        <v>4800</v>
      </c>
      <c r="H29" s="3">
        <v>553.22727272727275</v>
      </c>
      <c r="I29" s="3">
        <v>1.4389671361502347</v>
      </c>
      <c r="J29" s="3">
        <v>131.44650885551982</v>
      </c>
      <c r="K29" s="3">
        <v>4800</v>
      </c>
      <c r="L29" s="3">
        <v>1.29865562915802</v>
      </c>
      <c r="M29" s="3">
        <v>642.27481808213008</v>
      </c>
      <c r="N29" s="3">
        <v>71161.853731657058</v>
      </c>
      <c r="O29" s="3">
        <v>6100</v>
      </c>
      <c r="P29" s="3">
        <v>480.2915314149605</v>
      </c>
      <c r="Q29" s="3">
        <v>1.5076873663899768</v>
      </c>
      <c r="R29" s="3">
        <v>167.04660034179687</v>
      </c>
      <c r="S29" s="3">
        <v>6100</v>
      </c>
      <c r="T29" s="3">
        <v>1.12744490942479</v>
      </c>
      <c r="U29" s="3">
        <v>2500</v>
      </c>
      <c r="V29" s="3">
        <v>6500</v>
      </c>
      <c r="W29" s="3">
        <v>52655.53515625</v>
      </c>
      <c r="X29" s="3">
        <v>4.0659999999999998</v>
      </c>
      <c r="Y29" s="3">
        <v>4.0999999999999996</v>
      </c>
      <c r="Z29" s="3">
        <v>0.38543617725372314</v>
      </c>
      <c r="AA29" s="3">
        <v>2.6639436183538416</v>
      </c>
      <c r="AB29" s="3">
        <v>9704.402154331241</v>
      </c>
      <c r="AC29" s="3">
        <v>114</v>
      </c>
      <c r="AD29" s="3">
        <f t="shared" si="6"/>
        <v>2426.1005385828103</v>
      </c>
      <c r="AE29" s="3">
        <f t="shared" si="7"/>
        <v>9704.402154331241</v>
      </c>
      <c r="AF29" s="3">
        <f>coeff!$A$1+coeff!$A$2*C29+coeff!$A$3*D29+coeff!$A$4*N29+coeff!$A$5*W29+coeff!$A$6*X29+coeff!$A$7*Y29+coeff!$A$8*Z29+coeff!$A$9*AA29</f>
        <v>9416.299369676135</v>
      </c>
      <c r="AG29" s="3">
        <f>coeff!$B$1+coeff!$B$2*C29+coeff!$B$3*D29+coeff!$B$4*N29+coeff!$B$5*W29+coeff!$B$6*X29+coeff!$B$7*Y29+coeff!$B$8*Z29+coeff!$B$9*AA29</f>
        <v>2413.7137487155469</v>
      </c>
      <c r="AJ29" s="3">
        <v>9704.402154331241</v>
      </c>
      <c r="AK29" s="3">
        <v>9416.299369676135</v>
      </c>
      <c r="AL29" s="3">
        <f t="shared" si="0"/>
        <v>674689.3356947836</v>
      </c>
      <c r="AM29" s="3">
        <f t="shared" si="1"/>
        <v>284400.32053983852</v>
      </c>
      <c r="AN29" s="3">
        <f t="shared" si="2"/>
        <v>-2.968784476089759</v>
      </c>
      <c r="AP29" s="3">
        <v>9704.402154331241</v>
      </c>
      <c r="AQ29" s="3">
        <f t="shared" si="8"/>
        <v>4000</v>
      </c>
      <c r="AR29" s="3">
        <v>-2.968784476089759</v>
      </c>
      <c r="AT29" s="3">
        <v>2426.1005385828103</v>
      </c>
      <c r="AU29" s="3">
        <v>2413.7137487155469</v>
      </c>
      <c r="AV29" s="3">
        <f t="shared" si="3"/>
        <v>3390.0877613070361</v>
      </c>
      <c r="AW29" s="3">
        <f t="shared" si="4"/>
        <v>2101.0920181676302</v>
      </c>
      <c r="AX29" s="3">
        <f t="shared" si="5"/>
        <v>-0.51056374912224445</v>
      </c>
      <c r="AZ29" s="3">
        <v>9704.402154331241</v>
      </c>
      <c r="BA29" s="3">
        <v>9416.299369676135</v>
      </c>
      <c r="BB29" s="3">
        <v>9704.402154331241</v>
      </c>
      <c r="BC29" s="3">
        <v>-2.968784476089759</v>
      </c>
      <c r="BE29" s="3">
        <v>2426.1005385828103</v>
      </c>
      <c r="BF29" s="3">
        <v>2413.7137487155469</v>
      </c>
      <c r="BG29" s="3">
        <v>2426.1005385828103</v>
      </c>
      <c r="BH29" s="3">
        <v>-0.51056374912224445</v>
      </c>
      <c r="BJ29" s="3">
        <v>2426.1005385828103</v>
      </c>
      <c r="BK29" s="3">
        <f>coeff!$C$1+coeff!$C$2*C29+coeff!$C$3*D29+coeff!$C$4*N29+coeff!$C$5*W29+coeff!$C$6*X29+coeff!$C$7*Y29+coeff!$C$8*Z29+coeff!$C$9*AA29</f>
        <v>2316.2650161716488</v>
      </c>
      <c r="BL29" s="3">
        <f t="shared" si="9"/>
        <v>-4.5272452919581454</v>
      </c>
    </row>
    <row r="30" spans="1:64" ht="75" x14ac:dyDescent="0.25">
      <c r="A30" s="4" t="s">
        <v>49</v>
      </c>
      <c r="B30" s="3" t="s">
        <v>50</v>
      </c>
      <c r="C30" s="3">
        <v>11.4</v>
      </c>
      <c r="D30" s="3">
        <v>407</v>
      </c>
      <c r="E30" s="3">
        <v>558</v>
      </c>
      <c r="F30" s="3">
        <v>52491.746470735023</v>
      </c>
      <c r="G30" s="3">
        <v>5400</v>
      </c>
      <c r="H30" s="3">
        <v>502.14634146341461</v>
      </c>
      <c r="I30" s="3">
        <v>1.3710073710073709</v>
      </c>
      <c r="J30" s="3">
        <v>128.97235005094601</v>
      </c>
      <c r="K30" s="3">
        <v>5400</v>
      </c>
      <c r="L30" s="3">
        <v>1.2337747812271118</v>
      </c>
      <c r="M30" s="3">
        <v>621.34990701367303</v>
      </c>
      <c r="N30" s="3">
        <v>61240.370882524207</v>
      </c>
      <c r="O30" s="3">
        <v>6300</v>
      </c>
      <c r="P30" s="3">
        <v>482.73252969797562</v>
      </c>
      <c r="Q30" s="3">
        <v>1.5266582481908428</v>
      </c>
      <c r="R30" s="3">
        <v>150.46774291992187</v>
      </c>
      <c r="S30" s="3">
        <v>6300</v>
      </c>
      <c r="T30" s="3">
        <v>1.1860750115429375</v>
      </c>
      <c r="U30" s="3">
        <v>3000</v>
      </c>
      <c r="V30" s="3">
        <v>7000</v>
      </c>
      <c r="W30" s="3">
        <v>48603.47265625</v>
      </c>
      <c r="X30" s="3">
        <v>4.1559999999999997</v>
      </c>
      <c r="Y30" s="3">
        <v>3.75</v>
      </c>
      <c r="Z30" s="3">
        <v>0.448283851146698</v>
      </c>
      <c r="AA30" s="3">
        <v>3.1687318203423742</v>
      </c>
      <c r="AB30" s="3">
        <v>9679.3991710801965</v>
      </c>
      <c r="AC30" s="3">
        <v>179</v>
      </c>
      <c r="AD30" s="3">
        <f t="shared" si="6"/>
        <v>2419.8497927700491</v>
      </c>
      <c r="AE30" s="3">
        <f t="shared" si="7"/>
        <v>9679.3991710801965</v>
      </c>
      <c r="AF30" s="3">
        <f>coeff!$A$1+coeff!$A$2*C30+coeff!$A$3*D30+coeff!$A$4*N30+coeff!$A$5*W30+coeff!$A$6*X30+coeff!$A$7*Y30+coeff!$A$8*Z30+coeff!$A$9*AA30</f>
        <v>9186.1086826960509</v>
      </c>
      <c r="AG30" s="3">
        <f>coeff!$B$1+coeff!$B$2*C30+coeff!$B$3*D30+coeff!$B$4*N30+coeff!$B$5*W30+coeff!$B$6*X30+coeff!$B$7*Y30+coeff!$B$8*Z30+coeff!$B$9*AA30</f>
        <v>2505.3407890837329</v>
      </c>
      <c r="AJ30" s="3">
        <v>9679.3991710801965</v>
      </c>
      <c r="AK30" s="3">
        <v>9186.1086826960509</v>
      </c>
      <c r="AL30" s="3">
        <f t="shared" si="0"/>
        <v>634239.84650156577</v>
      </c>
      <c r="AM30" s="3">
        <f t="shared" si="1"/>
        <v>91870.385081889486</v>
      </c>
      <c r="AN30" s="3">
        <f t="shared" si="2"/>
        <v>-5.0962924419728797</v>
      </c>
      <c r="AP30" s="3">
        <v>9679.3991710801965</v>
      </c>
      <c r="AQ30" s="3">
        <f t="shared" si="8"/>
        <v>4000</v>
      </c>
      <c r="AR30" s="3">
        <v>-5.0962924419728797</v>
      </c>
      <c r="AT30" s="3">
        <v>2419.8497927700491</v>
      </c>
      <c r="AU30" s="3">
        <v>2505.3407890837329</v>
      </c>
      <c r="AV30" s="3">
        <f t="shared" si="3"/>
        <v>2701.2669833908103</v>
      </c>
      <c r="AW30" s="3">
        <f t="shared" si="4"/>
        <v>18896.54667799687</v>
      </c>
      <c r="AX30" s="3">
        <f t="shared" si="5"/>
        <v>3.5329050823365611</v>
      </c>
      <c r="AZ30" s="3">
        <v>9679.3991710801965</v>
      </c>
      <c r="BA30" s="3">
        <v>9186.1086826960509</v>
      </c>
      <c r="BB30" s="3">
        <v>9679.3991710801965</v>
      </c>
      <c r="BC30" s="3">
        <v>-5.0962924419728797</v>
      </c>
      <c r="BE30" s="3">
        <v>2419.8497927700491</v>
      </c>
      <c r="BF30" s="3">
        <v>2505.3407890837329</v>
      </c>
      <c r="BG30" s="3">
        <v>2419.8497927700491</v>
      </c>
      <c r="BH30" s="3">
        <v>3.5329050823365611</v>
      </c>
      <c r="BJ30" s="3">
        <v>2419.8497927700491</v>
      </c>
      <c r="BK30" s="3">
        <f>coeff!$C$1+coeff!$C$2*C30+coeff!$C$3*D30+coeff!$C$4*N30+coeff!$C$5*W30+coeff!$C$6*X30+coeff!$C$7*Y30+coeff!$C$8*Z30+coeff!$C$9*AA30</f>
        <v>2488.32358903759</v>
      </c>
      <c r="BL30" s="3">
        <f t="shared" si="9"/>
        <v>2.8296713486979508</v>
      </c>
    </row>
    <row r="31" spans="1:64" ht="105" x14ac:dyDescent="0.25">
      <c r="A31" s="4" t="s">
        <v>51</v>
      </c>
      <c r="B31" s="3" t="s">
        <v>82</v>
      </c>
      <c r="C31" s="3">
        <v>11.3</v>
      </c>
      <c r="D31" s="3">
        <v>436</v>
      </c>
      <c r="E31" s="3">
        <v>619</v>
      </c>
      <c r="F31" s="3">
        <v>59658.536734515117</v>
      </c>
      <c r="G31" s="3">
        <v>5000</v>
      </c>
      <c r="H31" s="3">
        <v>563.4545454545455</v>
      </c>
      <c r="I31" s="3">
        <v>1.4197247706422018</v>
      </c>
      <c r="J31" s="3">
        <v>136.83150627182366</v>
      </c>
      <c r="K31" s="3">
        <v>5000</v>
      </c>
      <c r="L31" s="3">
        <v>1.2923270463943481</v>
      </c>
      <c r="M31" s="3">
        <v>685.62879670167217</v>
      </c>
      <c r="N31" s="3">
        <v>77556.097754869654</v>
      </c>
      <c r="O31" s="3">
        <v>6500</v>
      </c>
      <c r="P31" s="3">
        <v>491.50693064302465</v>
      </c>
      <c r="Q31" s="3">
        <v>1.5725431117010831</v>
      </c>
      <c r="R31" s="3">
        <v>177.88095092773437</v>
      </c>
      <c r="S31" s="3">
        <v>6500</v>
      </c>
      <c r="T31" s="3">
        <v>1.1273094739518912</v>
      </c>
      <c r="U31" s="3">
        <v>2500</v>
      </c>
      <c r="V31" s="3">
        <v>6500</v>
      </c>
      <c r="W31" s="3">
        <v>53963.86328125</v>
      </c>
      <c r="X31" s="3">
        <v>4.0650000000000004</v>
      </c>
      <c r="Y31" s="3">
        <v>4.1849999999999996</v>
      </c>
      <c r="Z31" s="3">
        <v>0.37677997350692749</v>
      </c>
      <c r="AA31" s="3">
        <v>2.6041162329362364</v>
      </c>
      <c r="AB31" s="3">
        <v>9678.5460813849586</v>
      </c>
      <c r="AC31" s="3">
        <v>113</v>
      </c>
      <c r="AD31" s="3">
        <f t="shared" si="6"/>
        <v>2419.6365203462396</v>
      </c>
      <c r="AE31" s="3">
        <f t="shared" si="7"/>
        <v>9678.5460813849586</v>
      </c>
      <c r="AF31" s="3">
        <f>coeff!$A$1+coeff!$A$2*C31+coeff!$A$3*D31+coeff!$A$4*N31+coeff!$A$5*W31+coeff!$A$6*X31+coeff!$A$7*Y31+coeff!$A$8*Z31+coeff!$A$9*AA31</f>
        <v>9753.5112040930653</v>
      </c>
      <c r="AG31" s="3">
        <f>coeff!$B$1+coeff!$B$2*C31+coeff!$B$3*D31+coeff!$B$4*N31+coeff!$B$5*W31+coeff!$B$6*X31+coeff!$B$7*Y31+coeff!$B$8*Z31+coeff!$B$9*AA31</f>
        <v>2353.2316940261276</v>
      </c>
      <c r="AJ31" s="3">
        <v>9678.5460813849586</v>
      </c>
      <c r="AK31" s="3">
        <v>9753.5112040930653</v>
      </c>
      <c r="AL31" s="3">
        <f t="shared" si="0"/>
        <v>632881.78704404074</v>
      </c>
      <c r="AM31" s="3">
        <f t="shared" si="1"/>
        <v>757776.86578895058</v>
      </c>
      <c r="AN31" s="3">
        <f t="shared" si="2"/>
        <v>0.77454942175963193</v>
      </c>
      <c r="AP31" s="3">
        <v>9678.5460813849586</v>
      </c>
      <c r="AQ31" s="3">
        <f t="shared" si="8"/>
        <v>4000</v>
      </c>
      <c r="AR31" s="3">
        <v>0.77454942175963193</v>
      </c>
      <c r="AT31" s="3">
        <v>2419.6365203462396</v>
      </c>
      <c r="AU31" s="3">
        <v>2353.2316940261276</v>
      </c>
      <c r="AV31" s="3">
        <f t="shared" si="3"/>
        <v>2679.1433484497279</v>
      </c>
      <c r="AW31" s="3">
        <f t="shared" si="4"/>
        <v>214.45799426131961</v>
      </c>
      <c r="AX31" s="3">
        <f t="shared" si="5"/>
        <v>-2.7444132935557541</v>
      </c>
      <c r="AZ31" s="3">
        <v>9678.5460813849586</v>
      </c>
      <c r="BA31" s="3">
        <v>9753.5112040930653</v>
      </c>
      <c r="BB31" s="3">
        <v>9678.5460813849586</v>
      </c>
      <c r="BC31" s="3">
        <v>0.77454942175963193</v>
      </c>
      <c r="BE31" s="3">
        <v>2419.6365203462396</v>
      </c>
      <c r="BF31" s="3">
        <v>2353.2316940261276</v>
      </c>
      <c r="BG31" s="3">
        <v>2419.6365203462396</v>
      </c>
      <c r="BH31" s="3">
        <v>-2.7444132935557541</v>
      </c>
      <c r="BJ31" s="3">
        <v>2419.6365203462396</v>
      </c>
      <c r="BK31" s="3">
        <f>coeff!$C$1+coeff!$C$2*C31+coeff!$C$3*D31+coeff!$C$4*N31+coeff!$C$5*W31+coeff!$C$6*X31+coeff!$C$7*Y31+coeff!$C$8*Z31+coeff!$C$9*AA31</f>
        <v>2274.6235117462766</v>
      </c>
      <c r="BL31" s="3">
        <f t="shared" si="9"/>
        <v>-5.9931732465011871</v>
      </c>
    </row>
    <row r="32" spans="1:64" ht="105" x14ac:dyDescent="0.25">
      <c r="A32" s="4" t="s">
        <v>51</v>
      </c>
      <c r="B32" s="3" t="s">
        <v>70</v>
      </c>
      <c r="C32" s="3">
        <v>11.4</v>
      </c>
      <c r="D32" s="3">
        <v>417</v>
      </c>
      <c r="E32" s="3">
        <v>585</v>
      </c>
      <c r="F32" s="3">
        <v>60552.326427563079</v>
      </c>
      <c r="G32" s="3">
        <v>5200</v>
      </c>
      <c r="H32" s="3">
        <v>538.0454545454545</v>
      </c>
      <c r="I32" s="3">
        <v>1.4028776978417266</v>
      </c>
      <c r="J32" s="3">
        <v>145.20941589343664</v>
      </c>
      <c r="K32" s="3">
        <v>5200</v>
      </c>
      <c r="L32" s="3">
        <v>1.2902770042419434</v>
      </c>
      <c r="M32" s="3">
        <v>657.16406326459912</v>
      </c>
      <c r="N32" s="3">
        <v>75690.408034453867</v>
      </c>
      <c r="O32" s="3">
        <v>6500</v>
      </c>
      <c r="P32" s="3">
        <v>469.62050182301431</v>
      </c>
      <c r="Q32" s="3">
        <v>1.5759330054306933</v>
      </c>
      <c r="R32" s="3">
        <v>181.51176452636719</v>
      </c>
      <c r="S32" s="3">
        <v>6500</v>
      </c>
      <c r="T32" s="3">
        <v>1.1261882537722163</v>
      </c>
      <c r="U32" s="3">
        <v>2500</v>
      </c>
      <c r="V32" s="3">
        <v>6500</v>
      </c>
      <c r="W32" s="3">
        <v>52771.56640625</v>
      </c>
      <c r="X32" s="3">
        <v>4.069</v>
      </c>
      <c r="Y32" s="3">
        <v>4</v>
      </c>
      <c r="Z32" s="3">
        <v>0.38512420654296875</v>
      </c>
      <c r="AA32" s="3">
        <v>2.6194408133593234</v>
      </c>
      <c r="AB32" s="3">
        <v>9665.8610320566404</v>
      </c>
      <c r="AC32" s="3">
        <v>116</v>
      </c>
      <c r="AD32" s="3">
        <f t="shared" si="6"/>
        <v>2416.4652580141601</v>
      </c>
      <c r="AE32" s="3">
        <f t="shared" si="7"/>
        <v>9665.8610320566404</v>
      </c>
      <c r="AF32" s="3">
        <f>coeff!$A$1+coeff!$A$2*C32+coeff!$A$3*D32+coeff!$A$4*N32+coeff!$A$5*W32+coeff!$A$6*X32+coeff!$A$7*Y32+coeff!$A$8*Z32+coeff!$A$9*AA32</f>
        <v>9741.4099916339837</v>
      </c>
      <c r="AG32" s="3">
        <f>coeff!$B$1+coeff!$B$2*C32+coeff!$B$3*D32+coeff!$B$4*N32+coeff!$B$5*W32+coeff!$B$6*X32+coeff!$B$7*Y32+coeff!$B$8*Z32+coeff!$B$9*AA32</f>
        <v>2371.6018945700698</v>
      </c>
      <c r="AJ32" s="3">
        <v>9665.8610320566404</v>
      </c>
      <c r="AK32" s="3">
        <v>9741.4099916339837</v>
      </c>
      <c r="AL32" s="3">
        <f t="shared" si="0"/>
        <v>612859.80279280862</v>
      </c>
      <c r="AM32" s="3">
        <f t="shared" si="1"/>
        <v>736855.00227180903</v>
      </c>
      <c r="AN32" s="3">
        <f t="shared" si="2"/>
        <v>0.78160610137872533</v>
      </c>
      <c r="AP32" s="3">
        <v>9665.8610320566404</v>
      </c>
      <c r="AQ32" s="3">
        <f t="shared" si="8"/>
        <v>4000</v>
      </c>
      <c r="AR32" s="3">
        <v>0.78160610137872533</v>
      </c>
      <c r="AT32" s="3">
        <v>2416.4652580141601</v>
      </c>
      <c r="AU32" s="3">
        <v>2371.6018945700698</v>
      </c>
      <c r="AV32" s="3">
        <f t="shared" si="3"/>
        <v>2360.9083736805751</v>
      </c>
      <c r="AW32" s="3">
        <f t="shared" si="4"/>
        <v>13.881705987727408</v>
      </c>
      <c r="AX32" s="3">
        <f t="shared" si="5"/>
        <v>-1.8565697683962892</v>
      </c>
      <c r="AZ32" s="3">
        <v>9665.8610320566404</v>
      </c>
      <c r="BA32" s="3">
        <v>9741.4099916339837</v>
      </c>
      <c r="BB32" s="3">
        <v>9665.8610320566404</v>
      </c>
      <c r="BC32" s="3">
        <v>0.78160610137872533</v>
      </c>
      <c r="BE32" s="3">
        <v>2416.4652580141601</v>
      </c>
      <c r="BF32" s="3">
        <v>2371.6018945700698</v>
      </c>
      <c r="BG32" s="3">
        <v>2416.4652580141601</v>
      </c>
      <c r="BH32" s="3">
        <v>-1.8565697683962892</v>
      </c>
      <c r="BJ32" s="3">
        <v>2416.4652580141601</v>
      </c>
      <c r="BK32" s="3">
        <f>coeff!$C$1+coeff!$C$2*C32+coeff!$C$3*D32+coeff!$C$4*N32+coeff!$C$5*W32+coeff!$C$6*X32+coeff!$C$7*Y32+coeff!$C$8*Z32+coeff!$C$9*AA32</f>
        <v>2310.2491579631733</v>
      </c>
      <c r="BL32" s="3">
        <f t="shared" si="9"/>
        <v>-4.3955152965151552</v>
      </c>
    </row>
    <row r="33" spans="1:64" ht="105" x14ac:dyDescent="0.25">
      <c r="A33" s="4" t="s">
        <v>51</v>
      </c>
      <c r="B33" s="3" t="s">
        <v>30</v>
      </c>
      <c r="C33" s="3">
        <v>11.5</v>
      </c>
      <c r="D33" s="3">
        <v>407</v>
      </c>
      <c r="E33" s="3">
        <v>571</v>
      </c>
      <c r="F33" s="3">
        <v>55076.280203902061</v>
      </c>
      <c r="G33" s="3">
        <v>4800</v>
      </c>
      <c r="H33" s="3">
        <v>521.95652173913038</v>
      </c>
      <c r="I33" s="3">
        <v>1.402948402948403</v>
      </c>
      <c r="J33" s="3">
        <v>135.32255578354315</v>
      </c>
      <c r="K33" s="3">
        <v>4800</v>
      </c>
      <c r="L33" s="3">
        <v>1.2824485301971436</v>
      </c>
      <c r="M33" s="3">
        <v>616.20911903507124</v>
      </c>
      <c r="N33" s="3">
        <v>71140.195263373476</v>
      </c>
      <c r="O33" s="3">
        <v>6200</v>
      </c>
      <c r="P33" s="3">
        <v>460.33148702303185</v>
      </c>
      <c r="Q33" s="3">
        <v>1.5140273194964895</v>
      </c>
      <c r="R33" s="3">
        <v>174.79164123535156</v>
      </c>
      <c r="S33" s="3">
        <v>6200</v>
      </c>
      <c r="T33" s="3">
        <v>1.1310355946511839</v>
      </c>
      <c r="U33" s="3">
        <v>2500</v>
      </c>
      <c r="V33" s="3">
        <v>6500</v>
      </c>
      <c r="W33" s="3">
        <v>52631.765625</v>
      </c>
      <c r="X33" s="3">
        <v>4.1550000000000002</v>
      </c>
      <c r="Y33" s="3">
        <v>3.75</v>
      </c>
      <c r="Z33" s="3">
        <v>0.38732817769050598</v>
      </c>
      <c r="AA33" s="3">
        <v>2.6161788187559254</v>
      </c>
      <c r="AB33" s="3">
        <v>9653.9364993933104</v>
      </c>
      <c r="AC33" s="3">
        <v>118</v>
      </c>
      <c r="AD33" s="3">
        <f t="shared" si="6"/>
        <v>2413.4841248483276</v>
      </c>
      <c r="AE33" s="3">
        <f t="shared" si="7"/>
        <v>9653.9364993933104</v>
      </c>
      <c r="AF33" s="3">
        <f>coeff!$A$1+coeff!$A$2*C33+coeff!$A$3*D33+coeff!$A$4*N33+coeff!$A$5*W33+coeff!$A$6*X33+coeff!$A$7*Y33+coeff!$A$8*Z33+coeff!$A$9*AA33</f>
        <v>9119.439804834692</v>
      </c>
      <c r="AG33" s="3">
        <f>coeff!$B$1+coeff!$B$2*C33+coeff!$B$3*D33+coeff!$B$4*N33+coeff!$B$5*W33+coeff!$B$6*X33+coeff!$B$7*Y33+coeff!$B$8*Z33+coeff!$B$9*AA33</f>
        <v>2384.0426091451063</v>
      </c>
      <c r="AJ33" s="3">
        <v>9653.9364993933104</v>
      </c>
      <c r="AK33" s="3">
        <v>9119.439804834692</v>
      </c>
      <c r="AL33" s="3">
        <f t="shared" si="0"/>
        <v>594331.66995788063</v>
      </c>
      <c r="AM33" s="3">
        <f t="shared" si="1"/>
        <v>55900.280113526132</v>
      </c>
      <c r="AN33" s="3">
        <f t="shared" si="2"/>
        <v>-5.5365673328409422</v>
      </c>
      <c r="AP33" s="3">
        <v>9653.9364993933104</v>
      </c>
      <c r="AQ33" s="3">
        <f t="shared" si="8"/>
        <v>4000</v>
      </c>
      <c r="AR33" s="3">
        <v>-5.5365673328409422</v>
      </c>
      <c r="AT33" s="3">
        <v>2413.4841248483276</v>
      </c>
      <c r="AU33" s="3">
        <v>2384.0426091451063</v>
      </c>
      <c r="AV33" s="3">
        <f t="shared" si="3"/>
        <v>2080.0938990526324</v>
      </c>
      <c r="AW33" s="3">
        <f t="shared" si="4"/>
        <v>261.35671570145496</v>
      </c>
      <c r="AX33" s="3">
        <f t="shared" si="5"/>
        <v>-1.2198760870271521</v>
      </c>
      <c r="AZ33" s="3">
        <v>9653.9364993933104</v>
      </c>
      <c r="BA33" s="3">
        <v>9119.439804834692</v>
      </c>
      <c r="BB33" s="3">
        <v>9653.9364993933104</v>
      </c>
      <c r="BC33" s="3">
        <v>-5.5365673328409422</v>
      </c>
      <c r="BE33" s="3">
        <v>2413.4841248483276</v>
      </c>
      <c r="BF33" s="3">
        <v>2384.0426091451063</v>
      </c>
      <c r="BG33" s="3">
        <v>2413.4841248483276</v>
      </c>
      <c r="BH33" s="3">
        <v>-1.2198760870271521</v>
      </c>
      <c r="BJ33" s="3">
        <v>2413.4841248483276</v>
      </c>
      <c r="BK33" s="3">
        <f>coeff!$C$1+coeff!$C$2*C33+coeff!$C$3*D33+coeff!$C$4*N33+coeff!$C$5*W33+coeff!$C$6*X33+coeff!$C$7*Y33+coeff!$C$8*Z33+coeff!$C$9*AA33</f>
        <v>2316.490285508351</v>
      </c>
      <c r="BL33" s="3">
        <f t="shared" si="9"/>
        <v>-4.0188306333306443</v>
      </c>
    </row>
    <row r="34" spans="1:64" ht="45" x14ac:dyDescent="0.25">
      <c r="A34" s="4" t="s">
        <v>25</v>
      </c>
      <c r="B34" s="3" t="s">
        <v>172</v>
      </c>
      <c r="C34" s="3">
        <v>10.36</v>
      </c>
      <c r="D34" s="3">
        <v>357.3599853515625</v>
      </c>
      <c r="E34" s="3">
        <v>510</v>
      </c>
      <c r="F34" s="3">
        <v>50713.243147415378</v>
      </c>
      <c r="G34" s="3">
        <v>5000</v>
      </c>
      <c r="H34" s="3">
        <v>458.8780487804878</v>
      </c>
      <c r="I34" s="3">
        <v>1.4271323035594359</v>
      </c>
      <c r="J34" s="3">
        <v>141.91079904694251</v>
      </c>
      <c r="K34" s="3">
        <v>5000</v>
      </c>
      <c r="L34" s="3">
        <v>1.2840777635574341</v>
      </c>
      <c r="M34" s="3">
        <v>559.31773207187791</v>
      </c>
      <c r="N34" s="3">
        <v>64912.951228691665</v>
      </c>
      <c r="O34" s="3">
        <v>6400</v>
      </c>
      <c r="P34" s="3">
        <v>401.14353414706937</v>
      </c>
      <c r="Q34" s="3">
        <v>1.5651380458693696</v>
      </c>
      <c r="R34" s="3">
        <v>181.64582824707031</v>
      </c>
      <c r="S34" s="3">
        <v>6400</v>
      </c>
      <c r="T34" s="3">
        <v>1.1225194038142752</v>
      </c>
      <c r="U34" s="3">
        <v>2500</v>
      </c>
      <c r="V34" s="3">
        <v>6500</v>
      </c>
      <c r="W34" s="3">
        <v>45641.91796875</v>
      </c>
      <c r="X34" s="3">
        <v>4.0309999999999997</v>
      </c>
      <c r="Y34" s="3">
        <v>3.5019999999999998</v>
      </c>
      <c r="Z34" s="3">
        <v>0.38698673248291016</v>
      </c>
      <c r="AA34" s="3">
        <v>2.583478686085857</v>
      </c>
      <c r="AB34" s="3">
        <v>9626.3886694868361</v>
      </c>
      <c r="AC34" s="3">
        <v>71</v>
      </c>
      <c r="AD34" s="3">
        <f t="shared" si="6"/>
        <v>2406.597167371709</v>
      </c>
      <c r="AE34" s="3">
        <f t="shared" si="7"/>
        <v>9626.3886694868361</v>
      </c>
      <c r="AF34" s="3">
        <f>coeff!$A$1+coeff!$A$2*C34+coeff!$A$3*D34+coeff!$A$4*N34+coeff!$A$5*W34+coeff!$A$6*X34+coeff!$A$7*Y34+coeff!$A$8*Z34+coeff!$A$9*AA34</f>
        <v>9423.3727878382324</v>
      </c>
      <c r="AG34" s="3">
        <f>coeff!$B$1+coeff!$B$2*C34+coeff!$B$3*D34+coeff!$B$4*N34+coeff!$B$5*W34+coeff!$B$6*X34+coeff!$B$7*Y34+coeff!$B$8*Z34+coeff!$B$9*AA34</f>
        <v>2300.1082582679555</v>
      </c>
      <c r="AJ34" s="3">
        <v>9626.3886694868361</v>
      </c>
      <c r="AK34" s="3">
        <v>9423.3727878382324</v>
      </c>
      <c r="AL34" s="3">
        <f t="shared" ref="AL34:AL65" si="10">(AJ34-$AK$88)^2</f>
        <v>552615.70571667666</v>
      </c>
      <c r="AM34" s="3">
        <f t="shared" ref="AM34:AM65" si="11">(AK34-$AK$88)^2</f>
        <v>291994.7479342391</v>
      </c>
      <c r="AN34" s="3">
        <f t="shared" ref="AN34:AN65" si="12">(AK34-AJ34)/AJ34*100</f>
        <v>-2.1089516392799674</v>
      </c>
      <c r="AP34" s="3">
        <v>9626.3886694868361</v>
      </c>
      <c r="AQ34" s="3">
        <f t="shared" si="8"/>
        <v>4000</v>
      </c>
      <c r="AR34" s="3">
        <v>-2.1089516392799674</v>
      </c>
      <c r="AT34" s="3">
        <v>2406.597167371709</v>
      </c>
      <c r="AU34" s="3">
        <v>2300.1082582679555</v>
      </c>
      <c r="AV34" s="3">
        <f t="shared" ref="AV34:AV65" si="13">(AT34-$AU$88)^2</f>
        <v>1499.3227296436417</v>
      </c>
      <c r="AW34" s="3">
        <f t="shared" ref="AW34:AW65" si="14">(AU34-$AU$88)^2</f>
        <v>4592.4774480942497</v>
      </c>
      <c r="AX34" s="3">
        <f t="shared" ref="AX34:AX65" si="15">(AU34-AT34)/AT34*100</f>
        <v>-4.4248746964184313</v>
      </c>
      <c r="AZ34" s="3">
        <v>9626.3886694868361</v>
      </c>
      <c r="BA34" s="3">
        <v>9423.3727878382324</v>
      </c>
      <c r="BB34" s="3">
        <v>9626.3886694868361</v>
      </c>
      <c r="BC34" s="3">
        <v>-2.1089516392799674</v>
      </c>
      <c r="BE34" s="3">
        <v>2406.597167371709</v>
      </c>
      <c r="BF34" s="3">
        <v>2300.1082582679555</v>
      </c>
      <c r="BG34" s="3">
        <v>2406.597167371709</v>
      </c>
      <c r="BH34" s="3">
        <v>-4.4248746964184313</v>
      </c>
      <c r="BJ34" s="3">
        <v>2406.597167371709</v>
      </c>
      <c r="BK34" s="3">
        <f>coeff!$C$1+coeff!$C$2*C34+coeff!$C$3*D34+coeff!$C$4*N34+coeff!$C$5*W34+coeff!$C$6*X34+coeff!$C$7*Y34+coeff!$C$8*Z34+coeff!$C$9*AA34</f>
        <v>2280.9703318100755</v>
      </c>
      <c r="BL34" s="3">
        <f t="shared" si="9"/>
        <v>-5.2201023613284203</v>
      </c>
    </row>
    <row r="35" spans="1:64" ht="75" x14ac:dyDescent="0.25">
      <c r="A35" s="4" t="s">
        <v>49</v>
      </c>
      <c r="B35" s="3" t="s">
        <v>173</v>
      </c>
      <c r="C35" s="3">
        <v>11.3</v>
      </c>
      <c r="D35" s="3">
        <v>384</v>
      </c>
      <c r="E35" s="3">
        <v>520</v>
      </c>
      <c r="F35" s="3">
        <v>54007.520952301697</v>
      </c>
      <c r="G35" s="3">
        <v>5500</v>
      </c>
      <c r="H35" s="3">
        <v>469.36585365853659</v>
      </c>
      <c r="I35" s="3">
        <v>1.3541666666666667</v>
      </c>
      <c r="J35" s="3">
        <v>140.64458581328566</v>
      </c>
      <c r="K35" s="3">
        <v>5500</v>
      </c>
      <c r="L35" s="3">
        <v>1.2223068475723267</v>
      </c>
      <c r="M35" s="3">
        <v>629.28956844729146</v>
      </c>
      <c r="N35" s="3">
        <v>67754.889921978509</v>
      </c>
      <c r="O35" s="3">
        <v>6900</v>
      </c>
      <c r="P35" s="3">
        <v>454.34395608280795</v>
      </c>
      <c r="Q35" s="3">
        <v>1.6387749178314881</v>
      </c>
      <c r="R35" s="3">
        <v>176.44502258300781</v>
      </c>
      <c r="S35" s="3">
        <v>6900</v>
      </c>
      <c r="T35" s="3">
        <v>1.1831873856323118</v>
      </c>
      <c r="U35" s="3">
        <v>3000</v>
      </c>
      <c r="V35" s="3">
        <v>7000</v>
      </c>
      <c r="W35" s="3">
        <v>49097.7421875</v>
      </c>
      <c r="X35" s="3">
        <v>4.0999999999999996</v>
      </c>
      <c r="Y35" s="3">
        <v>3.625</v>
      </c>
      <c r="Z35" s="3">
        <v>0.43347194790840149</v>
      </c>
      <c r="AA35" s="3">
        <v>2.9482803015420154</v>
      </c>
      <c r="AB35" s="3">
        <v>9621.9769328185557</v>
      </c>
      <c r="AC35" s="3">
        <v>180</v>
      </c>
      <c r="AD35" s="3">
        <f t="shared" si="6"/>
        <v>2405.4942332046389</v>
      </c>
      <c r="AE35" s="3">
        <f t="shared" si="7"/>
        <v>9621.9769328185557</v>
      </c>
      <c r="AF35" s="3">
        <f>coeff!$A$1+coeff!$A$2*C35+coeff!$A$3*D35+coeff!$A$4*N35+coeff!$A$5*W35+coeff!$A$6*X35+coeff!$A$7*Y35+coeff!$A$8*Z35+coeff!$A$9*AA35</f>
        <v>9576.0175500653168</v>
      </c>
      <c r="AG35" s="3">
        <f>coeff!$B$1+coeff!$B$2*C35+coeff!$B$3*D35+coeff!$B$4*N35+coeff!$B$5*W35+coeff!$B$6*X35+coeff!$B$7*Y35+coeff!$B$8*Z35+coeff!$B$9*AA35</f>
        <v>2438.8796406606166</v>
      </c>
      <c r="AJ35" s="3">
        <v>9621.9769328185557</v>
      </c>
      <c r="AK35" s="3">
        <v>9576.0175500653168</v>
      </c>
      <c r="AL35" s="3">
        <f t="shared" si="10"/>
        <v>546075.9643631354</v>
      </c>
      <c r="AM35" s="3">
        <f t="shared" si="11"/>
        <v>480263.06240018905</v>
      </c>
      <c r="AN35" s="3">
        <f t="shared" si="12"/>
        <v>-0.4776501032389831</v>
      </c>
      <c r="AP35" s="3">
        <v>9621.9769328185557</v>
      </c>
      <c r="AQ35" s="3">
        <f t="shared" si="8"/>
        <v>4000</v>
      </c>
      <c r="AR35" s="3">
        <v>-0.4776501032389831</v>
      </c>
      <c r="AT35" s="3">
        <v>2405.4942332046389</v>
      </c>
      <c r="AU35" s="3">
        <v>2438.8796406606166</v>
      </c>
      <c r="AV35" s="3">
        <f t="shared" si="13"/>
        <v>1415.1255694374647</v>
      </c>
      <c r="AW35" s="3">
        <f t="shared" si="14"/>
        <v>5041.5058509258406</v>
      </c>
      <c r="AX35" s="3">
        <f t="shared" si="15"/>
        <v>1.387881417262891</v>
      </c>
      <c r="AZ35" s="3">
        <v>9621.9769328185557</v>
      </c>
      <c r="BA35" s="3">
        <v>9576.0175500653168</v>
      </c>
      <c r="BB35" s="3">
        <v>9621.9769328185557</v>
      </c>
      <c r="BC35" s="3">
        <v>-0.4776501032389831</v>
      </c>
      <c r="BE35" s="3">
        <v>2405.4942332046389</v>
      </c>
      <c r="BF35" s="3">
        <v>2438.8796406606166</v>
      </c>
      <c r="BG35" s="3">
        <v>2405.4942332046389</v>
      </c>
      <c r="BH35" s="3">
        <v>1.387881417262891</v>
      </c>
      <c r="BJ35" s="3">
        <v>2405.4942332046389</v>
      </c>
      <c r="BK35" s="3">
        <f>coeff!$C$1+coeff!$C$2*C35+coeff!$C$3*D35+coeff!$C$4*N35+coeff!$C$5*W35+coeff!$C$6*X35+coeff!$C$7*Y35+coeff!$C$8*Z35+coeff!$C$9*AA35</f>
        <v>2455.2141280286105</v>
      </c>
      <c r="BL35" s="3">
        <f t="shared" si="9"/>
        <v>2.0669305350083467</v>
      </c>
    </row>
    <row r="36" spans="1:64" ht="45" x14ac:dyDescent="0.25">
      <c r="A36" s="4" t="s">
        <v>25</v>
      </c>
      <c r="B36" s="3" t="s">
        <v>151</v>
      </c>
      <c r="C36" s="3">
        <v>10.44</v>
      </c>
      <c r="D36" s="3">
        <v>431.70001220703125</v>
      </c>
      <c r="E36" s="3">
        <v>614</v>
      </c>
      <c r="F36" s="3">
        <v>60130.117430377089</v>
      </c>
      <c r="G36" s="3">
        <v>5200</v>
      </c>
      <c r="H36" s="3">
        <v>553.92682926829264</v>
      </c>
      <c r="I36" s="3">
        <v>1.4222839935140144</v>
      </c>
      <c r="J36" s="3">
        <v>139.28681359827911</v>
      </c>
      <c r="K36" s="3">
        <v>5200</v>
      </c>
      <c r="L36" s="3">
        <v>1.2831289768218994</v>
      </c>
      <c r="M36" s="3">
        <v>705.43035039702727</v>
      </c>
      <c r="N36" s="3">
        <v>75162.646787971375</v>
      </c>
      <c r="O36" s="3">
        <v>6500</v>
      </c>
      <c r="P36" s="3">
        <v>484.48745632590129</v>
      </c>
      <c r="Q36" s="3">
        <v>1.6340754005027271</v>
      </c>
      <c r="R36" s="3">
        <v>174.1085205078125</v>
      </c>
      <c r="S36" s="3">
        <v>6500</v>
      </c>
      <c r="T36" s="3">
        <v>1.122278101287703</v>
      </c>
      <c r="U36" s="3">
        <v>2500</v>
      </c>
      <c r="V36" s="3">
        <v>6500</v>
      </c>
      <c r="W36" s="3">
        <v>52035.68359375</v>
      </c>
      <c r="X36" s="3">
        <v>4.375</v>
      </c>
      <c r="Y36" s="3">
        <v>3.59</v>
      </c>
      <c r="Z36" s="3">
        <v>0.38877734541893005</v>
      </c>
      <c r="AA36" s="3">
        <v>2.8091741201757645</v>
      </c>
      <c r="AB36" s="3">
        <v>9621.6283124384099</v>
      </c>
      <c r="AC36" s="3">
        <v>68</v>
      </c>
      <c r="AD36" s="3">
        <f t="shared" si="6"/>
        <v>2405.4070781096025</v>
      </c>
      <c r="AE36" s="3">
        <f t="shared" si="7"/>
        <v>9621.6283124384099</v>
      </c>
      <c r="AF36" s="3">
        <f>coeff!$A$1+coeff!$A$2*C36+coeff!$A$3*D36+coeff!$A$4*N36+coeff!$A$5*W36+coeff!$A$6*X36+coeff!$A$7*Y36+coeff!$A$8*Z36+coeff!$A$9*AA36</f>
        <v>8981.876991733292</v>
      </c>
      <c r="AG36" s="3">
        <f>coeff!$B$1+coeff!$B$2*C36+coeff!$B$3*D36+coeff!$B$4*N36+coeff!$B$5*W36+coeff!$B$6*X36+coeff!$B$7*Y36+coeff!$B$8*Z36+coeff!$B$9*AA36</f>
        <v>2204.9532324392053</v>
      </c>
      <c r="AJ36" s="3">
        <v>9621.6283124384099</v>
      </c>
      <c r="AK36" s="3">
        <v>8981.876991733292</v>
      </c>
      <c r="AL36" s="3">
        <f t="shared" si="10"/>
        <v>545560.84622327425</v>
      </c>
      <c r="AM36" s="3">
        <f t="shared" si="11"/>
        <v>9775.1953572534403</v>
      </c>
      <c r="AN36" s="3">
        <f t="shared" si="12"/>
        <v>-6.6490961813404912</v>
      </c>
      <c r="AP36" s="3">
        <v>9621.6283124384099</v>
      </c>
      <c r="AQ36" s="3">
        <f t="shared" si="8"/>
        <v>4000</v>
      </c>
      <c r="AR36" s="3">
        <v>-6.6490961813404912</v>
      </c>
      <c r="AT36" s="3">
        <v>2405.4070781096025</v>
      </c>
      <c r="AU36" s="3">
        <v>2204.9532324392053</v>
      </c>
      <c r="AV36" s="3">
        <f t="shared" si="13"/>
        <v>1408.575937737269</v>
      </c>
      <c r="AW36" s="3">
        <f t="shared" si="14"/>
        <v>26543.853742324056</v>
      </c>
      <c r="AX36" s="3">
        <f t="shared" si="15"/>
        <v>-8.3334686878835029</v>
      </c>
      <c r="AZ36" s="3">
        <v>9621.6283124384099</v>
      </c>
      <c r="BA36" s="3">
        <v>8981.876991733292</v>
      </c>
      <c r="BB36" s="3">
        <v>9621.6283124384099</v>
      </c>
      <c r="BC36" s="3">
        <v>-6.6490961813404912</v>
      </c>
      <c r="BE36" s="3">
        <v>2405.4070781096025</v>
      </c>
      <c r="BF36" s="3">
        <v>2204.9532324392053</v>
      </c>
      <c r="BG36" s="3">
        <v>2405.4070781096025</v>
      </c>
      <c r="BH36" s="3">
        <v>-8.3334686878835029</v>
      </c>
      <c r="BJ36" s="3">
        <v>2405.4070781096025</v>
      </c>
      <c r="BK36" s="3">
        <f>coeff!$C$1+coeff!$C$2*C36+coeff!$C$3*D36+coeff!$C$4*N36+coeff!$C$5*W36+coeff!$C$6*X36+coeff!$C$7*Y36+coeff!$C$8*Z36+coeff!$C$9*AA36</f>
        <v>2212.0228158949808</v>
      </c>
      <c r="BL36" s="3">
        <f t="shared" si="9"/>
        <v>-8.0395648609549042</v>
      </c>
    </row>
    <row r="37" spans="1:64" ht="45" x14ac:dyDescent="0.25">
      <c r="A37" s="4" t="s">
        <v>174</v>
      </c>
      <c r="B37" s="3" t="s">
        <v>175</v>
      </c>
      <c r="C37" s="3">
        <v>11.4</v>
      </c>
      <c r="D37" s="3">
        <v>281</v>
      </c>
      <c r="E37" s="3">
        <v>366</v>
      </c>
      <c r="F37" s="3">
        <v>57265.151285988344</v>
      </c>
      <c r="G37" s="3">
        <v>5600</v>
      </c>
      <c r="H37" s="3">
        <v>345.26829268292681</v>
      </c>
      <c r="I37" s="3">
        <v>1.302491103202847</v>
      </c>
      <c r="J37" s="3">
        <v>203.79057397148878</v>
      </c>
      <c r="K37" s="3">
        <v>5600</v>
      </c>
      <c r="L37" s="3">
        <v>1.2287129163742065</v>
      </c>
      <c r="M37" s="3">
        <v>451.13270505552401</v>
      </c>
      <c r="N37" s="3">
        <v>67491.071158486244</v>
      </c>
      <c r="O37" s="3">
        <v>6600</v>
      </c>
      <c r="P37" s="3">
        <v>330.60792933389399</v>
      </c>
      <c r="Q37" s="3">
        <v>1.6054544663897652</v>
      </c>
      <c r="R37" s="3">
        <v>240.18174743652344</v>
      </c>
      <c r="S37" s="3">
        <v>6600</v>
      </c>
      <c r="T37" s="3">
        <v>1.1765406737860993</v>
      </c>
      <c r="U37" s="3">
        <v>3000</v>
      </c>
      <c r="V37" s="3">
        <v>7000</v>
      </c>
      <c r="W37" s="3">
        <v>51129.60546875</v>
      </c>
      <c r="X37" s="3">
        <v>3.552</v>
      </c>
      <c r="Y37" s="3">
        <v>3.5430000000000001</v>
      </c>
      <c r="Z37" s="3">
        <v>0.35243788361549377</v>
      </c>
      <c r="AA37" s="3">
        <v>2.103710905425161</v>
      </c>
      <c r="AB37" s="3">
        <v>9621.0143606412221</v>
      </c>
      <c r="AC37" s="3">
        <v>106</v>
      </c>
      <c r="AD37" s="3">
        <f t="shared" si="6"/>
        <v>2405.2535901603055</v>
      </c>
      <c r="AE37" s="3">
        <f t="shared" si="7"/>
        <v>9621.0143606412221</v>
      </c>
      <c r="AF37" s="3">
        <f>coeff!$A$1+coeff!$A$2*C37+coeff!$A$3*D37+coeff!$A$4*N37+coeff!$A$5*W37+coeff!$A$6*X37+coeff!$A$7*Y37+coeff!$A$8*Z37+coeff!$A$9*AA37</f>
        <v>8490.9793945392885</v>
      </c>
      <c r="AG37" s="3">
        <f>coeff!$B$1+coeff!$B$2*C37+coeff!$B$3*D37+coeff!$B$4*N37+coeff!$B$5*W37+coeff!$B$6*X37+coeff!$B$7*Y37+coeff!$B$8*Z37+coeff!$B$9*AA37</f>
        <v>2389.3903244918301</v>
      </c>
      <c r="AJ37" s="3">
        <v>9621.0143606412221</v>
      </c>
      <c r="AK37" s="3">
        <v>8490.9793945392885</v>
      </c>
      <c r="AL37" s="3">
        <f t="shared" si="10"/>
        <v>544654.26789186313</v>
      </c>
      <c r="AM37" s="3">
        <f t="shared" si="11"/>
        <v>153685.96028617522</v>
      </c>
      <c r="AN37" s="3">
        <f t="shared" si="12"/>
        <v>-11.745486741240233</v>
      </c>
      <c r="AP37" s="3">
        <v>9621.0143606412221</v>
      </c>
      <c r="AQ37" s="3">
        <f t="shared" si="8"/>
        <v>4000</v>
      </c>
      <c r="AR37" s="3">
        <v>-11.745486741240233</v>
      </c>
      <c r="AT37" s="3">
        <v>2405.2535901603055</v>
      </c>
      <c r="AU37" s="3">
        <v>2389.3903244918301</v>
      </c>
      <c r="AV37" s="3">
        <f t="shared" si="13"/>
        <v>1397.078383932856</v>
      </c>
      <c r="AW37" s="3">
        <f t="shared" si="14"/>
        <v>462.86278406008302</v>
      </c>
      <c r="AX37" s="3">
        <f t="shared" si="15"/>
        <v>-0.65952570379151265</v>
      </c>
      <c r="AZ37" s="3">
        <v>9621.0143606412221</v>
      </c>
      <c r="BA37" s="3">
        <v>8490.9793945392885</v>
      </c>
      <c r="BB37" s="3">
        <v>9621.0143606412221</v>
      </c>
      <c r="BC37" s="3">
        <v>-11.745486741240233</v>
      </c>
      <c r="BE37" s="3">
        <v>2405.2535901603055</v>
      </c>
      <c r="BF37" s="3">
        <v>2389.3903244918301</v>
      </c>
      <c r="BG37" s="3">
        <v>2405.2535901603055</v>
      </c>
      <c r="BH37" s="3">
        <v>-0.65952570379151265</v>
      </c>
      <c r="BJ37" s="3">
        <v>2405.2535901603055</v>
      </c>
      <c r="BK37" s="3">
        <f>coeff!$C$1+coeff!$C$2*C37+coeff!$C$3*D37+coeff!$C$4*N37+coeff!$C$5*W37+coeff!$C$6*X37+coeff!$C$7*Y37+coeff!$C$8*Z37+coeff!$C$9*AA37</f>
        <v>2365.8243709572257</v>
      </c>
      <c r="BL37" s="3">
        <f t="shared" si="9"/>
        <v>-1.6392957218474384</v>
      </c>
    </row>
    <row r="38" spans="1:64" ht="105" x14ac:dyDescent="0.25">
      <c r="A38" s="4" t="s">
        <v>51</v>
      </c>
      <c r="B38" s="3" t="s">
        <v>30</v>
      </c>
      <c r="C38" s="3">
        <v>11.4</v>
      </c>
      <c r="D38" s="3">
        <v>383</v>
      </c>
      <c r="E38" s="3">
        <v>536</v>
      </c>
      <c r="F38" s="3">
        <v>55272.450226278641</v>
      </c>
      <c r="G38" s="3">
        <v>4900</v>
      </c>
      <c r="H38" s="3">
        <v>490.77272727272725</v>
      </c>
      <c r="I38" s="3">
        <v>1.3994778067885119</v>
      </c>
      <c r="J38" s="3">
        <v>144.31449145242465</v>
      </c>
      <c r="K38" s="3">
        <v>4900</v>
      </c>
      <c r="L38" s="3">
        <v>1.281390905380249</v>
      </c>
      <c r="M38" s="3">
        <v>605.18498481429197</v>
      </c>
      <c r="N38" s="3">
        <v>73320.597238941074</v>
      </c>
      <c r="O38" s="3">
        <v>6500</v>
      </c>
      <c r="P38" s="3">
        <v>429.05933849083726</v>
      </c>
      <c r="Q38" s="3">
        <v>1.5801174538232166</v>
      </c>
      <c r="R38" s="3">
        <v>191.43759155273437</v>
      </c>
      <c r="S38" s="3">
        <v>6500</v>
      </c>
      <c r="T38" s="3">
        <v>1.1202593694277736</v>
      </c>
      <c r="U38" s="3">
        <v>2500</v>
      </c>
      <c r="V38" s="3">
        <v>6500</v>
      </c>
      <c r="W38" s="3">
        <v>51016.77734375</v>
      </c>
      <c r="X38" s="3">
        <v>4.0309999999999997</v>
      </c>
      <c r="Y38" s="3">
        <v>3.75</v>
      </c>
      <c r="Z38" s="3">
        <v>0.37925994396209717</v>
      </c>
      <c r="AA38" s="3">
        <v>2.4782789278047415</v>
      </c>
      <c r="AB38" s="3">
        <v>9606.6010992320898</v>
      </c>
      <c r="AC38" s="3">
        <v>117</v>
      </c>
      <c r="AD38" s="3">
        <f t="shared" si="6"/>
        <v>2401.6502748080225</v>
      </c>
      <c r="AE38" s="3">
        <f t="shared" si="7"/>
        <v>9606.6010992320898</v>
      </c>
      <c r="AF38" s="3">
        <f>coeff!$A$1+coeff!$A$2*C38+coeff!$A$3*D38+coeff!$A$4*N38+coeff!$A$5*W38+coeff!$A$6*X38+coeff!$A$7*Y38+coeff!$A$8*Z38+coeff!$A$9*AA38</f>
        <v>9680.8842504249951</v>
      </c>
      <c r="AG38" s="3">
        <f>coeff!$B$1+coeff!$B$2*C38+coeff!$B$3*D38+coeff!$B$4*N38+coeff!$B$5*W38+coeff!$B$6*X38+coeff!$B$7*Y38+coeff!$B$8*Z38+coeff!$B$9*AA38</f>
        <v>2367.7911612631406</v>
      </c>
      <c r="AJ38" s="3">
        <v>9606.6010992320898</v>
      </c>
      <c r="AK38" s="3">
        <v>9680.8842504249951</v>
      </c>
      <c r="AL38" s="3">
        <f t="shared" si="10"/>
        <v>523587.83562375983</v>
      </c>
      <c r="AM38" s="3">
        <f t="shared" si="11"/>
        <v>636607.46188922308</v>
      </c>
      <c r="AN38" s="3">
        <f t="shared" si="12"/>
        <v>0.77325112623697012</v>
      </c>
      <c r="AP38" s="3">
        <v>9606.6010992320898</v>
      </c>
      <c r="AQ38" s="3">
        <f t="shared" si="8"/>
        <v>4000</v>
      </c>
      <c r="AR38" s="3">
        <v>0.77325112623697012</v>
      </c>
      <c r="AT38" s="3">
        <v>2401.6502748080225</v>
      </c>
      <c r="AU38" s="3">
        <v>2367.7911612631406</v>
      </c>
      <c r="AV38" s="3">
        <f t="shared" si="13"/>
        <v>1140.6963416894005</v>
      </c>
      <c r="AW38" s="3">
        <f t="shared" si="14"/>
        <v>7.2109234468956925E-3</v>
      </c>
      <c r="AX38" s="3">
        <f t="shared" si="15"/>
        <v>-1.409826980224606</v>
      </c>
      <c r="AZ38" s="3">
        <v>9606.6010992320898</v>
      </c>
      <c r="BA38" s="3">
        <v>9680.8842504249951</v>
      </c>
      <c r="BB38" s="3">
        <v>9606.6010992320898</v>
      </c>
      <c r="BC38" s="3">
        <v>0.77325112623697012</v>
      </c>
      <c r="BE38" s="3">
        <v>2401.6502748080225</v>
      </c>
      <c r="BF38" s="3">
        <v>2367.7911612631406</v>
      </c>
      <c r="BG38" s="3">
        <v>2401.6502748080225</v>
      </c>
      <c r="BH38" s="3">
        <v>-1.409826980224606</v>
      </c>
      <c r="BJ38" s="3">
        <v>2401.6502748080225</v>
      </c>
      <c r="BK38" s="3">
        <f>coeff!$C$1+coeff!$C$2*C38+coeff!$C$3*D38+coeff!$C$4*N38+coeff!$C$5*W38+coeff!$C$6*X38+coeff!$C$7*Y38+coeff!$C$8*Z38+coeff!$C$9*AA38</f>
        <v>2311.3998253460322</v>
      </c>
      <c r="BL38" s="3">
        <f t="shared" si="9"/>
        <v>-3.7578514410972872</v>
      </c>
    </row>
    <row r="39" spans="1:64" ht="75" x14ac:dyDescent="0.25">
      <c r="A39" s="4" t="s">
        <v>49</v>
      </c>
      <c r="B39" s="3" t="s">
        <v>30</v>
      </c>
      <c r="C39" s="3">
        <v>11.5</v>
      </c>
      <c r="D39" s="3">
        <v>407</v>
      </c>
      <c r="E39" s="3">
        <v>548</v>
      </c>
      <c r="F39" s="3">
        <v>52321.014163344946</v>
      </c>
      <c r="G39" s="3">
        <v>5400</v>
      </c>
      <c r="H39" s="3">
        <v>497.73170731707319</v>
      </c>
      <c r="I39" s="3">
        <v>1.3464373464373465</v>
      </c>
      <c r="J39" s="3">
        <v>128.55286035219888</v>
      </c>
      <c r="K39" s="3">
        <v>5400</v>
      </c>
      <c r="L39" s="3">
        <v>1.2229280471801758</v>
      </c>
      <c r="M39" s="3">
        <v>630.831804840872</v>
      </c>
      <c r="N39" s="3">
        <v>63947.906199643803</v>
      </c>
      <c r="O39" s="3">
        <v>6600</v>
      </c>
      <c r="P39" s="3">
        <v>479.29976504234554</v>
      </c>
      <c r="Q39" s="3">
        <v>1.5499552944493169</v>
      </c>
      <c r="R39" s="3">
        <v>157.12016296386719</v>
      </c>
      <c r="S39" s="3">
        <v>6600</v>
      </c>
      <c r="T39" s="3">
        <v>1.1776407003497438</v>
      </c>
      <c r="U39" s="3">
        <v>3000</v>
      </c>
      <c r="V39" s="3">
        <v>7000</v>
      </c>
      <c r="W39" s="3">
        <v>48445.3828125</v>
      </c>
      <c r="X39" s="3">
        <v>4.1550000000000002</v>
      </c>
      <c r="Y39" s="3">
        <v>3.75</v>
      </c>
      <c r="Z39" s="3">
        <v>0.47152784466743469</v>
      </c>
      <c r="AA39" s="3">
        <v>3.1700856033285265</v>
      </c>
      <c r="AB39" s="3">
        <v>9602.2749901196785</v>
      </c>
      <c r="AC39" s="3">
        <v>181</v>
      </c>
      <c r="AD39" s="3">
        <f t="shared" si="6"/>
        <v>2400.5687475299196</v>
      </c>
      <c r="AE39" s="3">
        <f t="shared" si="7"/>
        <v>9602.2749901196785</v>
      </c>
      <c r="AF39" s="3">
        <f>coeff!$A$1+coeff!$A$2*C39+coeff!$A$3*D39+coeff!$A$4*N39+coeff!$A$5*W39+coeff!$A$6*X39+coeff!$A$7*Y39+coeff!$A$8*Z39+coeff!$A$9*AA39</f>
        <v>9971.0792691175957</v>
      </c>
      <c r="AG39" s="3">
        <f>coeff!$B$1+coeff!$B$2*C39+coeff!$B$3*D39+coeff!$B$4*N39+coeff!$B$5*W39+coeff!$B$6*X39+coeff!$B$7*Y39+coeff!$B$8*Z39+coeff!$B$9*AA39</f>
        <v>2554.7012504525742</v>
      </c>
      <c r="AJ39" s="3">
        <v>9602.2749901196785</v>
      </c>
      <c r="AK39" s="3">
        <v>9971.0792691175957</v>
      </c>
      <c r="AL39" s="3">
        <f t="shared" si="10"/>
        <v>517345.8602874903</v>
      </c>
      <c r="AM39" s="3">
        <f t="shared" si="11"/>
        <v>1183900.3834260998</v>
      </c>
      <c r="AN39" s="3">
        <f t="shared" si="12"/>
        <v>3.8408010536815569</v>
      </c>
      <c r="AP39" s="3">
        <v>9602.2749901196785</v>
      </c>
      <c r="AQ39" s="3">
        <f t="shared" si="8"/>
        <v>4000</v>
      </c>
      <c r="AR39" s="3">
        <v>3.8408010536815569</v>
      </c>
      <c r="AT39" s="3">
        <v>2400.5687475299196</v>
      </c>
      <c r="AU39" s="3">
        <v>2554.7012504525742</v>
      </c>
      <c r="AV39" s="3">
        <f t="shared" si="13"/>
        <v>1068.8106135623368</v>
      </c>
      <c r="AW39" s="3">
        <f t="shared" si="14"/>
        <v>34903.644905181776</v>
      </c>
      <c r="AX39" s="3">
        <f t="shared" si="15"/>
        <v>6.420666064292063</v>
      </c>
      <c r="AZ39" s="3">
        <v>9602.2749901196785</v>
      </c>
      <c r="BA39" s="3">
        <v>9971.0792691175957</v>
      </c>
      <c r="BB39" s="3">
        <v>9602.2749901196785</v>
      </c>
      <c r="BC39" s="3">
        <v>3.8408010536815569</v>
      </c>
      <c r="BE39" s="3">
        <v>2400.5687475299196</v>
      </c>
      <c r="BF39" s="3">
        <v>2554.7012504525742</v>
      </c>
      <c r="BG39" s="3">
        <v>2400.5687475299196</v>
      </c>
      <c r="BH39" s="3">
        <v>6.420666064292063</v>
      </c>
      <c r="BJ39" s="3">
        <v>2400.5687475299196</v>
      </c>
      <c r="BK39" s="3">
        <f>coeff!$C$1+coeff!$C$2*C39+coeff!$C$3*D39+coeff!$C$4*N39+coeff!$C$5*W39+coeff!$C$6*X39+coeff!$C$7*Y39+coeff!$C$8*Z39+coeff!$C$9*AA39</f>
        <v>2560.1691648569054</v>
      </c>
      <c r="BL39" s="3">
        <f t="shared" si="9"/>
        <v>6.6484418532569656</v>
      </c>
    </row>
    <row r="40" spans="1:64" ht="45" x14ac:dyDescent="0.25">
      <c r="A40" s="4" t="s">
        <v>25</v>
      </c>
      <c r="B40" s="3" t="s">
        <v>176</v>
      </c>
      <c r="C40" s="3">
        <v>10.4</v>
      </c>
      <c r="D40" s="3">
        <v>407</v>
      </c>
      <c r="E40" s="3">
        <v>578</v>
      </c>
      <c r="F40" s="3">
        <v>59297.817119021209</v>
      </c>
      <c r="G40" s="3">
        <v>5400</v>
      </c>
      <c r="H40" s="3">
        <v>522.65853658536582</v>
      </c>
      <c r="I40" s="3">
        <v>1.4201474201474202</v>
      </c>
      <c r="J40" s="3">
        <v>145.69488235631746</v>
      </c>
      <c r="K40" s="3">
        <v>5400</v>
      </c>
      <c r="L40" s="3">
        <v>1.2841733694076538</v>
      </c>
      <c r="M40" s="3">
        <v>628.33757067347631</v>
      </c>
      <c r="N40" s="3">
        <v>66984.571190005445</v>
      </c>
      <c r="O40" s="3">
        <v>6100</v>
      </c>
      <c r="P40" s="3">
        <v>453.75975452209576</v>
      </c>
      <c r="Q40" s="3">
        <v>1.5438269549716863</v>
      </c>
      <c r="R40" s="3">
        <v>164.58125305175781</v>
      </c>
      <c r="S40" s="3">
        <v>6100</v>
      </c>
      <c r="T40" s="3">
        <v>1.1148888317496213</v>
      </c>
      <c r="U40" s="3">
        <v>2500</v>
      </c>
      <c r="V40" s="3">
        <v>6500</v>
      </c>
      <c r="W40" s="3">
        <v>49414.8515625</v>
      </c>
      <c r="X40" s="3">
        <v>4.1550000000000002</v>
      </c>
      <c r="Y40" s="3">
        <v>3.75</v>
      </c>
      <c r="Z40" s="3">
        <v>0.39691576361656189</v>
      </c>
      <c r="AA40" s="3">
        <v>2.8056322059116758</v>
      </c>
      <c r="AB40" s="3">
        <v>9596.2488046291001</v>
      </c>
      <c r="AC40" s="3">
        <v>72</v>
      </c>
      <c r="AD40" s="3">
        <f t="shared" si="6"/>
        <v>2399.062201157275</v>
      </c>
      <c r="AE40" s="3">
        <f t="shared" si="7"/>
        <v>9596.2488046291001</v>
      </c>
      <c r="AF40" s="3">
        <f>coeff!$A$1+coeff!$A$2*C40+coeff!$A$3*D40+coeff!$A$4*N40+coeff!$A$5*W40+coeff!$A$6*X40+coeff!$A$7*Y40+coeff!$A$8*Z40+coeff!$A$9*AA40</f>
        <v>8994.4568865221263</v>
      </c>
      <c r="AG40" s="3">
        <f>coeff!$B$1+coeff!$B$2*C40+coeff!$B$3*D40+coeff!$B$4*N40+coeff!$B$5*W40+coeff!$B$6*X40+coeff!$B$7*Y40+coeff!$B$8*Z40+coeff!$B$9*AA40</f>
        <v>2305.4794112083164</v>
      </c>
      <c r="AJ40" s="3">
        <v>9596.2488046291001</v>
      </c>
      <c r="AK40" s="3">
        <v>8994.4568865221263</v>
      </c>
      <c r="AL40" s="3">
        <f t="shared" si="10"/>
        <v>508713.2954177197</v>
      </c>
      <c r="AM40" s="3">
        <f t="shared" si="11"/>
        <v>12420.98713044219</v>
      </c>
      <c r="AN40" s="3">
        <f t="shared" si="12"/>
        <v>-6.2711162492647912</v>
      </c>
      <c r="AP40" s="3">
        <v>9596.2488046291001</v>
      </c>
      <c r="AQ40" s="3">
        <f t="shared" si="8"/>
        <v>4000</v>
      </c>
      <c r="AR40" s="3">
        <v>-6.2711162492647912</v>
      </c>
      <c r="AT40" s="3">
        <v>2399.062201157275</v>
      </c>
      <c r="AU40" s="3">
        <v>2305.4794112083164</v>
      </c>
      <c r="AV40" s="3">
        <f t="shared" si="13"/>
        <v>972.57425141456758</v>
      </c>
      <c r="AW40" s="3">
        <f t="shared" si="14"/>
        <v>3893.3440790651985</v>
      </c>
      <c r="AX40" s="3">
        <f t="shared" si="15"/>
        <v>-3.9008071530540382</v>
      </c>
      <c r="AZ40" s="3">
        <v>9596.2488046291001</v>
      </c>
      <c r="BA40" s="3">
        <v>8994.4568865221263</v>
      </c>
      <c r="BB40" s="3">
        <v>9596.2488046291001</v>
      </c>
      <c r="BC40" s="3">
        <v>-6.2711162492647912</v>
      </c>
      <c r="BE40" s="3">
        <v>2399.062201157275</v>
      </c>
      <c r="BF40" s="3">
        <v>2305.4794112083164</v>
      </c>
      <c r="BG40" s="3">
        <v>2399.062201157275</v>
      </c>
      <c r="BH40" s="3">
        <v>-3.9008071530540382</v>
      </c>
      <c r="BJ40" s="3">
        <v>2399.062201157275</v>
      </c>
      <c r="BK40" s="3">
        <f>coeff!$C$1+coeff!$C$2*C40+coeff!$C$3*D40+coeff!$C$4*N40+coeff!$C$5*W40+coeff!$C$6*X40+coeff!$C$7*Y40+coeff!$C$8*Z40+coeff!$C$9*AA40</f>
        <v>2284.4217414476752</v>
      </c>
      <c r="BL40" s="3">
        <f t="shared" si="9"/>
        <v>-4.778553038528921</v>
      </c>
    </row>
    <row r="41" spans="1:64" ht="45" x14ac:dyDescent="0.25">
      <c r="A41" s="4" t="s">
        <v>25</v>
      </c>
      <c r="B41" s="3" t="s">
        <v>177</v>
      </c>
      <c r="C41" s="3">
        <v>10.48</v>
      </c>
      <c r="D41" s="3">
        <v>429</v>
      </c>
      <c r="E41" s="3">
        <v>594</v>
      </c>
      <c r="F41" s="3">
        <v>58584.510916777552</v>
      </c>
      <c r="G41" s="3">
        <v>5300</v>
      </c>
      <c r="H41" s="3">
        <v>549.39024390243901</v>
      </c>
      <c r="I41" s="3">
        <v>1.3846153846153846</v>
      </c>
      <c r="J41" s="3">
        <v>136.56063150763998</v>
      </c>
      <c r="K41" s="3">
        <v>5300</v>
      </c>
      <c r="L41" s="3">
        <v>1.2806298732757568</v>
      </c>
      <c r="M41" s="3">
        <v>669.33059481395685</v>
      </c>
      <c r="N41" s="3">
        <v>69638.192221829901</v>
      </c>
      <c r="O41" s="3">
        <v>6300</v>
      </c>
      <c r="P41" s="3">
        <v>477.10970577341271</v>
      </c>
      <c r="Q41" s="3">
        <v>1.5602111767225102</v>
      </c>
      <c r="R41" s="3">
        <v>162.3267822265625</v>
      </c>
      <c r="S41" s="3">
        <v>6300</v>
      </c>
      <c r="T41" s="3">
        <v>1.1121438363016611</v>
      </c>
      <c r="U41" s="3">
        <v>2500</v>
      </c>
      <c r="V41" s="3">
        <v>6500</v>
      </c>
      <c r="W41" s="3">
        <v>49741.56640625</v>
      </c>
      <c r="X41" s="3">
        <v>4.25</v>
      </c>
      <c r="Y41" s="3">
        <v>3.78</v>
      </c>
      <c r="Z41" s="3">
        <v>0.42193096876144409</v>
      </c>
      <c r="AA41" s="3">
        <v>2.9161775099227421</v>
      </c>
      <c r="AB41" s="3">
        <v>9571.0948383096729</v>
      </c>
      <c r="AC41" s="3">
        <v>69</v>
      </c>
      <c r="AD41" s="3">
        <f t="shared" si="6"/>
        <v>2392.7737095774182</v>
      </c>
      <c r="AE41" s="3">
        <f t="shared" si="7"/>
        <v>9571.0948383096729</v>
      </c>
      <c r="AF41" s="3">
        <f>coeff!$A$1+coeff!$A$2*C41+coeff!$A$3*D41+coeff!$A$4*N41+coeff!$A$5*W41+coeff!$A$6*X41+coeff!$A$7*Y41+coeff!$A$8*Z41+coeff!$A$9*AA41</f>
        <v>9604.3387428011993</v>
      </c>
      <c r="AG41" s="3">
        <f>coeff!$B$1+coeff!$B$2*C41+coeff!$B$3*D41+coeff!$B$4*N41+coeff!$B$5*W41+coeff!$B$6*X41+coeff!$B$7*Y41+coeff!$B$8*Z41+coeff!$B$9*AA41</f>
        <v>2337.4818120822692</v>
      </c>
      <c r="AJ41" s="3">
        <v>9571.0948383096729</v>
      </c>
      <c r="AK41" s="3">
        <v>9604.3387428011993</v>
      </c>
      <c r="AL41" s="3">
        <f t="shared" si="10"/>
        <v>473464.31710664625</v>
      </c>
      <c r="AM41" s="3">
        <f t="shared" si="11"/>
        <v>520318.90018134716</v>
      </c>
      <c r="AN41" s="3">
        <f t="shared" si="12"/>
        <v>0.34733648608791196</v>
      </c>
      <c r="AP41" s="3">
        <v>9571.0948383096729</v>
      </c>
      <c r="AQ41" s="3">
        <f t="shared" si="8"/>
        <v>4000</v>
      </c>
      <c r="AR41" s="3">
        <v>0.34733648608791196</v>
      </c>
      <c r="AT41" s="3">
        <v>2392.7737095774182</v>
      </c>
      <c r="AU41" s="3">
        <v>2337.4818120822692</v>
      </c>
      <c r="AV41" s="3">
        <f t="shared" si="13"/>
        <v>619.89203727494225</v>
      </c>
      <c r="AW41" s="3">
        <f t="shared" si="14"/>
        <v>923.81142617949342</v>
      </c>
      <c r="AX41" s="3">
        <f t="shared" si="15"/>
        <v>-2.3107867356547453</v>
      </c>
      <c r="AZ41" s="3">
        <v>9571.0948383096729</v>
      </c>
      <c r="BA41" s="3">
        <v>9604.3387428011993</v>
      </c>
      <c r="BB41" s="3">
        <v>9571.0948383096729</v>
      </c>
      <c r="BC41" s="3">
        <v>0.34733648608791196</v>
      </c>
      <c r="BE41" s="3">
        <v>2392.7737095774182</v>
      </c>
      <c r="BF41" s="3">
        <v>2337.4818120822692</v>
      </c>
      <c r="BG41" s="3">
        <v>2392.7737095774182</v>
      </c>
      <c r="BH41" s="3">
        <v>-2.3107867356547453</v>
      </c>
      <c r="BJ41" s="3">
        <v>2392.7737095774182</v>
      </c>
      <c r="BK41" s="3">
        <f>coeff!$C$1+coeff!$C$2*C41+coeff!$C$3*D41+coeff!$C$4*N41+coeff!$C$5*W41+coeff!$C$6*X41+coeff!$C$7*Y41+coeff!$C$8*Z41+coeff!$C$9*AA41</f>
        <v>2331.7852054402038</v>
      </c>
      <c r="BL41" s="3">
        <f t="shared" si="9"/>
        <v>-2.5488621800339617</v>
      </c>
    </row>
    <row r="42" spans="1:64" ht="45" x14ac:dyDescent="0.25">
      <c r="A42" s="4" t="s">
        <v>178</v>
      </c>
      <c r="B42" s="3" t="s">
        <v>179</v>
      </c>
      <c r="C42" s="3">
        <v>10.45</v>
      </c>
      <c r="D42" s="3">
        <v>407</v>
      </c>
      <c r="E42" s="3">
        <v>559</v>
      </c>
      <c r="F42" s="3">
        <v>50982.509365482576</v>
      </c>
      <c r="G42" s="3">
        <v>4400</v>
      </c>
      <c r="H42" s="3">
        <v>513.48780487804879</v>
      </c>
      <c r="I42" s="3">
        <v>1.3734643734643734</v>
      </c>
      <c r="J42" s="3">
        <v>125.26415077514146</v>
      </c>
      <c r="K42" s="3">
        <v>4400</v>
      </c>
      <c r="L42" s="3">
        <v>1.2616405487060547</v>
      </c>
      <c r="M42" s="3">
        <v>622.54942420868019</v>
      </c>
      <c r="N42" s="3">
        <v>72997.683864213701</v>
      </c>
      <c r="O42" s="3">
        <v>6300</v>
      </c>
      <c r="P42" s="3">
        <v>447.41016156532777</v>
      </c>
      <c r="Q42" s="3">
        <v>1.5296054648861921</v>
      </c>
      <c r="R42" s="3">
        <v>179.35548400878906</v>
      </c>
      <c r="S42" s="3">
        <v>6300</v>
      </c>
      <c r="T42" s="3">
        <v>1.0992878662538765</v>
      </c>
      <c r="U42" s="3">
        <v>2500</v>
      </c>
      <c r="V42" s="3">
        <v>6500</v>
      </c>
      <c r="W42" s="3">
        <v>52141.203125</v>
      </c>
      <c r="X42" s="3">
        <v>4.1555</v>
      </c>
      <c r="Y42" s="3">
        <v>3.75</v>
      </c>
      <c r="Z42" s="3">
        <v>0.39897531270980835</v>
      </c>
      <c r="AA42" s="3">
        <v>2.6321776138831043</v>
      </c>
      <c r="AB42" s="3">
        <v>9443.7136598397246</v>
      </c>
      <c r="AC42" s="3">
        <v>99</v>
      </c>
      <c r="AD42" s="3">
        <f t="shared" si="6"/>
        <v>2360.9284149599312</v>
      </c>
      <c r="AE42" s="3">
        <f t="shared" si="7"/>
        <v>9443.7136598397246</v>
      </c>
      <c r="AF42" s="3">
        <f>coeff!$A$1+coeff!$A$2*C42+coeff!$A$3*D42+coeff!$A$4*N42+coeff!$A$5*W42+coeff!$A$6*X42+coeff!$A$7*Y42+coeff!$A$8*Z42+coeff!$A$9*AA42</f>
        <v>9344.1906176830125</v>
      </c>
      <c r="AG42" s="3">
        <f>coeff!$B$1+coeff!$B$2*C42+coeff!$B$3*D42+coeff!$B$4*N42+coeff!$B$5*W42+coeff!$B$6*X42+coeff!$B$7*Y42+coeff!$B$8*Z42+coeff!$B$9*AA42</f>
        <v>2306.5894570700989</v>
      </c>
      <c r="AJ42" s="3">
        <v>9443.7136598397246</v>
      </c>
      <c r="AK42" s="3">
        <v>9344.1906176830125</v>
      </c>
      <c r="AL42" s="3">
        <f t="shared" si="10"/>
        <v>314391.50521701993</v>
      </c>
      <c r="AM42" s="3">
        <f t="shared" si="11"/>
        <v>212689.95648364685</v>
      </c>
      <c r="AN42" s="3">
        <f t="shared" si="12"/>
        <v>-1.0538549318785804</v>
      </c>
      <c r="AP42" s="3">
        <v>9443.7136598397246</v>
      </c>
      <c r="AQ42" s="3">
        <f t="shared" si="8"/>
        <v>4000</v>
      </c>
      <c r="AR42" s="3">
        <v>-1.0538549318785804</v>
      </c>
      <c r="AT42" s="3">
        <v>2360.9284149599312</v>
      </c>
      <c r="AU42" s="3">
        <v>2306.5894570700989</v>
      </c>
      <c r="AV42" s="3">
        <f t="shared" si="13"/>
        <v>48.270027547650855</v>
      </c>
      <c r="AW42" s="3">
        <f t="shared" si="14"/>
        <v>3756.0499564268334</v>
      </c>
      <c r="AX42" s="3">
        <f t="shared" si="15"/>
        <v>-2.3015927778883754</v>
      </c>
      <c r="AZ42" s="3">
        <v>9443.7136598397246</v>
      </c>
      <c r="BA42" s="3">
        <v>9344.1906176830125</v>
      </c>
      <c r="BB42" s="3">
        <v>9443.7136598397246</v>
      </c>
      <c r="BC42" s="3">
        <v>-1.0538549318785804</v>
      </c>
      <c r="BE42" s="3">
        <v>2360.9284149599312</v>
      </c>
      <c r="BF42" s="3">
        <v>2306.5894570700989</v>
      </c>
      <c r="BG42" s="3">
        <v>2360.9284149599312</v>
      </c>
      <c r="BH42" s="3">
        <v>-2.3015927778883754</v>
      </c>
      <c r="BJ42" s="3">
        <v>2360.9284149599312</v>
      </c>
      <c r="BK42" s="3">
        <f>coeff!$C$1+coeff!$C$2*C42+coeff!$C$3*D42+coeff!$C$4*N42+coeff!$C$5*W42+coeff!$C$6*X42+coeff!$C$7*Y42+coeff!$C$8*Z42+coeff!$C$9*AA42</f>
        <v>2304.3650914606887</v>
      </c>
      <c r="BL42" s="3">
        <f t="shared" si="9"/>
        <v>-2.3958084938463662</v>
      </c>
    </row>
    <row r="43" spans="1:64" ht="105" x14ac:dyDescent="0.25">
      <c r="A43" s="4" t="s">
        <v>51</v>
      </c>
      <c r="B43" s="3" t="s">
        <v>180</v>
      </c>
      <c r="C43" s="3">
        <v>11.4</v>
      </c>
      <c r="D43" s="3">
        <v>317</v>
      </c>
      <c r="E43" s="3">
        <v>434</v>
      </c>
      <c r="F43" s="3">
        <v>49664.121658841999</v>
      </c>
      <c r="G43" s="3">
        <v>4800</v>
      </c>
      <c r="H43" s="3">
        <v>399.95454545454544</v>
      </c>
      <c r="I43" s="3">
        <v>1.3690851735015772</v>
      </c>
      <c r="J43" s="3">
        <v>156.6691534979243</v>
      </c>
      <c r="K43" s="3">
        <v>4800</v>
      </c>
      <c r="L43" s="3">
        <v>1.2616862058639526</v>
      </c>
      <c r="M43" s="3">
        <v>469.04930315872519</v>
      </c>
      <c r="N43" s="3">
        <v>67253.498079681915</v>
      </c>
      <c r="O43" s="3">
        <v>6500</v>
      </c>
      <c r="P43" s="3">
        <v>346.71153105582658</v>
      </c>
      <c r="Q43" s="3">
        <v>1.4796507986079659</v>
      </c>
      <c r="R43" s="3">
        <v>212.15614318847656</v>
      </c>
      <c r="S43" s="3">
        <v>6500</v>
      </c>
      <c r="T43" s="3">
        <v>1.0937272273054468</v>
      </c>
      <c r="U43" s="3">
        <v>2500</v>
      </c>
      <c r="V43" s="3">
        <v>6500</v>
      </c>
      <c r="W43" s="3">
        <v>46701.203125</v>
      </c>
      <c r="X43" s="3">
        <v>3.8559999999999999</v>
      </c>
      <c r="Y43" s="3">
        <v>3.3849999999999998</v>
      </c>
      <c r="Z43" s="3">
        <v>0.35597285628318787</v>
      </c>
      <c r="AA43" s="3">
        <v>2.2478266374551907</v>
      </c>
      <c r="AB43" s="3">
        <v>9421.6537326775979</v>
      </c>
      <c r="AC43" s="3">
        <v>120</v>
      </c>
      <c r="AD43" s="3">
        <f t="shared" si="6"/>
        <v>2355.4134331693995</v>
      </c>
      <c r="AE43" s="3">
        <f t="shared" si="7"/>
        <v>9421.6537326775979</v>
      </c>
      <c r="AF43" s="3">
        <f>coeff!$A$1+coeff!$A$2*C43+coeff!$A$3*D43+coeff!$A$4*N43+coeff!$A$5*W43+coeff!$A$6*X43+coeff!$A$7*Y43+coeff!$A$8*Z43+coeff!$A$9*AA43</f>
        <v>9357.9907728226026</v>
      </c>
      <c r="AG43" s="3">
        <f>coeff!$B$1+coeff!$B$2*C43+coeff!$B$3*D43+coeff!$B$4*N43+coeff!$B$5*W43+coeff!$B$6*X43+coeff!$B$7*Y43+coeff!$B$8*Z43+coeff!$B$9*AA43</f>
        <v>2340.346300227664</v>
      </c>
      <c r="AJ43" s="3">
        <v>9421.6537326775979</v>
      </c>
      <c r="AK43" s="3">
        <v>9357.9907728226026</v>
      </c>
      <c r="AL43" s="3">
        <f t="shared" si="10"/>
        <v>290139.86728182394</v>
      </c>
      <c r="AM43" s="3">
        <f t="shared" si="11"/>
        <v>225609.20055575145</v>
      </c>
      <c r="AN43" s="3">
        <f t="shared" si="12"/>
        <v>-0.67570897489248427</v>
      </c>
      <c r="AP43" s="3">
        <v>9421.6537326775979</v>
      </c>
      <c r="AQ43" s="3">
        <f t="shared" si="8"/>
        <v>4000</v>
      </c>
      <c r="AR43" s="3">
        <v>-0.67570897489248427</v>
      </c>
      <c r="AT43" s="3">
        <v>2355.4134331693995</v>
      </c>
      <c r="AU43" s="3">
        <v>2340.346300227664</v>
      </c>
      <c r="AV43" s="3">
        <f t="shared" si="13"/>
        <v>155.31752663025301</v>
      </c>
      <c r="AW43" s="3">
        <f t="shared" si="14"/>
        <v>757.8886872925741</v>
      </c>
      <c r="AX43" s="3">
        <f t="shared" si="15"/>
        <v>-0.63968103134495002</v>
      </c>
      <c r="AZ43" s="3">
        <v>9421.6537326775979</v>
      </c>
      <c r="BA43" s="3">
        <v>9357.9907728226026</v>
      </c>
      <c r="BB43" s="3">
        <v>9421.6537326775979</v>
      </c>
      <c r="BC43" s="3">
        <v>-0.67570897489248427</v>
      </c>
      <c r="BE43" s="3">
        <v>2355.4134331693995</v>
      </c>
      <c r="BF43" s="3">
        <v>2340.346300227664</v>
      </c>
      <c r="BG43" s="3">
        <v>2355.4134331693995</v>
      </c>
      <c r="BH43" s="3">
        <v>-0.63968103134495002</v>
      </c>
      <c r="BJ43" s="3">
        <v>2355.4134331693995</v>
      </c>
      <c r="BK43" s="3">
        <f>coeff!$C$1+coeff!$C$2*C43+coeff!$C$3*D43+coeff!$C$4*N43+coeff!$C$5*W43+coeff!$C$6*X43+coeff!$C$7*Y43+coeff!$C$8*Z43+coeff!$C$9*AA43</f>
        <v>2276.9538747232323</v>
      </c>
      <c r="BL43" s="3">
        <f t="shared" si="9"/>
        <v>-3.331031289084291</v>
      </c>
    </row>
    <row r="44" spans="1:64" ht="75" x14ac:dyDescent="0.25">
      <c r="A44" s="4" t="s">
        <v>49</v>
      </c>
      <c r="B44" s="3" t="s">
        <v>181</v>
      </c>
      <c r="C44" s="3">
        <v>11.4</v>
      </c>
      <c r="D44" s="3">
        <v>281</v>
      </c>
      <c r="E44" s="3">
        <v>353</v>
      </c>
      <c r="F44" s="3">
        <v>59632.484160450374</v>
      </c>
      <c r="G44" s="3">
        <v>5900</v>
      </c>
      <c r="H44" s="3">
        <v>334.3170731707317</v>
      </c>
      <c r="I44" s="3">
        <v>1.2562277580071175</v>
      </c>
      <c r="J44" s="3">
        <v>212.21524612259921</v>
      </c>
      <c r="K44" s="3">
        <v>5900</v>
      </c>
      <c r="L44" s="3">
        <v>1.1897406578063965</v>
      </c>
      <c r="M44" s="3">
        <v>425.96188391585139</v>
      </c>
      <c r="N44" s="3">
        <v>68728.964795095337</v>
      </c>
      <c r="O44" s="3">
        <v>6800</v>
      </c>
      <c r="P44" s="3">
        <v>320.35282355869396</v>
      </c>
      <c r="Q44" s="3">
        <v>1.5158785904478698</v>
      </c>
      <c r="R44" s="3">
        <v>244.58706665039062</v>
      </c>
      <c r="S44" s="3">
        <v>6800</v>
      </c>
      <c r="T44" s="3">
        <v>1.1400456354401922</v>
      </c>
      <c r="U44" s="3">
        <v>3000</v>
      </c>
      <c r="V44" s="3">
        <v>7000</v>
      </c>
      <c r="W44" s="3">
        <v>50536.00390625</v>
      </c>
      <c r="X44" s="3">
        <v>3.552</v>
      </c>
      <c r="Y44" s="3">
        <v>3.5430000000000001</v>
      </c>
      <c r="Z44" s="3">
        <v>0.34609335660934448</v>
      </c>
      <c r="AA44" s="3">
        <v>2.0658402585024191</v>
      </c>
      <c r="AB44" s="3">
        <v>9319.1451729863547</v>
      </c>
      <c r="AC44" s="3">
        <v>184</v>
      </c>
      <c r="AD44" s="3">
        <f t="shared" si="6"/>
        <v>2329.7862932465887</v>
      </c>
      <c r="AE44" s="3">
        <f t="shared" si="7"/>
        <v>9319.1451729863547</v>
      </c>
      <c r="AF44" s="3">
        <f>coeff!$A$1+coeff!$A$2*C44+coeff!$A$3*D44+coeff!$A$4*N44+coeff!$A$5*W44+coeff!$A$6*X44+coeff!$A$7*Y44+coeff!$A$8*Z44+coeff!$A$9*AA44</f>
        <v>8697.7903066578201</v>
      </c>
      <c r="AG44" s="3">
        <f>coeff!$B$1+coeff!$B$2*C44+coeff!$B$3*D44+coeff!$B$4*N44+coeff!$B$5*W44+coeff!$B$6*X44+coeff!$B$7*Y44+coeff!$B$8*Z44+coeff!$B$9*AA44</f>
        <v>2369.616083798066</v>
      </c>
      <c r="AJ44" s="3">
        <v>9319.1451729863547</v>
      </c>
      <c r="AK44" s="3">
        <v>8697.7903066578201</v>
      </c>
      <c r="AL44" s="3">
        <f t="shared" si="10"/>
        <v>190216.15344244568</v>
      </c>
      <c r="AM44" s="3">
        <f t="shared" si="11"/>
        <v>34305.37318776051</v>
      </c>
      <c r="AN44" s="3">
        <f t="shared" si="12"/>
        <v>-6.6675092489134293</v>
      </c>
      <c r="AP44" s="3">
        <v>9319.1451729863547</v>
      </c>
      <c r="AQ44" s="3">
        <f t="shared" si="8"/>
        <v>4000</v>
      </c>
      <c r="AR44" s="3">
        <v>-6.6675092489134293</v>
      </c>
      <c r="AT44" s="3">
        <v>2329.7862932465887</v>
      </c>
      <c r="AU44" s="3">
        <v>2369.616083798066</v>
      </c>
      <c r="AV44" s="3">
        <f t="shared" si="13"/>
        <v>1450.8317345197561</v>
      </c>
      <c r="AW44" s="3">
        <f t="shared" si="14"/>
        <v>3.0276187173829112</v>
      </c>
      <c r="AX44" s="3">
        <f t="shared" si="15"/>
        <v>1.7095898738409177</v>
      </c>
      <c r="AZ44" s="3">
        <v>9319.1451729863547</v>
      </c>
      <c r="BA44" s="3">
        <v>8697.7903066578201</v>
      </c>
      <c r="BB44" s="3">
        <v>9319.1451729863547</v>
      </c>
      <c r="BC44" s="3">
        <v>-6.6675092489134293</v>
      </c>
      <c r="BE44" s="3">
        <v>2329.7862932465887</v>
      </c>
      <c r="BF44" s="3">
        <v>2369.616083798066</v>
      </c>
      <c r="BG44" s="3">
        <v>2329.7862932465887</v>
      </c>
      <c r="BH44" s="3">
        <v>1.7095898738409177</v>
      </c>
      <c r="BJ44" s="3">
        <v>2329.7862932465887</v>
      </c>
      <c r="BK44" s="3">
        <f>coeff!$C$1+coeff!$C$2*C44+coeff!$C$3*D44+coeff!$C$4*N44+coeff!$C$5*W44+coeff!$C$6*X44+coeff!$C$7*Y44+coeff!$C$8*Z44+coeff!$C$9*AA44</f>
        <v>2339.9404686417702</v>
      </c>
      <c r="BL44" s="3">
        <f t="shared" si="9"/>
        <v>0.43584149433000152</v>
      </c>
    </row>
    <row r="45" spans="1:64" ht="75" x14ac:dyDescent="0.25">
      <c r="A45" s="4" t="s">
        <v>43</v>
      </c>
      <c r="B45" s="3" t="s">
        <v>83</v>
      </c>
      <c r="C45" s="3">
        <v>10.48</v>
      </c>
      <c r="D45" s="3">
        <v>407</v>
      </c>
      <c r="E45" s="3">
        <v>546</v>
      </c>
      <c r="F45" s="3">
        <v>55486.860934266799</v>
      </c>
      <c r="G45" s="3">
        <v>5400</v>
      </c>
      <c r="H45" s="3">
        <v>503.36363636363637</v>
      </c>
      <c r="I45" s="3">
        <v>1.3415233415233416</v>
      </c>
      <c r="J45" s="3">
        <v>136.33135364684716</v>
      </c>
      <c r="K45" s="3">
        <v>5400</v>
      </c>
      <c r="L45" s="3">
        <v>1.2367656230926514</v>
      </c>
      <c r="M45" s="3">
        <v>611.75376945361643</v>
      </c>
      <c r="N45" s="3">
        <v>64734.671089977943</v>
      </c>
      <c r="O45" s="3">
        <v>6300</v>
      </c>
      <c r="P45" s="3">
        <v>441.73562157544677</v>
      </c>
      <c r="Q45" s="3">
        <v>1.5030805146280501</v>
      </c>
      <c r="R45" s="3">
        <v>159.05325317382812</v>
      </c>
      <c r="S45" s="3">
        <v>6300</v>
      </c>
      <c r="T45" s="3">
        <v>1.0853455075563805</v>
      </c>
      <c r="U45" s="3">
        <v>2500</v>
      </c>
      <c r="V45" s="3">
        <v>6500</v>
      </c>
      <c r="W45" s="3">
        <v>46659.41015625</v>
      </c>
      <c r="X45" s="3">
        <v>4.1559999999999997</v>
      </c>
      <c r="Y45" s="3">
        <v>3.75</v>
      </c>
      <c r="Z45" s="3">
        <v>0.43859949707984924</v>
      </c>
      <c r="AA45" s="3">
        <v>2.9280395355254365</v>
      </c>
      <c r="AB45" s="3">
        <v>9288.4445225961263</v>
      </c>
      <c r="AC45" s="3">
        <v>9</v>
      </c>
      <c r="AD45" s="3">
        <f t="shared" si="6"/>
        <v>2322.1111306490316</v>
      </c>
      <c r="AE45" s="3">
        <f t="shared" si="7"/>
        <v>9288.4445225961263</v>
      </c>
      <c r="AF45" s="3">
        <f>coeff!$A$1+coeff!$A$2*C45+coeff!$A$3*D45+coeff!$A$4*N45+coeff!$A$5*W45+coeff!$A$6*X45+coeff!$A$7*Y45+coeff!$A$8*Z45+coeff!$A$9*AA45</f>
        <v>10031.127169849011</v>
      </c>
      <c r="AG45" s="3">
        <f>coeff!$B$1+coeff!$B$2*C45+coeff!$B$3*D45+coeff!$B$4*N45+coeff!$B$5*W45+coeff!$B$6*X45+coeff!$B$7*Y45+coeff!$B$8*Z45+coeff!$B$9*AA45</f>
        <v>2410.8944299241621</v>
      </c>
      <c r="AJ45" s="3">
        <v>9288.4445225961263</v>
      </c>
      <c r="AK45" s="3">
        <v>10031.127169849011</v>
      </c>
      <c r="AL45" s="3">
        <f t="shared" si="10"/>
        <v>164379.25704819337</v>
      </c>
      <c r="AM45" s="3">
        <f t="shared" si="11"/>
        <v>1318178.9964858689</v>
      </c>
      <c r="AN45" s="3">
        <f t="shared" si="12"/>
        <v>7.9957698562568833</v>
      </c>
      <c r="AP45" s="3">
        <v>9288.4445225961263</v>
      </c>
      <c r="AQ45" s="3">
        <f t="shared" si="8"/>
        <v>4000</v>
      </c>
      <c r="AR45" s="3">
        <v>7.9957698562568833</v>
      </c>
      <c r="AT45" s="3">
        <v>2322.1111306490316</v>
      </c>
      <c r="AU45" s="3">
        <v>2410.8944299241621</v>
      </c>
      <c r="AV45" s="3">
        <f t="shared" si="13"/>
        <v>2094.4304444351715</v>
      </c>
      <c r="AW45" s="3">
        <f t="shared" si="14"/>
        <v>1850.5785661772818</v>
      </c>
      <c r="AX45" s="3">
        <f t="shared" si="15"/>
        <v>3.823387180023357</v>
      </c>
      <c r="AZ45" s="3">
        <v>9288.4445225961263</v>
      </c>
      <c r="BA45" s="3">
        <v>10031.127169849011</v>
      </c>
      <c r="BB45" s="3">
        <v>9288.4445225961263</v>
      </c>
      <c r="BC45" s="3">
        <v>7.9957698562568833</v>
      </c>
      <c r="BE45" s="3">
        <v>2322.1111306490316</v>
      </c>
      <c r="BF45" s="3">
        <v>2410.8944299241621</v>
      </c>
      <c r="BG45" s="3">
        <v>2322.1111306490316</v>
      </c>
      <c r="BH45" s="3">
        <v>3.823387180023357</v>
      </c>
      <c r="BJ45" s="3">
        <v>2322.1111306490316</v>
      </c>
      <c r="BK45" s="3">
        <f>coeff!$C$1+coeff!$C$2*C45+coeff!$C$3*D45+coeff!$C$4*N45+coeff!$C$5*W45+coeff!$C$6*X45+coeff!$C$7*Y45+coeff!$C$8*Z45+coeff!$C$9*AA45</f>
        <v>2401.8827972346448</v>
      </c>
      <c r="BL45" s="3">
        <f t="shared" si="9"/>
        <v>3.4353078770746448</v>
      </c>
    </row>
    <row r="46" spans="1:64" ht="45" x14ac:dyDescent="0.25">
      <c r="A46" s="4" t="s">
        <v>25</v>
      </c>
      <c r="B46" s="3" t="s">
        <v>182</v>
      </c>
      <c r="C46" s="3">
        <v>10.5</v>
      </c>
      <c r="D46" s="3">
        <v>437</v>
      </c>
      <c r="E46" s="3">
        <v>603</v>
      </c>
      <c r="F46" s="3">
        <v>55494.276956684851</v>
      </c>
      <c r="G46" s="3">
        <v>4900</v>
      </c>
      <c r="H46" s="3">
        <v>539.65853658536582</v>
      </c>
      <c r="I46" s="3">
        <v>1.3798627002288331</v>
      </c>
      <c r="J46" s="3">
        <v>126.9891921205603</v>
      </c>
      <c r="K46" s="3">
        <v>4900</v>
      </c>
      <c r="L46" s="3">
        <v>1.2349166870117187</v>
      </c>
      <c r="M46" s="3">
        <v>682.39200427070057</v>
      </c>
      <c r="N46" s="3">
        <v>72482.320923016945</v>
      </c>
      <c r="O46" s="3">
        <v>6400</v>
      </c>
      <c r="P46" s="3">
        <v>468.76509699405443</v>
      </c>
      <c r="Q46" s="3">
        <v>1.5615377672098412</v>
      </c>
      <c r="R46" s="3">
        <v>165.86343383789062</v>
      </c>
      <c r="S46" s="3">
        <v>6400</v>
      </c>
      <c r="T46" s="3">
        <v>1.0726890091397128</v>
      </c>
      <c r="U46" s="3">
        <v>2500</v>
      </c>
      <c r="V46" s="3">
        <v>6500</v>
      </c>
      <c r="W46" s="3">
        <v>50964.1328125</v>
      </c>
      <c r="X46" s="3">
        <v>4.3959999999999999</v>
      </c>
      <c r="Y46" s="3">
        <v>3.5939999999999999</v>
      </c>
      <c r="Z46" s="3">
        <v>0.40915876626968384</v>
      </c>
      <c r="AA46" s="3">
        <v>2.8921728920957701</v>
      </c>
      <c r="AB46" s="3">
        <v>9230.4227846057256</v>
      </c>
      <c r="AC46" s="3">
        <v>76</v>
      </c>
      <c r="AD46" s="3">
        <f t="shared" si="6"/>
        <v>2307.6056961514314</v>
      </c>
      <c r="AE46" s="3">
        <f t="shared" si="7"/>
        <v>9230.4227846057256</v>
      </c>
      <c r="AF46" s="3">
        <f>coeff!$A$1+coeff!$A$2*C46+coeff!$A$3*D46+coeff!$A$4*N46+coeff!$A$5*W46+coeff!$A$6*X46+coeff!$A$7*Y46+coeff!$A$8*Z46+coeff!$A$9*AA46</f>
        <v>9251.5951482631353</v>
      </c>
      <c r="AG46" s="3">
        <f>coeff!$B$1+coeff!$B$2*C46+coeff!$B$3*D46+coeff!$B$4*N46+coeff!$B$5*W46+coeff!$B$6*X46+coeff!$B$7*Y46+coeff!$B$8*Z46+coeff!$B$9*AA46</f>
        <v>2263.2642905510788</v>
      </c>
      <c r="AJ46" s="3">
        <v>9230.4227846057256</v>
      </c>
      <c r="AK46" s="3">
        <v>9251.5951482631353</v>
      </c>
      <c r="AL46" s="3">
        <f t="shared" si="10"/>
        <v>120697.44660658378</v>
      </c>
      <c r="AM46" s="3">
        <f t="shared" si="11"/>
        <v>135856.92514158826</v>
      </c>
      <c r="AN46" s="3">
        <f t="shared" si="12"/>
        <v>0.22937588181464974</v>
      </c>
      <c r="AP46" s="3">
        <v>9230.4227846057256</v>
      </c>
      <c r="AQ46" s="3">
        <f t="shared" si="8"/>
        <v>4000</v>
      </c>
      <c r="AR46" s="3">
        <v>0.22937588181464974</v>
      </c>
      <c r="AT46" s="3">
        <v>2307.6056961514314</v>
      </c>
      <c r="AU46" s="3">
        <v>2263.2642905510788</v>
      </c>
      <c r="AV46" s="3">
        <f t="shared" si="13"/>
        <v>3632.5189787410504</v>
      </c>
      <c r="AW46" s="3">
        <f t="shared" si="14"/>
        <v>10943.626161030905</v>
      </c>
      <c r="AX46" s="3">
        <f t="shared" si="15"/>
        <v>-1.9215330276877063</v>
      </c>
      <c r="AZ46" s="3">
        <v>9230.4227846057256</v>
      </c>
      <c r="BA46" s="3">
        <v>9251.5951482631353</v>
      </c>
      <c r="BB46" s="3">
        <v>9230.4227846057256</v>
      </c>
      <c r="BC46" s="3">
        <v>0.22937588181464974</v>
      </c>
      <c r="BE46" s="3">
        <v>2307.6056961514314</v>
      </c>
      <c r="BF46" s="3">
        <v>2263.2642905510788</v>
      </c>
      <c r="BG46" s="3">
        <v>2307.6056961514314</v>
      </c>
      <c r="BH46" s="3">
        <v>-1.9215330276877063</v>
      </c>
      <c r="BJ46" s="3">
        <v>2307.6056961514314</v>
      </c>
      <c r="BK46" s="3">
        <f>coeff!$C$1+coeff!$C$2*C46+coeff!$C$3*D46+coeff!$C$4*N46+coeff!$C$5*W46+coeff!$C$6*X46+coeff!$C$7*Y46+coeff!$C$8*Z46+coeff!$C$9*AA46</f>
        <v>2265.3280261773207</v>
      </c>
      <c r="BL46" s="3">
        <f t="shared" si="9"/>
        <v>-1.8321011273555268</v>
      </c>
    </row>
    <row r="47" spans="1:64" ht="105" x14ac:dyDescent="0.25">
      <c r="A47" s="4" t="s">
        <v>51</v>
      </c>
      <c r="B47" s="3" t="s">
        <v>163</v>
      </c>
      <c r="C47" s="3">
        <v>11.49</v>
      </c>
      <c r="D47" s="3">
        <v>433</v>
      </c>
      <c r="E47" s="3">
        <v>590</v>
      </c>
      <c r="F47" s="3">
        <v>62962.829740166642</v>
      </c>
      <c r="G47" s="3">
        <v>5300</v>
      </c>
      <c r="H47" s="3">
        <v>527.77272727272725</v>
      </c>
      <c r="I47" s="3">
        <v>1.3625866050808315</v>
      </c>
      <c r="J47" s="3">
        <v>145.4106922405696</v>
      </c>
      <c r="K47" s="3">
        <v>5300</v>
      </c>
      <c r="L47" s="3">
        <v>1.2188746929168701</v>
      </c>
      <c r="M47" s="3">
        <v>671.42498991635011</v>
      </c>
      <c r="N47" s="3">
        <v>76030.586856050286</v>
      </c>
      <c r="O47" s="3">
        <v>6400</v>
      </c>
      <c r="P47" s="3">
        <v>470.70404838012024</v>
      </c>
      <c r="Q47" s="3">
        <v>1.5506350806382219</v>
      </c>
      <c r="R47" s="3">
        <v>175.59027099609375</v>
      </c>
      <c r="S47" s="3">
        <v>6400</v>
      </c>
      <c r="T47" s="3">
        <v>1.0870763242035109</v>
      </c>
      <c r="U47" s="3">
        <v>2500</v>
      </c>
      <c r="V47" s="3">
        <v>6500</v>
      </c>
      <c r="W47" s="3">
        <v>54484.98828125</v>
      </c>
      <c r="X47" s="3">
        <v>4.3499999999999996</v>
      </c>
      <c r="Y47" s="3">
        <v>3.64</v>
      </c>
      <c r="Z47" s="3">
        <v>0.39196017384529114</v>
      </c>
      <c r="AA47" s="3">
        <v>2.7398187259012028</v>
      </c>
      <c r="AB47" s="3">
        <v>9223.8040684815242</v>
      </c>
      <c r="AC47" s="3">
        <v>127</v>
      </c>
      <c r="AD47" s="3">
        <f t="shared" si="6"/>
        <v>2305.951017120381</v>
      </c>
      <c r="AE47" s="3">
        <f t="shared" si="7"/>
        <v>9223.8040684815242</v>
      </c>
      <c r="AF47" s="3">
        <f>coeff!$A$1+coeff!$A$2*C47+coeff!$A$3*D47+coeff!$A$4*N47+coeff!$A$5*W47+coeff!$A$6*X47+coeff!$A$7*Y47+coeff!$A$8*Z47+coeff!$A$9*AA47</f>
        <v>9016.8141450905023</v>
      </c>
      <c r="AG47" s="3">
        <f>coeff!$B$1+coeff!$B$2*C47+coeff!$B$3*D47+coeff!$B$4*N47+coeff!$B$5*W47+coeff!$B$6*X47+coeff!$B$7*Y47+coeff!$B$8*Z47+coeff!$B$9*AA47</f>
        <v>2319.8239503076429</v>
      </c>
      <c r="AJ47" s="3">
        <v>9223.8040684815242</v>
      </c>
      <c r="AK47" s="3">
        <v>9016.8141450905023</v>
      </c>
      <c r="AL47" s="3">
        <f t="shared" si="10"/>
        <v>116142.36644832088</v>
      </c>
      <c r="AM47" s="3">
        <f t="shared" si="11"/>
        <v>17904.243932437148</v>
      </c>
      <c r="AN47" s="3">
        <f t="shared" si="12"/>
        <v>-2.2440841311701645</v>
      </c>
      <c r="AP47" s="3">
        <v>9223.8040684815242</v>
      </c>
      <c r="AQ47" s="3">
        <f t="shared" si="8"/>
        <v>4000</v>
      </c>
      <c r="AR47" s="3">
        <v>-2.2440841311701645</v>
      </c>
      <c r="AT47" s="3">
        <v>2305.951017120381</v>
      </c>
      <c r="AU47" s="3">
        <v>2319.8239503076429</v>
      </c>
      <c r="AV47" s="3">
        <f t="shared" si="13"/>
        <v>3834.7132169016268</v>
      </c>
      <c r="AW47" s="3">
        <f t="shared" si="14"/>
        <v>2309.0070160798668</v>
      </c>
      <c r="AX47" s="3">
        <f t="shared" si="15"/>
        <v>0.60161439181765797</v>
      </c>
      <c r="AZ47" s="3">
        <v>9223.8040684815242</v>
      </c>
      <c r="BA47" s="3">
        <v>9016.8141450905023</v>
      </c>
      <c r="BB47" s="3">
        <v>9223.8040684815242</v>
      </c>
      <c r="BC47" s="3">
        <v>-2.2440841311701645</v>
      </c>
      <c r="BE47" s="3">
        <v>2305.951017120381</v>
      </c>
      <c r="BF47" s="3">
        <v>2319.8239503076429</v>
      </c>
      <c r="BG47" s="3">
        <v>2305.951017120381</v>
      </c>
      <c r="BH47" s="3">
        <v>0.60161439181765797</v>
      </c>
      <c r="BJ47" s="3">
        <v>2305.951017120381</v>
      </c>
      <c r="BK47" s="3">
        <f>coeff!$C$1+coeff!$C$2*C47+coeff!$C$3*D47+coeff!$C$4*N47+coeff!$C$5*W47+coeff!$C$6*X47+coeff!$C$7*Y47+coeff!$C$8*Z47+coeff!$C$9*AA47</f>
        <v>2283.3743182506637</v>
      </c>
      <c r="BL47" s="3">
        <f t="shared" si="9"/>
        <v>-0.97906237825947462</v>
      </c>
    </row>
    <row r="48" spans="1:64" ht="105" x14ac:dyDescent="0.25">
      <c r="A48" s="4" t="s">
        <v>51</v>
      </c>
      <c r="B48" s="3" t="s">
        <v>72</v>
      </c>
      <c r="C48" s="3">
        <v>10.4</v>
      </c>
      <c r="D48" s="3">
        <v>434</v>
      </c>
      <c r="E48" s="3">
        <v>587</v>
      </c>
      <c r="F48" s="3">
        <v>61780.570778948015</v>
      </c>
      <c r="G48" s="3">
        <v>4900</v>
      </c>
      <c r="H48" s="3">
        <v>529.66666666666663</v>
      </c>
      <c r="I48" s="3">
        <v>1.3525345622119815</v>
      </c>
      <c r="J48" s="3">
        <v>142.35154557361292</v>
      </c>
      <c r="K48" s="3">
        <v>4900</v>
      </c>
      <c r="L48" s="3">
        <v>1.2204301357269287</v>
      </c>
      <c r="M48" s="3">
        <v>616.72319783293153</v>
      </c>
      <c r="N48" s="3">
        <v>76910.506479914882</v>
      </c>
      <c r="O48" s="3">
        <v>6100</v>
      </c>
      <c r="P48" s="3">
        <v>458.7804205051724</v>
      </c>
      <c r="Q48" s="3">
        <v>1.4210211931634367</v>
      </c>
      <c r="R48" s="3">
        <v>177.21315002441406</v>
      </c>
      <c r="S48" s="3">
        <v>6100</v>
      </c>
      <c r="T48" s="3">
        <v>1.0570977430994755</v>
      </c>
      <c r="U48" s="3">
        <v>2500</v>
      </c>
      <c r="V48" s="3">
        <v>6500</v>
      </c>
      <c r="W48" s="3">
        <v>56737.26171875</v>
      </c>
      <c r="X48" s="3">
        <v>4.03</v>
      </c>
      <c r="Y48" s="3">
        <v>4.25</v>
      </c>
      <c r="Z48" s="3">
        <v>0.38751676678657532</v>
      </c>
      <c r="AA48" s="3">
        <v>2.5565816381272741</v>
      </c>
      <c r="AB48" s="3">
        <v>9110.1115153056162</v>
      </c>
      <c r="AC48" s="3">
        <v>124</v>
      </c>
      <c r="AD48" s="3">
        <f t="shared" si="6"/>
        <v>2277.527878826404</v>
      </c>
      <c r="AE48" s="3">
        <f t="shared" si="7"/>
        <v>9110.1115153056162</v>
      </c>
      <c r="AF48" s="3">
        <f>coeff!$A$1+coeff!$A$2*C48+coeff!$A$3*D48+coeff!$A$4*N48+coeff!$A$5*W48+coeff!$A$6*X48+coeff!$A$7*Y48+coeff!$A$8*Z48+coeff!$A$9*AA48</f>
        <v>9200.007222578206</v>
      </c>
      <c r="AG48" s="3">
        <f>coeff!$B$1+coeff!$B$2*C48+coeff!$B$3*D48+coeff!$B$4*N48+coeff!$B$5*W48+coeff!$B$6*X48+coeff!$B$7*Y48+coeff!$B$8*Z48+coeff!$B$9*AA48</f>
        <v>2332.1110503711866</v>
      </c>
      <c r="AJ48" s="3">
        <v>9110.1115153056162</v>
      </c>
      <c r="AK48" s="3">
        <v>9200.007222578206</v>
      </c>
      <c r="AL48" s="3">
        <f t="shared" si="10"/>
        <v>51576.277322992777</v>
      </c>
      <c r="AM48" s="3">
        <f t="shared" si="11"/>
        <v>100488.88491032997</v>
      </c>
      <c r="AN48" s="3">
        <f t="shared" si="12"/>
        <v>0.98676846185207279</v>
      </c>
      <c r="AP48" s="3">
        <v>9110.1115153056162</v>
      </c>
      <c r="AQ48" s="3">
        <f t="shared" si="8"/>
        <v>4000</v>
      </c>
      <c r="AR48" s="3">
        <v>0.98676846185207279</v>
      </c>
      <c r="AT48" s="3">
        <v>2277.527878826404</v>
      </c>
      <c r="AU48" s="3">
        <v>2332.1110503711866</v>
      </c>
      <c r="AV48" s="3">
        <f t="shared" si="13"/>
        <v>8162.7971697168005</v>
      </c>
      <c r="AW48" s="3">
        <f t="shared" si="14"/>
        <v>1279.1372312977917</v>
      </c>
      <c r="AX48" s="3">
        <f t="shared" si="15"/>
        <v>2.3965972953494168</v>
      </c>
      <c r="AZ48" s="3">
        <v>9110.1115153056162</v>
      </c>
      <c r="BA48" s="3">
        <v>9200.007222578206</v>
      </c>
      <c r="BB48" s="3">
        <v>9110.1115153056162</v>
      </c>
      <c r="BC48" s="3">
        <v>0.98676846185207279</v>
      </c>
      <c r="BE48" s="3">
        <v>2277.527878826404</v>
      </c>
      <c r="BF48" s="3">
        <v>2332.1110503711866</v>
      </c>
      <c r="BG48" s="3">
        <v>2277.527878826404</v>
      </c>
      <c r="BH48" s="3">
        <v>2.3965972953494168</v>
      </c>
      <c r="BJ48" s="3">
        <v>2277.527878826404</v>
      </c>
      <c r="BK48" s="3">
        <f>coeff!$C$1+coeff!$C$2*C48+coeff!$C$3*D48+coeff!$C$4*N48+coeff!$C$5*W48+coeff!$C$6*X48+coeff!$C$7*Y48+coeff!$C$8*Z48+coeff!$C$9*AA48</f>
        <v>2305.1240135699768</v>
      </c>
      <c r="BL48" s="3">
        <f t="shared" si="9"/>
        <v>1.2116705573673532</v>
      </c>
    </row>
    <row r="49" spans="1:64" ht="105" x14ac:dyDescent="0.25">
      <c r="A49" s="4" t="s">
        <v>51</v>
      </c>
      <c r="B49" s="3" t="s">
        <v>85</v>
      </c>
      <c r="C49" s="3">
        <v>11.2</v>
      </c>
      <c r="D49" s="3">
        <v>455</v>
      </c>
      <c r="E49" s="3">
        <v>599</v>
      </c>
      <c r="F49" s="3">
        <v>60274.665618899009</v>
      </c>
      <c r="G49" s="3">
        <v>4900</v>
      </c>
      <c r="H49" s="3">
        <v>547.27272727272725</v>
      </c>
      <c r="I49" s="3">
        <v>1.3164835164835165</v>
      </c>
      <c r="J49" s="3">
        <v>132.47179256900881</v>
      </c>
      <c r="K49" s="3">
        <v>4900</v>
      </c>
      <c r="L49" s="3">
        <v>1.2027970552444458</v>
      </c>
      <c r="M49" s="3">
        <v>637.45770934662551</v>
      </c>
      <c r="N49" s="3">
        <v>76265.90343615794</v>
      </c>
      <c r="O49" s="3">
        <v>6200</v>
      </c>
      <c r="P49" s="3">
        <v>480.75195215647824</v>
      </c>
      <c r="Q49" s="3">
        <v>1.4010059546079681</v>
      </c>
      <c r="R49" s="3">
        <v>167.61737060546875</v>
      </c>
      <c r="S49" s="3">
        <v>6200</v>
      </c>
      <c r="T49" s="3">
        <v>1.0565976970472049</v>
      </c>
      <c r="U49" s="3">
        <v>2500</v>
      </c>
      <c r="V49" s="3">
        <v>6500</v>
      </c>
      <c r="W49" s="3">
        <v>56304.81640625</v>
      </c>
      <c r="X49" s="3">
        <v>4.125</v>
      </c>
      <c r="Y49" s="3">
        <v>4.25</v>
      </c>
      <c r="Z49" s="3">
        <v>0.38747060298919678</v>
      </c>
      <c r="AA49" s="3">
        <v>2.7388682996241331</v>
      </c>
      <c r="AB49" s="3">
        <v>9037.5790091666022</v>
      </c>
      <c r="AC49" s="3">
        <v>129</v>
      </c>
      <c r="AD49" s="3">
        <f t="shared" si="6"/>
        <v>2259.3947522916505</v>
      </c>
      <c r="AE49" s="3">
        <f t="shared" si="7"/>
        <v>9037.5790091666022</v>
      </c>
      <c r="AF49" s="3">
        <f>coeff!$A$1+coeff!$A$2*C49+coeff!$A$3*D49+coeff!$A$4*N49+coeff!$A$5*W49+coeff!$A$6*X49+coeff!$A$7*Y49+coeff!$A$8*Z49+coeff!$A$9*AA49</f>
        <v>9150.9411827272288</v>
      </c>
      <c r="AG49" s="3">
        <f>coeff!$B$1+coeff!$B$2*C49+coeff!$B$3*D49+coeff!$B$4*N49+coeff!$B$5*W49+coeff!$B$6*X49+coeff!$B$7*Y49+coeff!$B$8*Z49+coeff!$B$9*AA49</f>
        <v>2365.4228901744136</v>
      </c>
      <c r="AJ49" s="3">
        <v>9037.5790091666022</v>
      </c>
      <c r="AK49" s="3">
        <v>9150.9411827272288</v>
      </c>
      <c r="AL49" s="3">
        <f t="shared" si="10"/>
        <v>23892.381090483399</v>
      </c>
      <c r="AM49" s="3">
        <f t="shared" si="11"/>
        <v>71788.509725335476</v>
      </c>
      <c r="AN49" s="3">
        <f t="shared" si="12"/>
        <v>1.2543422684952026</v>
      </c>
      <c r="AP49" s="3">
        <v>9037.5790091666022</v>
      </c>
      <c r="AQ49" s="3">
        <f t="shared" si="8"/>
        <v>4000</v>
      </c>
      <c r="AR49" s="3">
        <v>1.2543422684952026</v>
      </c>
      <c r="AT49" s="3">
        <v>2259.3947522916505</v>
      </c>
      <c r="AU49" s="3">
        <v>2365.4228901744136</v>
      </c>
      <c r="AV49" s="3">
        <f t="shared" si="13"/>
        <v>11768.198118460312</v>
      </c>
      <c r="AW49" s="3">
        <f t="shared" si="14"/>
        <v>6.0181325659086431</v>
      </c>
      <c r="AX49" s="3">
        <f t="shared" si="15"/>
        <v>4.6927672897894999</v>
      </c>
      <c r="AZ49" s="3">
        <v>9037.5790091666022</v>
      </c>
      <c r="BA49" s="3">
        <v>9150.9411827272288</v>
      </c>
      <c r="BB49" s="3">
        <v>9037.5790091666022</v>
      </c>
      <c r="BC49" s="3">
        <v>1.2543422684952026</v>
      </c>
      <c r="BE49" s="3">
        <v>2259.3947522916505</v>
      </c>
      <c r="BF49" s="3">
        <v>2365.4228901744136</v>
      </c>
      <c r="BG49" s="3">
        <v>2259.3947522916505</v>
      </c>
      <c r="BH49" s="3">
        <v>4.6927672897894999</v>
      </c>
      <c r="BJ49" s="3">
        <v>2259.3947522916505</v>
      </c>
      <c r="BK49" s="3">
        <f>coeff!$C$1+coeff!$C$2*C49+coeff!$C$3*D49+coeff!$C$4*N49+coeff!$C$5*W49+coeff!$C$6*X49+coeff!$C$7*Y49+coeff!$C$8*Z49+coeff!$C$9*AA49</f>
        <v>2298.2302510143331</v>
      </c>
      <c r="BL49" s="3">
        <f t="shared" si="9"/>
        <v>1.718845220973124</v>
      </c>
    </row>
    <row r="50" spans="1:64" ht="75" x14ac:dyDescent="0.25">
      <c r="A50" s="4" t="s">
        <v>49</v>
      </c>
      <c r="B50" s="3" t="s">
        <v>103</v>
      </c>
      <c r="C50" s="3">
        <v>11.5</v>
      </c>
      <c r="D50" s="3">
        <v>514</v>
      </c>
      <c r="E50" s="3">
        <v>641</v>
      </c>
      <c r="F50" s="3">
        <v>73107.993757536547</v>
      </c>
      <c r="G50" s="3">
        <v>6100</v>
      </c>
      <c r="H50" s="3">
        <v>589.68292682926824</v>
      </c>
      <c r="I50" s="3">
        <v>1.2470817120622568</v>
      </c>
      <c r="J50" s="3">
        <v>142.23345089014893</v>
      </c>
      <c r="K50" s="3">
        <v>6100</v>
      </c>
      <c r="L50" s="3">
        <v>1.1472431421279907</v>
      </c>
      <c r="M50" s="3">
        <v>805.00931753809209</v>
      </c>
      <c r="N50" s="3">
        <v>83894.419066025555</v>
      </c>
      <c r="O50" s="3">
        <v>7000</v>
      </c>
      <c r="P50" s="3">
        <v>569.74187550057491</v>
      </c>
      <c r="Q50" s="3">
        <v>1.5661659874281948</v>
      </c>
      <c r="R50" s="3">
        <v>163.21871948242187</v>
      </c>
      <c r="S50" s="3">
        <v>7000</v>
      </c>
      <c r="T50" s="3">
        <v>1.10844722860034</v>
      </c>
      <c r="U50" s="3">
        <v>3000</v>
      </c>
      <c r="V50" s="3">
        <v>7000</v>
      </c>
      <c r="W50" s="3">
        <v>59924.5859375</v>
      </c>
      <c r="X50" s="3">
        <v>4.4400000000000004</v>
      </c>
      <c r="Y50" s="3">
        <v>4.1500000000000004</v>
      </c>
      <c r="Z50" s="3">
        <v>0.47515225410461426</v>
      </c>
      <c r="AA50" s="3">
        <v>3.3586533693715164</v>
      </c>
      <c r="AB50" s="3">
        <v>9022.7614829133236</v>
      </c>
      <c r="AC50" s="3">
        <v>186</v>
      </c>
      <c r="AD50" s="3">
        <f t="shared" si="6"/>
        <v>2255.6903707283309</v>
      </c>
      <c r="AE50" s="3">
        <f t="shared" si="7"/>
        <v>9022.7614829133236</v>
      </c>
      <c r="AF50" s="3">
        <f>coeff!$A$1+coeff!$A$2*C50+coeff!$A$3*D50+coeff!$A$4*N50+coeff!$A$5*W50+coeff!$A$6*X50+coeff!$A$7*Y50+coeff!$A$8*Z50+coeff!$A$9*AA50</f>
        <v>9726.040209566132</v>
      </c>
      <c r="AG50" s="3">
        <f>coeff!$B$1+coeff!$B$2*C50+coeff!$B$3*D50+coeff!$B$4*N50+coeff!$B$5*W50+coeff!$B$6*X50+coeff!$B$7*Y50+coeff!$B$8*Z50+coeff!$B$9*AA50</f>
        <v>2426.0959617636609</v>
      </c>
      <c r="AJ50" s="3">
        <v>9022.7614829133236</v>
      </c>
      <c r="AK50" s="3">
        <v>9726.040209566132</v>
      </c>
      <c r="AL50" s="3">
        <f t="shared" si="10"/>
        <v>19531.202542806775</v>
      </c>
      <c r="AM50" s="3">
        <f t="shared" si="11"/>
        <v>710704.31107910443</v>
      </c>
      <c r="AN50" s="3">
        <f t="shared" si="12"/>
        <v>7.7944953768824403</v>
      </c>
      <c r="AP50" s="3">
        <v>9022.7614829133236</v>
      </c>
      <c r="AQ50" s="3">
        <f t="shared" si="8"/>
        <v>4000</v>
      </c>
      <c r="AR50" s="3">
        <v>7.7944953768824403</v>
      </c>
      <c r="AT50" s="3">
        <v>2255.6903707283309</v>
      </c>
      <c r="AU50" s="3">
        <v>2426.0959617636609</v>
      </c>
      <c r="AV50" s="3">
        <f t="shared" si="13"/>
        <v>12585.633010172038</v>
      </c>
      <c r="AW50" s="3">
        <f t="shared" si="14"/>
        <v>3389.5548166058311</v>
      </c>
      <c r="AX50" s="3">
        <f t="shared" si="15"/>
        <v>7.5544761482626885</v>
      </c>
      <c r="AZ50" s="3">
        <v>9022.7614829133236</v>
      </c>
      <c r="BA50" s="3">
        <v>9726.040209566132</v>
      </c>
      <c r="BB50" s="3">
        <v>9022.7614829133236</v>
      </c>
      <c r="BC50" s="3">
        <v>7.7944953768824403</v>
      </c>
      <c r="BE50" s="3">
        <v>2255.6903707283309</v>
      </c>
      <c r="BF50" s="3">
        <v>2426.0959617636609</v>
      </c>
      <c r="BG50" s="3">
        <v>2255.6903707283309</v>
      </c>
      <c r="BH50" s="3">
        <v>7.5544761482626885</v>
      </c>
      <c r="BJ50" s="3">
        <v>2255.6903707283309</v>
      </c>
      <c r="BK50" s="3">
        <f>coeff!$C$1+coeff!$C$2*C50+coeff!$C$3*D50+coeff!$C$4*N50+coeff!$C$5*W50+coeff!$C$6*X50+coeff!$C$7*Y50+coeff!$C$8*Z50+coeff!$C$9*AA50</f>
        <v>2484.8085692614577</v>
      </c>
      <c r="BL50" s="3">
        <f t="shared" si="9"/>
        <v>10.1573425815152</v>
      </c>
    </row>
    <row r="51" spans="1:64" ht="45" x14ac:dyDescent="0.25">
      <c r="A51" s="4" t="s">
        <v>183</v>
      </c>
      <c r="B51" s="3" t="s">
        <v>184</v>
      </c>
      <c r="C51" s="3">
        <v>10.3</v>
      </c>
      <c r="D51" s="3">
        <v>417</v>
      </c>
      <c r="E51" s="3">
        <v>552</v>
      </c>
      <c r="F51" s="3">
        <v>58168.412584110338</v>
      </c>
      <c r="G51" s="3">
        <v>4900</v>
      </c>
      <c r="H51" s="3">
        <v>498.04878048780489</v>
      </c>
      <c r="I51" s="3">
        <v>1.3237410071942446</v>
      </c>
      <c r="J51" s="3">
        <v>139.49259612496485</v>
      </c>
      <c r="K51" s="3">
        <v>4900</v>
      </c>
      <c r="L51" s="3">
        <v>1.1943614482879639</v>
      </c>
      <c r="M51" s="3">
        <v>579.55720474318798</v>
      </c>
      <c r="N51" s="3">
        <v>72413.738114912863</v>
      </c>
      <c r="O51" s="3">
        <v>6100</v>
      </c>
      <c r="P51" s="3">
        <v>432.02448437300103</v>
      </c>
      <c r="Q51" s="3">
        <v>1.3898254310388201</v>
      </c>
      <c r="R51" s="3">
        <v>173.654052734375</v>
      </c>
      <c r="S51" s="3">
        <v>6100</v>
      </c>
      <c r="T51" s="3">
        <v>1.0360299385443672</v>
      </c>
      <c r="U51" s="3">
        <v>2500</v>
      </c>
      <c r="V51" s="3">
        <v>6500</v>
      </c>
      <c r="W51" s="3">
        <v>53419.96875</v>
      </c>
      <c r="X51" s="3">
        <v>4.07</v>
      </c>
      <c r="Y51" s="3">
        <v>4</v>
      </c>
      <c r="Z51" s="3">
        <v>0.40215364098548889</v>
      </c>
      <c r="AA51" s="3">
        <v>2.627878082199723</v>
      </c>
      <c r="AB51" s="3">
        <v>8921.5655473293245</v>
      </c>
      <c r="AC51" s="3">
        <v>56</v>
      </c>
      <c r="AD51" s="3">
        <f t="shared" si="6"/>
        <v>2230.3913868323311</v>
      </c>
      <c r="AE51" s="3">
        <f t="shared" si="7"/>
        <v>8921.5655473293245</v>
      </c>
      <c r="AF51" s="3">
        <f>coeff!$A$1+coeff!$A$2*C51+coeff!$A$3*D51+coeff!$A$4*N51+coeff!$A$5*W51+coeff!$A$6*X51+coeff!$A$7*Y51+coeff!$A$8*Z51+coeff!$A$9*AA51</f>
        <v>9317.9431375060994</v>
      </c>
      <c r="AG51" s="3">
        <f>coeff!$B$1+coeff!$B$2*C51+coeff!$B$3*D51+coeff!$B$4*N51+coeff!$B$5*W51+coeff!$B$6*X51+coeff!$B$7*Y51+coeff!$B$8*Z51+coeff!$B$9*AA51</f>
        <v>2341.6257825428415</v>
      </c>
      <c r="AJ51" s="3">
        <v>8921.5655473293245</v>
      </c>
      <c r="AK51" s="3">
        <v>9317.9431375060994</v>
      </c>
      <c r="AL51" s="3">
        <f t="shared" si="10"/>
        <v>1486.7304086988518</v>
      </c>
      <c r="AM51" s="3">
        <f t="shared" si="11"/>
        <v>189169.09218679843</v>
      </c>
      <c r="AN51" s="3">
        <f t="shared" si="12"/>
        <v>4.4429151820268897</v>
      </c>
      <c r="AP51" s="3">
        <v>8921.5655473293245</v>
      </c>
      <c r="AQ51" s="3">
        <f t="shared" si="8"/>
        <v>4000</v>
      </c>
      <c r="AR51" s="3">
        <v>4.4429151820268897</v>
      </c>
      <c r="AT51" s="3">
        <v>2230.3913868323311</v>
      </c>
      <c r="AU51" s="3">
        <v>2341.6257825428415</v>
      </c>
      <c r="AV51" s="3">
        <f t="shared" si="13"/>
        <v>18902.040420823349</v>
      </c>
      <c r="AW51" s="3">
        <f t="shared" si="14"/>
        <v>689.07803361295419</v>
      </c>
      <c r="AX51" s="3">
        <f t="shared" si="15"/>
        <v>4.9872141888284833</v>
      </c>
      <c r="AZ51" s="3">
        <v>8921.5655473293245</v>
      </c>
      <c r="BA51" s="3">
        <v>9317.9431375060994</v>
      </c>
      <c r="BB51" s="3">
        <v>8921.5655473293245</v>
      </c>
      <c r="BC51" s="3">
        <v>4.4429151820268897</v>
      </c>
      <c r="BE51" s="3">
        <v>2230.3913868323311</v>
      </c>
      <c r="BF51" s="3">
        <v>2341.6257825428415</v>
      </c>
      <c r="BG51" s="3">
        <v>2230.3913868323311</v>
      </c>
      <c r="BH51" s="3">
        <v>4.9872141888284833</v>
      </c>
      <c r="BJ51" s="3">
        <v>2230.3913868323311</v>
      </c>
      <c r="BK51" s="3">
        <f>coeff!$C$1+coeff!$C$2*C51+coeff!$C$3*D51+coeff!$C$4*N51+coeff!$C$5*W51+coeff!$C$6*X51+coeff!$C$7*Y51+coeff!$C$8*Z51+coeff!$C$9*AA51</f>
        <v>2328.481767180619</v>
      </c>
      <c r="BL51" s="3">
        <f t="shared" si="9"/>
        <v>4.3978998900098345</v>
      </c>
    </row>
    <row r="52" spans="1:64" ht="45" x14ac:dyDescent="0.25">
      <c r="A52" s="4" t="s">
        <v>25</v>
      </c>
      <c r="B52" s="3" t="s">
        <v>185</v>
      </c>
      <c r="C52" s="3">
        <v>10.49</v>
      </c>
      <c r="D52" s="3">
        <v>457</v>
      </c>
      <c r="E52" s="3">
        <v>594</v>
      </c>
      <c r="F52" s="3">
        <v>56327.206531660966</v>
      </c>
      <c r="G52" s="3">
        <v>4500</v>
      </c>
      <c r="H52" s="3">
        <v>543.53658536585363</v>
      </c>
      <c r="I52" s="3">
        <v>1.2997811816192559</v>
      </c>
      <c r="J52" s="3">
        <v>123.25428125089927</v>
      </c>
      <c r="K52" s="3">
        <v>4500</v>
      </c>
      <c r="L52" s="3">
        <v>1.1893578767776489</v>
      </c>
      <c r="M52" s="3">
        <v>628.0138914303792</v>
      </c>
      <c r="N52" s="3">
        <v>77606.373443621764</v>
      </c>
      <c r="O52" s="3">
        <v>6200</v>
      </c>
      <c r="P52" s="3">
        <v>468.46324404138136</v>
      </c>
      <c r="Q52" s="3">
        <v>1.374209828075228</v>
      </c>
      <c r="R52" s="3">
        <v>169.8170166015625</v>
      </c>
      <c r="S52" s="3">
        <v>6200</v>
      </c>
      <c r="T52" s="3">
        <v>1.0250836849920819</v>
      </c>
      <c r="U52" s="3">
        <v>2500</v>
      </c>
      <c r="V52" s="3">
        <v>6500</v>
      </c>
      <c r="W52" s="3">
        <v>56327.203125</v>
      </c>
      <c r="X52" s="3">
        <v>4.16</v>
      </c>
      <c r="Y52" s="3">
        <v>4.21</v>
      </c>
      <c r="Z52" s="3">
        <v>0.40141206979751587</v>
      </c>
      <c r="AA52" s="3">
        <v>2.8121932572702577</v>
      </c>
      <c r="AB52" s="3">
        <v>8857.7662470789237</v>
      </c>
      <c r="AC52" s="3">
        <v>78</v>
      </c>
      <c r="AD52" s="3">
        <f t="shared" si="6"/>
        <v>2214.4415617697309</v>
      </c>
      <c r="AE52" s="3">
        <f t="shared" si="7"/>
        <v>8857.7662470789237</v>
      </c>
      <c r="AF52" s="3">
        <f>coeff!$A$1+coeff!$A$2*C52+coeff!$A$3*D52+coeff!$A$4*N52+coeff!$A$5*W52+coeff!$A$6*X52+coeff!$A$7*Y52+coeff!$A$8*Z52+coeff!$A$9*AA52</f>
        <v>9198.6573281849396</v>
      </c>
      <c r="AG52" s="3">
        <f>coeff!$B$1+coeff!$B$2*C52+coeff!$B$3*D52+coeff!$B$4*N52+coeff!$B$5*W52+coeff!$B$6*X52+coeff!$B$7*Y52+coeff!$B$8*Z52+coeff!$B$9*AA52</f>
        <v>2312.811775589058</v>
      </c>
      <c r="AJ52" s="3">
        <v>8857.7662470789237</v>
      </c>
      <c r="AK52" s="3">
        <v>9198.6573281849396</v>
      </c>
      <c r="AL52" s="3">
        <f t="shared" si="10"/>
        <v>637.11600815164377</v>
      </c>
      <c r="AM52" s="3">
        <f t="shared" si="11"/>
        <v>99634.874569963373</v>
      </c>
      <c r="AN52" s="3">
        <f t="shared" si="12"/>
        <v>3.8484994026392769</v>
      </c>
      <c r="AP52" s="3">
        <v>8857.7662470789237</v>
      </c>
      <c r="AQ52" s="3">
        <f t="shared" si="8"/>
        <v>4000</v>
      </c>
      <c r="AR52" s="3">
        <v>3.8484994026392769</v>
      </c>
      <c r="AT52" s="3">
        <v>2214.4415617697309</v>
      </c>
      <c r="AU52" s="3">
        <v>2312.811775589058</v>
      </c>
      <c r="AV52" s="3">
        <f t="shared" si="13"/>
        <v>23542.150899553184</v>
      </c>
      <c r="AW52" s="3">
        <f t="shared" si="14"/>
        <v>3032.0774462043869</v>
      </c>
      <c r="AX52" s="3">
        <f t="shared" si="15"/>
        <v>4.4422131302806598</v>
      </c>
      <c r="AZ52" s="3">
        <v>8857.7662470789237</v>
      </c>
      <c r="BA52" s="3">
        <v>9198.6573281849396</v>
      </c>
      <c r="BB52" s="3">
        <v>8857.7662470789237</v>
      </c>
      <c r="BC52" s="3">
        <v>3.8484994026392769</v>
      </c>
      <c r="BE52" s="3">
        <v>2214.4415617697309</v>
      </c>
      <c r="BF52" s="3">
        <v>2312.811775589058</v>
      </c>
      <c r="BG52" s="3">
        <v>2214.4415617697309</v>
      </c>
      <c r="BH52" s="3">
        <v>4.4422131302806598</v>
      </c>
      <c r="BJ52" s="3">
        <v>2214.4415617697309</v>
      </c>
      <c r="BK52" s="3">
        <f>coeff!$C$1+coeff!$C$2*C52+coeff!$C$3*D52+coeff!$C$4*N52+coeff!$C$5*W52+coeff!$C$6*X52+coeff!$C$7*Y52+coeff!$C$8*Z52+coeff!$C$9*AA52</f>
        <v>2304.4917481019329</v>
      </c>
      <c r="BL52" s="3">
        <f t="shared" si="9"/>
        <v>4.0664963974138892</v>
      </c>
    </row>
    <row r="53" spans="1:64" ht="105" x14ac:dyDescent="0.25">
      <c r="A53" s="4" t="s">
        <v>51</v>
      </c>
      <c r="B53" s="3" t="s">
        <v>85</v>
      </c>
      <c r="C53" s="3">
        <v>11.3</v>
      </c>
      <c r="D53" s="3">
        <v>483</v>
      </c>
      <c r="E53" s="3">
        <v>621</v>
      </c>
      <c r="F53" s="3">
        <v>64749.807546428201</v>
      </c>
      <c r="G53" s="3">
        <v>4800</v>
      </c>
      <c r="H53" s="3">
        <v>569.22727272727275</v>
      </c>
      <c r="I53" s="3">
        <v>1.2857142857142858</v>
      </c>
      <c r="J53" s="3">
        <v>134.05757255989275</v>
      </c>
      <c r="K53" s="3">
        <v>4800</v>
      </c>
      <c r="L53" s="3">
        <v>1.1785242557525635</v>
      </c>
      <c r="M53" s="3">
        <v>695.52957354934983</v>
      </c>
      <c r="N53" s="3">
        <v>87682.031052454855</v>
      </c>
      <c r="O53" s="3">
        <v>6500</v>
      </c>
      <c r="P53" s="3">
        <v>496.99130327272155</v>
      </c>
      <c r="Q53" s="3">
        <v>1.4400198210131467</v>
      </c>
      <c r="R53" s="3">
        <v>181.53630065917969</v>
      </c>
      <c r="S53" s="3">
        <v>6500</v>
      </c>
      <c r="T53" s="3">
        <v>1.0289675015998376</v>
      </c>
      <c r="U53" s="3">
        <v>2500</v>
      </c>
      <c r="V53" s="3">
        <v>6500</v>
      </c>
      <c r="W53" s="3">
        <v>60886.890625</v>
      </c>
      <c r="X53" s="3">
        <v>4.2510000000000003</v>
      </c>
      <c r="Y53" s="3">
        <v>4.25</v>
      </c>
      <c r="Z53" s="3">
        <v>0.38975104689598083</v>
      </c>
      <c r="AA53" s="3">
        <v>2.754987807729206</v>
      </c>
      <c r="AB53" s="3">
        <v>8829.9670294096049</v>
      </c>
      <c r="AC53" s="3">
        <v>123</v>
      </c>
      <c r="AD53" s="3">
        <f t="shared" si="6"/>
        <v>2207.4917573524012</v>
      </c>
      <c r="AE53" s="3">
        <f t="shared" si="7"/>
        <v>8829.9670294096049</v>
      </c>
      <c r="AF53" s="3">
        <f>coeff!$A$1+coeff!$A$2*C53+coeff!$A$3*D53+coeff!$A$4*N53+coeff!$A$5*W53+coeff!$A$6*X53+coeff!$A$7*Y53+coeff!$A$8*Z53+coeff!$A$9*AA53</f>
        <v>9320.9230124223322</v>
      </c>
      <c r="AG53" s="3">
        <f>coeff!$B$1+coeff!$B$2*C53+coeff!$B$3*D53+coeff!$B$4*N53+coeff!$B$5*W53+coeff!$B$6*X53+coeff!$B$7*Y53+coeff!$B$8*Z53+coeff!$B$9*AA53</f>
        <v>2293.0832985781271</v>
      </c>
      <c r="AJ53" s="3">
        <v>8829.9670294096049</v>
      </c>
      <c r="AK53" s="3">
        <v>9320.9230124223322</v>
      </c>
      <c r="AL53" s="3">
        <f t="shared" si="10"/>
        <v>2813.2813481149533</v>
      </c>
      <c r="AM53" s="3">
        <f t="shared" si="11"/>
        <v>191770.08000556921</v>
      </c>
      <c r="AN53" s="3">
        <f t="shared" si="12"/>
        <v>5.5601111689038083</v>
      </c>
      <c r="AP53" s="3">
        <v>8829.9670294096049</v>
      </c>
      <c r="AQ53" s="3">
        <f t="shared" si="8"/>
        <v>4000</v>
      </c>
      <c r="AR53" s="3">
        <v>5.5601111689038083</v>
      </c>
      <c r="AT53" s="3">
        <v>2207.4917573524012</v>
      </c>
      <c r="AU53" s="3">
        <v>2293.0832985781271</v>
      </c>
      <c r="AV53" s="3">
        <f t="shared" si="13"/>
        <v>25723.130444159364</v>
      </c>
      <c r="AW53" s="3">
        <f t="shared" si="14"/>
        <v>5593.9599164024685</v>
      </c>
      <c r="AX53" s="3">
        <f t="shared" si="15"/>
        <v>3.8773209884317672</v>
      </c>
      <c r="AZ53" s="3">
        <v>8829.9670294096049</v>
      </c>
      <c r="BA53" s="3">
        <v>9320.9230124223322</v>
      </c>
      <c r="BB53" s="3">
        <v>8829.9670294096049</v>
      </c>
      <c r="BC53" s="3">
        <v>5.5601111689038083</v>
      </c>
      <c r="BE53" s="3">
        <v>2207.4917573524012</v>
      </c>
      <c r="BF53" s="3">
        <v>2293.0832985781271</v>
      </c>
      <c r="BG53" s="3">
        <v>2207.4917573524012</v>
      </c>
      <c r="BH53" s="3">
        <v>3.8773209884317672</v>
      </c>
      <c r="BJ53" s="3">
        <v>2207.4917573524012</v>
      </c>
      <c r="BK53" s="3">
        <f>coeff!$C$1+coeff!$C$2*C53+coeff!$C$3*D53+coeff!$C$4*N53+coeff!$C$5*W53+coeff!$C$6*X53+coeff!$C$7*Y53+coeff!$C$8*Z53+coeff!$C$9*AA53</f>
        <v>2277.1292130716902</v>
      </c>
      <c r="BL53" s="3">
        <f t="shared" si="9"/>
        <v>3.1545964095834265</v>
      </c>
    </row>
    <row r="54" spans="1:64" ht="75" x14ac:dyDescent="0.25">
      <c r="A54" s="4" t="s">
        <v>43</v>
      </c>
      <c r="B54" s="3" t="s">
        <v>186</v>
      </c>
      <c r="C54" s="3">
        <v>10.5</v>
      </c>
      <c r="D54" s="3">
        <v>403</v>
      </c>
      <c r="E54" s="3">
        <v>519</v>
      </c>
      <c r="F54" s="3">
        <v>54027.287863757359</v>
      </c>
      <c r="G54" s="3">
        <v>5300</v>
      </c>
      <c r="H54" s="3">
        <v>474.95238095238096</v>
      </c>
      <c r="I54" s="3">
        <v>1.2878411910669976</v>
      </c>
      <c r="J54" s="3">
        <v>134.06274904158153</v>
      </c>
      <c r="K54" s="3">
        <v>5300</v>
      </c>
      <c r="L54" s="3">
        <v>1.178541898727417</v>
      </c>
      <c r="M54" s="3">
        <v>573.75001832291548</v>
      </c>
      <c r="N54" s="3">
        <v>62182.350182815069</v>
      </c>
      <c r="O54" s="3">
        <v>6100</v>
      </c>
      <c r="P54" s="3">
        <v>413.16159384849692</v>
      </c>
      <c r="Q54" s="3">
        <v>1.4236973159377555</v>
      </c>
      <c r="R54" s="3">
        <v>154.29862976074219</v>
      </c>
      <c r="S54" s="3">
        <v>6100</v>
      </c>
      <c r="T54" s="3">
        <v>1.0252148730731929</v>
      </c>
      <c r="U54" s="3">
        <v>2500</v>
      </c>
      <c r="V54" s="3">
        <v>6500</v>
      </c>
      <c r="W54" s="3">
        <v>45872.2265625</v>
      </c>
      <c r="X54" s="3">
        <v>4.28</v>
      </c>
      <c r="Y54" s="3">
        <v>3.5</v>
      </c>
      <c r="Z54" s="3">
        <v>0.4070705771446228</v>
      </c>
      <c r="AA54" s="3">
        <v>2.8774123529629239</v>
      </c>
      <c r="AB54" s="3">
        <v>8815.0270872024394</v>
      </c>
      <c r="AC54" s="3">
        <v>15</v>
      </c>
      <c r="AD54" s="3">
        <f t="shared" si="6"/>
        <v>2203.7567718006098</v>
      </c>
      <c r="AE54" s="3">
        <f t="shared" si="7"/>
        <v>8815.0270872024394</v>
      </c>
      <c r="AF54" s="3">
        <f>coeff!$A$1+coeff!$A$2*C54+coeff!$A$3*D54+coeff!$A$4*N54+coeff!$A$5*W54+coeff!$A$6*X54+coeff!$A$7*Y54+coeff!$A$8*Z54+coeff!$A$9*AA54</f>
        <v>9193.1072221133782</v>
      </c>
      <c r="AG54" s="3">
        <f>coeff!$B$1+coeff!$B$2*C54+coeff!$B$3*D54+coeff!$B$4*N54+coeff!$B$5*W54+coeff!$B$6*X54+coeff!$B$7*Y54+coeff!$B$8*Z54+coeff!$B$9*AA54</f>
        <v>2321.9610557710648</v>
      </c>
      <c r="AJ54" s="3">
        <v>8815.0270872024394</v>
      </c>
      <c r="AK54" s="3">
        <v>9193.1072221133782</v>
      </c>
      <c r="AL54" s="3">
        <f t="shared" si="10"/>
        <v>4621.3234865404747</v>
      </c>
      <c r="AM54" s="3">
        <f t="shared" si="11"/>
        <v>96161.897127151024</v>
      </c>
      <c r="AN54" s="3">
        <f t="shared" si="12"/>
        <v>4.2890411018683245</v>
      </c>
      <c r="AP54" s="3">
        <v>8815.0270872024394</v>
      </c>
      <c r="AQ54" s="3">
        <f t="shared" si="8"/>
        <v>4000</v>
      </c>
      <c r="AR54" s="3">
        <v>4.2890411018683245</v>
      </c>
      <c r="AT54" s="3">
        <v>2203.7567718006098</v>
      </c>
      <c r="AU54" s="3">
        <v>2321.9610557710648</v>
      </c>
      <c r="AV54" s="3">
        <f t="shared" si="13"/>
        <v>26935.146805070548</v>
      </c>
      <c r="AW54" s="3">
        <f t="shared" si="14"/>
        <v>2108.1893048077877</v>
      </c>
      <c r="AX54" s="3">
        <f t="shared" si="15"/>
        <v>5.3637627111577535</v>
      </c>
      <c r="AZ54" s="3">
        <v>8815.0270872024394</v>
      </c>
      <c r="BA54" s="3">
        <v>9193.1072221133782</v>
      </c>
      <c r="BB54" s="3">
        <v>8815.0270872024394</v>
      </c>
      <c r="BC54" s="3">
        <v>4.2890411018683245</v>
      </c>
      <c r="BE54" s="3">
        <v>2203.7567718006098</v>
      </c>
      <c r="BF54" s="3">
        <v>2321.9610557710648</v>
      </c>
      <c r="BG54" s="3">
        <v>2203.7567718006098</v>
      </c>
      <c r="BH54" s="3">
        <v>5.3637627111577535</v>
      </c>
      <c r="BJ54" s="3">
        <v>2203.7567718006098</v>
      </c>
      <c r="BK54" s="3">
        <f>coeff!$C$1+coeff!$C$2*C54+coeff!$C$3*D54+coeff!$C$4*N54+coeff!$C$5*W54+coeff!$C$6*X54+coeff!$C$7*Y54+coeff!$C$8*Z54+coeff!$C$9*AA54</f>
        <v>2283.3936106850747</v>
      </c>
      <c r="BL54" s="3">
        <f t="shared" si="9"/>
        <v>3.6136854984861362</v>
      </c>
    </row>
    <row r="55" spans="1:64" ht="75" x14ac:dyDescent="0.25">
      <c r="A55" s="4" t="s">
        <v>43</v>
      </c>
      <c r="B55" s="3" t="s">
        <v>187</v>
      </c>
      <c r="C55" s="3">
        <v>10.5</v>
      </c>
      <c r="D55" s="3">
        <v>545</v>
      </c>
      <c r="E55" s="3">
        <v>704</v>
      </c>
      <c r="F55" s="3">
        <v>51586.045446576973</v>
      </c>
      <c r="G55" s="3">
        <v>4800</v>
      </c>
      <c r="H55" s="3">
        <v>637.60869565217388</v>
      </c>
      <c r="I55" s="3">
        <v>1.2917431192660551</v>
      </c>
      <c r="J55" s="3">
        <v>94.653294397388947</v>
      </c>
      <c r="K55" s="3">
        <v>4800</v>
      </c>
      <c r="L55" s="3">
        <v>1.1699243783950806</v>
      </c>
      <c r="M55" s="3">
        <v>750.78352434158114</v>
      </c>
      <c r="N55" s="3">
        <v>66631.975368495245</v>
      </c>
      <c r="O55" s="3">
        <v>6200</v>
      </c>
      <c r="P55" s="3">
        <v>562.13647330652191</v>
      </c>
      <c r="Q55" s="3">
        <v>1.3775844483331765</v>
      </c>
      <c r="R55" s="3">
        <v>122.26050567626953</v>
      </c>
      <c r="S55" s="3">
        <v>6200</v>
      </c>
      <c r="T55" s="3">
        <v>1.0314430702871962</v>
      </c>
      <c r="U55" s="3">
        <v>2500</v>
      </c>
      <c r="V55" s="3">
        <v>6500</v>
      </c>
      <c r="W55" s="3">
        <v>49296.44921875</v>
      </c>
      <c r="X55" s="3">
        <v>4.3899999999999997</v>
      </c>
      <c r="Y55" s="3">
        <v>4.5</v>
      </c>
      <c r="Z55" s="3">
        <v>0.48714643716812134</v>
      </c>
      <c r="AA55" s="3">
        <v>3.7495183871632864</v>
      </c>
      <c r="AB55" s="3">
        <v>8805.4697947291061</v>
      </c>
      <c r="AC55" s="3">
        <v>16</v>
      </c>
      <c r="AD55" s="3">
        <f t="shared" si="6"/>
        <v>2201.3674486822765</v>
      </c>
      <c r="AE55" s="3">
        <f t="shared" si="7"/>
        <v>8805.4697947291061</v>
      </c>
      <c r="AF55" s="3">
        <f>coeff!$A$1+coeff!$A$2*C55+coeff!$A$3*D55+coeff!$A$4*N55+coeff!$A$5*W55+coeff!$A$6*X55+coeff!$A$7*Y55+coeff!$A$8*Z55+coeff!$A$9*AA55</f>
        <v>10192.212848244828</v>
      </c>
      <c r="AG55" s="3">
        <f>coeff!$B$1+coeff!$B$2*C55+coeff!$B$3*D55+coeff!$B$4*N55+coeff!$B$5*W55+coeff!$B$6*X55+coeff!$B$7*Y55+coeff!$B$8*Z55+coeff!$B$9*AA55</f>
        <v>2441.692194576312</v>
      </c>
      <c r="AJ55" s="3">
        <v>8805.4697947291061</v>
      </c>
      <c r="AK55" s="3">
        <v>10192.212848244828</v>
      </c>
      <c r="AL55" s="3">
        <f t="shared" si="10"/>
        <v>6012.0808681483404</v>
      </c>
      <c r="AM55" s="3">
        <f t="shared" si="11"/>
        <v>1714018.8949582789</v>
      </c>
      <c r="AN55" s="3">
        <f t="shared" si="12"/>
        <v>15.748654936569276</v>
      </c>
      <c r="AP55" s="3">
        <v>8805.4697947291061</v>
      </c>
      <c r="AQ55" s="3">
        <f t="shared" si="8"/>
        <v>4000</v>
      </c>
      <c r="AR55" s="3">
        <v>15.748654936569276</v>
      </c>
      <c r="AT55" s="3">
        <v>2201.3674486822765</v>
      </c>
      <c r="AU55" s="3">
        <v>2441.692194576312</v>
      </c>
      <c r="AV55" s="3">
        <f t="shared" si="13"/>
        <v>27725.123776973123</v>
      </c>
      <c r="AW55" s="3">
        <f t="shared" si="14"/>
        <v>5448.8190044735911</v>
      </c>
      <c r="AX55" s="3">
        <f t="shared" si="15"/>
        <v>10.917066391523695</v>
      </c>
      <c r="AZ55" s="3">
        <v>8805.4697947291061</v>
      </c>
      <c r="BA55" s="3">
        <v>10192.212848244828</v>
      </c>
      <c r="BB55" s="3">
        <v>8805.4697947291061</v>
      </c>
      <c r="BC55" s="3">
        <v>15.748654936569276</v>
      </c>
      <c r="BE55" s="3">
        <v>2201.3674486822765</v>
      </c>
      <c r="BF55" s="3">
        <v>2441.692194576312</v>
      </c>
      <c r="BG55" s="3">
        <v>2201.3674486822765</v>
      </c>
      <c r="BH55" s="3">
        <v>10.917066391523695</v>
      </c>
      <c r="BJ55" s="3">
        <v>2201.3674486822765</v>
      </c>
      <c r="BK55" s="3">
        <f>coeff!$C$1+coeff!$C$2*C55+coeff!$C$3*D55+coeff!$C$4*N55+coeff!$C$5*W55+coeff!$C$6*X55+coeff!$C$7*Y55+coeff!$C$8*Z55+coeff!$C$9*AA55</f>
        <v>2412.0854292447148</v>
      </c>
      <c r="BL55" s="3">
        <f t="shared" si="9"/>
        <v>9.5721402934604392</v>
      </c>
    </row>
    <row r="56" spans="1:64" ht="75" x14ac:dyDescent="0.25">
      <c r="A56" s="4" t="s">
        <v>49</v>
      </c>
      <c r="B56" s="3" t="s">
        <v>103</v>
      </c>
      <c r="C56" s="3">
        <v>10.9</v>
      </c>
      <c r="D56" s="3">
        <v>409</v>
      </c>
      <c r="E56" s="3">
        <v>482</v>
      </c>
      <c r="F56" s="3">
        <v>51821.269798820525</v>
      </c>
      <c r="G56" s="3">
        <v>5500</v>
      </c>
      <c r="H56" s="3">
        <v>458.73170731707319</v>
      </c>
      <c r="I56" s="3">
        <v>1.1784841075794621</v>
      </c>
      <c r="J56" s="3">
        <v>126.70237114626045</v>
      </c>
      <c r="K56" s="3">
        <v>5500</v>
      </c>
      <c r="L56" s="3">
        <v>1.1215933561325073</v>
      </c>
      <c r="M56" s="3">
        <v>594.46548988113329</v>
      </c>
      <c r="N56" s="3">
        <v>63127.728664017741</v>
      </c>
      <c r="O56" s="3">
        <v>6700</v>
      </c>
      <c r="P56" s="3">
        <v>438.61973919432916</v>
      </c>
      <c r="Q56" s="3">
        <v>1.4534608554550936</v>
      </c>
      <c r="R56" s="3">
        <v>154.34652709960937</v>
      </c>
      <c r="S56" s="3">
        <v>6700</v>
      </c>
      <c r="T56" s="3">
        <v>1.0724199002306338</v>
      </c>
      <c r="U56" s="3">
        <v>3000</v>
      </c>
      <c r="V56" s="3">
        <v>7000</v>
      </c>
      <c r="W56" s="3">
        <v>47110.2421875</v>
      </c>
      <c r="X56" s="3">
        <v>4.29</v>
      </c>
      <c r="Y56" s="3">
        <v>3.5350000000000001</v>
      </c>
      <c r="Z56" s="3">
        <v>0.45313173532485962</v>
      </c>
      <c r="AA56" s="3">
        <v>3.2029994943114013</v>
      </c>
      <c r="AB56" s="3">
        <v>8776.0530254525656</v>
      </c>
      <c r="AC56" s="3">
        <v>187</v>
      </c>
      <c r="AD56" s="3">
        <f t="shared" si="6"/>
        <v>2194.0132563631414</v>
      </c>
      <c r="AE56" s="3">
        <f t="shared" si="7"/>
        <v>8776.0530254525656</v>
      </c>
      <c r="AF56" s="3">
        <f>coeff!$A$1+coeff!$A$2*C56+coeff!$A$3*D56+coeff!$A$4*N56+coeff!$A$5*W56+coeff!$A$6*X56+coeff!$A$7*Y56+coeff!$A$8*Z56+coeff!$A$9*AA56</f>
        <v>9424.0280480388064</v>
      </c>
      <c r="AG56" s="3">
        <f>coeff!$B$1+coeff!$B$2*C56+coeff!$B$3*D56+coeff!$B$4*N56+coeff!$B$5*W56+coeff!$B$6*X56+coeff!$B$7*Y56+coeff!$B$8*Z56+coeff!$B$9*AA56</f>
        <v>2422.3432475662407</v>
      </c>
      <c r="AJ56" s="3">
        <v>8776.0530254525656</v>
      </c>
      <c r="AK56" s="3">
        <v>9424.0280480388064</v>
      </c>
      <c r="AL56" s="3">
        <f t="shared" si="10"/>
        <v>11439.239113507134</v>
      </c>
      <c r="AM56" s="3">
        <f t="shared" si="11"/>
        <v>292703.33715962264</v>
      </c>
      <c r="AN56" s="3">
        <f t="shared" si="12"/>
        <v>7.3834447069424574</v>
      </c>
      <c r="AP56" s="3">
        <v>8776.0530254525656</v>
      </c>
      <c r="AQ56" s="3">
        <f t="shared" si="8"/>
        <v>4000</v>
      </c>
      <c r="AR56" s="3">
        <v>7.3834447069424574</v>
      </c>
      <c r="AT56" s="3">
        <v>2194.0132563631414</v>
      </c>
      <c r="AU56" s="3">
        <v>2422.3432475662407</v>
      </c>
      <c r="AV56" s="3">
        <f t="shared" si="13"/>
        <v>30228.280893406587</v>
      </c>
      <c r="AW56" s="3">
        <f t="shared" si="14"/>
        <v>2966.6725148579189</v>
      </c>
      <c r="AX56" s="3">
        <f t="shared" si="15"/>
        <v>10.406955862317149</v>
      </c>
      <c r="AZ56" s="3">
        <v>8776.0530254525656</v>
      </c>
      <c r="BA56" s="3">
        <v>9424.0280480388064</v>
      </c>
      <c r="BB56" s="3">
        <v>8776.0530254525656</v>
      </c>
      <c r="BC56" s="3">
        <v>7.3834447069424574</v>
      </c>
      <c r="BE56" s="3">
        <v>2194.0132563631414</v>
      </c>
      <c r="BF56" s="3">
        <v>2422.3432475662407</v>
      </c>
      <c r="BG56" s="3">
        <v>2194.0132563631414</v>
      </c>
      <c r="BH56" s="3">
        <v>10.406955862317149</v>
      </c>
      <c r="BJ56" s="3">
        <v>2194.0132563631414</v>
      </c>
      <c r="BK56" s="3">
        <f>coeff!$C$1+coeff!$C$2*C56+coeff!$C$3*D56+coeff!$C$4*N56+coeff!$C$5*W56+coeff!$C$6*X56+coeff!$C$7*Y56+coeff!$C$8*Z56+coeff!$C$9*AA56</f>
        <v>2445.089196226209</v>
      </c>
      <c r="BL56" s="3">
        <f t="shared" si="9"/>
        <v>11.443683812524368</v>
      </c>
    </row>
    <row r="57" spans="1:64" ht="45" x14ac:dyDescent="0.25">
      <c r="A57" s="4" t="s">
        <v>188</v>
      </c>
      <c r="B57" s="3" t="s">
        <v>189</v>
      </c>
      <c r="C57" s="3">
        <v>11.4</v>
      </c>
      <c r="D57" s="3">
        <v>477</v>
      </c>
      <c r="E57" s="3">
        <v>605</v>
      </c>
      <c r="F57" s="3">
        <v>55643.488509543924</v>
      </c>
      <c r="G57" s="3">
        <v>4600</v>
      </c>
      <c r="H57" s="3">
        <v>559.78048780487802</v>
      </c>
      <c r="I57" s="3">
        <v>1.2683438155136268</v>
      </c>
      <c r="J57" s="3">
        <v>116.65301574327867</v>
      </c>
      <c r="K57" s="3">
        <v>4600</v>
      </c>
      <c r="L57" s="3">
        <v>1.1735439300537109</v>
      </c>
      <c r="M57" s="3">
        <v>655.05062820672947</v>
      </c>
      <c r="N57" s="3">
        <v>73788.104327873472</v>
      </c>
      <c r="O57" s="3">
        <v>6100</v>
      </c>
      <c r="P57" s="3">
        <v>484.26269197344919</v>
      </c>
      <c r="Q57" s="3">
        <v>1.3732717572468123</v>
      </c>
      <c r="R57" s="3">
        <v>154.69204711914062</v>
      </c>
      <c r="S57" s="3">
        <v>6100</v>
      </c>
      <c r="T57" s="3">
        <v>1.0152257693363715</v>
      </c>
      <c r="U57" s="3">
        <v>2500</v>
      </c>
      <c r="V57" s="3">
        <v>6500</v>
      </c>
      <c r="W57" s="3">
        <v>54433.85546875</v>
      </c>
      <c r="X57" s="3">
        <v>4.4400000000000004</v>
      </c>
      <c r="Y57" s="3">
        <v>3.85</v>
      </c>
      <c r="Z57" s="3">
        <v>0.38186794519424438</v>
      </c>
      <c r="AA57" s="3">
        <v>2.9392001515961801</v>
      </c>
      <c r="AB57" s="3">
        <v>8755.0787975603307</v>
      </c>
      <c r="AC57" s="3">
        <v>83</v>
      </c>
      <c r="AD57" s="3">
        <f t="shared" si="6"/>
        <v>2188.7696993900827</v>
      </c>
      <c r="AE57" s="3">
        <f t="shared" si="7"/>
        <v>8755.0787975603307</v>
      </c>
      <c r="AF57" s="3">
        <f>coeff!$A$1+coeff!$A$2*C57+coeff!$A$3*D57+coeff!$A$4*N57+coeff!$A$5*W57+coeff!$A$6*X57+coeff!$A$7*Y57+coeff!$A$8*Z57+coeff!$A$9*AA57</f>
        <v>8560.8085263906851</v>
      </c>
      <c r="AG57" s="3">
        <f>coeff!$B$1+coeff!$B$2*C57+coeff!$B$3*D57+coeff!$B$4*N57+coeff!$B$5*W57+coeff!$B$6*X57+coeff!$B$7*Y57+coeff!$B$8*Z57+coeff!$B$9*AA57</f>
        <v>2278.6012811617566</v>
      </c>
      <c r="AJ57" s="3">
        <v>8755.0787975603307</v>
      </c>
      <c r="AK57" s="3">
        <v>8560.8085263906851</v>
      </c>
      <c r="AL57" s="3">
        <f t="shared" si="10"/>
        <v>16365.728373153139</v>
      </c>
      <c r="AM57" s="3">
        <f t="shared" si="11"/>
        <v>103812.11680210778</v>
      </c>
      <c r="AN57" s="3">
        <f t="shared" si="12"/>
        <v>-2.218943720115695</v>
      </c>
      <c r="AP57" s="3">
        <v>8755.0787975603307</v>
      </c>
      <c r="AQ57" s="3">
        <f t="shared" si="8"/>
        <v>4000</v>
      </c>
      <c r="AR57" s="3">
        <v>-2.218943720115695</v>
      </c>
      <c r="AT57" s="3">
        <v>2188.7696993900827</v>
      </c>
      <c r="AU57" s="3">
        <v>2278.6012811617566</v>
      </c>
      <c r="AV57" s="3">
        <f t="shared" si="13"/>
        <v>32079.095009035045</v>
      </c>
      <c r="AW57" s="3">
        <f t="shared" si="14"/>
        <v>7969.9894254140581</v>
      </c>
      <c r="AX57" s="3">
        <f t="shared" si="15"/>
        <v>4.1042043754857414</v>
      </c>
      <c r="AZ57" s="3">
        <v>8755.0787975603307</v>
      </c>
      <c r="BA57" s="3">
        <v>8560.8085263906851</v>
      </c>
      <c r="BB57" s="3">
        <v>8755.0787975603307</v>
      </c>
      <c r="BC57" s="3">
        <v>-2.218943720115695</v>
      </c>
      <c r="BE57" s="3">
        <v>2188.7696993900827</v>
      </c>
      <c r="BF57" s="3">
        <v>2278.6012811617566</v>
      </c>
      <c r="BG57" s="3">
        <v>2188.7696993900827</v>
      </c>
      <c r="BH57" s="3">
        <v>4.1042043754857414</v>
      </c>
      <c r="BJ57" s="3">
        <v>2188.7696993900827</v>
      </c>
      <c r="BK57" s="3">
        <f>coeff!$C$1+coeff!$C$2*C57+coeff!$C$3*D57+coeff!$C$4*N57+coeff!$C$5*W57+coeff!$C$6*X57+coeff!$C$7*Y57+coeff!$C$8*Z57+coeff!$C$9*AA57</f>
        <v>2196.8957446050936</v>
      </c>
      <c r="BL57" s="3">
        <f t="shared" si="9"/>
        <v>0.37126086025748961</v>
      </c>
    </row>
    <row r="58" spans="1:64" ht="75" x14ac:dyDescent="0.25">
      <c r="A58" s="4" t="s">
        <v>43</v>
      </c>
      <c r="B58" s="3" t="s">
        <v>190</v>
      </c>
      <c r="C58" s="3">
        <v>10.42</v>
      </c>
      <c r="D58" s="3">
        <v>363</v>
      </c>
      <c r="E58" s="3">
        <v>494</v>
      </c>
      <c r="F58" s="3">
        <v>39942.453155805772</v>
      </c>
      <c r="G58" s="3">
        <v>4000</v>
      </c>
      <c r="H58" s="3">
        <v>423.5</v>
      </c>
      <c r="I58" s="3">
        <v>1.3608815426997245</v>
      </c>
      <c r="J58" s="3">
        <v>110.03430621434097</v>
      </c>
      <c r="K58" s="3">
        <v>4000</v>
      </c>
      <c r="L58" s="3">
        <v>1.1666665077209473</v>
      </c>
      <c r="M58" s="3">
        <v>477.35072374639321</v>
      </c>
      <c r="N58" s="3">
        <v>60912.241062603782</v>
      </c>
      <c r="O58" s="3">
        <v>6100</v>
      </c>
      <c r="P58" s="3">
        <v>363.19840159326174</v>
      </c>
      <c r="Q58" s="3">
        <v>1.3150157678964001</v>
      </c>
      <c r="R58" s="3">
        <v>167.80232238769531</v>
      </c>
      <c r="S58" s="3">
        <v>6100</v>
      </c>
      <c r="T58" s="3">
        <v>1.00054656086298</v>
      </c>
      <c r="U58" s="3">
        <v>2500</v>
      </c>
      <c r="V58" s="3">
        <v>6500</v>
      </c>
      <c r="W58" s="3">
        <v>44708.31640625</v>
      </c>
      <c r="X58" s="3">
        <v>4.0629999999999997</v>
      </c>
      <c r="Y58" s="3">
        <v>3.5</v>
      </c>
      <c r="Z58" s="3">
        <v>0.39894145727157593</v>
      </c>
      <c r="AA58" s="3">
        <v>2.6319542578914312</v>
      </c>
      <c r="AB58" s="3">
        <v>8668.8522743357098</v>
      </c>
      <c r="AC58" s="3">
        <v>18</v>
      </c>
      <c r="AD58" s="3">
        <f t="shared" si="6"/>
        <v>2167.2130685839275</v>
      </c>
      <c r="AE58" s="3">
        <f t="shared" si="7"/>
        <v>8668.8522743357098</v>
      </c>
      <c r="AF58" s="3">
        <f>coeff!$A$1+coeff!$A$2*C58+coeff!$A$3*D58+coeff!$A$4*N58+coeff!$A$5*W58+coeff!$A$6*X58+coeff!$A$7*Y58+coeff!$A$8*Z58+coeff!$A$9*AA58</f>
        <v>9441.7512893721359</v>
      </c>
      <c r="AG58" s="3">
        <f>coeff!$B$1+coeff!$B$2*C58+coeff!$B$3*D58+coeff!$B$4*N58+coeff!$B$5*W58+coeff!$B$6*X58+coeff!$B$7*Y58+coeff!$B$8*Z58+coeff!$B$9*AA58</f>
        <v>2351.8153227416242</v>
      </c>
      <c r="AJ58" s="3">
        <v>8668.8522743357098</v>
      </c>
      <c r="AK58" s="3">
        <v>9441.7512893721359</v>
      </c>
      <c r="AL58" s="3">
        <f t="shared" si="10"/>
        <v>45862.419607660508</v>
      </c>
      <c r="AM58" s="3">
        <f t="shared" si="11"/>
        <v>312194.7293203905</v>
      </c>
      <c r="AN58" s="3">
        <f t="shared" si="12"/>
        <v>8.9158171183122743</v>
      </c>
      <c r="AP58" s="3">
        <v>8668.8522743357098</v>
      </c>
      <c r="AQ58" s="3">
        <f t="shared" si="8"/>
        <v>4000</v>
      </c>
      <c r="AR58" s="3">
        <v>8.9158171183122743</v>
      </c>
      <c r="AT58" s="3">
        <v>2167.2130685839275</v>
      </c>
      <c r="AU58" s="3">
        <v>2351.8153227416242</v>
      </c>
      <c r="AV58" s="3">
        <f t="shared" si="13"/>
        <v>40265.643516277523</v>
      </c>
      <c r="AW58" s="3">
        <f t="shared" si="14"/>
        <v>257.94787294493523</v>
      </c>
      <c r="AX58" s="3">
        <f t="shared" si="15"/>
        <v>8.5179559330692474</v>
      </c>
      <c r="AZ58" s="3">
        <v>8668.8522743357098</v>
      </c>
      <c r="BA58" s="3">
        <v>9441.7512893721359</v>
      </c>
      <c r="BB58" s="3">
        <v>8668.8522743357098</v>
      </c>
      <c r="BC58" s="3">
        <v>8.9158171183122743</v>
      </c>
      <c r="BE58" s="3">
        <v>2167.2130685839275</v>
      </c>
      <c r="BF58" s="3">
        <v>2351.8153227416242</v>
      </c>
      <c r="BG58" s="3">
        <v>2167.2130685839275</v>
      </c>
      <c r="BH58" s="3">
        <v>8.5179559330692474</v>
      </c>
      <c r="BJ58" s="3">
        <v>2167.2130685839275</v>
      </c>
      <c r="BK58" s="3">
        <f>coeff!$C$1+coeff!$C$2*C58+coeff!$C$3*D58+coeff!$C$4*N58+coeff!$C$5*W58+coeff!$C$6*X58+coeff!$C$7*Y58+coeff!$C$8*Z58+coeff!$C$9*AA58</f>
        <v>2310.7889768774935</v>
      </c>
      <c r="BL58" s="3">
        <f t="shared" si="9"/>
        <v>6.624909676618902</v>
      </c>
    </row>
    <row r="59" spans="1:64" ht="75" x14ac:dyDescent="0.25">
      <c r="A59" s="4" t="s">
        <v>49</v>
      </c>
      <c r="B59" s="3" t="s">
        <v>191</v>
      </c>
      <c r="C59" s="3">
        <v>11.4</v>
      </c>
      <c r="D59" s="3">
        <v>492</v>
      </c>
      <c r="E59" s="3">
        <v>585</v>
      </c>
      <c r="F59" s="3">
        <v>59051.259271132287</v>
      </c>
      <c r="G59" s="3">
        <v>4800</v>
      </c>
      <c r="H59" s="3">
        <v>546.1219512195122</v>
      </c>
      <c r="I59" s="3">
        <v>1.1890243902439024</v>
      </c>
      <c r="J59" s="3">
        <v>120.02288469742335</v>
      </c>
      <c r="K59" s="3">
        <v>4800</v>
      </c>
      <c r="L59" s="3">
        <v>1.1100038290023804</v>
      </c>
      <c r="M59" s="3">
        <v>633.34507896374407</v>
      </c>
      <c r="N59" s="3">
        <v>77504.777793361121</v>
      </c>
      <c r="O59" s="3">
        <v>6300</v>
      </c>
      <c r="P59" s="3">
        <v>517.0852532688059</v>
      </c>
      <c r="Q59" s="3">
        <v>1.2872867458612685</v>
      </c>
      <c r="R59" s="3">
        <v>157.530029296875</v>
      </c>
      <c r="S59" s="3">
        <v>6300</v>
      </c>
      <c r="T59" s="3">
        <v>1.050986287131719</v>
      </c>
      <c r="U59" s="3">
        <v>3000</v>
      </c>
      <c r="V59" s="3">
        <v>7000</v>
      </c>
      <c r="W59" s="3">
        <v>61511.73046875</v>
      </c>
      <c r="X59" s="3">
        <v>4.2649999999999997</v>
      </c>
      <c r="Y59" s="3">
        <v>4.3</v>
      </c>
      <c r="Z59" s="3">
        <v>0.43076953291893005</v>
      </c>
      <c r="AA59" s="3">
        <v>3.0449304000191395</v>
      </c>
      <c r="AB59" s="3">
        <v>8643.9604645363979</v>
      </c>
      <c r="AC59" s="3">
        <v>188</v>
      </c>
      <c r="AD59" s="3">
        <f t="shared" si="6"/>
        <v>2160.9901161340995</v>
      </c>
      <c r="AE59" s="3">
        <f t="shared" si="7"/>
        <v>8643.9604645363979</v>
      </c>
      <c r="AF59" s="3">
        <f>coeff!$A$1+coeff!$A$2*C59+coeff!$A$3*D59+coeff!$A$4*N59+coeff!$A$5*W59+coeff!$A$6*X59+coeff!$A$7*Y59+coeff!$A$8*Z59+coeff!$A$9*AA59</f>
        <v>8540.7576438387223</v>
      </c>
      <c r="AG59" s="3">
        <f>coeff!$B$1+coeff!$B$2*C59+coeff!$B$3*D59+coeff!$B$4*N59+coeff!$B$5*W59+coeff!$B$6*X59+coeff!$B$7*Y59+coeff!$B$8*Z59+coeff!$B$9*AA59</f>
        <v>2434.2838589883995</v>
      </c>
      <c r="AJ59" s="3">
        <v>8643.9604645363979</v>
      </c>
      <c r="AK59" s="3">
        <v>8540.7576438387223</v>
      </c>
      <c r="AL59" s="3">
        <f t="shared" si="10"/>
        <v>57143.439318408593</v>
      </c>
      <c r="AM59" s="3">
        <f t="shared" si="11"/>
        <v>117134.89840417678</v>
      </c>
      <c r="AN59" s="3">
        <f t="shared" si="12"/>
        <v>-1.193929809386405</v>
      </c>
      <c r="AP59" s="3">
        <v>8643.9604645363979</v>
      </c>
      <c r="AQ59" s="3">
        <f t="shared" si="8"/>
        <v>4000</v>
      </c>
      <c r="AR59" s="3">
        <v>-1.193929809386405</v>
      </c>
      <c r="AT59" s="3">
        <v>2160.9901161340995</v>
      </c>
      <c r="AU59" s="3">
        <v>2434.2838589883995</v>
      </c>
      <c r="AV59" s="3">
        <f t="shared" si="13"/>
        <v>42801.801390762797</v>
      </c>
      <c r="AW59" s="3">
        <f t="shared" si="14"/>
        <v>4409.9933200849782</v>
      </c>
      <c r="AX59" s="3">
        <f t="shared" si="15"/>
        <v>12.646691015098604</v>
      </c>
      <c r="AZ59" s="3">
        <v>8643.9604645363979</v>
      </c>
      <c r="BA59" s="3">
        <v>8540.7576438387223</v>
      </c>
      <c r="BB59" s="3">
        <v>8643.9604645363979</v>
      </c>
      <c r="BC59" s="3">
        <v>-1.193929809386405</v>
      </c>
      <c r="BE59" s="3">
        <v>2160.9901161340995</v>
      </c>
      <c r="BF59" s="3">
        <v>2434.2838589883995</v>
      </c>
      <c r="BG59" s="3">
        <v>2160.9901161340995</v>
      </c>
      <c r="BH59" s="3">
        <v>12.646691015098604</v>
      </c>
      <c r="BJ59" s="3">
        <v>2160.9901161340995</v>
      </c>
      <c r="BK59" s="3">
        <f>coeff!$C$1+coeff!$C$2*C59+coeff!$C$3*D59+coeff!$C$4*N59+coeff!$C$5*W59+coeff!$C$6*X59+coeff!$C$7*Y59+coeff!$C$8*Z59+coeff!$C$9*AA59</f>
        <v>2418.037398980081</v>
      </c>
      <c r="BL59" s="3">
        <f t="shared" si="9"/>
        <v>11.894884707100184</v>
      </c>
    </row>
    <row r="60" spans="1:64" ht="105" x14ac:dyDescent="0.25">
      <c r="A60" s="4" t="s">
        <v>51</v>
      </c>
      <c r="B60" s="3" t="s">
        <v>30</v>
      </c>
      <c r="C60" s="3">
        <v>11.5</v>
      </c>
      <c r="D60" s="3">
        <v>331</v>
      </c>
      <c r="E60" s="3">
        <v>422</v>
      </c>
      <c r="F60" s="3">
        <v>55715.770550880137</v>
      </c>
      <c r="G60" s="3">
        <v>5900</v>
      </c>
      <c r="H60" s="3">
        <v>378.42857142857144</v>
      </c>
      <c r="I60" s="3">
        <v>1.2749244712990937</v>
      </c>
      <c r="J60" s="3">
        <v>168.32559078815751</v>
      </c>
      <c r="K60" s="3">
        <v>5900</v>
      </c>
      <c r="L60" s="3">
        <v>1.1432888507843018</v>
      </c>
      <c r="M60" s="3">
        <v>497.51403659579819</v>
      </c>
      <c r="N60" s="3">
        <v>61381.781115376405</v>
      </c>
      <c r="O60" s="3">
        <v>6500</v>
      </c>
      <c r="P60" s="3">
        <v>332.79938177030061</v>
      </c>
      <c r="Q60" s="3">
        <v>1.5030635546700852</v>
      </c>
      <c r="R60" s="3">
        <v>185.44345092773437</v>
      </c>
      <c r="S60" s="3">
        <v>6500</v>
      </c>
      <c r="T60" s="3">
        <v>1.0054361987018148</v>
      </c>
      <c r="U60" s="3">
        <v>2500</v>
      </c>
      <c r="V60" s="3">
        <v>6500</v>
      </c>
      <c r="W60" s="3">
        <v>42495.08203125</v>
      </c>
      <c r="X60" s="3">
        <v>4.0220000000000002</v>
      </c>
      <c r="Y60" s="3">
        <v>3.25</v>
      </c>
      <c r="Z60" s="3">
        <v>0.37621790170669556</v>
      </c>
      <c r="AA60" s="3">
        <v>2.5115872168204492</v>
      </c>
      <c r="AB60" s="3">
        <v>8594.9001979444656</v>
      </c>
      <c r="AC60" s="3">
        <v>130</v>
      </c>
      <c r="AD60" s="3">
        <f t="shared" si="6"/>
        <v>2148.7250494861164</v>
      </c>
      <c r="AE60" s="3">
        <f t="shared" si="7"/>
        <v>8594.9001979444656</v>
      </c>
      <c r="AF60" s="3">
        <f>coeff!$A$1+coeff!$A$2*C60+coeff!$A$3*D60+coeff!$A$4*N60+coeff!$A$5*W60+coeff!$A$6*X60+coeff!$A$7*Y60+coeff!$A$8*Z60+coeff!$A$9*AA60</f>
        <v>9643.5644949371126</v>
      </c>
      <c r="AG60" s="3">
        <f>coeff!$B$1+coeff!$B$2*C60+coeff!$B$3*D60+coeff!$B$4*N60+coeff!$B$5*W60+coeff!$B$6*X60+coeff!$B$7*Y60+coeff!$B$8*Z60+coeff!$B$9*AA60</f>
        <v>2371.5677942643524</v>
      </c>
      <c r="AJ60" s="3">
        <v>8594.9001979444656</v>
      </c>
      <c r="AK60" s="3">
        <v>9643.5644949371126</v>
      </c>
      <c r="AL60" s="3">
        <f t="shared" si="10"/>
        <v>83005.76224318787</v>
      </c>
      <c r="AM60" s="3">
        <f t="shared" si="11"/>
        <v>578447.08841089031</v>
      </c>
      <c r="AN60" s="3">
        <f t="shared" si="12"/>
        <v>12.201006094793781</v>
      </c>
      <c r="AP60" s="3">
        <v>8594.9001979444656</v>
      </c>
      <c r="AQ60" s="3">
        <f t="shared" si="8"/>
        <v>4000</v>
      </c>
      <c r="AR60" s="3">
        <v>12.201006094793781</v>
      </c>
      <c r="AT60" s="3">
        <v>2148.7250494861164</v>
      </c>
      <c r="AU60" s="3">
        <v>2371.5677942643524</v>
      </c>
      <c r="AV60" s="3">
        <f t="shared" si="13"/>
        <v>48027.173482567763</v>
      </c>
      <c r="AW60" s="3">
        <f t="shared" si="14"/>
        <v>13.628765879015992</v>
      </c>
      <c r="AX60" s="3">
        <f t="shared" si="15"/>
        <v>10.370928790146069</v>
      </c>
      <c r="AZ60" s="3">
        <v>8594.9001979444656</v>
      </c>
      <c r="BA60" s="3">
        <v>9643.5644949371126</v>
      </c>
      <c r="BB60" s="3">
        <v>8594.9001979444656</v>
      </c>
      <c r="BC60" s="3">
        <v>12.201006094793781</v>
      </c>
      <c r="BE60" s="3">
        <v>2148.7250494861164</v>
      </c>
      <c r="BF60" s="3">
        <v>2371.5677942643524</v>
      </c>
      <c r="BG60" s="3">
        <v>2148.7250494861164</v>
      </c>
      <c r="BH60" s="3">
        <v>10.370928790146069</v>
      </c>
      <c r="BJ60" s="3">
        <v>2148.7250494861164</v>
      </c>
      <c r="BK60" s="3">
        <f>coeff!$C$1+coeff!$C$2*C60+coeff!$C$3*D60+coeff!$C$4*N60+coeff!$C$5*W60+coeff!$C$6*X60+coeff!$C$7*Y60+coeff!$C$8*Z60+coeff!$C$9*AA60</f>
        <v>2289.5201258693128</v>
      </c>
      <c r="BL60" s="3">
        <f t="shared" si="9"/>
        <v>6.5524938342794758</v>
      </c>
    </row>
    <row r="61" spans="1:64" ht="75" x14ac:dyDescent="0.25">
      <c r="A61" s="4" t="s">
        <v>43</v>
      </c>
      <c r="B61" s="3" t="s">
        <v>192</v>
      </c>
      <c r="C61" s="3">
        <v>10.5</v>
      </c>
      <c r="D61" s="3">
        <v>493</v>
      </c>
      <c r="E61" s="3">
        <v>598</v>
      </c>
      <c r="F61" s="3">
        <v>66400.14143325483</v>
      </c>
      <c r="G61" s="3">
        <v>5000</v>
      </c>
      <c r="H61" s="3">
        <v>567.5454545454545</v>
      </c>
      <c r="I61" s="3">
        <v>1.2129817444219066</v>
      </c>
      <c r="J61" s="3">
        <v>134.68588526015179</v>
      </c>
      <c r="K61" s="3">
        <v>5000</v>
      </c>
      <c r="L61" s="3">
        <v>1.1512075662612915</v>
      </c>
      <c r="M61" s="3">
        <v>646.02568931096175</v>
      </c>
      <c r="N61" s="3">
        <v>86320.183863231272</v>
      </c>
      <c r="O61" s="3">
        <v>6500</v>
      </c>
      <c r="P61" s="3">
        <v>489.38743741750335</v>
      </c>
      <c r="Q61" s="3">
        <v>1.310396935722032</v>
      </c>
      <c r="R61" s="3">
        <v>175.09164428710937</v>
      </c>
      <c r="S61" s="3">
        <v>6500</v>
      </c>
      <c r="T61" s="3">
        <v>0.99267228685091979</v>
      </c>
      <c r="U61" s="3">
        <v>2500</v>
      </c>
      <c r="V61" s="3">
        <v>6500</v>
      </c>
      <c r="W61" s="3">
        <v>60061.9375</v>
      </c>
      <c r="X61" s="3">
        <v>4.3</v>
      </c>
      <c r="Y61" s="3">
        <v>4.25</v>
      </c>
      <c r="Z61" s="3">
        <v>0.39262029528617859</v>
      </c>
      <c r="AA61" s="3">
        <v>2.7752693294731392</v>
      </c>
      <c r="AB61" s="3">
        <v>8575.5194124488444</v>
      </c>
      <c r="AC61" s="3">
        <v>22</v>
      </c>
      <c r="AD61" s="3">
        <f t="shared" si="6"/>
        <v>2143.8798531122111</v>
      </c>
      <c r="AE61" s="3">
        <f t="shared" si="7"/>
        <v>8575.5194124488444</v>
      </c>
      <c r="AF61" s="3">
        <f>coeff!$A$1+coeff!$A$2*C61+coeff!$A$3*D61+coeff!$A$4*N61+coeff!$A$5*W61+coeff!$A$6*X61+coeff!$A$7*Y61+coeff!$A$8*Z61+coeff!$A$9*AA61</f>
        <v>9235.7051530314966</v>
      </c>
      <c r="AG61" s="3">
        <f>coeff!$B$1+coeff!$B$2*C61+coeff!$B$3*D61+coeff!$B$4*N61+coeff!$B$5*W61+coeff!$B$6*X61+coeff!$B$7*Y61+coeff!$B$8*Z61+coeff!$B$9*AA61</f>
        <v>2230.778661442213</v>
      </c>
      <c r="AJ61" s="3">
        <v>8575.5194124488444</v>
      </c>
      <c r="AK61" s="3">
        <v>9235.7051530314966</v>
      </c>
      <c r="AL61" s="3">
        <f t="shared" si="10"/>
        <v>94548.865014400129</v>
      </c>
      <c r="AM61" s="3">
        <f t="shared" si="11"/>
        <v>124395.70209590926</v>
      </c>
      <c r="AN61" s="3">
        <f t="shared" si="12"/>
        <v>7.69849275396985</v>
      </c>
      <c r="AP61" s="3">
        <v>8575.5194124488444</v>
      </c>
      <c r="AQ61" s="3">
        <f t="shared" si="8"/>
        <v>4000</v>
      </c>
      <c r="AR61" s="3">
        <v>7.69849275396985</v>
      </c>
      <c r="AT61" s="3">
        <v>2143.8798531122111</v>
      </c>
      <c r="AU61" s="3">
        <v>2230.778661442213</v>
      </c>
      <c r="AV61" s="3">
        <f t="shared" si="13"/>
        <v>50174.308951920917</v>
      </c>
      <c r="AW61" s="3">
        <f t="shared" si="14"/>
        <v>18795.701741848505</v>
      </c>
      <c r="AX61" s="3">
        <f t="shared" si="15"/>
        <v>4.0533432040910915</v>
      </c>
      <c r="AZ61" s="3">
        <v>8575.5194124488444</v>
      </c>
      <c r="BA61" s="3">
        <v>9235.7051530314966</v>
      </c>
      <c r="BB61" s="3">
        <v>8575.5194124488444</v>
      </c>
      <c r="BC61" s="3">
        <v>7.69849275396985</v>
      </c>
      <c r="BE61" s="3">
        <v>2143.8798531122111</v>
      </c>
      <c r="BF61" s="3">
        <v>2230.778661442213</v>
      </c>
      <c r="BG61" s="3">
        <v>2143.8798531122111</v>
      </c>
      <c r="BH61" s="3">
        <v>4.0533432040910915</v>
      </c>
      <c r="BJ61" s="3">
        <v>2143.8798531122111</v>
      </c>
      <c r="BK61" s="3">
        <f>coeff!$C$1+coeff!$C$2*C61+coeff!$C$3*D61+coeff!$C$4*N61+coeff!$C$5*W61+coeff!$C$6*X61+coeff!$C$7*Y61+coeff!$C$8*Z61+coeff!$C$9*AA61</f>
        <v>2232.8437640740731</v>
      </c>
      <c r="BL61" s="3">
        <f t="shared" si="9"/>
        <v>4.1496686874833744</v>
      </c>
    </row>
    <row r="62" spans="1:64" ht="45" x14ac:dyDescent="0.25">
      <c r="A62" s="4" t="s">
        <v>193</v>
      </c>
      <c r="B62" s="3" t="s">
        <v>194</v>
      </c>
      <c r="C62" s="3">
        <v>11</v>
      </c>
      <c r="D62" s="3">
        <v>454</v>
      </c>
      <c r="E62" s="3">
        <v>595</v>
      </c>
      <c r="F62" s="3">
        <v>61205.832926974283</v>
      </c>
      <c r="G62" s="3">
        <v>4800</v>
      </c>
      <c r="H62" s="3">
        <v>534.94444444444446</v>
      </c>
      <c r="I62" s="3">
        <v>1.3105726872246697</v>
      </c>
      <c r="J62" s="3">
        <v>134.81460997130898</v>
      </c>
      <c r="K62" s="3">
        <v>4800</v>
      </c>
      <c r="L62" s="3">
        <v>1.1782917976379395</v>
      </c>
      <c r="M62" s="3">
        <v>609.27857524169701</v>
      </c>
      <c r="N62" s="3">
        <v>81607.777235965725</v>
      </c>
      <c r="O62" s="3">
        <v>6400</v>
      </c>
      <c r="P62" s="3">
        <v>446.75668862188706</v>
      </c>
      <c r="Q62" s="3">
        <v>1.342023293483914</v>
      </c>
      <c r="R62" s="3">
        <v>179.7528076171875</v>
      </c>
      <c r="S62" s="3">
        <v>6400</v>
      </c>
      <c r="T62" s="3">
        <v>0.98404556965173362</v>
      </c>
      <c r="U62" s="3">
        <v>2500</v>
      </c>
      <c r="V62" s="3">
        <v>6400</v>
      </c>
      <c r="W62" s="3">
        <v>55467.78515625</v>
      </c>
      <c r="X62" s="3">
        <v>4.1849999999999996</v>
      </c>
      <c r="Y62" s="3">
        <v>4.125</v>
      </c>
      <c r="Z62" s="3">
        <v>0.37461161613464355</v>
      </c>
      <c r="AA62" s="3">
        <v>2.5891296226357619</v>
      </c>
      <c r="AB62" s="3">
        <v>8433.1157324297255</v>
      </c>
      <c r="AC62" s="3">
        <v>104</v>
      </c>
      <c r="AD62" s="3">
        <f t="shared" si="6"/>
        <v>2162.3373672896732</v>
      </c>
      <c r="AE62" s="3">
        <f t="shared" si="7"/>
        <v>8433.1157324297255</v>
      </c>
      <c r="AF62" s="3">
        <f>coeff!$A$1+coeff!$A$2*C62+coeff!$A$3*D62+coeff!$A$4*N62+coeff!$A$5*W62+coeff!$A$6*X62+coeff!$A$7*Y62+coeff!$A$8*Z62+coeff!$A$9*AA62</f>
        <v>9719.4263739658454</v>
      </c>
      <c r="AG62" s="3">
        <f>coeff!$B$1+coeff!$B$2*C62+coeff!$B$3*D62+coeff!$B$4*N62+coeff!$B$5*W62+coeff!$B$6*X62+coeff!$B$7*Y62+coeff!$B$8*Z62+coeff!$B$9*AA62</f>
        <v>2281.9201889837636</v>
      </c>
      <c r="AJ62" s="3">
        <v>8433.1157324297255</v>
      </c>
      <c r="AK62" s="3">
        <v>9719.4263739658454</v>
      </c>
      <c r="AL62" s="3">
        <f t="shared" si="10"/>
        <v>202402.51624520772</v>
      </c>
      <c r="AM62" s="3">
        <f t="shared" si="11"/>
        <v>699596.6931385512</v>
      </c>
      <c r="AN62" s="3">
        <f t="shared" si="12"/>
        <v>15.253088921685078</v>
      </c>
      <c r="AP62" s="3">
        <v>8433.1157324297255</v>
      </c>
      <c r="AQ62" s="3">
        <f t="shared" si="8"/>
        <v>3900</v>
      </c>
      <c r="AR62" s="3">
        <v>15.253088921685078</v>
      </c>
      <c r="AT62" s="3">
        <v>2162.3373672896732</v>
      </c>
      <c r="AU62" s="3">
        <v>2281.9201889837636</v>
      </c>
      <c r="AV62" s="3">
        <f t="shared" si="13"/>
        <v>42246.161772916959</v>
      </c>
      <c r="AW62" s="3">
        <f t="shared" si="14"/>
        <v>7388.4149286912907</v>
      </c>
      <c r="AX62" s="3">
        <f t="shared" si="15"/>
        <v>5.530257373481847</v>
      </c>
      <c r="AZ62" s="3">
        <v>8433.1157324297255</v>
      </c>
      <c r="BA62" s="3">
        <v>9719.4263739658454</v>
      </c>
      <c r="BB62" s="3">
        <v>8433.1157324297255</v>
      </c>
      <c r="BC62" s="3">
        <v>15.253088921685078</v>
      </c>
      <c r="BE62" s="3">
        <v>2162.3373672896732</v>
      </c>
      <c r="BF62" s="3">
        <v>2281.9201889837636</v>
      </c>
      <c r="BG62" s="3">
        <v>2162.3373672896732</v>
      </c>
      <c r="BH62" s="3">
        <v>5.530257373481847</v>
      </c>
      <c r="BJ62" s="3">
        <v>2162.3373672896732</v>
      </c>
      <c r="BK62" s="3">
        <f>coeff!$C$1+coeff!$C$2*C62+coeff!$C$3*D62+coeff!$C$4*N62+coeff!$C$5*W62+coeff!$C$6*X62+coeff!$C$7*Y62+coeff!$C$8*Z62+coeff!$C$9*AA62</f>
        <v>2224.0672730399851</v>
      </c>
      <c r="BL62" s="3">
        <f t="shared" si="9"/>
        <v>2.8547768116168513</v>
      </c>
    </row>
    <row r="63" spans="1:64" ht="75" x14ac:dyDescent="0.25">
      <c r="A63" s="4" t="s">
        <v>43</v>
      </c>
      <c r="B63" s="3" t="s">
        <v>195</v>
      </c>
      <c r="C63" s="3">
        <v>10.4</v>
      </c>
      <c r="D63" s="3">
        <v>412</v>
      </c>
      <c r="E63" s="3">
        <v>498</v>
      </c>
      <c r="F63" s="3">
        <v>57351.507514576813</v>
      </c>
      <c r="G63" s="3">
        <v>5200</v>
      </c>
      <c r="H63" s="3">
        <v>464.72727272727275</v>
      </c>
      <c r="I63" s="3">
        <v>1.2087378640776698</v>
      </c>
      <c r="J63" s="3">
        <v>139.20268814217673</v>
      </c>
      <c r="K63" s="3">
        <v>5200</v>
      </c>
      <c r="L63" s="3">
        <v>1.1279788017272949</v>
      </c>
      <c r="M63" s="3">
        <v>547.03696078966243</v>
      </c>
      <c r="N63" s="3">
        <v>67277.729969022796</v>
      </c>
      <c r="O63" s="3">
        <v>6100</v>
      </c>
      <c r="P63" s="3">
        <v>403.86515013308014</v>
      </c>
      <c r="Q63" s="3">
        <v>1.3277596135671419</v>
      </c>
      <c r="R63" s="3">
        <v>163.29545593261719</v>
      </c>
      <c r="S63" s="3">
        <v>6100</v>
      </c>
      <c r="T63" s="3">
        <v>0.98025521876961197</v>
      </c>
      <c r="U63" s="3">
        <v>2500</v>
      </c>
      <c r="V63" s="3">
        <v>6500</v>
      </c>
      <c r="W63" s="3">
        <v>49982.0390625</v>
      </c>
      <c r="X63" s="3">
        <v>4.1849999999999996</v>
      </c>
      <c r="Y63" s="3">
        <v>3.74</v>
      </c>
      <c r="Z63" s="3">
        <v>0.40069076418876648</v>
      </c>
      <c r="AA63" s="3">
        <v>2.8323161125577818</v>
      </c>
      <c r="AB63" s="3">
        <v>8432.9360819876274</v>
      </c>
      <c r="AC63" s="3">
        <v>23</v>
      </c>
      <c r="AD63" s="3">
        <f t="shared" si="6"/>
        <v>2108.2340204969069</v>
      </c>
      <c r="AE63" s="3">
        <f t="shared" si="7"/>
        <v>8432.9360819876274</v>
      </c>
      <c r="AF63" s="3">
        <f>coeff!$A$1+coeff!$A$2*C63+coeff!$A$3*D63+coeff!$A$4*N63+coeff!$A$5*W63+coeff!$A$6*X63+coeff!$A$7*Y63+coeff!$A$8*Z63+coeff!$A$9*AA63</f>
        <v>8924.1078987672154</v>
      </c>
      <c r="AG63" s="3">
        <f>coeff!$B$1+coeff!$B$2*C63+coeff!$B$3*D63+coeff!$B$4*N63+coeff!$B$5*W63+coeff!$B$6*X63+coeff!$B$7*Y63+coeff!$B$8*Z63+coeff!$B$9*AA63</f>
        <v>2306.2988638107568</v>
      </c>
      <c r="AJ63" s="3">
        <v>8432.9360819876274</v>
      </c>
      <c r="AK63" s="3">
        <v>8924.1078987672154</v>
      </c>
      <c r="AL63" s="3">
        <f t="shared" si="10"/>
        <v>202564.19499491551</v>
      </c>
      <c r="AM63" s="3">
        <f t="shared" si="11"/>
        <v>1689.2506612563625</v>
      </c>
      <c r="AN63" s="3">
        <f t="shared" si="12"/>
        <v>5.8244461004359902</v>
      </c>
      <c r="AP63" s="3">
        <v>8432.9360819876274</v>
      </c>
      <c r="AQ63" s="3">
        <f t="shared" si="8"/>
        <v>4000</v>
      </c>
      <c r="AR63" s="3">
        <v>5.8244461004359902</v>
      </c>
      <c r="AT63" s="3">
        <v>2108.2340204969069</v>
      </c>
      <c r="AU63" s="3">
        <v>2306.2988638107568</v>
      </c>
      <c r="AV63" s="3">
        <f t="shared" si="13"/>
        <v>67413.998242287547</v>
      </c>
      <c r="AW63" s="3">
        <f t="shared" si="14"/>
        <v>3791.753358973197</v>
      </c>
      <c r="AX63" s="3">
        <f t="shared" si="15"/>
        <v>9.3948224622220255</v>
      </c>
      <c r="AZ63" s="3">
        <v>8432.9360819876274</v>
      </c>
      <c r="BA63" s="3">
        <v>8924.1078987672154</v>
      </c>
      <c r="BB63" s="3">
        <v>8432.9360819876274</v>
      </c>
      <c r="BC63" s="3">
        <v>5.8244461004359902</v>
      </c>
      <c r="BE63" s="3">
        <v>2108.2340204969069</v>
      </c>
      <c r="BF63" s="3">
        <v>2306.2988638107568</v>
      </c>
      <c r="BG63" s="3">
        <v>2108.2340204969069</v>
      </c>
      <c r="BH63" s="3">
        <v>9.3948224622220255</v>
      </c>
      <c r="BJ63" s="3">
        <v>2108.2340204969069</v>
      </c>
      <c r="BK63" s="3">
        <f>coeff!$C$1+coeff!$C$2*C63+coeff!$C$3*D63+coeff!$C$4*N63+coeff!$C$5*W63+coeff!$C$6*X63+coeff!$C$7*Y63+coeff!$C$8*Z63+coeff!$C$9*AA63</f>
        <v>2290.4860623442364</v>
      </c>
      <c r="BL63" s="3">
        <f t="shared" si="9"/>
        <v>8.6447728323999389</v>
      </c>
    </row>
    <row r="64" spans="1:64" ht="75" x14ac:dyDescent="0.25">
      <c r="A64" s="4" t="s">
        <v>43</v>
      </c>
      <c r="B64" s="3" t="s">
        <v>196</v>
      </c>
      <c r="C64" s="3">
        <v>10.5</v>
      </c>
      <c r="D64" s="3">
        <v>417</v>
      </c>
      <c r="E64" s="3">
        <v>539</v>
      </c>
      <c r="F64" s="3">
        <v>58168.412584110338</v>
      </c>
      <c r="G64" s="3">
        <v>4900</v>
      </c>
      <c r="H64" s="3">
        <v>468.52380952380952</v>
      </c>
      <c r="I64" s="3">
        <v>1.2925659472422062</v>
      </c>
      <c r="J64" s="3">
        <v>139.49259612496485</v>
      </c>
      <c r="K64" s="3">
        <v>4900</v>
      </c>
      <c r="L64" s="3">
        <v>1.1235582828521729</v>
      </c>
      <c r="M64" s="3">
        <v>563.25900285547266</v>
      </c>
      <c r="N64" s="3">
        <v>67665.296271312036</v>
      </c>
      <c r="O64" s="3">
        <v>5700</v>
      </c>
      <c r="P64" s="3">
        <v>408.72528422251821</v>
      </c>
      <c r="Q64" s="3">
        <v>1.3507410140419009</v>
      </c>
      <c r="R64" s="3">
        <v>162.26689147949219</v>
      </c>
      <c r="S64" s="3">
        <v>5700</v>
      </c>
      <c r="T64" s="3">
        <v>0.98015655688853309</v>
      </c>
      <c r="U64" s="3">
        <v>2500</v>
      </c>
      <c r="V64" s="3">
        <v>6500</v>
      </c>
      <c r="W64" s="3">
        <v>53419.96875</v>
      </c>
      <c r="X64" s="3">
        <v>4.07</v>
      </c>
      <c r="Y64" s="3">
        <v>4</v>
      </c>
      <c r="Z64" s="3">
        <v>0.40215364098548889</v>
      </c>
      <c r="AA64" s="3">
        <v>2.627878082199723</v>
      </c>
      <c r="AB64" s="3">
        <v>8414.8593589628235</v>
      </c>
      <c r="AC64" s="3">
        <v>19</v>
      </c>
      <c r="AD64" s="3">
        <f t="shared" si="6"/>
        <v>2103.7148397407059</v>
      </c>
      <c r="AE64" s="3">
        <f t="shared" si="7"/>
        <v>8414.8593589628235</v>
      </c>
      <c r="AF64" s="3">
        <f>coeff!$A$1+coeff!$A$2*C64+coeff!$A$3*D64+coeff!$A$4*N64+coeff!$A$5*W64+coeff!$A$6*X64+coeff!$A$7*Y64+coeff!$A$8*Z64+coeff!$A$9*AA64</f>
        <v>8912.4260690968258</v>
      </c>
      <c r="AG64" s="3">
        <f>coeff!$B$1+coeff!$B$2*C64+coeff!$B$3*D64+coeff!$B$4*N64+coeff!$B$5*W64+coeff!$B$6*X64+coeff!$B$7*Y64+coeff!$B$8*Z64+coeff!$B$9*AA64</f>
        <v>2391.1559646635201</v>
      </c>
      <c r="AJ64" s="3">
        <v>8414.8593589628235</v>
      </c>
      <c r="AK64" s="3">
        <v>8912.4260690968258</v>
      </c>
      <c r="AL64" s="3">
        <f t="shared" si="10"/>
        <v>219162.59217297487</v>
      </c>
      <c r="AM64" s="3">
        <f t="shared" si="11"/>
        <v>865.45784974206674</v>
      </c>
      <c r="AN64" s="3">
        <f t="shared" si="12"/>
        <v>5.9129533710392286</v>
      </c>
      <c r="AP64" s="3">
        <v>8414.8593589628235</v>
      </c>
      <c r="AQ64" s="3">
        <f t="shared" si="8"/>
        <v>4000</v>
      </c>
      <c r="AR64" s="3">
        <v>5.9129533710392286</v>
      </c>
      <c r="AT64" s="3">
        <v>2103.7148397407059</v>
      </c>
      <c r="AU64" s="3">
        <v>2391.1559646635201</v>
      </c>
      <c r="AV64" s="3">
        <f t="shared" si="13"/>
        <v>69781.16002032331</v>
      </c>
      <c r="AW64" s="3">
        <f t="shared" si="14"/>
        <v>541.95310353376885</v>
      </c>
      <c r="AX64" s="3">
        <f t="shared" si="15"/>
        <v>13.663502271925926</v>
      </c>
      <c r="AZ64" s="3">
        <v>8414.8593589628235</v>
      </c>
      <c r="BA64" s="3">
        <v>8912.4260690968258</v>
      </c>
      <c r="BB64" s="3">
        <v>8414.8593589628235</v>
      </c>
      <c r="BC64" s="3">
        <v>5.9129533710392286</v>
      </c>
      <c r="BE64" s="3">
        <v>2103.7148397407059</v>
      </c>
      <c r="BF64" s="3">
        <v>2391.1559646635201</v>
      </c>
      <c r="BG64" s="3">
        <v>2103.7148397407059</v>
      </c>
      <c r="BH64" s="3">
        <v>13.663502271925926</v>
      </c>
      <c r="BJ64" s="3">
        <v>2103.7148397407059</v>
      </c>
      <c r="BK64" s="3">
        <f>coeff!$C$1+coeff!$C$2*C64+coeff!$C$3*D64+coeff!$C$4*N64+coeff!$C$5*W64+coeff!$C$6*X64+coeff!$C$7*Y64+coeff!$C$8*Z64+coeff!$C$9*AA64</f>
        <v>2343.24958576166</v>
      </c>
      <c r="BL64" s="3">
        <f t="shared" si="9"/>
        <v>11.3862744843535</v>
      </c>
    </row>
    <row r="65" spans="1:64" ht="45" x14ac:dyDescent="0.25">
      <c r="A65" s="4" t="s">
        <v>197</v>
      </c>
      <c r="B65" s="3" t="s">
        <v>198</v>
      </c>
      <c r="C65" s="3">
        <v>14.1</v>
      </c>
      <c r="D65" s="3">
        <v>466</v>
      </c>
      <c r="E65" s="3">
        <v>661</v>
      </c>
      <c r="F65" s="3">
        <v>67214.603306991368</v>
      </c>
      <c r="G65" s="3">
        <v>5400</v>
      </c>
      <c r="H65" s="3">
        <v>626</v>
      </c>
      <c r="I65" s="3">
        <v>1.4184549356223175</v>
      </c>
      <c r="J65" s="3">
        <v>144.23734615234198</v>
      </c>
      <c r="K65" s="3">
        <v>5400</v>
      </c>
      <c r="L65" s="3">
        <v>1.3433476686477661</v>
      </c>
      <c r="M65" s="3">
        <v>813.00609883813934</v>
      </c>
      <c r="N65" s="3">
        <v>87130.041323877711</v>
      </c>
      <c r="O65" s="3">
        <v>7000</v>
      </c>
      <c r="P65" s="3">
        <v>659.12517867865824</v>
      </c>
      <c r="Q65" s="3">
        <v>1.7446482807685393</v>
      </c>
      <c r="R65" s="3">
        <v>186.97433471679687</v>
      </c>
      <c r="S65" s="3">
        <v>7000</v>
      </c>
      <c r="T65" s="3">
        <v>1.4144317139027001</v>
      </c>
      <c r="U65" s="3">
        <v>4000</v>
      </c>
      <c r="V65" s="3">
        <v>7000</v>
      </c>
      <c r="W65" s="3">
        <v>68459.3203125</v>
      </c>
      <c r="X65" s="3">
        <v>4.3600000000000003</v>
      </c>
      <c r="Y65" s="3">
        <v>3.9</v>
      </c>
      <c r="Z65" s="3">
        <v>0.4197615385055542</v>
      </c>
      <c r="AA65" s="3">
        <v>2.9671194726645411</v>
      </c>
      <c r="AB65" s="3">
        <v>8273.3381476513987</v>
      </c>
      <c r="AC65" s="3">
        <v>59</v>
      </c>
      <c r="AD65" s="3">
        <f t="shared" si="6"/>
        <v>2757.7793825504664</v>
      </c>
      <c r="AE65" s="3">
        <f t="shared" si="7"/>
        <v>8273.3381476513987</v>
      </c>
      <c r="AF65" s="3">
        <f>coeff!$A$1+coeff!$A$2*C65+coeff!$A$3*D65+coeff!$A$4*N65+coeff!$A$5*W65+coeff!$A$6*X65+coeff!$A$7*Y65+coeff!$A$8*Z65+coeff!$A$9*AA65</f>
        <v>7980.7253709117767</v>
      </c>
      <c r="AG65" s="3">
        <f>coeff!$B$1+coeff!$B$2*C65+coeff!$B$3*D65+coeff!$B$4*N65+coeff!$B$5*W65+coeff!$B$6*X65+coeff!$B$7*Y65+coeff!$B$8*Z65+coeff!$B$9*AA65</f>
        <v>2554.2046734540386</v>
      </c>
      <c r="AJ65" s="3">
        <v>8273.3381476513987</v>
      </c>
      <c r="AK65" s="3">
        <v>7980.7253709117767</v>
      </c>
      <c r="AL65" s="3">
        <f t="shared" si="10"/>
        <v>371696.60226798657</v>
      </c>
      <c r="AM65" s="3">
        <f t="shared" si="11"/>
        <v>814112.86742817995</v>
      </c>
      <c r="AN65" s="3">
        <f t="shared" si="12"/>
        <v>-3.5368163553509255</v>
      </c>
      <c r="AP65" s="3">
        <v>8273.3381476513987</v>
      </c>
      <c r="AQ65" s="3">
        <f t="shared" si="8"/>
        <v>3000</v>
      </c>
      <c r="AR65" s="3">
        <v>-3.5368163553509255</v>
      </c>
      <c r="AT65" s="3">
        <v>2757.7793825504664</v>
      </c>
      <c r="AU65" s="3">
        <v>2554.2046734540386</v>
      </c>
      <c r="AV65" s="3">
        <f t="shared" si="13"/>
        <v>152024.58657223237</v>
      </c>
      <c r="AW65" s="3">
        <f t="shared" si="14"/>
        <v>34718.3453275391</v>
      </c>
      <c r="AX65" s="3">
        <f t="shared" si="15"/>
        <v>-7.3818344710430237</v>
      </c>
      <c r="AZ65" s="3">
        <v>8273.3381476513987</v>
      </c>
      <c r="BA65" s="3">
        <v>7980.7253709117767</v>
      </c>
      <c r="BB65" s="3">
        <v>8273.3381476513987</v>
      </c>
      <c r="BC65" s="3">
        <v>-3.5368163553509255</v>
      </c>
      <c r="BE65" s="3">
        <v>2757.7793825504664</v>
      </c>
      <c r="BF65" s="3">
        <v>2554.2046734540386</v>
      </c>
      <c r="BG65" s="3">
        <v>2757.7793825504664</v>
      </c>
      <c r="BH65" s="3">
        <v>-7.3818344710430237</v>
      </c>
      <c r="BJ65" s="3">
        <v>2757.7793825504664</v>
      </c>
      <c r="BK65" s="3">
        <f>coeff!$C$1+coeff!$C$2*C65+coeff!$C$3*D65+coeff!$C$4*N65+coeff!$C$5*W65+coeff!$C$6*X65+coeff!$C$7*Y65+coeff!$C$8*Z65+coeff!$C$9*AA65</f>
        <v>2531.6893886945659</v>
      </c>
      <c r="BL65" s="3">
        <f t="shared" si="9"/>
        <v>-8.1982625327631027</v>
      </c>
    </row>
    <row r="66" spans="1:64" ht="75" x14ac:dyDescent="0.25">
      <c r="A66" s="4" t="s">
        <v>43</v>
      </c>
      <c r="B66" s="3" t="s">
        <v>199</v>
      </c>
      <c r="C66" s="3">
        <v>10.5</v>
      </c>
      <c r="D66" s="3">
        <v>308</v>
      </c>
      <c r="E66" s="3">
        <v>366</v>
      </c>
      <c r="F66" s="3">
        <v>46417.368647045201</v>
      </c>
      <c r="G66" s="3">
        <v>4900</v>
      </c>
      <c r="H66" s="3">
        <v>340.28571428571428</v>
      </c>
      <c r="I66" s="3">
        <v>1.1883116883116882</v>
      </c>
      <c r="J66" s="3">
        <v>150.70574236053636</v>
      </c>
      <c r="K66" s="3">
        <v>4900</v>
      </c>
      <c r="L66" s="3">
        <v>1.1048237085342407</v>
      </c>
      <c r="M66" s="3">
        <v>400.98146233094184</v>
      </c>
      <c r="N66" s="3">
        <v>61574.060450162011</v>
      </c>
      <c r="O66" s="3">
        <v>6500</v>
      </c>
      <c r="P66" s="3">
        <v>294.06576567967488</v>
      </c>
      <c r="Q66" s="3">
        <v>1.3018878647108501</v>
      </c>
      <c r="R66" s="3">
        <v>199.91578674316406</v>
      </c>
      <c r="S66" s="3">
        <v>6500</v>
      </c>
      <c r="T66" s="3">
        <v>0.95475897947946398</v>
      </c>
      <c r="U66" s="3">
        <v>2500</v>
      </c>
      <c r="V66" s="3">
        <v>6500</v>
      </c>
      <c r="W66" s="3">
        <v>42628.1953125</v>
      </c>
      <c r="X66" s="3">
        <v>4.04</v>
      </c>
      <c r="Y66" s="3">
        <v>3</v>
      </c>
      <c r="Z66" s="3">
        <v>0.35789099335670471</v>
      </c>
      <c r="AA66" s="3">
        <v>2.3611302025824474</v>
      </c>
      <c r="AB66" s="3">
        <v>8238.3307520548187</v>
      </c>
      <c r="AC66" s="3">
        <v>21</v>
      </c>
      <c r="AD66" s="3">
        <f t="shared" si="6"/>
        <v>2059.5826880137047</v>
      </c>
      <c r="AE66" s="3">
        <f t="shared" si="7"/>
        <v>8238.3307520548187</v>
      </c>
      <c r="AF66" s="3">
        <f>coeff!$A$1+coeff!$A$2*C66+coeff!$A$3*D66+coeff!$A$4*N66+coeff!$A$5*W66+coeff!$A$6*X66+coeff!$A$7*Y66+coeff!$A$8*Z66+coeff!$A$9*AA66</f>
        <v>8952.409754631637</v>
      </c>
      <c r="AG66" s="3">
        <f>coeff!$B$1+coeff!$B$2*C66+coeff!$B$3*D66+coeff!$B$4*N66+coeff!$B$5*W66+coeff!$B$6*X66+coeff!$B$7*Y66+coeff!$B$8*Z66+coeff!$B$9*AA66</f>
        <v>2231.6262344750694</v>
      </c>
      <c r="AJ66" s="3">
        <v>8238.3307520548187</v>
      </c>
      <c r="AK66" s="3">
        <v>8952.409754631637</v>
      </c>
      <c r="AL66" s="3">
        <f t="shared" ref="AL66:AL87" si="16">(AJ66-$AK$88)^2</f>
        <v>415607.98570211942</v>
      </c>
      <c r="AM66" s="3">
        <f t="shared" ref="AM66:AM87" si="17">(AK66-$AK$88)^2</f>
        <v>4816.6862582465983</v>
      </c>
      <c r="AN66" s="3">
        <f t="shared" ref="AN66:AN87" si="18">(AK66-AJ66)/AJ66*100</f>
        <v>8.6677632164587646</v>
      </c>
      <c r="AP66" s="3">
        <v>8238.3307520548187</v>
      </c>
      <c r="AQ66" s="3">
        <f t="shared" si="8"/>
        <v>4000</v>
      </c>
      <c r="AR66" s="3">
        <v>8.6677632164587646</v>
      </c>
      <c r="AT66" s="3">
        <v>2059.5826880137047</v>
      </c>
      <c r="AU66" s="3">
        <v>2231.6262344750694</v>
      </c>
      <c r="AV66" s="3">
        <f t="shared" ref="AV66:AV87" si="19">(AT66-$AU$88)^2</f>
        <v>95044.814567910013</v>
      </c>
      <c r="AW66" s="3">
        <f t="shared" ref="AW66:AW87" si="20">(AU66-$AU$88)^2</f>
        <v>18564.019974886061</v>
      </c>
      <c r="AX66" s="3">
        <f t="shared" ref="AX66:AX87" si="21">(AU66-AT66)/AT66*100</f>
        <v>8.353320673290682</v>
      </c>
      <c r="AZ66" s="3">
        <v>8238.3307520548187</v>
      </c>
      <c r="BA66" s="3">
        <v>8952.409754631637</v>
      </c>
      <c r="BB66" s="3">
        <v>8238.3307520548187</v>
      </c>
      <c r="BC66" s="3">
        <v>8.6677632164587646</v>
      </c>
      <c r="BE66" s="3">
        <v>2059.5826880137047</v>
      </c>
      <c r="BF66" s="3">
        <v>2231.6262344750694</v>
      </c>
      <c r="BG66" s="3">
        <v>2059.5826880137047</v>
      </c>
      <c r="BH66" s="3">
        <v>8.353320673290682</v>
      </c>
      <c r="BJ66" s="3">
        <v>2059.5826880137047</v>
      </c>
      <c r="BK66" s="3">
        <f>coeff!$C$1+coeff!$C$2*C66+coeff!$C$3*D66+coeff!$C$4*N66+coeff!$C$5*W66+coeff!$C$6*X66+coeff!$C$7*Y66+coeff!$C$8*Z66+coeff!$C$9*AA66</f>
        <v>2202.9946008403131</v>
      </c>
      <c r="BL66" s="3">
        <f t="shared" si="9"/>
        <v>6.9631539273092828</v>
      </c>
    </row>
    <row r="67" spans="1:64" ht="105" x14ac:dyDescent="0.25">
      <c r="A67" s="4" t="s">
        <v>51</v>
      </c>
      <c r="B67" s="3" t="s">
        <v>30</v>
      </c>
      <c r="C67" s="3">
        <v>11.35</v>
      </c>
      <c r="D67" s="3">
        <v>363</v>
      </c>
      <c r="E67" s="3">
        <v>443</v>
      </c>
      <c r="F67" s="3">
        <v>42019.040612177712</v>
      </c>
      <c r="G67" s="3">
        <v>4000</v>
      </c>
      <c r="H67" s="3">
        <v>403.36363636363637</v>
      </c>
      <c r="I67" s="3">
        <v>1.2203856749311295</v>
      </c>
      <c r="J67" s="3">
        <v>115.75493281591656</v>
      </c>
      <c r="K67" s="3">
        <v>4000</v>
      </c>
      <c r="L67" s="3">
        <v>1.1111947298049927</v>
      </c>
      <c r="M67" s="3">
        <v>425.16220578584665</v>
      </c>
      <c r="N67" s="3">
        <v>57776.180841744361</v>
      </c>
      <c r="O67" s="3">
        <v>5500</v>
      </c>
      <c r="P67" s="3">
        <v>339.92292147600295</v>
      </c>
      <c r="Q67" s="3">
        <v>1.1712457459665198</v>
      </c>
      <c r="R67" s="3">
        <v>159.16304016113281</v>
      </c>
      <c r="S67" s="3">
        <v>5500</v>
      </c>
      <c r="T67" s="3">
        <v>0.93642678092562803</v>
      </c>
      <c r="U67" s="3">
        <v>2500</v>
      </c>
      <c r="V67" s="3">
        <v>6500</v>
      </c>
      <c r="W67" s="3">
        <v>47032.67578125</v>
      </c>
      <c r="X67" s="3">
        <v>4.0629999999999997</v>
      </c>
      <c r="Y67" s="3">
        <v>3.5</v>
      </c>
      <c r="Z67" s="3">
        <v>0.37993559241294861</v>
      </c>
      <c r="AA67" s="3">
        <v>2.5065660185199561</v>
      </c>
      <c r="AB67" s="3">
        <v>8190.4860429224836</v>
      </c>
      <c r="AC67" s="3">
        <v>131</v>
      </c>
      <c r="AD67" s="3">
        <f t="shared" ref="AD67:AD87" si="22">(T67+L67)*1000</f>
        <v>2047.6215107306209</v>
      </c>
      <c r="AE67" s="3">
        <f t="shared" ref="AE67:AE87" si="23">AD67/1000*(V67-U67)</f>
        <v>8190.4860429224836</v>
      </c>
      <c r="AF67" s="3">
        <f>coeff!$A$1+coeff!$A$2*C67+coeff!$A$3*D67+coeff!$A$4*N67+coeff!$A$5*W67+coeff!$A$6*X67+coeff!$A$7*Y67+coeff!$A$8*Z67+coeff!$A$9*AA67</f>
        <v>8710.3917787899645</v>
      </c>
      <c r="AG67" s="3">
        <f>coeff!$B$1+coeff!$B$2*C67+coeff!$B$3*D67+coeff!$B$4*N67+coeff!$B$5*W67+coeff!$B$6*X67+coeff!$B$7*Y67+coeff!$B$8*Z67+coeff!$B$9*AA67</f>
        <v>2429.0447432708866</v>
      </c>
      <c r="AJ67" s="3">
        <v>8190.4860429224836</v>
      </c>
      <c r="AK67" s="3">
        <v>8710.3917787899645</v>
      </c>
      <c r="AL67" s="3">
        <f t="shared" si="16"/>
        <v>479585.8356978331</v>
      </c>
      <c r="AM67" s="3">
        <f t="shared" si="17"/>
        <v>29796.154103834899</v>
      </c>
      <c r="AN67" s="3">
        <f t="shared" si="18"/>
        <v>6.3476786742923386</v>
      </c>
      <c r="AP67" s="3">
        <v>8190.4860429224836</v>
      </c>
      <c r="AQ67" s="3">
        <f t="shared" ref="AQ67:AQ87" si="24">V67-U67</f>
        <v>4000</v>
      </c>
      <c r="AR67" s="3">
        <v>6.3476786742923386</v>
      </c>
      <c r="AT67" s="3">
        <v>2047.6215107306209</v>
      </c>
      <c r="AU67" s="3">
        <v>2429.0447432708866</v>
      </c>
      <c r="AV67" s="3">
        <f t="shared" si="19"/>
        <v>102562.98812560111</v>
      </c>
      <c r="AW67" s="3">
        <f t="shared" si="20"/>
        <v>3741.6055596992915</v>
      </c>
      <c r="AX67" s="3">
        <f t="shared" si="21"/>
        <v>18.627623832891281</v>
      </c>
      <c r="AZ67" s="3">
        <v>8190.4860429224836</v>
      </c>
      <c r="BA67" s="3">
        <v>8710.3917787899645</v>
      </c>
      <c r="BB67" s="3">
        <v>8190.4860429224836</v>
      </c>
      <c r="BC67" s="3">
        <v>6.3476786742923386</v>
      </c>
      <c r="BE67" s="3">
        <v>2047.6215107306209</v>
      </c>
      <c r="BF67" s="3">
        <v>2429.0447432708866</v>
      </c>
      <c r="BG67" s="3">
        <v>2047.6215107306209</v>
      </c>
      <c r="BH67" s="3">
        <v>18.627623832891281</v>
      </c>
      <c r="BJ67" s="3">
        <v>2047.6215107306209</v>
      </c>
      <c r="BK67" s="3">
        <f>coeff!$C$1+coeff!$C$2*C67+coeff!$C$3*D67+coeff!$C$4*N67+coeff!$C$5*W67+coeff!$C$6*X67+coeff!$C$7*Y67+coeff!$C$8*Z67+coeff!$C$9*AA67</f>
        <v>2310.1381165197718</v>
      </c>
      <c r="BL67" s="3">
        <f t="shared" ref="BL67:BL87" si="25">(BK67-BJ67)/BJ67*100</f>
        <v>12.820563000213896</v>
      </c>
    </row>
    <row r="68" spans="1:64" ht="30" x14ac:dyDescent="0.25">
      <c r="A68" s="4" t="s">
        <v>200</v>
      </c>
      <c r="B68" s="3" t="s">
        <v>159</v>
      </c>
      <c r="C68" s="3">
        <v>10</v>
      </c>
      <c r="D68" s="3">
        <v>331</v>
      </c>
      <c r="E68" s="3">
        <v>416</v>
      </c>
      <c r="F68" s="3">
        <v>52786.718432394373</v>
      </c>
      <c r="G68" s="3">
        <v>5400</v>
      </c>
      <c r="H68" s="3">
        <v>394.72222222222223</v>
      </c>
      <c r="I68" s="3">
        <v>1.256797583081571</v>
      </c>
      <c r="J68" s="3">
        <v>159.47649073230929</v>
      </c>
      <c r="K68" s="3">
        <v>5400</v>
      </c>
      <c r="L68" s="3">
        <v>1.1925143003463745</v>
      </c>
      <c r="M68" s="3">
        <v>487.80365930288366</v>
      </c>
      <c r="N68" s="3">
        <v>68427.227597548263</v>
      </c>
      <c r="O68" s="3">
        <v>7000</v>
      </c>
      <c r="P68" s="3">
        <v>398.96111149984517</v>
      </c>
      <c r="Q68" s="3">
        <v>1.4737270673803131</v>
      </c>
      <c r="R68" s="3">
        <v>206.72879028320312</v>
      </c>
      <c r="S68" s="3">
        <v>7000</v>
      </c>
      <c r="T68" s="3">
        <v>1.2053205785493817</v>
      </c>
      <c r="U68" s="3">
        <v>3600</v>
      </c>
      <c r="V68" s="3">
        <v>7000</v>
      </c>
      <c r="W68" s="3">
        <v>51809.19921875</v>
      </c>
      <c r="X68" s="3">
        <v>4</v>
      </c>
      <c r="Y68" s="3">
        <v>3</v>
      </c>
      <c r="Z68" s="3">
        <v>0.34454533457756042</v>
      </c>
      <c r="AA68" s="3">
        <v>2.2514358712301505</v>
      </c>
      <c r="AB68" s="3">
        <v>8152.6385882455706</v>
      </c>
      <c r="AC68" s="3">
        <v>146</v>
      </c>
      <c r="AD68" s="3">
        <f t="shared" si="22"/>
        <v>2397.834878895756</v>
      </c>
      <c r="AE68" s="3">
        <f t="shared" si="23"/>
        <v>8152.6385882455706</v>
      </c>
      <c r="AF68" s="3">
        <f>coeff!$A$1+coeff!$A$2*C68+coeff!$A$3*D68+coeff!$A$4*N68+coeff!$A$5*W68+coeff!$A$6*X68+coeff!$A$7*Y68+coeff!$A$8*Z68+coeff!$A$9*AA68</f>
        <v>7106.1744793852031</v>
      </c>
      <c r="AG68" s="3">
        <f>coeff!$B$1+coeff!$B$2*C68+coeff!$B$3*D68+coeff!$B$4*N68+coeff!$B$5*W68+coeff!$B$6*X68+coeff!$B$7*Y68+coeff!$B$8*Z68+coeff!$B$9*AA68</f>
        <v>2092.7079453745241</v>
      </c>
      <c r="AJ68" s="3">
        <v>8152.6385882455706</v>
      </c>
      <c r="AK68" s="3">
        <v>7106.1744793852031</v>
      </c>
      <c r="AL68" s="3">
        <f t="shared" si="16"/>
        <v>533438.6071838577</v>
      </c>
      <c r="AM68" s="3">
        <f t="shared" si="17"/>
        <v>3157135.2423779233</v>
      </c>
      <c r="AN68" s="3">
        <f t="shared" si="18"/>
        <v>-12.835894753989876</v>
      </c>
      <c r="AP68" s="3">
        <v>8152.6385882455706</v>
      </c>
      <c r="AQ68" s="3">
        <f t="shared" si="24"/>
        <v>3400</v>
      </c>
      <c r="AR68" s="3">
        <v>-12.835894753989876</v>
      </c>
      <c r="AT68" s="3">
        <v>2397.834878895756</v>
      </c>
      <c r="AU68" s="3">
        <v>2092.7079453745241</v>
      </c>
      <c r="AV68" s="3">
        <f t="shared" si="19"/>
        <v>897.52972597515554</v>
      </c>
      <c r="AW68" s="3">
        <f t="shared" si="20"/>
        <v>75717.501443466375</v>
      </c>
      <c r="AX68" s="3">
        <f t="shared" si="21"/>
        <v>-12.725101974567494</v>
      </c>
      <c r="AZ68" s="3">
        <v>8152.6385882455706</v>
      </c>
      <c r="BA68" s="3">
        <v>7106.1744793852031</v>
      </c>
      <c r="BB68" s="3">
        <v>8152.6385882455706</v>
      </c>
      <c r="BC68" s="3">
        <v>-12.835894753989876</v>
      </c>
      <c r="BE68" s="3">
        <v>2397.834878895756</v>
      </c>
      <c r="BF68" s="3">
        <v>2092.7079453745241</v>
      </c>
      <c r="BG68" s="3">
        <v>2397.834878895756</v>
      </c>
      <c r="BH68" s="3">
        <v>-12.725101974567494</v>
      </c>
      <c r="BJ68" s="3">
        <v>2397.834878895756</v>
      </c>
      <c r="BK68" s="3">
        <f>coeff!$C$1+coeff!$C$2*C68+coeff!$C$3*D68+coeff!$C$4*N68+coeff!$C$5*W68+coeff!$C$6*X68+coeff!$C$7*Y68+coeff!$C$8*Z68+coeff!$C$9*AA68</f>
        <v>2126.3323882613727</v>
      </c>
      <c r="BL68" s="3">
        <f t="shared" si="25"/>
        <v>-11.322818473614618</v>
      </c>
    </row>
    <row r="69" spans="1:64" ht="45" x14ac:dyDescent="0.25">
      <c r="A69" s="4" t="s">
        <v>25</v>
      </c>
      <c r="B69" s="3" t="s">
        <v>201</v>
      </c>
      <c r="C69" s="3">
        <v>10.5</v>
      </c>
      <c r="D69" s="3">
        <v>352</v>
      </c>
      <c r="E69" s="3">
        <v>421</v>
      </c>
      <c r="F69" s="3">
        <v>43256.952369180595</v>
      </c>
      <c r="G69" s="3">
        <v>5900</v>
      </c>
      <c r="H69" s="3">
        <v>383.26829268292681</v>
      </c>
      <c r="I69" s="3">
        <v>1.1960227272727273</v>
      </c>
      <c r="J69" s="3">
        <v>122.88906923062669</v>
      </c>
      <c r="K69" s="3">
        <v>5900</v>
      </c>
      <c r="L69" s="3">
        <v>1.0888303518295288</v>
      </c>
      <c r="M69" s="3">
        <v>482.81519096809228</v>
      </c>
      <c r="N69" s="3">
        <v>45456.458421850795</v>
      </c>
      <c r="O69" s="3">
        <v>6200</v>
      </c>
      <c r="P69" s="3">
        <v>332.95170141411114</v>
      </c>
      <c r="Q69" s="3">
        <v>1.3716340652502621</v>
      </c>
      <c r="R69" s="3">
        <v>129.13766479492187</v>
      </c>
      <c r="S69" s="3">
        <v>6200</v>
      </c>
      <c r="T69" s="3">
        <v>0.94588551538099752</v>
      </c>
      <c r="U69" s="3">
        <v>2500</v>
      </c>
      <c r="V69" s="3">
        <v>6500</v>
      </c>
      <c r="W69" s="3">
        <v>32992.58984375</v>
      </c>
      <c r="X69" s="3">
        <v>4</v>
      </c>
      <c r="Y69" s="3">
        <v>3.5</v>
      </c>
      <c r="Z69" s="3">
        <v>0.46183913946151733</v>
      </c>
      <c r="AA69" s="3">
        <v>3.6272761191815759</v>
      </c>
      <c r="AB69" s="3">
        <v>8138.8634688421052</v>
      </c>
      <c r="AC69" s="3">
        <v>79</v>
      </c>
      <c r="AD69" s="3">
        <f t="shared" si="22"/>
        <v>2034.7158672105263</v>
      </c>
      <c r="AE69" s="3">
        <f t="shared" si="23"/>
        <v>8138.8634688421052</v>
      </c>
      <c r="AF69" s="3">
        <f>coeff!$A$1+coeff!$A$2*C69+coeff!$A$3*D69+coeff!$A$4*N69+coeff!$A$5*W69+coeff!$A$6*X69+coeff!$A$7*Y69+coeff!$A$8*Z69+coeff!$A$9*AA69</f>
        <v>9887.2351948161559</v>
      </c>
      <c r="AG69" s="3">
        <f>coeff!$B$1+coeff!$B$2*C69+coeff!$B$3*D69+coeff!$B$4*N69+coeff!$B$5*W69+coeff!$B$6*X69+coeff!$B$7*Y69+coeff!$B$8*Z69+coeff!$B$9*AA69</f>
        <v>2450.86402171993</v>
      </c>
      <c r="AJ69" s="3">
        <v>8138.8634688421052</v>
      </c>
      <c r="AK69" s="3">
        <v>9887.2351948161559</v>
      </c>
      <c r="AL69" s="3">
        <f t="shared" si="16"/>
        <v>553750.19639257458</v>
      </c>
      <c r="AM69" s="3">
        <f t="shared" si="17"/>
        <v>1008473.4556311743</v>
      </c>
      <c r="AN69" s="3">
        <f t="shared" si="18"/>
        <v>21.481767481016448</v>
      </c>
      <c r="AP69" s="3">
        <v>8138.8634688421052</v>
      </c>
      <c r="AQ69" s="3">
        <f t="shared" si="24"/>
        <v>4000</v>
      </c>
      <c r="AR69" s="3">
        <v>21.481767481016448</v>
      </c>
      <c r="AT69" s="3">
        <v>2034.7158672105263</v>
      </c>
      <c r="AU69" s="3">
        <v>2450.86402171993</v>
      </c>
      <c r="AV69" s="3">
        <f t="shared" si="19"/>
        <v>110995.72633281864</v>
      </c>
      <c r="AW69" s="3">
        <f t="shared" si="20"/>
        <v>6886.9987332327155</v>
      </c>
      <c r="AX69" s="3">
        <f t="shared" si="21"/>
        <v>20.452396386917542</v>
      </c>
      <c r="AZ69" s="3">
        <v>8138.8634688421052</v>
      </c>
      <c r="BA69" s="3">
        <v>9887.2351948161559</v>
      </c>
      <c r="BB69" s="3">
        <v>8138.8634688421052</v>
      </c>
      <c r="BC69" s="3">
        <v>21.481767481016448</v>
      </c>
      <c r="BE69" s="3">
        <v>2034.7158672105263</v>
      </c>
      <c r="BF69" s="3">
        <v>2450.86402171993</v>
      </c>
      <c r="BG69" s="3">
        <v>2034.7158672105263</v>
      </c>
      <c r="BH69" s="3">
        <v>20.452396386917542</v>
      </c>
      <c r="BJ69" s="3">
        <v>2034.7158672105263</v>
      </c>
      <c r="BK69" s="3">
        <f>coeff!$C$1+coeff!$C$2*C69+coeff!$C$3*D69+coeff!$C$4*N69+coeff!$C$5*W69+coeff!$C$6*X69+coeff!$C$7*Y69+coeff!$C$8*Z69+coeff!$C$9*AA69</f>
        <v>2464.3941393159389</v>
      </c>
      <c r="BL69" s="3">
        <f t="shared" si="25"/>
        <v>21.117359874648038</v>
      </c>
    </row>
    <row r="70" spans="1:64" ht="45" x14ac:dyDescent="0.25">
      <c r="A70" s="4" t="s">
        <v>41</v>
      </c>
      <c r="B70" s="3" t="s">
        <v>202</v>
      </c>
      <c r="C70" s="3">
        <v>10.5</v>
      </c>
      <c r="D70" s="3">
        <v>505</v>
      </c>
      <c r="E70" s="3">
        <v>607</v>
      </c>
      <c r="F70" s="3">
        <v>66711.013201290829</v>
      </c>
      <c r="G70" s="3">
        <v>4700</v>
      </c>
      <c r="H70" s="3">
        <v>545.53658536585363</v>
      </c>
      <c r="I70" s="3">
        <v>1.2019801980198019</v>
      </c>
      <c r="J70" s="3">
        <v>132.10101624017986</v>
      </c>
      <c r="K70" s="3">
        <v>4700</v>
      </c>
      <c r="L70" s="3">
        <v>1.0802704095840454</v>
      </c>
      <c r="M70" s="3">
        <v>627.25229321132701</v>
      </c>
      <c r="N70" s="3">
        <v>82324.229056912096</v>
      </c>
      <c r="O70" s="3">
        <v>5800</v>
      </c>
      <c r="P70" s="3">
        <v>472.39894215508082</v>
      </c>
      <c r="Q70" s="3">
        <v>1.2420837489333207</v>
      </c>
      <c r="R70" s="3">
        <v>163.01828002929687</v>
      </c>
      <c r="S70" s="3">
        <v>5800</v>
      </c>
      <c r="T70" s="3">
        <v>0.93544344981204097</v>
      </c>
      <c r="U70" s="3">
        <v>2500</v>
      </c>
      <c r="V70" s="3">
        <v>6500</v>
      </c>
      <c r="W70" s="3">
        <v>63872.2578125</v>
      </c>
      <c r="X70" s="3">
        <v>4.32</v>
      </c>
      <c r="Y70" s="3">
        <v>4.3040000000000003</v>
      </c>
      <c r="Z70" s="3">
        <v>0.38554668426513672</v>
      </c>
      <c r="AA70" s="3">
        <v>2.7252689195325077</v>
      </c>
      <c r="AB70" s="3">
        <v>8062.8554375843469</v>
      </c>
      <c r="AC70" s="3">
        <v>133</v>
      </c>
      <c r="AD70" s="3">
        <f t="shared" si="22"/>
        <v>2015.7138593960867</v>
      </c>
      <c r="AE70" s="3">
        <f t="shared" si="23"/>
        <v>8062.8554375843469</v>
      </c>
      <c r="AF70" s="3">
        <f>coeff!$A$1+coeff!$A$2*C70+coeff!$A$3*D70+coeff!$A$4*N70+coeff!$A$5*W70+coeff!$A$6*X70+coeff!$A$7*Y70+coeff!$A$8*Z70+coeff!$A$9*AA70</f>
        <v>8010.0134668809915</v>
      </c>
      <c r="AG70" s="3">
        <f>coeff!$B$1+coeff!$B$2*C70+coeff!$B$3*D70+coeff!$B$4*N70+coeff!$B$5*W70+coeff!$B$6*X70+coeff!$B$7*Y70+coeff!$B$8*Z70+coeff!$B$9*AA70</f>
        <v>2254.5007658578784</v>
      </c>
      <c r="AJ70" s="3">
        <v>8062.8554375843469</v>
      </c>
      <c r="AK70" s="3">
        <v>8010.0134668809915</v>
      </c>
      <c r="AL70" s="3">
        <f t="shared" si="16"/>
        <v>672649.24819213315</v>
      </c>
      <c r="AM70" s="3">
        <f t="shared" si="17"/>
        <v>762118.41443460074</v>
      </c>
      <c r="AN70" s="3">
        <f t="shared" si="18"/>
        <v>-0.65537539538457856</v>
      </c>
      <c r="AP70" s="3">
        <v>8062.8554375843469</v>
      </c>
      <c r="AQ70" s="3">
        <f t="shared" si="24"/>
        <v>4000</v>
      </c>
      <c r="AR70" s="3">
        <v>-0.65537539538457856</v>
      </c>
      <c r="AT70" s="3">
        <v>2015.7138593960867</v>
      </c>
      <c r="AU70" s="3">
        <v>2254.5007658578784</v>
      </c>
      <c r="AV70" s="3">
        <f t="shared" si="19"/>
        <v>124018.2285075058</v>
      </c>
      <c r="AW70" s="3">
        <f t="shared" si="20"/>
        <v>12853.961498449033</v>
      </c>
      <c r="AX70" s="3">
        <f t="shared" si="21"/>
        <v>11.846270012417975</v>
      </c>
      <c r="AZ70" s="3">
        <v>8062.8554375843469</v>
      </c>
      <c r="BA70" s="3">
        <v>8010.0134668809915</v>
      </c>
      <c r="BB70" s="3">
        <v>8062.8554375843469</v>
      </c>
      <c r="BC70" s="3">
        <v>-0.65537539538457856</v>
      </c>
      <c r="BE70" s="3">
        <v>2015.7138593960867</v>
      </c>
      <c r="BF70" s="3">
        <v>2254.5007658578784</v>
      </c>
      <c r="BG70" s="3">
        <v>2015.7138593960867</v>
      </c>
      <c r="BH70" s="3">
        <v>11.846270012417975</v>
      </c>
      <c r="BJ70" s="3">
        <v>2015.7138593960867</v>
      </c>
      <c r="BK70" s="3">
        <f>coeff!$C$1+coeff!$C$2*C70+coeff!$C$3*D70+coeff!$C$4*N70+coeff!$C$5*W70+coeff!$C$6*X70+coeff!$C$7*Y70+coeff!$C$8*Z70+coeff!$C$9*AA70</f>
        <v>2227.3539113178354</v>
      </c>
      <c r="BL70" s="3">
        <f t="shared" si="25"/>
        <v>10.499508694411446</v>
      </c>
    </row>
    <row r="71" spans="1:64" ht="75" x14ac:dyDescent="0.25">
      <c r="A71" s="5" t="s">
        <v>49</v>
      </c>
      <c r="B71" s="6" t="s">
        <v>103</v>
      </c>
      <c r="C71" s="6">
        <v>11.4</v>
      </c>
      <c r="D71" s="6">
        <v>427</v>
      </c>
      <c r="E71" s="6">
        <v>479</v>
      </c>
      <c r="F71" s="6">
        <v>63756.896208424783</v>
      </c>
      <c r="G71" s="6">
        <v>5900</v>
      </c>
      <c r="H71" s="6">
        <v>404.17073170731709</v>
      </c>
      <c r="I71" s="6">
        <v>1.1217798594847774</v>
      </c>
      <c r="J71" s="6">
        <v>149.31357425860605</v>
      </c>
      <c r="K71" s="6">
        <v>5900</v>
      </c>
      <c r="L71" s="6">
        <v>0.94653570652008057</v>
      </c>
      <c r="M71" s="6">
        <v>547.77951905323823</v>
      </c>
      <c r="N71" s="6">
        <v>75643.775162537859</v>
      </c>
      <c r="O71" s="6">
        <v>7000</v>
      </c>
      <c r="P71" s="6">
        <v>392.95263817899547</v>
      </c>
      <c r="Q71" s="6">
        <v>1.2828560165181224</v>
      </c>
      <c r="R71" s="6">
        <v>177.15170288085937</v>
      </c>
      <c r="S71" s="6">
        <v>7000</v>
      </c>
      <c r="T71" s="6">
        <v>0.92026378964635946</v>
      </c>
      <c r="U71" s="6">
        <v>3000</v>
      </c>
      <c r="V71" s="6">
        <v>7000</v>
      </c>
      <c r="W71" s="6">
        <v>54031.2578125</v>
      </c>
      <c r="X71" s="6">
        <v>4.25</v>
      </c>
      <c r="Y71" s="6">
        <v>3.75</v>
      </c>
      <c r="Z71" s="6">
        <v>0.43592342734336853</v>
      </c>
      <c r="AA71" s="6">
        <v>3.0813611329568267</v>
      </c>
      <c r="AB71" s="6">
        <v>7467.1979846657605</v>
      </c>
      <c r="AC71" s="6">
        <v>190</v>
      </c>
      <c r="AD71" s="3">
        <f t="shared" si="22"/>
        <v>1866.7994961664401</v>
      </c>
      <c r="AE71" s="3">
        <f t="shared" si="23"/>
        <v>7467.1979846657605</v>
      </c>
      <c r="AF71" s="3">
        <f>coeff!$A$1+coeff!$A$2*C71+coeff!$A$3*D71+coeff!$A$4*N71+coeff!$A$5*W71+coeff!$A$6*X71+coeff!$A$7*Y71+coeff!$A$8*Z71+coeff!$A$9*AA71</f>
        <v>9315.5741881593713</v>
      </c>
      <c r="AG71" s="3">
        <f>coeff!$B$1+coeff!$B$2*C71+coeff!$B$3*D71+coeff!$B$4*N71+coeff!$B$5*W71+coeff!$B$6*X71+coeff!$B$7*Y71+coeff!$B$8*Z71+coeff!$B$9*AA71</f>
        <v>2389.5734608938992</v>
      </c>
      <c r="AJ71" s="3">
        <v>7467.1979846657605</v>
      </c>
      <c r="AK71" s="3">
        <v>9315.5741881593713</v>
      </c>
      <c r="AL71" s="3">
        <f t="shared" si="16"/>
        <v>2004516.3121805387</v>
      </c>
      <c r="AM71" s="3">
        <f t="shared" si="17"/>
        <v>187114.02266480005</v>
      </c>
      <c r="AN71" s="3">
        <f t="shared" si="18"/>
        <v>24.753277029607858</v>
      </c>
      <c r="AP71" s="3">
        <v>7467.1979846657605</v>
      </c>
      <c r="AQ71" s="3">
        <f t="shared" si="24"/>
        <v>4000</v>
      </c>
      <c r="AR71" s="3">
        <v>24.753277029607858</v>
      </c>
      <c r="AT71" s="3">
        <v>1866.7994961664401</v>
      </c>
      <c r="AU71" s="3">
        <v>2389.5734608938992</v>
      </c>
      <c r="AV71" s="3">
        <f t="shared" si="19"/>
        <v>251077.74128242355</v>
      </c>
      <c r="AW71" s="3">
        <f t="shared" si="20"/>
        <v>470.77640623967017</v>
      </c>
      <c r="AX71" s="3">
        <f t="shared" si="21"/>
        <v>28.003755400673707</v>
      </c>
      <c r="AZ71" s="3">
        <v>7467.1979846657605</v>
      </c>
      <c r="BA71" s="3">
        <v>9315.5741881593713</v>
      </c>
      <c r="BB71" s="3">
        <v>7467.1979846657605</v>
      </c>
      <c r="BC71" s="3">
        <v>24.753277029607858</v>
      </c>
      <c r="BE71" s="3">
        <v>1866.7994961664401</v>
      </c>
      <c r="BF71" s="3">
        <v>2389.5734608938992</v>
      </c>
      <c r="BG71" s="3">
        <v>1866.7994961664401</v>
      </c>
      <c r="BH71" s="3">
        <v>28.003755400673707</v>
      </c>
      <c r="BJ71" s="3">
        <v>1866.7994961664401</v>
      </c>
      <c r="BK71" s="3">
        <f>coeff!$C$1+coeff!$C$2*C71+coeff!$C$3*D71+coeff!$C$4*N71+coeff!$C$5*W71+coeff!$C$6*X71+coeff!$C$7*Y71+coeff!$C$8*Z71+coeff!$C$9*AA71</f>
        <v>2434.1545947084364</v>
      </c>
      <c r="BL71" s="3">
        <f t="shared" si="25"/>
        <v>30.391860492092832</v>
      </c>
    </row>
    <row r="72" spans="1:64" ht="30" x14ac:dyDescent="0.25">
      <c r="A72" s="4" t="s">
        <v>203</v>
      </c>
      <c r="B72" s="3" t="s">
        <v>85</v>
      </c>
      <c r="C72" s="3">
        <v>10.6</v>
      </c>
      <c r="D72" s="3">
        <v>496</v>
      </c>
      <c r="E72" s="3">
        <v>626</v>
      </c>
      <c r="F72" s="3">
        <v>68195.001961405302</v>
      </c>
      <c r="G72" s="3">
        <v>4000</v>
      </c>
      <c r="H72" s="3">
        <v>590.74193548387098</v>
      </c>
      <c r="I72" s="3">
        <v>1.2620967741935485</v>
      </c>
      <c r="J72" s="3">
        <v>137.48992330928488</v>
      </c>
      <c r="K72" s="3">
        <v>4000</v>
      </c>
      <c r="L72" s="3">
        <v>1.1910120248794556</v>
      </c>
      <c r="M72" s="3">
        <v>597.09300373686312</v>
      </c>
      <c r="N72" s="3">
        <v>95473.002745967431</v>
      </c>
      <c r="O72" s="3">
        <v>5600</v>
      </c>
      <c r="P72" s="3">
        <v>522.89859659049512</v>
      </c>
      <c r="Q72" s="3">
        <v>1.2038165397920628</v>
      </c>
      <c r="R72" s="3">
        <v>192.48588562011719</v>
      </c>
      <c r="S72" s="3">
        <v>5600</v>
      </c>
      <c r="T72" s="3">
        <v>1.0542310415130951</v>
      </c>
      <c r="U72" s="3">
        <v>3200</v>
      </c>
      <c r="V72" s="3">
        <v>6200</v>
      </c>
      <c r="W72" s="3">
        <v>80129.1328125</v>
      </c>
      <c r="X72" s="3">
        <v>4.375</v>
      </c>
      <c r="Y72" s="3">
        <v>4.25</v>
      </c>
      <c r="Z72" s="3">
        <v>0.34243237972259521</v>
      </c>
      <c r="AA72" s="3">
        <v>2.4205118590976546</v>
      </c>
      <c r="AB72" s="3">
        <v>6735.729199177651</v>
      </c>
      <c r="AC72" s="3">
        <v>147</v>
      </c>
      <c r="AD72" s="3">
        <f t="shared" si="22"/>
        <v>2245.2430663925506</v>
      </c>
      <c r="AE72" s="3">
        <f t="shared" si="23"/>
        <v>6735.729199177651</v>
      </c>
      <c r="AF72" s="3">
        <f>coeff!$A$1+coeff!$A$2*C72+coeff!$A$3*D72+coeff!$A$4*N72+coeff!$A$5*W72+coeff!$A$6*X72+coeff!$A$7*Y72+coeff!$A$8*Z72+coeff!$A$9*AA72</f>
        <v>5305.6699793832813</v>
      </c>
      <c r="AG72" s="3">
        <f>coeff!$B$1+coeff!$B$2*C72+coeff!$B$3*D72+coeff!$B$4*N72+coeff!$B$5*W72+coeff!$B$6*X72+coeff!$B$7*Y72+coeff!$B$8*Z72+coeff!$B$9*AA72</f>
        <v>2153.3787807384501</v>
      </c>
      <c r="AJ72" s="3">
        <v>6735.729199177651</v>
      </c>
      <c r="AK72" s="3">
        <v>5305.6699793832813</v>
      </c>
      <c r="AL72" s="3">
        <f t="shared" si="16"/>
        <v>4610803.6893676389</v>
      </c>
      <c r="AM72" s="3">
        <f t="shared" si="17"/>
        <v>12797343.050333979</v>
      </c>
      <c r="AN72" s="3">
        <f t="shared" si="18"/>
        <v>-21.230948832814747</v>
      </c>
      <c r="AP72" s="3">
        <v>6735.729199177651</v>
      </c>
      <c r="AQ72" s="3">
        <f t="shared" si="24"/>
        <v>3000</v>
      </c>
      <c r="AR72" s="3">
        <v>-21.230948832814747</v>
      </c>
      <c r="AT72" s="3">
        <v>2245.2430663925506</v>
      </c>
      <c r="AU72" s="3">
        <v>2153.3787807384501</v>
      </c>
      <c r="AV72" s="3">
        <f t="shared" si="19"/>
        <v>15038.855638805837</v>
      </c>
      <c r="AW72" s="3">
        <f t="shared" si="20"/>
        <v>46009.090712479803</v>
      </c>
      <c r="AX72" s="3">
        <f t="shared" si="21"/>
        <v>-4.091507375266036</v>
      </c>
      <c r="AZ72" s="3">
        <v>6735.729199177651</v>
      </c>
      <c r="BA72" s="3">
        <v>5305.6699793832813</v>
      </c>
      <c r="BB72" s="3">
        <v>6735.729199177651</v>
      </c>
      <c r="BC72" s="3">
        <v>-21.230948832814747</v>
      </c>
      <c r="BE72" s="3">
        <v>2245.2430663925506</v>
      </c>
      <c r="BF72" s="3">
        <v>2153.3787807384501</v>
      </c>
      <c r="BG72" s="3">
        <v>2245.2430663925506</v>
      </c>
      <c r="BH72" s="3">
        <v>-4.091507375266036</v>
      </c>
      <c r="BJ72" s="3">
        <v>2245.2430663925506</v>
      </c>
      <c r="BK72" s="3">
        <f>coeff!$C$1+coeff!$C$2*C72+coeff!$C$3*D72+coeff!$C$4*N72+coeff!$C$5*W72+coeff!$C$6*X72+coeff!$C$7*Y72+coeff!$C$8*Z72+coeff!$C$9*AA72</f>
        <v>2219.2021983013778</v>
      </c>
      <c r="BL72" s="3">
        <f t="shared" si="25"/>
        <v>-1.1598240066280603</v>
      </c>
    </row>
    <row r="73" spans="1:64" ht="30" x14ac:dyDescent="0.25">
      <c r="A73" s="4" t="s">
        <v>59</v>
      </c>
      <c r="B73" s="3" t="s">
        <v>204</v>
      </c>
      <c r="C73" s="3">
        <v>8.77</v>
      </c>
      <c r="D73" s="3">
        <v>455</v>
      </c>
      <c r="E73" s="3">
        <v>495</v>
      </c>
      <c r="F73" s="3">
        <v>68630.770336794696</v>
      </c>
      <c r="G73" s="3">
        <v>4000</v>
      </c>
      <c r="H73" s="3">
        <v>458.38888888888891</v>
      </c>
      <c r="I73" s="3">
        <v>1.0879120879120878</v>
      </c>
      <c r="J73" s="3">
        <v>150.83685788306528</v>
      </c>
      <c r="K73" s="3">
        <v>4000</v>
      </c>
      <c r="L73" s="3">
        <v>1.0074480772018433</v>
      </c>
      <c r="M73" s="3">
        <v>459.5483653760499</v>
      </c>
      <c r="N73" s="3">
        <v>96083.078471512577</v>
      </c>
      <c r="O73" s="3">
        <v>5600</v>
      </c>
      <c r="P73" s="3">
        <v>369.4528827251404</v>
      </c>
      <c r="Q73" s="3">
        <v>1.0099964074198899</v>
      </c>
      <c r="R73" s="3">
        <v>211.17160034179687</v>
      </c>
      <c r="S73" s="3">
        <v>5600</v>
      </c>
      <c r="T73" s="3">
        <v>0.81198435763767096</v>
      </c>
      <c r="U73" s="3">
        <v>2500</v>
      </c>
      <c r="V73" s="3">
        <v>6000</v>
      </c>
      <c r="W73" s="3">
        <v>72920.1953125</v>
      </c>
      <c r="X73" s="3">
        <v>4.3099999999999996</v>
      </c>
      <c r="Y73" s="3">
        <v>3.9</v>
      </c>
      <c r="Z73" s="3">
        <v>0.2907446026802063</v>
      </c>
      <c r="AA73" s="3">
        <v>1.940977354183544</v>
      </c>
      <c r="AB73" s="3">
        <v>6368.0135219382992</v>
      </c>
      <c r="AC73" s="3">
        <v>139</v>
      </c>
      <c r="AD73" s="3">
        <f t="shared" si="22"/>
        <v>1819.4324348395141</v>
      </c>
      <c r="AE73" s="3">
        <f t="shared" si="23"/>
        <v>6368.0135219382992</v>
      </c>
      <c r="AF73" s="3">
        <f>coeff!$A$1+coeff!$A$2*C73+coeff!$A$3*D73+coeff!$A$4*N73+coeff!$A$5*W73+coeff!$A$6*X73+coeff!$A$7*Y73+coeff!$A$8*Z73+coeff!$A$9*AA73</f>
        <v>5877.1203631032949</v>
      </c>
      <c r="AG73" s="3">
        <f>coeff!$B$1+coeff!$B$2*C73+coeff!$B$3*D73+coeff!$B$4*N73+coeff!$B$5*W73+coeff!$B$6*X73+coeff!$B$7*Y73+coeff!$B$8*Z73+coeff!$B$9*AA73</f>
        <v>1872.1552421615033</v>
      </c>
      <c r="AJ73" s="3">
        <v>6368.0135219382992</v>
      </c>
      <c r="AK73" s="3">
        <v>5877.1203631032949</v>
      </c>
      <c r="AL73" s="3">
        <f t="shared" si="16"/>
        <v>6325194.2273495439</v>
      </c>
      <c r="AM73" s="3">
        <f t="shared" si="17"/>
        <v>9035356.903278254</v>
      </c>
      <c r="AN73" s="3">
        <f t="shared" si="18"/>
        <v>-7.7087329846872858</v>
      </c>
      <c r="AP73" s="3">
        <v>6368.0135219382992</v>
      </c>
      <c r="AQ73" s="3">
        <f t="shared" si="24"/>
        <v>3500</v>
      </c>
      <c r="AR73" s="3">
        <v>-7.7087329846872858</v>
      </c>
      <c r="AT73" s="3">
        <v>1819.4324348395141</v>
      </c>
      <c r="AU73" s="3">
        <v>1872.1552421615033</v>
      </c>
      <c r="AV73" s="3">
        <f t="shared" si="19"/>
        <v>300790.43018330814</v>
      </c>
      <c r="AW73" s="3">
        <f t="shared" si="20"/>
        <v>245739.14750034345</v>
      </c>
      <c r="AX73" s="3">
        <f t="shared" si="21"/>
        <v>2.8977612090684581</v>
      </c>
      <c r="AZ73" s="3">
        <v>6368.0135219382992</v>
      </c>
      <c r="BA73" s="3">
        <v>5877.1203631032949</v>
      </c>
      <c r="BB73" s="3">
        <v>6368.0135219382992</v>
      </c>
      <c r="BC73" s="3">
        <v>-7.7087329846872858</v>
      </c>
      <c r="BE73" s="3">
        <v>1819.4324348395141</v>
      </c>
      <c r="BF73" s="3">
        <v>1872.1552421615033</v>
      </c>
      <c r="BG73" s="3">
        <v>1819.4324348395141</v>
      </c>
      <c r="BH73" s="3">
        <v>2.8977612090684581</v>
      </c>
      <c r="BJ73" s="3">
        <v>1819.4324348395141</v>
      </c>
      <c r="BK73" s="3">
        <f>coeff!$C$1+coeff!$C$2*C73+coeff!$C$3*D73+coeff!$C$4*N73+coeff!$C$5*W73+coeff!$C$6*X73+coeff!$C$7*Y73+coeff!$C$8*Z73+coeff!$C$9*AA73</f>
        <v>1950.1383496283618</v>
      </c>
      <c r="BL73" s="3">
        <f t="shared" si="25"/>
        <v>7.1838839566678789</v>
      </c>
    </row>
    <row r="74" spans="1:64" ht="30" x14ac:dyDescent="0.25">
      <c r="A74" s="5" t="s">
        <v>205</v>
      </c>
      <c r="B74" s="6" t="s">
        <v>30</v>
      </c>
      <c r="C74" s="6">
        <v>11.4</v>
      </c>
      <c r="D74" s="6">
        <v>436</v>
      </c>
      <c r="E74" s="6">
        <v>579</v>
      </c>
      <c r="F74" s="6">
        <v>55521.916289969624</v>
      </c>
      <c r="G74" s="6">
        <v>5100</v>
      </c>
      <c r="H74" s="6">
        <v>555.84615384615381</v>
      </c>
      <c r="I74" s="6">
        <v>1.3279816513761469</v>
      </c>
      <c r="J74" s="6">
        <v>127.34384470176519</v>
      </c>
      <c r="K74" s="6">
        <v>5100</v>
      </c>
      <c r="L74" s="6">
        <v>1.2748764753341675</v>
      </c>
      <c r="M74" s="6">
        <v>662.13349164391423</v>
      </c>
      <c r="N74" s="6">
        <v>75117.886745253025</v>
      </c>
      <c r="O74" s="6">
        <v>6900</v>
      </c>
      <c r="P74" s="6">
        <v>600.18919341970184</v>
      </c>
      <c r="Q74" s="6">
        <v>1.5186547973484272</v>
      </c>
      <c r="R74" s="6">
        <v>172.28872680664062</v>
      </c>
      <c r="S74" s="6">
        <v>6900</v>
      </c>
      <c r="T74" s="6">
        <v>1.3765807188525274</v>
      </c>
      <c r="U74" s="6">
        <v>4500</v>
      </c>
      <c r="V74" s="6">
        <v>6900</v>
      </c>
      <c r="W74" s="6">
        <v>62053.91015625</v>
      </c>
      <c r="X74" s="6">
        <v>4.165</v>
      </c>
      <c r="Y74" s="6">
        <v>4</v>
      </c>
      <c r="Z74" s="6">
        <v>0.46520748734474182</v>
      </c>
      <c r="AA74" s="6">
        <v>3.1056714023542709</v>
      </c>
      <c r="AB74" s="6">
        <v>6363.497266048068</v>
      </c>
      <c r="AC74" s="6">
        <v>160</v>
      </c>
      <c r="AD74" s="3">
        <f t="shared" si="22"/>
        <v>2651.4571941866948</v>
      </c>
      <c r="AE74" s="3">
        <f t="shared" si="23"/>
        <v>6363.497266048068</v>
      </c>
      <c r="AF74" s="3">
        <f>coeff!$A$1+coeff!$A$2*C74+coeff!$A$3*D74+coeff!$A$4*N74+coeff!$A$5*W74+coeff!$A$6*X74+coeff!$A$7*Y74+coeff!$A$8*Z74+coeff!$A$9*AA74</f>
        <v>8234.0622597399379</v>
      </c>
      <c r="AG74" s="3">
        <f>coeff!$B$1+coeff!$B$2*C74+coeff!$B$3*D74+coeff!$B$4*N74+coeff!$B$5*W74+coeff!$B$6*X74+coeff!$B$7*Y74+coeff!$B$8*Z74+coeff!$B$9*AA74</f>
        <v>2513.5435643317883</v>
      </c>
      <c r="AJ74" s="3">
        <v>6363.497266048068</v>
      </c>
      <c r="AK74" s="3">
        <v>8234.0622597399379</v>
      </c>
      <c r="AL74" s="3">
        <f t="shared" si="16"/>
        <v>6347931.3357852958</v>
      </c>
      <c r="AM74" s="3">
        <f t="shared" si="17"/>
        <v>421129.80039850337</v>
      </c>
      <c r="AN74" s="3">
        <f t="shared" si="18"/>
        <v>29.395235284724958</v>
      </c>
      <c r="AP74" s="3">
        <v>6363.497266048068</v>
      </c>
      <c r="AQ74" s="3">
        <f t="shared" si="24"/>
        <v>2400</v>
      </c>
      <c r="AR74" s="3">
        <v>29.395235284724958</v>
      </c>
      <c r="AT74" s="3">
        <v>2651.4571941866948</v>
      </c>
      <c r="AU74" s="3">
        <v>2513.5435643317883</v>
      </c>
      <c r="AV74" s="3">
        <f t="shared" si="19"/>
        <v>80418.249219758029</v>
      </c>
      <c r="AW74" s="3">
        <f t="shared" si="20"/>
        <v>21219.016452002033</v>
      </c>
      <c r="AX74" s="3">
        <f t="shared" si="21"/>
        <v>-5.2014277340505952</v>
      </c>
      <c r="AZ74" s="3">
        <v>6363.497266048068</v>
      </c>
      <c r="BA74" s="3">
        <v>8234.0622597399379</v>
      </c>
      <c r="BB74" s="3">
        <v>6363.497266048068</v>
      </c>
      <c r="BC74" s="3">
        <v>29.395235284724958</v>
      </c>
      <c r="BE74" s="3">
        <v>2651.4571941866948</v>
      </c>
      <c r="BF74" s="3">
        <v>2513.5435643317883</v>
      </c>
      <c r="BG74" s="3">
        <v>2651.4571941866948</v>
      </c>
      <c r="BH74" s="3">
        <v>-5.2014277340505952</v>
      </c>
      <c r="BJ74" s="3">
        <v>2651.4571941866948</v>
      </c>
      <c r="BK74" s="3">
        <f>coeff!$C$1+coeff!$C$2*C74+coeff!$C$3*D74+coeff!$C$4*N74+coeff!$C$5*W74+coeff!$C$6*X74+coeff!$C$7*Y74+coeff!$C$8*Z74+coeff!$C$9*AA74</f>
        <v>2597.5477403957075</v>
      </c>
      <c r="BL74" s="3">
        <f t="shared" si="25"/>
        <v>-2.0332009850727926</v>
      </c>
    </row>
    <row r="75" spans="1:64" ht="30" x14ac:dyDescent="0.25">
      <c r="A75" s="5" t="s">
        <v>206</v>
      </c>
      <c r="B75" s="6" t="s">
        <v>207</v>
      </c>
      <c r="C75" s="6">
        <v>12.32</v>
      </c>
      <c r="D75" s="6">
        <v>460</v>
      </c>
      <c r="E75" s="6">
        <v>484</v>
      </c>
      <c r="F75" s="6">
        <v>61170.293489592623</v>
      </c>
      <c r="G75" s="6">
        <v>4800</v>
      </c>
      <c r="H75" s="6">
        <v>460.21212121212119</v>
      </c>
      <c r="I75" s="6">
        <v>1.0521739130434782</v>
      </c>
      <c r="J75" s="6">
        <v>132.97889889041875</v>
      </c>
      <c r="K75" s="6">
        <v>4800</v>
      </c>
      <c r="L75" s="6">
        <v>1.000461220741272</v>
      </c>
      <c r="M75" s="6">
        <v>566.40059550906255</v>
      </c>
      <c r="N75" s="6">
        <v>85383.534662556383</v>
      </c>
      <c r="O75" s="6">
        <v>6700</v>
      </c>
      <c r="P75" s="6">
        <v>449.48719132769327</v>
      </c>
      <c r="Q75" s="6">
        <v>1.2313056424110056</v>
      </c>
      <c r="R75" s="6">
        <v>185.61637878417969</v>
      </c>
      <c r="S75" s="6">
        <v>6700</v>
      </c>
      <c r="T75" s="6">
        <v>0.97714606810368088</v>
      </c>
      <c r="U75" s="6">
        <v>3500</v>
      </c>
      <c r="V75" s="6">
        <v>6700</v>
      </c>
      <c r="W75" s="6">
        <v>64993.4453125</v>
      </c>
      <c r="X75" s="6">
        <v>4.28</v>
      </c>
      <c r="Y75" s="6">
        <v>4</v>
      </c>
      <c r="Z75" s="6">
        <v>0.40382152795791626</v>
      </c>
      <c r="AA75" s="6">
        <v>2.8544461775866767</v>
      </c>
      <c r="AB75" s="6">
        <v>6328.3433243038489</v>
      </c>
      <c r="AC75" s="6">
        <v>4</v>
      </c>
      <c r="AD75" s="3">
        <f t="shared" si="22"/>
        <v>1977.6072888449528</v>
      </c>
      <c r="AE75" s="3">
        <f t="shared" si="23"/>
        <v>6328.3433243038489</v>
      </c>
      <c r="AF75" s="3">
        <f>coeff!$A$1+coeff!$A$2*C75+coeff!$A$3*D75+coeff!$A$4*N75+coeff!$A$5*W75+coeff!$A$6*X75+coeff!$A$7*Y75+coeff!$A$8*Z75+coeff!$A$9*AA75</f>
        <v>8150.0664896589869</v>
      </c>
      <c r="AG75" s="3">
        <f>coeff!$B$1+coeff!$B$2*C75+coeff!$B$3*D75+coeff!$B$4*N75+coeff!$B$5*W75+coeff!$B$6*X75+coeff!$B$7*Y75+coeff!$B$8*Z75+coeff!$B$9*AA75</f>
        <v>2399.9019089537292</v>
      </c>
      <c r="AJ75" s="3">
        <v>6328.3433243038489</v>
      </c>
      <c r="AK75" s="3">
        <v>8150.0664896589869</v>
      </c>
      <c r="AL75" s="3">
        <f t="shared" si="16"/>
        <v>6526308.5606400874</v>
      </c>
      <c r="AM75" s="3">
        <f t="shared" si="17"/>
        <v>537202.3840729245</v>
      </c>
      <c r="AN75" s="3">
        <f t="shared" si="18"/>
        <v>28.786730934127014</v>
      </c>
      <c r="AP75" s="3">
        <v>6328.3433243038489</v>
      </c>
      <c r="AQ75" s="3">
        <f t="shared" si="24"/>
        <v>3200</v>
      </c>
      <c r="AR75" s="3">
        <v>28.786730934127014</v>
      </c>
      <c r="AT75" s="3">
        <v>1977.6072888449528</v>
      </c>
      <c r="AU75" s="3">
        <v>2399.9019089537292</v>
      </c>
      <c r="AV75" s="3">
        <f t="shared" si="19"/>
        <v>152309.72811599472</v>
      </c>
      <c r="AW75" s="3">
        <f t="shared" si="20"/>
        <v>1025.6538214061379</v>
      </c>
      <c r="AX75" s="3">
        <f t="shared" si="21"/>
        <v>21.353815921432158</v>
      </c>
      <c r="AZ75" s="3">
        <v>6328.3433243038489</v>
      </c>
      <c r="BA75" s="3">
        <v>8150.0664896589869</v>
      </c>
      <c r="BB75" s="3">
        <v>6328.3433243038489</v>
      </c>
      <c r="BC75" s="3">
        <v>28.786730934127014</v>
      </c>
      <c r="BE75" s="3">
        <v>1977.6072888449528</v>
      </c>
      <c r="BF75" s="3">
        <v>2399.9019089537292</v>
      </c>
      <c r="BG75" s="3">
        <v>1977.6072888449528</v>
      </c>
      <c r="BH75" s="3">
        <v>21.353815921432158</v>
      </c>
      <c r="BJ75" s="3">
        <v>1977.6072888449528</v>
      </c>
      <c r="BK75" s="3">
        <f>coeff!$C$1+coeff!$C$2*C75+coeff!$C$3*D75+coeff!$C$4*N75+coeff!$C$5*W75+coeff!$C$6*X75+coeff!$C$7*Y75+coeff!$C$8*Z75+coeff!$C$9*AA75</f>
        <v>2408.5104545642002</v>
      </c>
      <c r="BL75" s="3">
        <f t="shared" si="25"/>
        <v>21.789116987474397</v>
      </c>
    </row>
    <row r="76" spans="1:64" ht="30" x14ac:dyDescent="0.25">
      <c r="A76" s="5" t="s">
        <v>208</v>
      </c>
      <c r="B76" s="6" t="s">
        <v>85</v>
      </c>
      <c r="C76" s="6">
        <v>10.18</v>
      </c>
      <c r="D76" s="6">
        <v>582</v>
      </c>
      <c r="E76" s="6">
        <v>890</v>
      </c>
      <c r="F76" s="6">
        <v>61901.834229529646</v>
      </c>
      <c r="G76" s="6">
        <v>5800</v>
      </c>
      <c r="H76" s="6">
        <v>869.25</v>
      </c>
      <c r="I76" s="6">
        <v>1.529209621993127</v>
      </c>
      <c r="J76" s="6">
        <v>106.36053991328117</v>
      </c>
      <c r="K76" s="6">
        <v>5800</v>
      </c>
      <c r="L76" s="6">
        <v>1.4935567378997803</v>
      </c>
      <c r="M76" s="6">
        <v>1119.5493820066181</v>
      </c>
      <c r="N76" s="6">
        <v>74709.110277018539</v>
      </c>
      <c r="O76" s="6">
        <v>7000</v>
      </c>
      <c r="P76" s="6">
        <v>1001.4492981759795</v>
      </c>
      <c r="Q76" s="6">
        <v>1.9236243677089657</v>
      </c>
      <c r="R76" s="6">
        <v>128.36616516113281</v>
      </c>
      <c r="S76" s="6">
        <v>7000</v>
      </c>
      <c r="T76" s="6">
        <v>1.7207032614707551</v>
      </c>
      <c r="U76" s="6">
        <v>5100</v>
      </c>
      <c r="V76" s="6">
        <v>7000</v>
      </c>
      <c r="W76" s="6">
        <v>64570.01953125</v>
      </c>
      <c r="X76" s="6">
        <v>4.6020000000000003</v>
      </c>
      <c r="Y76" s="6">
        <v>4.375</v>
      </c>
      <c r="Z76" s="6">
        <v>0.56371700763702393</v>
      </c>
      <c r="AA76" s="6">
        <v>4.3388745642457209</v>
      </c>
      <c r="AB76" s="6">
        <v>6107.0939988040172</v>
      </c>
      <c r="AC76" s="6">
        <v>195</v>
      </c>
      <c r="AD76" s="3">
        <f t="shared" si="22"/>
        <v>3214.2599993705353</v>
      </c>
      <c r="AE76" s="3">
        <f t="shared" si="23"/>
        <v>6107.0939988040172</v>
      </c>
      <c r="AF76" s="3">
        <f>coeff!$A$1+coeff!$A$2*C76+coeff!$A$3*D76+coeff!$A$4*N76+coeff!$A$5*W76+coeff!$A$6*X76+coeff!$A$7*Y76+coeff!$A$8*Z76+coeff!$A$9*AA76</f>
        <v>7636.9776865672484</v>
      </c>
      <c r="AG76" s="3">
        <f>coeff!$B$1+coeff!$B$2*C76+coeff!$B$3*D76+coeff!$B$4*N76+coeff!$B$5*W76+coeff!$B$6*X76+coeff!$B$7*Y76+coeff!$B$8*Z76+coeff!$B$9*AA76</f>
        <v>2446.0683604439519</v>
      </c>
      <c r="AJ76" s="3">
        <v>6107.0939988040172</v>
      </c>
      <c r="AK76" s="3">
        <v>7636.9776865672484</v>
      </c>
      <c r="AL76" s="3">
        <f t="shared" si="16"/>
        <v>7705695.2337447209</v>
      </c>
      <c r="AM76" s="3">
        <f t="shared" si="17"/>
        <v>1552590.0569939525</v>
      </c>
      <c r="AN76" s="3">
        <f t="shared" si="18"/>
        <v>25.050927463419359</v>
      </c>
      <c r="AP76" s="3">
        <v>6107.0939988040172</v>
      </c>
      <c r="AQ76" s="3">
        <f t="shared" si="24"/>
        <v>1900</v>
      </c>
      <c r="AR76" s="3">
        <v>25.050927463419359</v>
      </c>
      <c r="AT76" s="3">
        <v>3214.2599993705353</v>
      </c>
      <c r="AU76" s="3">
        <v>2446.0683604439519</v>
      </c>
      <c r="AV76" s="3">
        <f t="shared" si="19"/>
        <v>716365.74164442124</v>
      </c>
      <c r="AW76" s="3">
        <f t="shared" si="20"/>
        <v>6114.0329681889098</v>
      </c>
      <c r="AX76" s="3">
        <f t="shared" si="21"/>
        <v>-23.899486633844873</v>
      </c>
      <c r="AZ76" s="3">
        <v>6107.0939988040172</v>
      </c>
      <c r="BA76" s="3">
        <v>7636.9776865672484</v>
      </c>
      <c r="BB76" s="3">
        <v>6107.0939988040172</v>
      </c>
      <c r="BC76" s="3">
        <v>25.050927463419359</v>
      </c>
      <c r="BE76" s="3">
        <v>3214.2599993705353</v>
      </c>
      <c r="BF76" s="3">
        <v>2446.0683604439519</v>
      </c>
      <c r="BG76" s="3">
        <v>3214.2599993705353</v>
      </c>
      <c r="BH76" s="3">
        <v>-23.899486633844873</v>
      </c>
      <c r="BJ76" s="3">
        <v>3214.2599993705353</v>
      </c>
      <c r="BK76" s="3">
        <f>coeff!$C$1+coeff!$C$2*C76+coeff!$C$3*D76+coeff!$C$4*N76+coeff!$C$5*W76+coeff!$C$6*X76+coeff!$C$7*Y76+coeff!$C$8*Z76+coeff!$C$9*AA76</f>
        <v>2654.2634986240196</v>
      </c>
      <c r="BL76" s="3">
        <f t="shared" si="25"/>
        <v>-17.422252737992032</v>
      </c>
    </row>
    <row r="77" spans="1:64" ht="30" x14ac:dyDescent="0.25">
      <c r="A77" s="4" t="s">
        <v>209</v>
      </c>
      <c r="B77" s="3" t="s">
        <v>30</v>
      </c>
      <c r="C77" s="3">
        <v>10.199999999999999</v>
      </c>
      <c r="D77" s="3">
        <v>400</v>
      </c>
      <c r="E77" s="3">
        <v>501</v>
      </c>
      <c r="F77" s="3">
        <v>65408.447897387625</v>
      </c>
      <c r="G77" s="3">
        <v>4000</v>
      </c>
      <c r="H77" s="3">
        <v>464.93333333333334</v>
      </c>
      <c r="I77" s="3">
        <v>1.2524999999999999</v>
      </c>
      <c r="J77" s="3">
        <v>163.52111974346906</v>
      </c>
      <c r="K77" s="3">
        <v>4000</v>
      </c>
      <c r="L77" s="3">
        <v>1.1623333692550659</v>
      </c>
      <c r="M77" s="3">
        <v>466.0981100598982</v>
      </c>
      <c r="N77" s="3">
        <v>98112.671846081415</v>
      </c>
      <c r="O77" s="3">
        <v>6000</v>
      </c>
      <c r="P77" s="3">
        <v>403.76891181267257</v>
      </c>
      <c r="Q77" s="3">
        <v>1.1652452751497455</v>
      </c>
      <c r="R77" s="3">
        <v>245.28167724609375</v>
      </c>
      <c r="S77" s="3">
        <v>6000</v>
      </c>
      <c r="T77" s="3">
        <v>1.0094222795316814</v>
      </c>
      <c r="U77" s="3">
        <v>3200</v>
      </c>
      <c r="V77" s="3">
        <v>6000</v>
      </c>
      <c r="W77" s="3">
        <v>75219.71875</v>
      </c>
      <c r="X77" s="3">
        <v>4.03</v>
      </c>
      <c r="Y77" s="3">
        <v>4.05</v>
      </c>
      <c r="Z77" s="3">
        <v>0.30352777242660522</v>
      </c>
      <c r="AA77" s="3">
        <v>1.8499076028309629</v>
      </c>
      <c r="AB77" s="3">
        <v>6080.9158166028919</v>
      </c>
      <c r="AC77" s="3">
        <v>138</v>
      </c>
      <c r="AD77" s="3">
        <f t="shared" si="22"/>
        <v>2171.7556487867473</v>
      </c>
      <c r="AE77" s="3">
        <f t="shared" si="23"/>
        <v>6080.9158166028919</v>
      </c>
      <c r="AF77" s="3">
        <f>coeff!$A$1+coeff!$A$2*C77+coeff!$A$3*D77+coeff!$A$4*N77+coeff!$A$5*W77+coeff!$A$6*X77+coeff!$A$7*Y77+coeff!$A$8*Z77+coeff!$A$9*AA77</f>
        <v>6392.3557159867332</v>
      </c>
      <c r="AG77" s="3">
        <f>coeff!$B$1+coeff!$B$2*C77+coeff!$B$3*D77+coeff!$B$4*N77+coeff!$B$5*W77+coeff!$B$6*X77+coeff!$B$7*Y77+coeff!$B$8*Z77+coeff!$B$9*AA77</f>
        <v>2098.8650290726941</v>
      </c>
      <c r="AJ77" s="3">
        <v>6080.9158166028919</v>
      </c>
      <c r="AK77" s="3">
        <v>6392.3557159867332</v>
      </c>
      <c r="AL77" s="3">
        <f t="shared" si="16"/>
        <v>7851717.2647652486</v>
      </c>
      <c r="AM77" s="3">
        <f t="shared" si="17"/>
        <v>6203345.8315398516</v>
      </c>
      <c r="AN77" s="3">
        <f t="shared" si="18"/>
        <v>5.1215953119020057</v>
      </c>
      <c r="AP77" s="3">
        <v>6080.9158166028919</v>
      </c>
      <c r="AQ77" s="3">
        <f t="shared" si="24"/>
        <v>2800</v>
      </c>
      <c r="AR77" s="3">
        <v>5.1215953119020057</v>
      </c>
      <c r="AT77" s="3">
        <v>2171.7556487867473</v>
      </c>
      <c r="AU77" s="3">
        <v>2098.8650290726941</v>
      </c>
      <c r="AV77" s="3">
        <f t="shared" si="19"/>
        <v>38463.222919341788</v>
      </c>
      <c r="AW77" s="3">
        <f t="shared" si="20"/>
        <v>72366.944670678247</v>
      </c>
      <c r="AX77" s="3">
        <f t="shared" si="21"/>
        <v>-3.3562993035046813</v>
      </c>
      <c r="AZ77" s="3">
        <v>6080.9158166028919</v>
      </c>
      <c r="BA77" s="3">
        <v>6392.3557159867332</v>
      </c>
      <c r="BB77" s="3">
        <v>6080.9158166028919</v>
      </c>
      <c r="BC77" s="3">
        <v>5.1215953119020057</v>
      </c>
      <c r="BE77" s="3">
        <v>2171.7556487867473</v>
      </c>
      <c r="BF77" s="3">
        <v>2098.8650290726941</v>
      </c>
      <c r="BG77" s="3">
        <v>2171.7556487867473</v>
      </c>
      <c r="BH77" s="3">
        <v>-3.3562993035046813</v>
      </c>
      <c r="BJ77" s="3">
        <v>2171.7556487867473</v>
      </c>
      <c r="BK77" s="3">
        <f>coeff!$C$1+coeff!$C$2*C77+coeff!$C$3*D77+coeff!$C$4*N77+coeff!$C$5*W77+coeff!$C$6*X77+coeff!$C$7*Y77+coeff!$C$8*Z77+coeff!$C$9*AA77</f>
        <v>2185.4016621052283</v>
      </c>
      <c r="BL77" s="3">
        <f t="shared" si="25"/>
        <v>0.6283401784222058</v>
      </c>
    </row>
    <row r="78" spans="1:64" ht="30" x14ac:dyDescent="0.25">
      <c r="A78" s="5" t="s">
        <v>210</v>
      </c>
      <c r="B78" s="6" t="s">
        <v>211</v>
      </c>
      <c r="C78" s="6">
        <v>11</v>
      </c>
      <c r="D78" s="6">
        <v>535</v>
      </c>
      <c r="E78" s="6">
        <v>690</v>
      </c>
      <c r="F78" s="6">
        <v>66799.563088143943</v>
      </c>
      <c r="G78" s="6">
        <v>4400</v>
      </c>
      <c r="H78" s="6">
        <v>649.57142857142856</v>
      </c>
      <c r="I78" s="6">
        <v>1.2897196261682242</v>
      </c>
      <c r="J78" s="6">
        <v>124.85899642643727</v>
      </c>
      <c r="K78" s="6">
        <v>4400</v>
      </c>
      <c r="L78" s="6">
        <v>1.2141522169113159</v>
      </c>
      <c r="M78" s="6">
        <v>652.88007328243089</v>
      </c>
      <c r="N78" s="6">
        <v>81981.281971813034</v>
      </c>
      <c r="O78" s="6">
        <v>5400</v>
      </c>
      <c r="P78" s="6">
        <v>533.63283213434511</v>
      </c>
      <c r="Q78" s="6">
        <v>1.2203365855746371</v>
      </c>
      <c r="R78" s="6">
        <v>153.23603820800781</v>
      </c>
      <c r="S78" s="6">
        <v>5400</v>
      </c>
      <c r="T78" s="6">
        <v>0.99744454604550481</v>
      </c>
      <c r="U78" s="6">
        <v>3000</v>
      </c>
      <c r="V78" s="6">
        <v>5600</v>
      </c>
      <c r="W78" s="6">
        <v>65281.3984375</v>
      </c>
      <c r="X78" s="6">
        <v>4.3499999999999996</v>
      </c>
      <c r="Y78" s="6">
        <v>4.5</v>
      </c>
      <c r="Z78" s="6">
        <v>0.37302076816558838</v>
      </c>
      <c r="AA78" s="6">
        <v>2.6367284360373997</v>
      </c>
      <c r="AB78" s="6">
        <v>5750.1515836877334</v>
      </c>
      <c r="AC78" s="6">
        <v>1</v>
      </c>
      <c r="AD78" s="3">
        <f t="shared" si="22"/>
        <v>2211.5967629568204</v>
      </c>
      <c r="AE78" s="3">
        <f t="shared" si="23"/>
        <v>5750.1515836877334</v>
      </c>
      <c r="AF78" s="3">
        <f>coeff!$A$1+coeff!$A$2*C78+coeff!$A$3*D78+coeff!$A$4*N78+coeff!$A$5*W78+coeff!$A$6*X78+coeff!$A$7*Y78+coeff!$A$8*Z78+coeff!$A$9*AA78</f>
        <v>8009.8869731174664</v>
      </c>
      <c r="AG78" s="3">
        <f>coeff!$B$1+coeff!$B$2*C78+coeff!$B$3*D78+coeff!$B$4*N78+coeff!$B$5*W78+coeff!$B$6*X78+coeff!$B$7*Y78+coeff!$B$8*Z78+coeff!$B$9*AA78</f>
        <v>2297.7411916902588</v>
      </c>
      <c r="AJ78" s="3">
        <v>5750.1515836877334</v>
      </c>
      <c r="AK78" s="3">
        <v>8009.8869731174664</v>
      </c>
      <c r="AL78" s="3">
        <f t="shared" si="16"/>
        <v>9814785.5915392991</v>
      </c>
      <c r="AM78" s="3">
        <f t="shared" si="17"/>
        <v>762339.28701258171</v>
      </c>
      <c r="AN78" s="3">
        <f t="shared" si="18"/>
        <v>39.298709895583336</v>
      </c>
      <c r="AP78" s="3">
        <v>5750.1515836877334</v>
      </c>
      <c r="AQ78" s="3">
        <f t="shared" si="24"/>
        <v>2600</v>
      </c>
      <c r="AR78" s="3">
        <v>39.298709895583336</v>
      </c>
      <c r="AT78" s="3">
        <v>2211.5967629568204</v>
      </c>
      <c r="AU78" s="3">
        <v>2297.7411916902588</v>
      </c>
      <c r="AV78" s="3">
        <f t="shared" si="19"/>
        <v>24423.224441488743</v>
      </c>
      <c r="AW78" s="3">
        <f t="shared" si="20"/>
        <v>4918.9023365257426</v>
      </c>
      <c r="AX78" s="3">
        <f t="shared" si="21"/>
        <v>3.8951236579975186</v>
      </c>
      <c r="AZ78" s="3">
        <v>5750.1515836877334</v>
      </c>
      <c r="BA78" s="3">
        <v>8009.8869731174664</v>
      </c>
      <c r="BB78" s="3">
        <v>5750.1515836877334</v>
      </c>
      <c r="BC78" s="3">
        <v>39.298709895583336</v>
      </c>
      <c r="BE78" s="3">
        <v>2211.5967629568204</v>
      </c>
      <c r="BF78" s="3">
        <v>2297.7411916902588</v>
      </c>
      <c r="BG78" s="3">
        <v>2211.5967629568204</v>
      </c>
      <c r="BH78" s="3">
        <v>3.8951236579975186</v>
      </c>
      <c r="BJ78" s="3">
        <v>2211.5967629568204</v>
      </c>
      <c r="BK78" s="3">
        <f>coeff!$C$1+coeff!$C$2*C78+coeff!$C$3*D78+coeff!$C$4*N78+coeff!$C$5*W78+coeff!$C$6*X78+coeff!$C$7*Y78+coeff!$C$8*Z78+coeff!$C$9*AA78</f>
        <v>2187.4501136286094</v>
      </c>
      <c r="BL78" s="3">
        <f t="shared" si="25"/>
        <v>-1.0918197083960197</v>
      </c>
    </row>
    <row r="79" spans="1:64" ht="30" x14ac:dyDescent="0.25">
      <c r="A79" s="4" t="s">
        <v>212</v>
      </c>
      <c r="B79" s="3" t="s">
        <v>213</v>
      </c>
      <c r="C79" s="3">
        <v>10</v>
      </c>
      <c r="D79" s="3">
        <v>427</v>
      </c>
      <c r="E79" s="3">
        <v>523</v>
      </c>
      <c r="F79" s="3">
        <v>56060.517456410242</v>
      </c>
      <c r="G79" s="3">
        <v>3500</v>
      </c>
      <c r="H79" s="3">
        <v>505.85714285714283</v>
      </c>
      <c r="I79" s="3">
        <v>1.224824355971897</v>
      </c>
      <c r="J79" s="3">
        <v>131.28926804779917</v>
      </c>
      <c r="K79" s="3">
        <v>3500</v>
      </c>
      <c r="L79" s="3">
        <v>1.1846771240234375</v>
      </c>
      <c r="M79" s="3">
        <v>540.35393641747999</v>
      </c>
      <c r="N79" s="3">
        <v>96103.744210988938</v>
      </c>
      <c r="O79" s="3">
        <v>6000</v>
      </c>
      <c r="P79" s="3">
        <v>440.31529035134434</v>
      </c>
      <c r="Q79" s="3">
        <v>1.2654658932493676</v>
      </c>
      <c r="R79" s="3">
        <v>225.06732177734375</v>
      </c>
      <c r="S79" s="3">
        <v>6000</v>
      </c>
      <c r="T79" s="3">
        <v>1.0311833497689564</v>
      </c>
      <c r="U79" s="3">
        <v>3500</v>
      </c>
      <c r="V79" s="3">
        <v>6000</v>
      </c>
      <c r="W79" s="3">
        <v>73679.5390625</v>
      </c>
      <c r="X79" s="3">
        <v>4.125</v>
      </c>
      <c r="Y79" s="3">
        <v>4</v>
      </c>
      <c r="Z79" s="3">
        <v>0.30552330613136292</v>
      </c>
      <c r="AA79" s="3">
        <v>1.996445930009062</v>
      </c>
      <c r="AB79" s="3">
        <v>5539.6511844809847</v>
      </c>
      <c r="AC79" s="3">
        <v>193</v>
      </c>
      <c r="AD79" s="3">
        <f t="shared" si="22"/>
        <v>2215.8604737923938</v>
      </c>
      <c r="AE79" s="3">
        <f t="shared" si="23"/>
        <v>5539.6511844809847</v>
      </c>
      <c r="AF79" s="3">
        <f>coeff!$A$1+coeff!$A$2*C79+coeff!$A$3*D79+coeff!$A$4*N79+coeff!$A$5*W79+coeff!$A$6*X79+coeff!$A$7*Y79+coeff!$A$8*Z79+coeff!$A$9*AA79</f>
        <v>6193.9797793190319</v>
      </c>
      <c r="AG79" s="3">
        <f>coeff!$B$1+coeff!$B$2*C79+coeff!$B$3*D79+coeff!$B$4*N79+coeff!$B$5*W79+coeff!$B$6*X79+coeff!$B$7*Y79+coeff!$B$8*Z79+coeff!$B$9*AA79</f>
        <v>2038.9357897698735</v>
      </c>
      <c r="AJ79" s="3">
        <v>5539.6511844809847</v>
      </c>
      <c r="AK79" s="3">
        <v>6193.9797793190319</v>
      </c>
      <c r="AL79" s="3">
        <f t="shared" si="16"/>
        <v>11178030.81131668</v>
      </c>
      <c r="AM79" s="3">
        <f t="shared" si="17"/>
        <v>7230869.5668766182</v>
      </c>
      <c r="AN79" s="3">
        <f t="shared" si="18"/>
        <v>11.811729169358374</v>
      </c>
      <c r="AP79" s="3">
        <v>5539.6511844809847</v>
      </c>
      <c r="AQ79" s="3">
        <f t="shared" si="24"/>
        <v>2500</v>
      </c>
      <c r="AR79" s="3">
        <v>11.811729169358374</v>
      </c>
      <c r="AT79" s="3">
        <v>2215.8604737923938</v>
      </c>
      <c r="AU79" s="3">
        <v>2038.9357897698735</v>
      </c>
      <c r="AV79" s="3">
        <f t="shared" si="19"/>
        <v>23108.744050149544</v>
      </c>
      <c r="AW79" s="3">
        <f t="shared" si="20"/>
        <v>108201.71349691015</v>
      </c>
      <c r="AX79" s="3">
        <f t="shared" si="21"/>
        <v>-7.9844686123092314</v>
      </c>
      <c r="AZ79" s="3">
        <v>5539.6511844809847</v>
      </c>
      <c r="BA79" s="3">
        <v>6193.9797793190319</v>
      </c>
      <c r="BB79" s="3">
        <v>5539.6511844809847</v>
      </c>
      <c r="BC79" s="3">
        <v>11.811729169358374</v>
      </c>
      <c r="BE79" s="3">
        <v>2215.8604737923938</v>
      </c>
      <c r="BF79" s="3">
        <v>2038.9357897698735</v>
      </c>
      <c r="BG79" s="3">
        <v>2215.8604737923938</v>
      </c>
      <c r="BH79" s="3">
        <v>-7.9844686123092314</v>
      </c>
      <c r="BJ79" s="3">
        <v>2215.8604737923938</v>
      </c>
      <c r="BK79" s="3">
        <f>coeff!$C$1+coeff!$C$2*C79+coeff!$C$3*D79+coeff!$C$4*N79+coeff!$C$5*W79+coeff!$C$6*X79+coeff!$C$7*Y79+coeff!$C$8*Z79+coeff!$C$9*AA79</f>
        <v>2110.8306594417822</v>
      </c>
      <c r="BL79" s="3">
        <f t="shared" si="25"/>
        <v>-4.7399110003914409</v>
      </c>
    </row>
    <row r="80" spans="1:64" ht="30" x14ac:dyDescent="0.25">
      <c r="A80" s="5" t="s">
        <v>214</v>
      </c>
      <c r="B80" s="6" t="s">
        <v>215</v>
      </c>
      <c r="C80" s="6">
        <v>10.5</v>
      </c>
      <c r="D80" s="6">
        <v>467</v>
      </c>
      <c r="E80" s="6">
        <v>577</v>
      </c>
      <c r="F80" s="6">
        <v>61243.266618225724</v>
      </c>
      <c r="G80" s="6">
        <v>3600</v>
      </c>
      <c r="H80" s="6">
        <v>527.57142857142856</v>
      </c>
      <c r="I80" s="6">
        <v>1.2355460385438972</v>
      </c>
      <c r="J80" s="6">
        <v>131.14189854009791</v>
      </c>
      <c r="K80" s="6">
        <v>3600</v>
      </c>
      <c r="L80" s="6">
        <v>1.1297032833099365</v>
      </c>
      <c r="M80" s="6">
        <v>463.62291584797879</v>
      </c>
      <c r="N80" s="6">
        <v>85060.092525313521</v>
      </c>
      <c r="O80" s="6">
        <v>5000</v>
      </c>
      <c r="P80" s="6">
        <v>408.10512567271871</v>
      </c>
      <c r="Q80" s="6">
        <v>0.99276855641965478</v>
      </c>
      <c r="R80" s="6">
        <v>182.14152526855469</v>
      </c>
      <c r="S80" s="6">
        <v>5000</v>
      </c>
      <c r="T80" s="6">
        <v>0.87388677874243814</v>
      </c>
      <c r="U80" s="6">
        <v>2800</v>
      </c>
      <c r="V80" s="6">
        <v>5400</v>
      </c>
      <c r="W80" s="6">
        <v>69749.2734375</v>
      </c>
      <c r="X80" s="6">
        <v>4.1849999999999996</v>
      </c>
      <c r="Y80" s="6">
        <v>4.25</v>
      </c>
      <c r="Z80" s="6">
        <v>0.30289942026138306</v>
      </c>
      <c r="AA80" s="6">
        <v>2.0078477122213436</v>
      </c>
      <c r="AB80" s="6">
        <v>5209.3341613361745</v>
      </c>
      <c r="AC80" s="6">
        <v>151</v>
      </c>
      <c r="AD80" s="3">
        <f t="shared" si="22"/>
        <v>2003.5900620523748</v>
      </c>
      <c r="AE80" s="3">
        <f t="shared" si="23"/>
        <v>5209.3341613361745</v>
      </c>
      <c r="AF80" s="3">
        <f>coeff!$A$1+coeff!$A$2*C80+coeff!$A$3*D80+coeff!$A$4*N80+coeff!$A$5*W80+coeff!$A$6*X80+coeff!$A$7*Y80+coeff!$A$8*Z80+coeff!$A$9*AA80</f>
        <v>6521.0911039410776</v>
      </c>
      <c r="AG80" s="3">
        <f>coeff!$B$1+coeff!$B$2*C80+coeff!$B$3*D80+coeff!$B$4*N80+coeff!$B$5*W80+coeff!$B$6*X80+coeff!$B$7*Y80+coeff!$B$8*Z80+coeff!$B$9*AA80</f>
        <v>2160.952170118986</v>
      </c>
      <c r="AJ80" s="3">
        <v>5209.3341613361745</v>
      </c>
      <c r="AK80" s="3">
        <v>6521.0911039410776</v>
      </c>
      <c r="AL80" s="3">
        <f t="shared" si="16"/>
        <v>13495875.094655499</v>
      </c>
      <c r="AM80" s="3">
        <f t="shared" si="17"/>
        <v>5578648.608992815</v>
      </c>
      <c r="AN80" s="3">
        <f t="shared" si="18"/>
        <v>25.180894563086397</v>
      </c>
      <c r="AP80" s="3">
        <v>5209.3341613361745</v>
      </c>
      <c r="AQ80" s="3">
        <f t="shared" si="24"/>
        <v>2600</v>
      </c>
      <c r="AR80" s="3">
        <v>25.180894563086397</v>
      </c>
      <c r="AT80" s="3">
        <v>2003.5900620523748</v>
      </c>
      <c r="AU80" s="3">
        <v>2160.952170118986</v>
      </c>
      <c r="AV80" s="3">
        <f t="shared" si="19"/>
        <v>132704.30172064106</v>
      </c>
      <c r="AW80" s="3">
        <f t="shared" si="20"/>
        <v>42817.503826366148</v>
      </c>
      <c r="AX80" s="3">
        <f t="shared" si="21"/>
        <v>7.8540072166966901</v>
      </c>
      <c r="AZ80" s="3">
        <v>5209.3341613361745</v>
      </c>
      <c r="BA80" s="3">
        <v>6521.0911039410776</v>
      </c>
      <c r="BB80" s="3">
        <v>5209.3341613361745</v>
      </c>
      <c r="BC80" s="3">
        <v>25.180894563086397</v>
      </c>
      <c r="BE80" s="3">
        <v>2003.5900620523748</v>
      </c>
      <c r="BF80" s="3">
        <v>2160.952170118986</v>
      </c>
      <c r="BG80" s="3">
        <v>2003.5900620523748</v>
      </c>
      <c r="BH80" s="3">
        <v>7.8540072166966901</v>
      </c>
      <c r="BJ80" s="3">
        <v>2003.5900620523748</v>
      </c>
      <c r="BK80" s="3">
        <f>coeff!$C$1+coeff!$C$2*C80+coeff!$C$3*D80+coeff!$C$4*N80+coeff!$C$5*W80+coeff!$C$6*X80+coeff!$C$7*Y80+coeff!$C$8*Z80+coeff!$C$9*AA80</f>
        <v>2069.6623855346452</v>
      </c>
      <c r="BL80" s="3">
        <f t="shared" si="25"/>
        <v>3.2976967062109126</v>
      </c>
    </row>
    <row r="81" spans="1:64" ht="30" x14ac:dyDescent="0.25">
      <c r="A81" s="5" t="s">
        <v>216</v>
      </c>
      <c r="B81" s="6" t="s">
        <v>217</v>
      </c>
      <c r="C81" s="6">
        <v>12.4</v>
      </c>
      <c r="D81" s="6">
        <v>460</v>
      </c>
      <c r="E81" s="6">
        <v>554</v>
      </c>
      <c r="F81" s="6">
        <v>64917.450151262638</v>
      </c>
      <c r="G81" s="6">
        <v>4400</v>
      </c>
      <c r="H81" s="6">
        <v>524.38461538461536</v>
      </c>
      <c r="I81" s="6">
        <v>1.2043478260869565</v>
      </c>
      <c r="J81" s="6">
        <v>141.12489163317966</v>
      </c>
      <c r="K81" s="6">
        <v>4400</v>
      </c>
      <c r="L81" s="6">
        <v>1.139966607093811</v>
      </c>
      <c r="M81" s="6">
        <v>519.69558472569122</v>
      </c>
      <c r="N81" s="6">
        <v>78196.019500384544</v>
      </c>
      <c r="O81" s="6">
        <v>5300</v>
      </c>
      <c r="P81" s="6">
        <v>424.99597232841893</v>
      </c>
      <c r="Q81" s="6">
        <v>1.1297730102732417</v>
      </c>
      <c r="R81" s="6">
        <v>169.99134826660156</v>
      </c>
      <c r="S81" s="6">
        <v>5300</v>
      </c>
      <c r="T81" s="6">
        <v>0.92390428767047605</v>
      </c>
      <c r="U81" s="6">
        <v>3000</v>
      </c>
      <c r="V81" s="6">
        <v>5500</v>
      </c>
      <c r="W81" s="6">
        <v>62704.35546875</v>
      </c>
      <c r="X81" s="6">
        <v>4.3600000000000003</v>
      </c>
      <c r="Y81" s="6">
        <v>3.85</v>
      </c>
      <c r="Z81" s="6">
        <v>0.32553768157958984</v>
      </c>
      <c r="AA81" s="6">
        <v>2.2499549356177524</v>
      </c>
      <c r="AB81" s="6">
        <v>5159.6772369107184</v>
      </c>
      <c r="AC81" s="6">
        <v>149</v>
      </c>
      <c r="AD81" s="3">
        <f t="shared" si="22"/>
        <v>2063.8708947642872</v>
      </c>
      <c r="AE81" s="3">
        <f t="shared" si="23"/>
        <v>5159.6772369107184</v>
      </c>
      <c r="AF81" s="3">
        <f>coeff!$A$1+coeff!$A$2*C81+coeff!$A$3*D81+coeff!$A$4*N81+coeff!$A$5*W81+coeff!$A$6*X81+coeff!$A$7*Y81+coeff!$A$8*Z81+coeff!$A$9*AA81</f>
        <v>7513.026374652095</v>
      </c>
      <c r="AG81" s="3">
        <f>coeff!$B$1+coeff!$B$2*C81+coeff!$B$3*D81+coeff!$B$4*N81+coeff!$B$5*W81+coeff!$B$6*X81+coeff!$B$7*Y81+coeff!$B$8*Z81+coeff!$B$9*AA81</f>
        <v>2322.3588525484743</v>
      </c>
      <c r="AJ81" s="3">
        <v>5159.6772369107184</v>
      </c>
      <c r="AK81" s="3">
        <v>7513.026374652095</v>
      </c>
      <c r="AL81" s="3">
        <f t="shared" si="16"/>
        <v>13863187.533959147</v>
      </c>
      <c r="AM81" s="3">
        <f t="shared" si="17"/>
        <v>1876848.0210682556</v>
      </c>
      <c r="AN81" s="3">
        <f t="shared" si="18"/>
        <v>45.610394404251728</v>
      </c>
      <c r="AP81" s="3">
        <v>5159.6772369107184</v>
      </c>
      <c r="AQ81" s="3">
        <f t="shared" si="24"/>
        <v>2500</v>
      </c>
      <c r="AR81" s="3">
        <v>45.610394404251728</v>
      </c>
      <c r="AT81" s="3">
        <v>2063.8708947642872</v>
      </c>
      <c r="AU81" s="3">
        <v>2322.3588525484743</v>
      </c>
      <c r="AV81" s="3">
        <f t="shared" si="19"/>
        <v>92419.151689249426</v>
      </c>
      <c r="AW81" s="3">
        <f t="shared" si="20"/>
        <v>2071.8178509954346</v>
      </c>
      <c r="AX81" s="3">
        <f t="shared" si="21"/>
        <v>12.524424780635746</v>
      </c>
      <c r="AZ81" s="3">
        <v>5159.6772369107184</v>
      </c>
      <c r="BA81" s="3">
        <v>7513.026374652095</v>
      </c>
      <c r="BB81" s="3">
        <v>5159.6772369107184</v>
      </c>
      <c r="BC81" s="3">
        <v>45.610394404251728</v>
      </c>
      <c r="BE81" s="3">
        <v>2063.8708947642872</v>
      </c>
      <c r="BF81" s="3">
        <v>2322.3588525484743</v>
      </c>
      <c r="BG81" s="3">
        <v>2063.8708947642872</v>
      </c>
      <c r="BH81" s="3">
        <v>12.524424780635746</v>
      </c>
      <c r="BJ81" s="3">
        <v>2063.8708947642872</v>
      </c>
      <c r="BK81" s="3">
        <f>coeff!$C$1+coeff!$C$2*C81+coeff!$C$3*D81+coeff!$C$4*N81+coeff!$C$5*W81+coeff!$C$6*X81+coeff!$C$7*Y81+coeff!$C$8*Z81+coeff!$C$9*AA81</f>
        <v>2143.8592534836307</v>
      </c>
      <c r="BL81" s="3">
        <f t="shared" si="25"/>
        <v>3.8756474022799239</v>
      </c>
    </row>
    <row r="82" spans="1:64" ht="28.8" x14ac:dyDescent="0.3">
      <c r="A82" s="4" t="s">
        <v>212</v>
      </c>
      <c r="B82" s="3" t="s">
        <v>218</v>
      </c>
      <c r="C82" s="3">
        <v>9.5</v>
      </c>
      <c r="D82" s="3">
        <v>509</v>
      </c>
      <c r="E82" s="3">
        <v>626</v>
      </c>
      <c r="F82" s="3">
        <v>73082.579845641536</v>
      </c>
      <c r="G82" s="3">
        <v>4600</v>
      </c>
      <c r="H82" s="3">
        <v>601</v>
      </c>
      <c r="I82" s="3">
        <v>1.2298624754420433</v>
      </c>
      <c r="J82" s="3">
        <v>143.58070696589692</v>
      </c>
      <c r="K82" s="3">
        <v>4600</v>
      </c>
      <c r="L82" s="3">
        <v>1.1807466745376587</v>
      </c>
      <c r="M82" s="3">
        <v>611.79184936456898</v>
      </c>
      <c r="N82" s="3">
        <v>92147.600674939313</v>
      </c>
      <c r="O82" s="3">
        <v>5800</v>
      </c>
      <c r="P82" s="3">
        <v>534.16051090040253</v>
      </c>
      <c r="Q82" s="3">
        <v>1.2019486235060295</v>
      </c>
      <c r="R82" s="3">
        <v>181.03654479980469</v>
      </c>
      <c r="S82" s="3">
        <v>5800</v>
      </c>
      <c r="T82" s="3">
        <v>1.0494312591363508</v>
      </c>
      <c r="U82" s="3">
        <v>3500</v>
      </c>
      <c r="V82" s="3">
        <v>5800</v>
      </c>
      <c r="W82" s="3">
        <v>74671.328125</v>
      </c>
      <c r="X82" s="3">
        <v>4.5</v>
      </c>
      <c r="Y82" s="3">
        <v>4</v>
      </c>
      <c r="Z82" s="3">
        <v>0.32433006167411804</v>
      </c>
      <c r="AA82" s="3">
        <v>2.3434997599157419</v>
      </c>
      <c r="AB82" s="3">
        <v>5129.4092474502222</v>
      </c>
      <c r="AC82" s="3">
        <v>194</v>
      </c>
      <c r="AD82" s="3">
        <f t="shared" si="22"/>
        <v>2230.1779336740096</v>
      </c>
      <c r="AE82" s="3">
        <f t="shared" si="23"/>
        <v>5129.4092474502222</v>
      </c>
      <c r="AF82" s="3">
        <f>coeff!$A$1+coeff!$A$2*C82+coeff!$A$3*D82+coeff!$A$4*N82+coeff!$A$5*W82+coeff!$A$6*X82+coeff!$A$7*Y82+coeff!$A$8*Z82+coeff!$A$9*AA82</f>
        <v>5432.163173371393</v>
      </c>
      <c r="AG82" s="3">
        <f>coeff!$B$1+coeff!$B$2*C82+coeff!$B$3*D82+coeff!$B$4*N82+coeff!$B$5*W82+coeff!$B$6*X82+coeff!$B$7*Y82+coeff!$B$8*Z82+coeff!$B$9*AA82</f>
        <v>1974.3530374603192</v>
      </c>
      <c r="AJ82" s="3">
        <v>5129.4092474502222</v>
      </c>
      <c r="AK82" s="3">
        <v>5432.163173371393</v>
      </c>
      <c r="AL82" s="3">
        <f t="shared" si="16"/>
        <v>14089499.12166246</v>
      </c>
      <c r="AM82" s="3">
        <f t="shared" si="17"/>
        <v>11908325.904806096</v>
      </c>
      <c r="AN82" s="3">
        <f t="shared" si="18"/>
        <v>5.9023156725439039</v>
      </c>
      <c r="AP82" s="3">
        <v>5129.4092474502222</v>
      </c>
      <c r="AQ82" s="3">
        <f t="shared" si="24"/>
        <v>2300</v>
      </c>
      <c r="AR82" s="3">
        <v>5.9023156725439039</v>
      </c>
      <c r="AT82" s="3">
        <v>2230.1779336740096</v>
      </c>
      <c r="AU82" s="3">
        <v>1974.3530374603192</v>
      </c>
      <c r="AV82" s="3">
        <f t="shared" si="19"/>
        <v>18960.779066354429</v>
      </c>
      <c r="AW82" s="3">
        <f t="shared" si="20"/>
        <v>154860.38376577367</v>
      </c>
      <c r="AX82" s="3">
        <f t="shared" si="21"/>
        <v>-11.471053154590352</v>
      </c>
      <c r="AZ82" s="3">
        <v>5129.4092474502222</v>
      </c>
      <c r="BA82" s="3">
        <v>5432.163173371393</v>
      </c>
      <c r="BB82" s="3">
        <v>5129.4092474502222</v>
      </c>
      <c r="BC82" s="3">
        <v>5.9023156725439039</v>
      </c>
      <c r="BE82" s="3">
        <v>2230.1779336740096</v>
      </c>
      <c r="BF82" s="3">
        <v>1974.3530374603192</v>
      </c>
      <c r="BG82" s="3">
        <v>2230.1779336740096</v>
      </c>
      <c r="BH82" s="3">
        <v>-11.471053154590352</v>
      </c>
      <c r="BJ82" s="3">
        <v>2230.1779336740096</v>
      </c>
      <c r="BK82" s="3">
        <f>coeff!$C$1+coeff!$C$2*C82+coeff!$C$3*D82+coeff!$C$4*N82+coeff!$C$5*W82+coeff!$C$6*X82+coeff!$C$7*Y82+coeff!$C$8*Z82+coeff!$C$9*AA82</f>
        <v>2018.8144818437288</v>
      </c>
      <c r="BL82" s="3">
        <f t="shared" si="25"/>
        <v>-9.4774254842562851</v>
      </c>
    </row>
    <row r="83" spans="1:64" ht="28.8" x14ac:dyDescent="0.3">
      <c r="A83" s="4" t="s">
        <v>33</v>
      </c>
      <c r="B83" s="3" t="s">
        <v>219</v>
      </c>
      <c r="C83" s="3">
        <v>11</v>
      </c>
      <c r="D83" s="3">
        <v>302</v>
      </c>
      <c r="E83" s="3">
        <v>333</v>
      </c>
      <c r="F83" s="3">
        <v>55314.198577772775</v>
      </c>
      <c r="G83" s="3">
        <v>4400</v>
      </c>
      <c r="H83" s="3">
        <v>306.03375160026764</v>
      </c>
      <c r="I83" s="3">
        <v>1.1026490066225165</v>
      </c>
      <c r="J83" s="3">
        <v>183.15959793964495</v>
      </c>
      <c r="K83" s="3">
        <v>4400</v>
      </c>
      <c r="L83" s="3">
        <v>1.0133568048477173</v>
      </c>
      <c r="M83" s="3">
        <v>356.00000000002342</v>
      </c>
      <c r="N83" s="3">
        <v>84228.438743426726</v>
      </c>
      <c r="O83" s="3">
        <v>6700</v>
      </c>
      <c r="P83" s="3">
        <v>317.48671381940767</v>
      </c>
      <c r="Q83" s="3">
        <v>1.1788079470199451</v>
      </c>
      <c r="R83" s="3">
        <v>278.90213012695312</v>
      </c>
      <c r="S83" s="3">
        <v>6700</v>
      </c>
      <c r="T83" s="3">
        <v>1.0512805093357871</v>
      </c>
      <c r="U83" s="3">
        <v>4400</v>
      </c>
      <c r="V83" s="3">
        <v>6700</v>
      </c>
      <c r="W83" s="3">
        <v>69771.3203125</v>
      </c>
      <c r="X83" s="3">
        <v>4</v>
      </c>
      <c r="Y83" s="3">
        <v>3</v>
      </c>
      <c r="Z83" s="3">
        <v>0.29097706079483032</v>
      </c>
      <c r="AA83" s="3">
        <v>1.8465454210436243</v>
      </c>
      <c r="AB83" s="3">
        <v>4748.6658226220597</v>
      </c>
      <c r="AC83" s="3">
        <v>198</v>
      </c>
      <c r="AD83" s="3">
        <f t="shared" si="22"/>
        <v>2064.6373141835043</v>
      </c>
      <c r="AE83" s="3">
        <f t="shared" si="23"/>
        <v>4748.6658226220597</v>
      </c>
      <c r="AF83" s="3">
        <f>coeff!$A$1+coeff!$A$2*C83+coeff!$A$3*D83+coeff!$A$4*N83+coeff!$A$5*W83+coeff!$A$6*X83+coeff!$A$7*Y83+coeff!$A$8*Z83+coeff!$A$9*AA83</f>
        <v>4589.7921484269173</v>
      </c>
      <c r="AG83" s="3">
        <f>coeff!$B$1+coeff!$B$2*C83+coeff!$B$3*D83+coeff!$B$4*N83+coeff!$B$5*W83+coeff!$B$6*X83+coeff!$B$7*Y83+coeff!$B$8*Z83+coeff!$B$9*AA83</f>
        <v>2078.918063095</v>
      </c>
      <c r="AJ83" s="3">
        <v>4748.6658226220597</v>
      </c>
      <c r="AK83" s="3">
        <v>4589.7921484269173</v>
      </c>
      <c r="AL83" s="3">
        <f t="shared" si="16"/>
        <v>17092780.312401235</v>
      </c>
      <c r="AM83" s="3">
        <f t="shared" si="17"/>
        <v>18431697.231610261</v>
      </c>
      <c r="AN83" s="3">
        <f t="shared" si="18"/>
        <v>-3.345648654371252</v>
      </c>
      <c r="AP83" s="3">
        <v>4748.6658226220597</v>
      </c>
      <c r="AQ83" s="3">
        <f t="shared" si="24"/>
        <v>2300</v>
      </c>
      <c r="AR83" s="3">
        <v>-3.345648654371252</v>
      </c>
      <c r="AT83" s="3">
        <v>2064.6373141835043</v>
      </c>
      <c r="AU83" s="3">
        <v>2078.918063095</v>
      </c>
      <c r="AV83" s="3">
        <f t="shared" si="19"/>
        <v>91953.748135383532</v>
      </c>
      <c r="AW83" s="3">
        <f t="shared" si="20"/>
        <v>83496.734620283256</v>
      </c>
      <c r="AX83" s="3">
        <f t="shared" si="21"/>
        <v>0.69168317425006354</v>
      </c>
      <c r="AZ83" s="3">
        <v>4748.6658226220597</v>
      </c>
      <c r="BA83" s="3">
        <v>4589.7921484269173</v>
      </c>
      <c r="BB83" s="3">
        <v>4748.6658226220597</v>
      </c>
      <c r="BC83" s="3">
        <v>-3.345648654371252</v>
      </c>
      <c r="BE83" s="3">
        <v>2064.6373141835043</v>
      </c>
      <c r="BF83" s="3">
        <v>2078.918063095</v>
      </c>
      <c r="BG83" s="3">
        <v>2064.6373141835043</v>
      </c>
      <c r="BH83" s="3">
        <v>0.69168317425006354</v>
      </c>
      <c r="BJ83" s="3">
        <v>2064.6373141835043</v>
      </c>
      <c r="BK83" s="3">
        <f>coeff!$C$1+coeff!$C$2*C83+coeff!$C$3*D83+coeff!$C$4*N83+coeff!$C$5*W83+coeff!$C$6*X83+coeff!$C$7*Y83+coeff!$C$8*Z83+coeff!$C$9*AA83</f>
        <v>2185.2581998199953</v>
      </c>
      <c r="BL83" s="3">
        <f t="shared" si="25"/>
        <v>5.8422312145507558</v>
      </c>
    </row>
    <row r="84" spans="1:64" ht="28.8" x14ac:dyDescent="0.3">
      <c r="A84" s="5" t="s">
        <v>33</v>
      </c>
      <c r="B84" s="6" t="s">
        <v>220</v>
      </c>
      <c r="C84" s="6">
        <v>11</v>
      </c>
      <c r="D84" s="6">
        <v>351</v>
      </c>
      <c r="E84" s="6">
        <v>391</v>
      </c>
      <c r="F84" s="6">
        <v>49989.647765202782</v>
      </c>
      <c r="G84" s="6">
        <v>4000</v>
      </c>
      <c r="H84" s="6">
        <v>360.38191194577587</v>
      </c>
      <c r="I84" s="6">
        <v>1.1139601139601139</v>
      </c>
      <c r="J84" s="6">
        <v>142.42064890371162</v>
      </c>
      <c r="K84" s="6">
        <v>4000</v>
      </c>
      <c r="L84" s="6">
        <v>1.0267291069030762</v>
      </c>
      <c r="M84" s="6">
        <v>383.00000000002524</v>
      </c>
      <c r="N84" s="6">
        <v>76234.212841934248</v>
      </c>
      <c r="O84" s="6">
        <v>6100</v>
      </c>
      <c r="P84" s="6">
        <v>340.39245182470233</v>
      </c>
      <c r="Q84" s="6">
        <v>1.0911680911681632</v>
      </c>
      <c r="R84" s="6">
        <v>217.19148254394531</v>
      </c>
      <c r="S84" s="6">
        <v>6100</v>
      </c>
      <c r="T84" s="6">
        <v>0.969779065027642</v>
      </c>
      <c r="U84" s="6">
        <v>4000</v>
      </c>
      <c r="V84" s="6">
        <v>6100</v>
      </c>
      <c r="W84" s="6">
        <v>63111.9296875</v>
      </c>
      <c r="X84" s="6">
        <v>4</v>
      </c>
      <c r="Y84" s="6">
        <v>3.5</v>
      </c>
      <c r="Z84" s="6">
        <v>0.29527655243873596</v>
      </c>
      <c r="AA84" s="6">
        <v>2.0315286389424245</v>
      </c>
      <c r="AB84" s="6">
        <v>4192.6671610545081</v>
      </c>
      <c r="AC84" s="6">
        <v>203</v>
      </c>
      <c r="AD84" s="3">
        <f t="shared" si="22"/>
        <v>1996.5081719307182</v>
      </c>
      <c r="AE84" s="3">
        <f t="shared" si="23"/>
        <v>4192.6671610545081</v>
      </c>
      <c r="AF84" s="3">
        <f>coeff!$A$1+coeff!$A$2*C84+coeff!$A$3*D84+coeff!$A$4*N84+coeff!$A$5*W84+coeff!$A$6*X84+coeff!$A$7*Y84+coeff!$A$8*Z84+coeff!$A$9*AA84</f>
        <v>5852.9268711145396</v>
      </c>
      <c r="AG84" s="3">
        <f>coeff!$B$1+coeff!$B$2*C84+coeff!$B$3*D84+coeff!$B$4*N84+coeff!$B$5*W84+coeff!$B$6*X84+coeff!$B$7*Y84+coeff!$B$8*Z84+coeff!$B$9*AA84</f>
        <v>2163.556674627243</v>
      </c>
      <c r="AJ84" s="3">
        <v>4192.6671610545081</v>
      </c>
      <c r="AK84" s="3">
        <v>5852.9268711145396</v>
      </c>
      <c r="AL84" s="3">
        <f t="shared" si="16"/>
        <v>21999291.59560433</v>
      </c>
      <c r="AM84" s="3">
        <f t="shared" si="17"/>
        <v>9181388.0364241507</v>
      </c>
      <c r="AN84" s="3">
        <f t="shared" si="18"/>
        <v>39.599129773097836</v>
      </c>
      <c r="AP84" s="3">
        <v>4192.6671610545081</v>
      </c>
      <c r="AQ84" s="3">
        <f t="shared" si="24"/>
        <v>2100</v>
      </c>
      <c r="AR84" s="3">
        <v>39.599129773097836</v>
      </c>
      <c r="AT84" s="3">
        <v>1996.5081719307182</v>
      </c>
      <c r="AU84" s="3">
        <v>2163.556674627243</v>
      </c>
      <c r="AV84" s="3">
        <f t="shared" si="19"/>
        <v>137914.12196987253</v>
      </c>
      <c r="AW84" s="3">
        <f t="shared" si="20"/>
        <v>41746.418766029936</v>
      </c>
      <c r="AX84" s="3">
        <f t="shared" si="21"/>
        <v>8.3670332556155262</v>
      </c>
      <c r="AZ84" s="3">
        <v>4192.6671610545081</v>
      </c>
      <c r="BA84" s="3">
        <v>5852.9268711145396</v>
      </c>
      <c r="BB84" s="3">
        <v>4192.6671610545081</v>
      </c>
      <c r="BC84" s="3">
        <v>39.599129773097836</v>
      </c>
      <c r="BE84" s="3">
        <v>1996.5081719307182</v>
      </c>
      <c r="BF84" s="3">
        <v>2163.556674627243</v>
      </c>
      <c r="BG84" s="3">
        <v>1996.5081719307182</v>
      </c>
      <c r="BH84" s="3">
        <v>8.3670332556155262</v>
      </c>
      <c r="BJ84" s="3">
        <v>1996.5081719307182</v>
      </c>
      <c r="BK84" s="3">
        <f>coeff!$C$1+coeff!$C$2*C84+coeff!$C$3*D84+coeff!$C$4*N84+coeff!$C$5*W84+coeff!$C$6*X84+coeff!$C$7*Y84+coeff!$C$8*Z84+coeff!$C$9*AA84</f>
        <v>2139.8198075268892</v>
      </c>
      <c r="BL84" s="3">
        <f t="shared" si="25"/>
        <v>7.1781141500453725</v>
      </c>
    </row>
    <row r="85" spans="1:64" ht="43.2" x14ac:dyDescent="0.3">
      <c r="A85" s="5" t="s">
        <v>221</v>
      </c>
      <c r="B85" s="6" t="s">
        <v>222</v>
      </c>
      <c r="C85" s="6">
        <v>10</v>
      </c>
      <c r="D85" s="6">
        <v>555</v>
      </c>
      <c r="E85" s="6">
        <v>657</v>
      </c>
      <c r="F85" s="6">
        <v>78344.635540479372</v>
      </c>
      <c r="G85" s="6">
        <v>5200</v>
      </c>
      <c r="H85" s="6">
        <v>634.36842105263156</v>
      </c>
      <c r="I85" s="6">
        <v>1.1837837837837837</v>
      </c>
      <c r="J85" s="6">
        <v>141.16150547834121</v>
      </c>
      <c r="K85" s="6">
        <v>5200</v>
      </c>
      <c r="L85" s="6">
        <v>1.1430062055587769</v>
      </c>
      <c r="M85" s="6">
        <v>676.94657700447794</v>
      </c>
      <c r="N85" s="6">
        <v>87384.401179765438</v>
      </c>
      <c r="O85" s="6">
        <v>5800</v>
      </c>
      <c r="P85" s="6">
        <v>592.58754900941778</v>
      </c>
      <c r="Q85" s="6">
        <v>1.2197235621702305</v>
      </c>
      <c r="R85" s="6">
        <v>157.44937133789062</v>
      </c>
      <c r="S85" s="6">
        <v>5800</v>
      </c>
      <c r="T85" s="6">
        <v>1.0677253135304825</v>
      </c>
      <c r="U85" s="6">
        <v>4000</v>
      </c>
      <c r="V85" s="6">
        <v>5800</v>
      </c>
      <c r="W85" s="6">
        <v>73824.75</v>
      </c>
      <c r="X85" s="6">
        <v>4.5599999999999996</v>
      </c>
      <c r="Y85" s="6">
        <v>4.25</v>
      </c>
      <c r="Z85" s="6">
        <v>0.38123685121536255</v>
      </c>
      <c r="AA85" s="6">
        <v>2.7546890494287237</v>
      </c>
      <c r="AB85" s="6">
        <v>3979.3167343606674</v>
      </c>
      <c r="AC85" s="6">
        <v>92</v>
      </c>
      <c r="AD85" s="3">
        <f t="shared" si="22"/>
        <v>2210.7315190892596</v>
      </c>
      <c r="AE85" s="3">
        <f t="shared" si="23"/>
        <v>3979.3167343606674</v>
      </c>
      <c r="AF85" s="3">
        <f>coeff!$A$1+coeff!$A$2*C85+coeff!$A$3*D85+coeff!$A$4*N85+coeff!$A$5*W85+coeff!$A$6*X85+coeff!$A$7*Y85+coeff!$A$8*Z85+coeff!$A$9*AA85</f>
        <v>6000.503700495301</v>
      </c>
      <c r="AG85" s="3">
        <f>coeff!$B$1+coeff!$B$2*C85+coeff!$B$3*D85+coeff!$B$4*N85+coeff!$B$5*W85+coeff!$B$6*X85+coeff!$B$7*Y85+coeff!$B$8*Z85+coeff!$B$9*AA85</f>
        <v>2139.6432966876696</v>
      </c>
      <c r="AJ85" s="3">
        <v>3979.3167343606674</v>
      </c>
      <c r="AK85" s="3">
        <v>6000.503700495301</v>
      </c>
      <c r="AL85" s="3">
        <f t="shared" si="16"/>
        <v>24046182.184564158</v>
      </c>
      <c r="AM85" s="3">
        <f t="shared" si="17"/>
        <v>8308827.6013392312</v>
      </c>
      <c r="AN85" s="3">
        <f t="shared" si="18"/>
        <v>50.792311873092586</v>
      </c>
      <c r="AP85" s="3">
        <v>3979.3167343606674</v>
      </c>
      <c r="AQ85" s="3">
        <f t="shared" si="24"/>
        <v>1800</v>
      </c>
      <c r="AR85" s="3">
        <v>50.792311873092586</v>
      </c>
      <c r="AT85" s="3">
        <v>2210.7315190892596</v>
      </c>
      <c r="AU85" s="3">
        <v>2139.6432966876696</v>
      </c>
      <c r="AV85" s="3">
        <f t="shared" si="19"/>
        <v>24694.412527100496</v>
      </c>
      <c r="AW85" s="3">
        <f t="shared" si="20"/>
        <v>52090.20265705666</v>
      </c>
      <c r="AX85" s="3">
        <f t="shared" si="21"/>
        <v>-3.2155972712089307</v>
      </c>
      <c r="AZ85" s="3">
        <v>3979.3167343606674</v>
      </c>
      <c r="BA85" s="3">
        <v>6000.503700495301</v>
      </c>
      <c r="BB85" s="3">
        <v>3979.3167343606674</v>
      </c>
      <c r="BC85" s="3">
        <v>50.792311873092586</v>
      </c>
      <c r="BE85" s="3">
        <v>2210.7315190892596</v>
      </c>
      <c r="BF85" s="3">
        <v>2139.6432966876696</v>
      </c>
      <c r="BG85" s="3">
        <v>2210.7315190892596</v>
      </c>
      <c r="BH85" s="3">
        <v>-3.2155972712089307</v>
      </c>
      <c r="BJ85" s="3">
        <v>2210.7315190892596</v>
      </c>
      <c r="BK85" s="3">
        <f>coeff!$C$1+coeff!$C$2*C85+coeff!$C$3*D85+coeff!$C$4*N85+coeff!$C$5*W85+coeff!$C$6*X85+coeff!$C$7*Y85+coeff!$C$8*Z85+coeff!$C$9*AA85</f>
        <v>2161.2069732054924</v>
      </c>
      <c r="BL85" s="3">
        <f t="shared" si="25"/>
        <v>-2.2401881665019836</v>
      </c>
    </row>
    <row r="86" spans="1:64" ht="28.8" x14ac:dyDescent="0.3">
      <c r="A86" s="5" t="s">
        <v>223</v>
      </c>
      <c r="B86" s="6" t="s">
        <v>85</v>
      </c>
      <c r="C86" s="6">
        <v>7.98</v>
      </c>
      <c r="D86" s="6">
        <v>454</v>
      </c>
      <c r="E86" s="6">
        <v>511</v>
      </c>
      <c r="F86" s="6">
        <v>57023.326782735552</v>
      </c>
      <c r="G86" s="6">
        <v>3500</v>
      </c>
      <c r="H86" s="6">
        <v>482.85714285714283</v>
      </c>
      <c r="I86" s="6">
        <v>1.1255506607929515</v>
      </c>
      <c r="J86" s="6">
        <v>125.60204137166421</v>
      </c>
      <c r="K86" s="6">
        <v>3500</v>
      </c>
      <c r="L86" s="6">
        <v>1.0635619163513184</v>
      </c>
      <c r="M86" s="6">
        <v>407.60736683669529</v>
      </c>
      <c r="N86" s="6">
        <v>78203.419587751618</v>
      </c>
      <c r="O86" s="6">
        <v>4800</v>
      </c>
      <c r="P86" s="6">
        <v>365.39215888754552</v>
      </c>
      <c r="Q86" s="6">
        <v>0.89781358334073857</v>
      </c>
      <c r="R86" s="6">
        <v>172.25422668457031</v>
      </c>
      <c r="S86" s="6">
        <v>4800</v>
      </c>
      <c r="T86" s="6">
        <v>0.80482854380516655</v>
      </c>
      <c r="U86" s="6">
        <v>3000</v>
      </c>
      <c r="V86" s="6">
        <v>5000</v>
      </c>
      <c r="W86" s="6">
        <v>65169.5078125</v>
      </c>
      <c r="X86" s="6">
        <v>4.25</v>
      </c>
      <c r="Y86" s="6">
        <v>4</v>
      </c>
      <c r="Z86" s="6">
        <v>0.27949029207229614</v>
      </c>
      <c r="AA86" s="6">
        <v>1.9756004587291103</v>
      </c>
      <c r="AB86" s="6">
        <v>3736.78092031297</v>
      </c>
      <c r="AC86" s="6">
        <v>148</v>
      </c>
      <c r="AD86" s="3">
        <f t="shared" si="22"/>
        <v>1868.390460156485</v>
      </c>
      <c r="AE86" s="3">
        <f t="shared" si="23"/>
        <v>3736.78092031297</v>
      </c>
      <c r="AF86" s="3">
        <f>coeff!$A$1+coeff!$A$2*C86+coeff!$A$3*D86+coeff!$A$4*N86+coeff!$A$5*W86+coeff!$A$6*X86+coeff!$A$7*Y86+coeff!$A$8*Z86+coeff!$A$9*AA86</f>
        <v>5556.1062038185482</v>
      </c>
      <c r="AG86" s="3">
        <f>coeff!$B$1+coeff!$B$2*C86+coeff!$B$3*D86+coeff!$B$4*N86+coeff!$B$5*W86+coeff!$B$6*X86+coeff!$B$7*Y86+coeff!$B$8*Z86+coeff!$B$9*AA86</f>
        <v>1891.2465678982692</v>
      </c>
      <c r="AJ86" s="3">
        <v>3736.78092031297</v>
      </c>
      <c r="AK86" s="3">
        <v>5556.1062038185482</v>
      </c>
      <c r="AL86" s="3">
        <f t="shared" si="16"/>
        <v>26483647.022510331</v>
      </c>
      <c r="AM86" s="3">
        <f t="shared" si="17"/>
        <v>11068271.596485438</v>
      </c>
      <c r="AN86" s="3">
        <f t="shared" si="18"/>
        <v>48.686966731600698</v>
      </c>
      <c r="AP86" s="3">
        <v>3736.78092031297</v>
      </c>
      <c r="AQ86" s="3">
        <f t="shared" si="24"/>
        <v>2000</v>
      </c>
      <c r="AR86" s="3">
        <v>48.686966731600698</v>
      </c>
      <c r="AT86" s="3">
        <v>1868.390460156485</v>
      </c>
      <c r="AU86" s="3">
        <v>1891.2465678982692</v>
      </c>
      <c r="AV86" s="3">
        <f t="shared" si="19"/>
        <v>249485.88285160236</v>
      </c>
      <c r="AW86" s="3">
        <f t="shared" si="20"/>
        <v>227175.69029972336</v>
      </c>
      <c r="AX86" s="3">
        <f t="shared" si="21"/>
        <v>1.2233046694035188</v>
      </c>
      <c r="AZ86" s="3">
        <v>3736.78092031297</v>
      </c>
      <c r="BA86" s="3">
        <v>5556.1062038185482</v>
      </c>
      <c r="BB86" s="3">
        <v>3736.78092031297</v>
      </c>
      <c r="BC86" s="3">
        <v>48.686966731600698</v>
      </c>
      <c r="BE86" s="3">
        <v>1868.390460156485</v>
      </c>
      <c r="BF86" s="3">
        <v>1891.2465678982692</v>
      </c>
      <c r="BG86" s="3">
        <v>1868.390460156485</v>
      </c>
      <c r="BH86" s="3">
        <v>1.2233046694035188</v>
      </c>
      <c r="BJ86" s="3">
        <v>1868.390460156485</v>
      </c>
      <c r="BK86" s="3">
        <f>coeff!$C$1+coeff!$C$2*C86+coeff!$C$3*D86+coeff!$C$4*N86+coeff!$C$5*W86+coeff!$C$6*X86+coeff!$C$7*Y86+coeff!$C$8*Z86+coeff!$C$9*AA86</f>
        <v>1864.1388376565969</v>
      </c>
      <c r="BL86" s="3">
        <f t="shared" si="25"/>
        <v>-0.22755535261788809</v>
      </c>
    </row>
    <row r="87" spans="1:64" ht="28.8" x14ac:dyDescent="0.3">
      <c r="A87" s="5" t="s">
        <v>224</v>
      </c>
      <c r="B87" s="6" t="s">
        <v>217</v>
      </c>
      <c r="C87" s="6">
        <v>10.3</v>
      </c>
      <c r="D87" s="6">
        <v>557</v>
      </c>
      <c r="E87" s="6">
        <v>658</v>
      </c>
      <c r="F87" s="6">
        <v>62879.52431755649</v>
      </c>
      <c r="G87" s="6">
        <v>4100</v>
      </c>
      <c r="H87" s="6">
        <v>633.77777777777783</v>
      </c>
      <c r="I87" s="6">
        <v>1.1813285457809695</v>
      </c>
      <c r="J87" s="6">
        <v>112.88963073169927</v>
      </c>
      <c r="K87" s="6">
        <v>4100</v>
      </c>
      <c r="L87" s="6">
        <v>1.1378417015075684</v>
      </c>
      <c r="M87" s="6">
        <v>605.47058414643641</v>
      </c>
      <c r="N87" s="6">
        <v>81283.287532451068</v>
      </c>
      <c r="O87" s="6">
        <v>5300</v>
      </c>
      <c r="P87" s="6">
        <v>535.0523665926338</v>
      </c>
      <c r="Q87" s="6">
        <v>1.0870207973903705</v>
      </c>
      <c r="R87" s="6">
        <v>145.93049621582031</v>
      </c>
      <c r="S87" s="6">
        <v>5300</v>
      </c>
      <c r="T87" s="6">
        <v>0.96059670842483635</v>
      </c>
      <c r="U87" s="6">
        <v>3600</v>
      </c>
      <c r="V87" s="6">
        <v>5300</v>
      </c>
      <c r="W87" s="6">
        <v>68247.28125</v>
      </c>
      <c r="X87" s="6">
        <v>4.4400000000000004</v>
      </c>
      <c r="Y87" s="6">
        <v>4.5</v>
      </c>
      <c r="Z87" s="6">
        <v>0.38382673263549805</v>
      </c>
      <c r="AA87" s="6">
        <v>2.640761663263103</v>
      </c>
      <c r="AB87" s="6">
        <v>3567.3452968850879</v>
      </c>
      <c r="AC87" s="6">
        <v>154</v>
      </c>
      <c r="AD87" s="3">
        <f t="shared" si="22"/>
        <v>2098.4384099324047</v>
      </c>
      <c r="AE87" s="3">
        <f t="shared" si="23"/>
        <v>3567.3452968850879</v>
      </c>
      <c r="AF87" s="3">
        <f>coeff!$A$1+coeff!$A$2*C87+coeff!$A$3*D87+coeff!$A$4*N87+coeff!$A$5*W87+coeff!$A$6*X87+coeff!$A$7*Y87+coeff!$A$8*Z87+coeff!$A$9*AA87</f>
        <v>7341.1516454838711</v>
      </c>
      <c r="AG87" s="3">
        <f>coeff!$B$1+coeff!$B$2*C87+coeff!$B$3*D87+coeff!$B$4*N87+coeff!$B$5*W87+coeff!$B$6*X87+coeff!$B$7*Y87+coeff!$B$8*Z87+coeff!$B$9*AA87</f>
        <v>2259.4975151889994</v>
      </c>
      <c r="AJ87" s="3">
        <v>3567.3452968850879</v>
      </c>
      <c r="AK87" s="3">
        <v>7341.1516454838711</v>
      </c>
      <c r="AL87" s="3">
        <f t="shared" si="16"/>
        <v>28256263.638162404</v>
      </c>
      <c r="AM87" s="3">
        <f t="shared" si="17"/>
        <v>2377319.1804014812</v>
      </c>
      <c r="AN87" s="3">
        <f t="shared" si="18"/>
        <v>105.78752642459285</v>
      </c>
      <c r="AP87" s="3">
        <v>3567.3452968850879</v>
      </c>
      <c r="AQ87" s="3">
        <f t="shared" si="24"/>
        <v>1700</v>
      </c>
      <c r="AR87" s="3">
        <v>105.78752642459285</v>
      </c>
      <c r="AT87" s="3">
        <v>2098.4384099324047</v>
      </c>
      <c r="AU87" s="3">
        <v>2259.4975151889994</v>
      </c>
      <c r="AV87" s="3">
        <f t="shared" si="19"/>
        <v>72596.657199770489</v>
      </c>
      <c r="AW87" s="3">
        <f t="shared" si="20"/>
        <v>11745.912967911096</v>
      </c>
      <c r="AX87" s="3">
        <f t="shared" si="21"/>
        <v>7.6751885828177686</v>
      </c>
      <c r="AZ87" s="3">
        <v>3567.3452968850879</v>
      </c>
      <c r="BA87" s="3">
        <v>7341.1516454838711</v>
      </c>
      <c r="BB87" s="3">
        <v>3567.3452968850879</v>
      </c>
      <c r="BC87" s="3">
        <v>105.78752642459285</v>
      </c>
      <c r="BE87" s="3">
        <v>2098.4384099324047</v>
      </c>
      <c r="BF87" s="3">
        <v>2259.4975151889994</v>
      </c>
      <c r="BG87" s="3">
        <v>2098.4384099324047</v>
      </c>
      <c r="BH87" s="3">
        <v>7.6751885828177686</v>
      </c>
      <c r="BJ87" s="3">
        <v>2098.4384099324047</v>
      </c>
      <c r="BK87" s="3">
        <f>coeff!$C$1+coeff!$C$2*C87+coeff!$C$3*D87+coeff!$C$4*N87+coeff!$C$5*W87+coeff!$C$6*X87+coeff!$C$7*Y87+coeff!$C$8*Z87+coeff!$C$9*AA87</f>
        <v>2174.5996861523836</v>
      </c>
      <c r="BL87" s="3">
        <f t="shared" si="25"/>
        <v>3.629426332433181</v>
      </c>
    </row>
    <row r="88" spans="1:64" x14ac:dyDescent="0.3">
      <c r="AK88" s="3">
        <f>AVERAGE(AK2:AK87)</f>
        <v>8883.007404107706</v>
      </c>
      <c r="AL88" s="3">
        <f>SUM(AL2:AL87)</f>
        <v>291264050.19914126</v>
      </c>
      <c r="AM88" s="3">
        <f>SUM(AM2:AM87)</f>
        <v>167399228.25596368</v>
      </c>
      <c r="AN88">
        <f>AVERAGE(AN2:AN87)</f>
        <v>4.7484813715920611</v>
      </c>
      <c r="AO88" s="3" t="s">
        <v>266</v>
      </c>
      <c r="AU88" s="3">
        <f>AVERAGE(AU2:AU87)</f>
        <v>2367.876078419516</v>
      </c>
      <c r="AV88" s="3">
        <f>SUM(AV2:AV87)</f>
        <v>4975596.3862512819</v>
      </c>
      <c r="AW88" s="3">
        <f>SUM(AW2:AW87)</f>
        <v>2355275.3448559609</v>
      </c>
      <c r="AX88" s="3">
        <f>AVERAGE(AX2:AX87)</f>
        <v>1.3032693102623736</v>
      </c>
      <c r="BA88" s="3">
        <f>AVERAGE(BA2:BA87)</f>
        <v>8883.007404107706</v>
      </c>
      <c r="BF88" s="3">
        <v>2362.4835387408984</v>
      </c>
    </row>
    <row r="89" spans="1:64" x14ac:dyDescent="0.3">
      <c r="AN89">
        <f>STDEV(AN2:AN87)</f>
        <v>18.304369013487189</v>
      </c>
      <c r="AO89" s="3" t="s">
        <v>267</v>
      </c>
      <c r="AX89" s="3">
        <f>STDEV(AX2:AX87)</f>
        <v>8.0825972893192315</v>
      </c>
    </row>
    <row r="90" spans="1:64" x14ac:dyDescent="0.3">
      <c r="AK90" s="3" t="s">
        <v>255</v>
      </c>
      <c r="AL90" s="3">
        <f>AM88/AL88</f>
        <v>0.57473357299505556</v>
      </c>
      <c r="AV90" s="3">
        <f>AW88/AV88</f>
        <v>0.47336543441588808</v>
      </c>
      <c r="BA90" s="3" t="s">
        <v>255</v>
      </c>
    </row>
    <row r="91" spans="1:64" x14ac:dyDescent="0.3">
      <c r="AK91" s="3" t="s">
        <v>256</v>
      </c>
      <c r="AL91" s="3">
        <f>SQRT(AL90)</f>
        <v>0.75811184728577852</v>
      </c>
      <c r="AV91" s="3">
        <f>SQRT(AV90)</f>
        <v>0.68801557716078499</v>
      </c>
      <c r="BA91" s="3" t="s">
        <v>256</v>
      </c>
    </row>
  </sheetData>
  <sortState ref="A2:Z88">
    <sortCondition descending="1" ref="Y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R191"/>
  <sheetViews>
    <sheetView tabSelected="1" zoomScaleNormal="100" workbookViewId="0">
      <pane ySplit="1" topLeftCell="A2" activePane="bottomLeft" state="frozen"/>
      <selection pane="bottomLeft" activeCell="S1" sqref="S1:AJ5"/>
    </sheetView>
  </sheetViews>
  <sheetFormatPr defaultRowHeight="14.4" x14ac:dyDescent="0.3"/>
  <cols>
    <col min="1" max="1" width="10.6640625" customWidth="1"/>
    <col min="2" max="2" width="23.6640625" customWidth="1"/>
    <col min="28" max="28" width="9.88671875" customWidth="1"/>
    <col min="29" max="29" width="10" customWidth="1"/>
    <col min="30" max="30" width="9.88671875" customWidth="1"/>
    <col min="31" max="31" width="10" customWidth="1"/>
    <col min="33" max="33" width="10" style="3" customWidth="1"/>
    <col min="34" max="34" width="9.5546875" style="3" customWidth="1"/>
    <col min="35" max="35" width="10.109375" style="3" customWidth="1"/>
    <col min="36" max="36" width="10" customWidth="1"/>
    <col min="39" max="39" width="11.88671875" style="3" customWidth="1"/>
    <col min="40" max="40" width="12.6640625" style="3" customWidth="1"/>
    <col min="42" max="42" width="9.6640625" style="3" customWidth="1"/>
    <col min="43" max="43" width="9.88671875" style="3" customWidth="1"/>
    <col min="44" max="44" width="9.6640625" style="3" customWidth="1"/>
    <col min="45" max="45" width="9.6640625" customWidth="1"/>
    <col min="48" max="50" width="9.88671875" style="3" customWidth="1"/>
    <col min="51" max="51" width="10" customWidth="1"/>
    <col min="53" max="53" width="10.5546875" style="3" customWidth="1"/>
    <col min="54" max="54" width="9.88671875" style="3" customWidth="1"/>
    <col min="55" max="55" width="10" style="3" customWidth="1"/>
    <col min="56" max="56" width="10.44140625" customWidth="1"/>
    <col min="59" max="59" width="10.33203125" style="3" customWidth="1"/>
    <col min="60" max="60" width="10.44140625" style="3" customWidth="1"/>
    <col min="61" max="61" width="12.6640625" style="3" customWidth="1"/>
    <col min="65" max="65" width="12.33203125" customWidth="1"/>
    <col min="67" max="67" width="12.44140625" style="3" customWidth="1"/>
    <col min="68" max="68" width="12.88671875" style="3" customWidth="1"/>
    <col min="69" max="69" width="11.88671875" style="3" customWidth="1"/>
    <col min="70" max="70" width="10" customWidth="1"/>
  </cols>
  <sheetData>
    <row r="1" spans="1:70" ht="105" x14ac:dyDescent="0.25">
      <c r="A1" s="4" t="s">
        <v>22</v>
      </c>
      <c r="B1" s="4" t="s">
        <v>23</v>
      </c>
      <c r="C1" s="4" t="s">
        <v>24</v>
      </c>
      <c r="D1" s="4" t="s">
        <v>0</v>
      </c>
      <c r="E1" s="4" t="s">
        <v>1</v>
      </c>
      <c r="F1" s="4" t="s">
        <v>2</v>
      </c>
      <c r="G1" s="4" t="s">
        <v>3</v>
      </c>
      <c r="H1" s="4" t="s">
        <v>4</v>
      </c>
      <c r="I1" s="4" t="s">
        <v>5</v>
      </c>
      <c r="J1" s="4" t="s">
        <v>6</v>
      </c>
      <c r="K1" s="4" t="s">
        <v>7</v>
      </c>
      <c r="L1" s="4" t="s">
        <v>8</v>
      </c>
      <c r="M1" s="4" t="s">
        <v>9</v>
      </c>
      <c r="N1" s="4" t="s">
        <v>10</v>
      </c>
      <c r="O1" s="4" t="s">
        <v>11</v>
      </c>
      <c r="P1" s="4" t="s">
        <v>12</v>
      </c>
      <c r="Q1" s="4" t="s">
        <v>13</v>
      </c>
      <c r="R1" s="4" t="s">
        <v>14</v>
      </c>
      <c r="S1" s="4" t="s">
        <v>15</v>
      </c>
      <c r="T1" s="4" t="s">
        <v>16</v>
      </c>
      <c r="U1" s="4" t="s">
        <v>17</v>
      </c>
      <c r="V1" s="4" t="s">
        <v>18</v>
      </c>
      <c r="W1" s="4" t="s">
        <v>19</v>
      </c>
      <c r="X1" s="4" t="s">
        <v>227</v>
      </c>
      <c r="Y1" s="4" t="s">
        <v>228</v>
      </c>
      <c r="Z1" s="4" t="s">
        <v>229</v>
      </c>
      <c r="AA1" s="4" t="s">
        <v>230</v>
      </c>
      <c r="AB1" s="4" t="s">
        <v>379</v>
      </c>
      <c r="AC1" s="4" t="s">
        <v>380</v>
      </c>
      <c r="AD1" s="4" t="s">
        <v>381</v>
      </c>
      <c r="AE1" s="4" t="s">
        <v>382</v>
      </c>
      <c r="AG1" s="4" t="s">
        <v>383</v>
      </c>
      <c r="AH1" s="4" t="s">
        <v>379</v>
      </c>
      <c r="AI1" s="4" t="s">
        <v>383</v>
      </c>
      <c r="AJ1" s="4" t="s">
        <v>384</v>
      </c>
      <c r="AM1" s="4" t="s">
        <v>409</v>
      </c>
      <c r="AN1" s="4" t="s">
        <v>410</v>
      </c>
      <c r="AP1" s="4" t="s">
        <v>385</v>
      </c>
      <c r="AQ1" s="4" t="s">
        <v>380</v>
      </c>
      <c r="AR1" s="4" t="s">
        <v>385</v>
      </c>
      <c r="AS1" s="4" t="s">
        <v>384</v>
      </c>
      <c r="AV1" s="4" t="s">
        <v>387</v>
      </c>
      <c r="AW1" s="4" t="s">
        <v>386</v>
      </c>
      <c r="AX1" s="4" t="s">
        <v>387</v>
      </c>
      <c r="AY1" s="4" t="s">
        <v>384</v>
      </c>
      <c r="BA1" s="4" t="s">
        <v>388</v>
      </c>
      <c r="BB1" s="4" t="s">
        <v>382</v>
      </c>
      <c r="BC1" s="4" t="s">
        <v>389</v>
      </c>
      <c r="BD1" s="4" t="s">
        <v>384</v>
      </c>
      <c r="BG1" s="4" t="s">
        <v>386</v>
      </c>
      <c r="BH1" s="4" t="s">
        <v>379</v>
      </c>
      <c r="BI1" s="4" t="s">
        <v>391</v>
      </c>
      <c r="BJ1" s="4" t="s">
        <v>269</v>
      </c>
      <c r="BK1" s="4" t="s">
        <v>270</v>
      </c>
      <c r="BL1" s="4" t="s">
        <v>250</v>
      </c>
      <c r="BO1" s="4" t="s">
        <v>411</v>
      </c>
      <c r="BP1" s="4" t="s">
        <v>410</v>
      </c>
      <c r="BQ1" s="4" t="s">
        <v>411</v>
      </c>
      <c r="BR1" s="4" t="s">
        <v>384</v>
      </c>
    </row>
    <row r="2" spans="1:70" ht="45" x14ac:dyDescent="0.25">
      <c r="A2" s="4" t="s">
        <v>53</v>
      </c>
      <c r="B2" s="3" t="s">
        <v>134</v>
      </c>
      <c r="C2" s="3">
        <v>11.35</v>
      </c>
      <c r="D2" s="3">
        <v>436</v>
      </c>
      <c r="E2" s="3">
        <v>677</v>
      </c>
      <c r="F2" s="3">
        <v>50244.660494897325</v>
      </c>
      <c r="G2" s="3">
        <v>5700</v>
      </c>
      <c r="H2" s="3">
        <v>634.68292682926824</v>
      </c>
      <c r="I2" s="3">
        <v>1.5527522935779816</v>
      </c>
      <c r="J2" s="3">
        <v>115.24004700664524</v>
      </c>
      <c r="K2" s="3">
        <v>5700</v>
      </c>
      <c r="L2" s="3">
        <v>1.4556946754455566</v>
      </c>
      <c r="M2" s="3">
        <v>774.24074948838643</v>
      </c>
      <c r="N2" s="3">
        <v>59940.998485140684</v>
      </c>
      <c r="O2" s="3">
        <v>6800</v>
      </c>
      <c r="P2" s="3">
        <v>607.0049259243317</v>
      </c>
      <c r="Q2" s="3">
        <v>1.775781535523822</v>
      </c>
      <c r="R2" s="3">
        <v>137.47935485839844</v>
      </c>
      <c r="S2" s="3">
        <v>6800</v>
      </c>
      <c r="T2" s="3">
        <v>1.3922131328539715</v>
      </c>
      <c r="U2" s="3">
        <v>3000</v>
      </c>
      <c r="V2" s="3">
        <v>7000</v>
      </c>
      <c r="W2" s="3">
        <v>44074.265625</v>
      </c>
      <c r="X2" s="3">
        <v>4.1639999999999997</v>
      </c>
      <c r="Y2" s="3">
        <v>4</v>
      </c>
      <c r="Z2" s="3">
        <v>0.51158040761947632</v>
      </c>
      <c r="AA2" s="3">
        <v>3.5840052681643719</v>
      </c>
      <c r="AB2" s="13">
        <f>coeff!$D$1+coeff!$D$2*C2+coeff!$D$3*D2+coeff!$D$4*N2+coeff!$D$5*W2+coeff!$D$6*X2+coeff!$D$7*Y2+coeff!$D$8*Z2+coeff!$D$9*AA2</f>
        <v>1.2895732868406933</v>
      </c>
      <c r="AC2" s="13">
        <f>coeff!$E$1+coeff!$E$2*C2+coeff!$E$3*D2+coeff!$E$4*N2+coeff!$E$5*W2+coeff!$E$6*X2+coeff!$E$7*Y2+coeff!$E$8*Z2+coeff!$E$9*AA2</f>
        <v>1.7284249917339432</v>
      </c>
      <c r="AD2" s="13">
        <f>coeff!$F$1+coeff!$F$2*C2+coeff!$F$3*D2+coeff!$F$4*N2+coeff!$F$5*W2+coeff!$F$6*X2+coeff!$F$7*Y2+coeff!$F$8*Z2+coeff!$F$9*AA2</f>
        <v>1.3415409132312812</v>
      </c>
      <c r="AE2" s="13">
        <f>coeff!$G$1+coeff!$G$2*C2+coeff!$G$3*D2+coeff!$G$4*N2+coeff!$G$5*W2+coeff!$G$6*X2+coeff!$G$7*Y2+coeff!$G$8*Z2+coeff!$G$9*AA2</f>
        <v>1.4758875664878404</v>
      </c>
      <c r="AG2" s="3">
        <v>1.3922131328539715</v>
      </c>
      <c r="AH2" s="13">
        <v>1.2895732868406933</v>
      </c>
      <c r="AI2" s="3">
        <v>1.3922131328539715</v>
      </c>
      <c r="AJ2">
        <f>(AH2-AG2)/AG2*100</f>
        <v>-7.3724233446118541</v>
      </c>
      <c r="AM2" s="3">
        <v>3214.2599993705353</v>
      </c>
      <c r="AN2" s="3">
        <v>2446.0683604439519</v>
      </c>
      <c r="AP2" s="3">
        <v>1.775781535523822</v>
      </c>
      <c r="AQ2" s="13">
        <v>1.7284249917339432</v>
      </c>
      <c r="AR2" s="3">
        <v>1.775781535523822</v>
      </c>
      <c r="AS2" s="13">
        <f>(AQ2-AP2)/AP2*100</f>
        <v>-2.6668001013936418</v>
      </c>
      <c r="AV2" s="3">
        <v>1.4556946754455566</v>
      </c>
      <c r="AW2" s="13">
        <v>1.3415409132312812</v>
      </c>
      <c r="AX2" s="3">
        <v>1.4556946754455566</v>
      </c>
      <c r="AY2" s="13">
        <f>(AW2-AV2)/AV2*100</f>
        <v>-7.8418753698700883</v>
      </c>
      <c r="BA2" s="3">
        <v>1.5527522935779816</v>
      </c>
      <c r="BB2" s="13">
        <v>1.4758875664878404</v>
      </c>
      <c r="BC2" s="3">
        <v>1.5527522935779816</v>
      </c>
      <c r="BD2" s="13">
        <f>(BB2-BA2)/BA2*100</f>
        <v>-4.9502246693207654</v>
      </c>
      <c r="BG2" s="13">
        <v>1.3415409132312812</v>
      </c>
      <c r="BH2" s="13">
        <v>1.2895732868406933</v>
      </c>
      <c r="BI2" s="3">
        <v>2623.901186766273</v>
      </c>
      <c r="BJ2" s="13">
        <f>BG2+BH2-BI2/1000</f>
        <v>7.2130133057011214E-3</v>
      </c>
      <c r="BK2" s="13">
        <f>BG2+BH2</f>
        <v>2.6311142000719743</v>
      </c>
      <c r="BL2" s="13">
        <f t="shared" ref="BL2:BL33" si="0">(BG2+BH2-BI2/1000)/(BG2+BH2)*100</f>
        <v>0.2741429203454494</v>
      </c>
      <c r="BO2" s="3">
        <v>2847.9078082995279</v>
      </c>
      <c r="BP2" s="3">
        <v>2623.901186766273</v>
      </c>
      <c r="BQ2" s="3">
        <v>2847.9078082995279</v>
      </c>
      <c r="BR2" s="13">
        <f>(BP2-BO2)/BO2*100</f>
        <v>-7.8656556536150033</v>
      </c>
    </row>
    <row r="3" spans="1:70" ht="45" x14ac:dyDescent="0.25">
      <c r="A3" s="4" t="s">
        <v>53</v>
      </c>
      <c r="B3" s="3" t="s">
        <v>135</v>
      </c>
      <c r="C3" s="3">
        <v>11.3</v>
      </c>
      <c r="D3" s="3">
        <v>401</v>
      </c>
      <c r="E3" s="3">
        <v>621</v>
      </c>
      <c r="F3" s="3">
        <v>42599.948933062231</v>
      </c>
      <c r="G3" s="3">
        <v>5000</v>
      </c>
      <c r="H3" s="3">
        <v>580.82926829268297</v>
      </c>
      <c r="I3" s="3">
        <v>1.5486284289276808</v>
      </c>
      <c r="J3" s="3">
        <v>106.23428661611528</v>
      </c>
      <c r="K3" s="3">
        <v>5000</v>
      </c>
      <c r="L3" s="3">
        <v>1.4484519958496094</v>
      </c>
      <c r="M3" s="3">
        <v>747.69905155441995</v>
      </c>
      <c r="N3" s="3">
        <v>59639.928506287128</v>
      </c>
      <c r="O3" s="3">
        <v>7000</v>
      </c>
      <c r="P3" s="3">
        <v>557.80243024945878</v>
      </c>
      <c r="Q3" s="3">
        <v>1.8645861634773564</v>
      </c>
      <c r="R3" s="3">
        <v>148.72799682617187</v>
      </c>
      <c r="S3" s="3">
        <v>7000</v>
      </c>
      <c r="T3" s="3">
        <v>1.3910285043627402</v>
      </c>
      <c r="U3" s="3">
        <v>3000</v>
      </c>
      <c r="V3" s="3">
        <v>7000</v>
      </c>
      <c r="W3" s="3">
        <v>42599.94140625</v>
      </c>
      <c r="X3" s="3">
        <v>4.0999999999999996</v>
      </c>
      <c r="Y3" s="3">
        <v>3.7919999999999998</v>
      </c>
      <c r="Z3" s="3">
        <v>0.49902713298797607</v>
      </c>
      <c r="AA3" s="3">
        <v>3.449027944861633</v>
      </c>
      <c r="AB3" s="13">
        <f>coeff!$D$1+coeff!$D$2*C3+coeff!$D$3*D3+coeff!$D$4*N3+coeff!$D$5*W3+coeff!$D$6*X3+coeff!$D$7*Y3+coeff!$D$8*Z3+coeff!$D$9*AA3</f>
        <v>1.2854323327024479</v>
      </c>
      <c r="AC3" s="13">
        <f>coeff!$E$1+coeff!$E$2*C3+coeff!$E$3*D3+coeff!$E$4*N3+coeff!$E$5*W3+coeff!$E$6*X3+coeff!$E$7*Y3+coeff!$E$8*Z3+coeff!$E$9*AA3</f>
        <v>1.7470106467277362</v>
      </c>
      <c r="AD3" s="13">
        <f>coeff!$F$1+coeff!$F$2*C3+coeff!$F$3*D3+coeff!$F$4*N3+coeff!$F$5*W3+coeff!$F$6*X3+coeff!$F$7*Y3+coeff!$F$8*Z3+coeff!$F$9*AA3</f>
        <v>1.3295519070636412</v>
      </c>
      <c r="AE3" s="13">
        <f>coeff!$G$1+coeff!$G$2*C3+coeff!$G$3*D3+coeff!$G$4*N3+coeff!$G$5*W3+coeff!$G$6*X3+coeff!$G$7*Y3+coeff!$G$8*Z3+coeff!$G$9*AA3</f>
        <v>1.4608027618911228</v>
      </c>
      <c r="AG3" s="3">
        <v>1.3910285043627402</v>
      </c>
      <c r="AH3" s="13">
        <v>1.2854323327024479</v>
      </c>
      <c r="AI3" s="3">
        <v>1.3910285043627402</v>
      </c>
      <c r="AJ3" s="3">
        <f t="shared" ref="AJ3:AJ66" si="1">(AH3-AG3)/AG3*100</f>
        <v>-7.5912298942190333</v>
      </c>
      <c r="AM3" s="3">
        <v>2896.9135810835</v>
      </c>
      <c r="AN3" s="3">
        <v>2680.5354325427174</v>
      </c>
      <c r="AP3" s="3">
        <v>1.8645861634773564</v>
      </c>
      <c r="AQ3" s="13">
        <v>1.7470106467277362</v>
      </c>
      <c r="AR3" s="3">
        <v>1.8645861634773564</v>
      </c>
      <c r="AS3" s="13">
        <f t="shared" ref="AS3:AS66" si="2">(AQ3-AP3)/AP3*100</f>
        <v>-6.3057164668833519</v>
      </c>
      <c r="AV3" s="3">
        <v>1.4484519958496094</v>
      </c>
      <c r="AW3" s="13">
        <v>1.3295519070636412</v>
      </c>
      <c r="AX3" s="3">
        <v>1.4484519958496094</v>
      </c>
      <c r="AY3" s="13">
        <f t="shared" ref="AY3:AY66" si="3">(AW3-AV3)/AV3*100</f>
        <v>-8.2087697159908757</v>
      </c>
      <c r="BA3" s="3">
        <v>1.5486284289276808</v>
      </c>
      <c r="BB3" s="13">
        <v>1.4608027618911228</v>
      </c>
      <c r="BC3" s="3">
        <v>1.5486284289276808</v>
      </c>
      <c r="BD3" s="13">
        <f t="shared" ref="BD3:BD66" si="4">(BB3-BA3)/BA3*100</f>
        <v>-5.671190415726211</v>
      </c>
      <c r="BG3" s="13">
        <v>1.3295519070636412</v>
      </c>
      <c r="BH3" s="13">
        <v>1.2854323327024479</v>
      </c>
      <c r="BI3" s="3">
        <v>2591.2324546744476</v>
      </c>
      <c r="BJ3" s="13">
        <f t="shared" ref="BJ3:BJ66" si="5">BG3+BH3-BI3/1000</f>
        <v>2.3751785091641775E-2</v>
      </c>
      <c r="BK3" s="13">
        <f t="shared" ref="BK3:BK66" si="6">BG3+BH3</f>
        <v>2.6149842397660894</v>
      </c>
      <c r="BL3" s="13">
        <f t="shared" si="0"/>
        <v>0.90829553503413762</v>
      </c>
      <c r="BO3" s="3">
        <v>2839.4805002123499</v>
      </c>
      <c r="BP3" s="3">
        <v>2591.2324546744476</v>
      </c>
      <c r="BQ3" s="3">
        <v>2839.4805002123499</v>
      </c>
      <c r="BR3" s="13">
        <f t="shared" ref="BR3:BR66" si="7">(BP3-BO3)/BO3*100</f>
        <v>-8.7427276052551548</v>
      </c>
    </row>
    <row r="4" spans="1:70" ht="45" x14ac:dyDescent="0.25">
      <c r="A4" s="4" t="s">
        <v>53</v>
      </c>
      <c r="B4" s="3" t="s">
        <v>97</v>
      </c>
      <c r="C4" s="3">
        <v>11.5</v>
      </c>
      <c r="D4" s="3">
        <v>417</v>
      </c>
      <c r="E4" s="3">
        <v>642</v>
      </c>
      <c r="F4" s="3">
        <v>46017.267161195377</v>
      </c>
      <c r="G4" s="3">
        <v>5300</v>
      </c>
      <c r="H4" s="3">
        <v>595.19512195121956</v>
      </c>
      <c r="I4" s="3">
        <v>1.539568345323741</v>
      </c>
      <c r="J4" s="3">
        <v>110.35315865994096</v>
      </c>
      <c r="K4" s="3">
        <v>5300</v>
      </c>
      <c r="L4" s="3">
        <v>1.4273264408111572</v>
      </c>
      <c r="M4" s="3">
        <v>778.35337987126798</v>
      </c>
      <c r="N4" s="3">
        <v>60777.522665729732</v>
      </c>
      <c r="O4" s="3">
        <v>7000</v>
      </c>
      <c r="P4" s="3">
        <v>574.58499002892518</v>
      </c>
      <c r="Q4" s="3">
        <v>1.8665548677968058</v>
      </c>
      <c r="R4" s="3">
        <v>145.74945068359375</v>
      </c>
      <c r="S4" s="3">
        <v>7000</v>
      </c>
      <c r="T4" s="3">
        <v>1.3779016547456235</v>
      </c>
      <c r="U4" s="3">
        <v>3000</v>
      </c>
      <c r="V4" s="3">
        <v>7000</v>
      </c>
      <c r="W4" s="3">
        <v>43412.50390625</v>
      </c>
      <c r="X4" s="3">
        <v>3.95</v>
      </c>
      <c r="Y4" s="3">
        <v>4.25</v>
      </c>
      <c r="Z4" s="3">
        <v>0.49284282326698303</v>
      </c>
      <c r="AA4" s="3">
        <v>3.4837006341377443</v>
      </c>
      <c r="AB4" s="13">
        <f>coeff!$D$1+coeff!$D$2*C4+coeff!$D$3*D4+coeff!$D$4*N4+coeff!$D$5*W4+coeff!$D$6*X4+coeff!$D$7*Y4+coeff!$D$8*Z4+coeff!$D$9*AA4</f>
        <v>1.2840117724856182</v>
      </c>
      <c r="AC4" s="13">
        <f>coeff!$E$1+coeff!$E$2*C4+coeff!$E$3*D4+coeff!$E$4*N4+coeff!$E$5*W4+coeff!$E$6*X4+coeff!$E$7*Y4+coeff!$E$8*Z4+coeff!$E$9*AA4</f>
        <v>1.7431768728347776</v>
      </c>
      <c r="AD4" s="13">
        <f>coeff!$F$1+coeff!$F$2*C4+coeff!$F$3*D4+coeff!$F$4*N4+coeff!$F$5*W4+coeff!$F$6*X4+coeff!$F$7*Y4+coeff!$F$8*Z4+coeff!$F$9*AA4</f>
        <v>1.3503053123821205</v>
      </c>
      <c r="AE4" s="13">
        <f>coeff!$G$1+coeff!$G$2*C4+coeff!$G$3*D4+coeff!$G$4*N4+coeff!$G$5*W4+coeff!$G$6*X4+coeff!$G$7*Y4+coeff!$G$8*Z4+coeff!$G$9*AA4</f>
        <v>1.4843355105788012</v>
      </c>
      <c r="AG4" s="3">
        <v>1.3779016547456235</v>
      </c>
      <c r="AH4" s="13">
        <v>1.2840117724856182</v>
      </c>
      <c r="AI4" s="3">
        <v>1.3779016547456235</v>
      </c>
      <c r="AJ4" s="3">
        <f t="shared" si="1"/>
        <v>-6.8139755792178462</v>
      </c>
      <c r="AM4" s="3">
        <v>2847.9078082995279</v>
      </c>
      <c r="AN4" s="3">
        <v>2623.901186766273</v>
      </c>
      <c r="AP4" s="3">
        <v>1.8665548677968058</v>
      </c>
      <c r="AQ4" s="13">
        <v>1.7431768728347776</v>
      </c>
      <c r="AR4" s="3">
        <v>1.8665548677968058</v>
      </c>
      <c r="AS4" s="13">
        <f t="shared" si="2"/>
        <v>-6.6099313280652607</v>
      </c>
      <c r="AV4" s="3">
        <v>1.4273264408111572</v>
      </c>
      <c r="AW4" s="13">
        <v>1.3503053123821205</v>
      </c>
      <c r="AX4" s="3">
        <v>1.4273264408111572</v>
      </c>
      <c r="AY4" s="13">
        <f t="shared" si="3"/>
        <v>-5.3961817161647492</v>
      </c>
      <c r="BA4" s="3">
        <v>1.539568345323741</v>
      </c>
      <c r="BB4" s="13">
        <v>1.4843355105788012</v>
      </c>
      <c r="BC4" s="3">
        <v>1.539568345323741</v>
      </c>
      <c r="BD4" s="13">
        <f t="shared" si="4"/>
        <v>-3.5875532848348741</v>
      </c>
      <c r="BG4" s="13">
        <v>1.3503053123821205</v>
      </c>
      <c r="BH4" s="13">
        <v>1.2840117724856182</v>
      </c>
      <c r="BI4" s="3">
        <v>2647.2080109274743</v>
      </c>
      <c r="BJ4" s="13">
        <f t="shared" si="5"/>
        <v>-1.289092605973563E-2</v>
      </c>
      <c r="BK4" s="13">
        <f t="shared" si="6"/>
        <v>2.6343170848677389</v>
      </c>
      <c r="BL4" s="13">
        <f t="shared" si="0"/>
        <v>-0.48934602951879824</v>
      </c>
      <c r="BO4" s="3">
        <v>2805.2280955567808</v>
      </c>
      <c r="BP4" s="3">
        <v>2647.2080109274743</v>
      </c>
      <c r="BQ4" s="3">
        <v>2805.2280955567808</v>
      </c>
      <c r="BR4" s="13">
        <f t="shared" si="7"/>
        <v>-5.6330565375270369</v>
      </c>
    </row>
    <row r="5" spans="1:70" ht="45" x14ac:dyDescent="0.25">
      <c r="A5" s="4" t="s">
        <v>53</v>
      </c>
      <c r="B5" s="3" t="s">
        <v>71</v>
      </c>
      <c r="C5" s="3">
        <v>11.45</v>
      </c>
      <c r="D5" s="3">
        <v>409</v>
      </c>
      <c r="E5" s="3">
        <v>636</v>
      </c>
      <c r="F5" s="3">
        <v>47143.674946843203</v>
      </c>
      <c r="G5" s="3">
        <v>5500</v>
      </c>
      <c r="H5" s="3">
        <v>583.78048780487802</v>
      </c>
      <c r="I5" s="3">
        <v>1.5550122249388754</v>
      </c>
      <c r="J5" s="3">
        <v>115.26570891648704</v>
      </c>
      <c r="K5" s="3">
        <v>5500</v>
      </c>
      <c r="L5" s="3">
        <v>1.4273360967636108</v>
      </c>
      <c r="M5" s="3">
        <v>717.73016163471902</v>
      </c>
      <c r="N5" s="3">
        <v>54858.094483599372</v>
      </c>
      <c r="O5" s="3">
        <v>6400</v>
      </c>
      <c r="P5" s="3">
        <v>561.41537789837707</v>
      </c>
      <c r="Q5" s="3">
        <v>1.754841470989533</v>
      </c>
      <c r="R5" s="3">
        <v>134.12736511230469</v>
      </c>
      <c r="S5" s="3">
        <v>6400</v>
      </c>
      <c r="T5" s="3">
        <v>1.372653735692853</v>
      </c>
      <c r="U5" s="3">
        <v>3000</v>
      </c>
      <c r="V5" s="3">
        <v>7000</v>
      </c>
      <c r="W5" s="3">
        <v>42857.8828125</v>
      </c>
      <c r="X5" s="3">
        <v>3.7189999999999999</v>
      </c>
      <c r="Y5" s="3">
        <v>4.7</v>
      </c>
      <c r="Z5" s="3">
        <v>0.51356446743011475</v>
      </c>
      <c r="AA5" s="3">
        <v>3.549502787651281</v>
      </c>
      <c r="AB5" s="13">
        <f>coeff!$D$1+coeff!$D$2*C5+coeff!$D$3*D5+coeff!$D$4*N5+coeff!$D$5*W5+coeff!$D$6*X5+coeff!$D$7*Y5+coeff!$D$8*Z5+coeff!$D$9*AA5</f>
        <v>1.3503854631570813</v>
      </c>
      <c r="AC5" s="13">
        <f>coeff!$E$1+coeff!$E$2*C5+coeff!$E$3*D5+coeff!$E$4*N5+coeff!$E$5*W5+coeff!$E$6*X5+coeff!$E$7*Y5+coeff!$E$8*Z5+coeff!$E$9*AA5</f>
        <v>1.7528662079966366</v>
      </c>
      <c r="AD5" s="13">
        <f>coeff!$F$1+coeff!$F$2*C5+coeff!$F$3*D5+coeff!$F$4*N5+coeff!$F$5*W5+coeff!$F$6*X5+coeff!$F$7*Y5+coeff!$F$8*Z5+coeff!$F$9*AA5</f>
        <v>1.4238029938036434</v>
      </c>
      <c r="AE5" s="13">
        <f>coeff!$G$1+coeff!$G$2*C5+coeff!$G$3*D5+coeff!$G$4*N5+coeff!$G$5*W5+coeff!$G$6*X5+coeff!$G$7*Y5+coeff!$G$8*Z5+coeff!$G$9*AA5</f>
        <v>1.5668344065990989</v>
      </c>
      <c r="AG5" s="3">
        <v>1.372653735692853</v>
      </c>
      <c r="AH5" s="13">
        <v>1.3503854631570813</v>
      </c>
      <c r="AI5" s="3">
        <v>1.372653735692853</v>
      </c>
      <c r="AJ5" s="3">
        <f t="shared" si="1"/>
        <v>-1.622278944553462</v>
      </c>
      <c r="AM5" s="3">
        <v>2839.4805002123499</v>
      </c>
      <c r="AN5" s="3">
        <v>2591.2324546744476</v>
      </c>
      <c r="AP5" s="3">
        <v>1.754841470989533</v>
      </c>
      <c r="AQ5" s="13">
        <v>1.7528662079966366</v>
      </c>
      <c r="AR5" s="3">
        <v>1.754841470989533</v>
      </c>
      <c r="AS5" s="13">
        <f t="shared" si="2"/>
        <v>-0.11256076549083281</v>
      </c>
      <c r="AV5" s="3">
        <v>1.4273360967636108</v>
      </c>
      <c r="AW5" s="13">
        <v>1.4238029938036434</v>
      </c>
      <c r="AX5" s="3">
        <v>1.4273360967636108</v>
      </c>
      <c r="AY5" s="13">
        <f t="shared" si="3"/>
        <v>-0.24753125546103147</v>
      </c>
      <c r="BA5" s="3">
        <v>1.5550122249388754</v>
      </c>
      <c r="BB5" s="13">
        <v>1.5668344065990989</v>
      </c>
      <c r="BC5" s="3">
        <v>1.5550122249388754</v>
      </c>
      <c r="BD5" s="13">
        <f t="shared" si="4"/>
        <v>0.76026294009928042</v>
      </c>
      <c r="BG5" s="13">
        <v>1.4238029938036434</v>
      </c>
      <c r="BH5" s="13">
        <v>1.3503854631570813</v>
      </c>
      <c r="BI5" s="3">
        <v>2808.4297630261267</v>
      </c>
      <c r="BJ5" s="13">
        <f t="shared" si="5"/>
        <v>-3.4241306065401655E-2</v>
      </c>
      <c r="BK5" s="13">
        <f t="shared" si="6"/>
        <v>2.7741884569607249</v>
      </c>
      <c r="BL5" s="13">
        <f t="shared" si="0"/>
        <v>-1.2342819024960863</v>
      </c>
      <c r="BO5" s="3">
        <v>2799.9898324564638</v>
      </c>
      <c r="BP5" s="3">
        <v>2808.4297630261267</v>
      </c>
      <c r="BQ5" s="3">
        <v>2799.9898324564638</v>
      </c>
      <c r="BR5" s="13">
        <f t="shared" si="7"/>
        <v>0.30142718633583288</v>
      </c>
    </row>
    <row r="6" spans="1:70" ht="45" x14ac:dyDescent="0.25">
      <c r="A6" s="5" t="s">
        <v>53</v>
      </c>
      <c r="B6" s="6" t="s">
        <v>147</v>
      </c>
      <c r="C6" s="6">
        <v>11</v>
      </c>
      <c r="D6" s="6">
        <v>401</v>
      </c>
      <c r="E6" s="6">
        <v>602</v>
      </c>
      <c r="F6" s="6">
        <v>47162.322020231382</v>
      </c>
      <c r="G6" s="6">
        <v>4900</v>
      </c>
      <c r="H6" s="6">
        <v>556.36585365853659</v>
      </c>
      <c r="I6" s="6">
        <v>1.5012468827930174</v>
      </c>
      <c r="J6" s="6">
        <v>117.61177561154958</v>
      </c>
      <c r="K6" s="6">
        <v>4900</v>
      </c>
      <c r="L6" s="6">
        <v>1.3874459266662598</v>
      </c>
      <c r="M6" s="6">
        <v>644.54057278381015</v>
      </c>
      <c r="N6" s="6">
        <v>59674.774801109073</v>
      </c>
      <c r="O6" s="6">
        <v>6200</v>
      </c>
      <c r="P6" s="6">
        <v>527.65753683889182</v>
      </c>
      <c r="Q6" s="6">
        <v>1.6073330992114967</v>
      </c>
      <c r="R6" s="6">
        <v>148.81489562988281</v>
      </c>
      <c r="S6" s="6">
        <v>6200</v>
      </c>
      <c r="T6" s="6">
        <v>1.3158542065807772</v>
      </c>
      <c r="U6" s="6">
        <v>3000</v>
      </c>
      <c r="V6" s="6">
        <v>7000</v>
      </c>
      <c r="W6" s="6">
        <v>48124.80859375</v>
      </c>
      <c r="X6" s="6">
        <v>4.125</v>
      </c>
      <c r="Y6" s="6">
        <v>3.746</v>
      </c>
      <c r="Z6" s="6">
        <v>0.45272311568260193</v>
      </c>
      <c r="AA6" s="6">
        <v>3.0578839708285015</v>
      </c>
      <c r="AB6" s="13">
        <f>coeff!$D$1+coeff!$D$2*C6+coeff!$D$3*D6+coeff!$D$4*N6+coeff!$D$5*W6+coeff!$D$6*X6+coeff!$D$7*Y6+coeff!$D$8*Z6+coeff!$D$9*AA6</f>
        <v>1.2047563436491802</v>
      </c>
      <c r="AC6" s="13">
        <f>coeff!$E$1+coeff!$E$2*C6+coeff!$E$3*D6+coeff!$E$4*N6+coeff!$E$5*W6+coeff!$E$6*X6+coeff!$E$7*Y6+coeff!$E$8*Z6+coeff!$E$9*AA6</f>
        <v>1.531747961801436</v>
      </c>
      <c r="AD6" s="13">
        <f>coeff!$F$1+coeff!$F$2*C6+coeff!$F$3*D6+coeff!$F$4*N6+coeff!$F$5*W6+coeff!$F$6*X6+coeff!$F$7*Y6+coeff!$F$8*Z6+coeff!$F$9*AA6</f>
        <v>1.2878003676686678</v>
      </c>
      <c r="AE6" s="13">
        <f>coeff!$G$1+coeff!$G$2*C6+coeff!$G$3*D6+coeff!$G$4*N6+coeff!$G$5*W6+coeff!$G$6*X6+coeff!$G$7*Y6+coeff!$G$8*Z6+coeff!$G$9*AA6</f>
        <v>1.4107956513154074</v>
      </c>
      <c r="AG6" s="6">
        <v>1.3158542065807772</v>
      </c>
      <c r="AH6" s="13">
        <v>1.2047563436491802</v>
      </c>
      <c r="AI6" s="6">
        <v>1.3158542065807772</v>
      </c>
      <c r="AJ6" s="3">
        <f t="shared" si="1"/>
        <v>-8.4430222114258999</v>
      </c>
      <c r="AM6" s="3">
        <v>2805.2280955567808</v>
      </c>
      <c r="AN6" s="3">
        <v>2647.2080109274743</v>
      </c>
      <c r="AP6" s="6">
        <v>1.6073330992114967</v>
      </c>
      <c r="AQ6" s="13">
        <v>1.531747961801436</v>
      </c>
      <c r="AR6" s="6">
        <v>1.6073330992114967</v>
      </c>
      <c r="AS6" s="13">
        <f t="shared" si="2"/>
        <v>-4.7025185661354323</v>
      </c>
      <c r="AV6" s="6">
        <v>1.3874459266662598</v>
      </c>
      <c r="AW6" s="13">
        <v>1.2878003676686678</v>
      </c>
      <c r="AX6" s="6">
        <v>1.3874459266662598</v>
      </c>
      <c r="AY6" s="13">
        <f t="shared" si="3"/>
        <v>-7.1819418027352793</v>
      </c>
      <c r="BA6" s="6">
        <v>1.5012468827930174</v>
      </c>
      <c r="BB6" s="13">
        <v>1.4107956513154074</v>
      </c>
      <c r="BC6" s="6">
        <v>1.5012468827930174</v>
      </c>
      <c r="BD6" s="13">
        <f t="shared" si="4"/>
        <v>-6.0250737246713655</v>
      </c>
      <c r="BG6" s="13">
        <v>1.2878003676686678</v>
      </c>
      <c r="BH6" s="13">
        <v>1.2047563436491802</v>
      </c>
      <c r="BI6" s="3">
        <v>2510.1126710734934</v>
      </c>
      <c r="BJ6" s="13">
        <f t="shared" si="5"/>
        <v>-1.7555959755645834E-2</v>
      </c>
      <c r="BK6" s="13">
        <f t="shared" si="6"/>
        <v>2.4925567113178477</v>
      </c>
      <c r="BL6" s="13">
        <f t="shared" si="0"/>
        <v>-0.70433541896680718</v>
      </c>
      <c r="BO6" s="3">
        <v>2703.3001332470371</v>
      </c>
      <c r="BP6" s="3">
        <v>2510.1126710734934</v>
      </c>
      <c r="BQ6" s="3">
        <v>2703.3001332470371</v>
      </c>
      <c r="BR6" s="13">
        <f t="shared" si="7"/>
        <v>-7.1463564033305795</v>
      </c>
    </row>
    <row r="7" spans="1:70" ht="45" x14ac:dyDescent="0.25">
      <c r="A7" s="5" t="s">
        <v>53</v>
      </c>
      <c r="B7" s="6" t="s">
        <v>79</v>
      </c>
      <c r="C7" s="6">
        <v>11.5</v>
      </c>
      <c r="D7" s="6">
        <v>407</v>
      </c>
      <c r="E7" s="6">
        <v>611</v>
      </c>
      <c r="F7" s="6">
        <v>56572.095871437778</v>
      </c>
      <c r="G7" s="6">
        <v>5500</v>
      </c>
      <c r="H7" s="6">
        <v>560.41463414634143</v>
      </c>
      <c r="I7" s="6">
        <v>1.5012285012285012</v>
      </c>
      <c r="J7" s="6">
        <v>138.99777855390118</v>
      </c>
      <c r="K7" s="6">
        <v>5500</v>
      </c>
      <c r="L7" s="6">
        <v>1.3769398927688599</v>
      </c>
      <c r="M7" s="6">
        <v>698.11900749412678</v>
      </c>
      <c r="N7" s="6">
        <v>64800.764361828718</v>
      </c>
      <c r="O7" s="6">
        <v>6300</v>
      </c>
      <c r="P7" s="6">
        <v>536.55894821864217</v>
      </c>
      <c r="Q7" s="6">
        <v>1.7152801166931861</v>
      </c>
      <c r="R7" s="6">
        <v>159.21563720703125</v>
      </c>
      <c r="S7" s="6">
        <v>6300</v>
      </c>
      <c r="T7" s="6">
        <v>1.3183266540998582</v>
      </c>
      <c r="U7" s="6">
        <v>3000</v>
      </c>
      <c r="V7" s="6">
        <v>7000</v>
      </c>
      <c r="W7" s="6">
        <v>51429.17578125</v>
      </c>
      <c r="X7" s="6">
        <v>4.1550000000000002</v>
      </c>
      <c r="Y7" s="6">
        <v>3.75</v>
      </c>
      <c r="Z7" s="6">
        <v>0.4379679262638092</v>
      </c>
      <c r="AA7" s="6">
        <v>2.9238232417741634</v>
      </c>
      <c r="AB7" s="13">
        <f>coeff!$D$1+coeff!$D$2*C7+coeff!$D$3*D7+coeff!$D$4*N7+coeff!$D$5*W7+coeff!$D$6*X7+coeff!$D$7*Y7+coeff!$D$8*Z7+coeff!$D$9*AA7</f>
        <v>1.1956906734611785</v>
      </c>
      <c r="AC7" s="13">
        <f>coeff!$E$1+coeff!$E$2*C7+coeff!$E$3*D7+coeff!$E$4*N7+coeff!$E$5*W7+coeff!$E$6*X7+coeff!$E$7*Y7+coeff!$E$8*Z7+coeff!$E$9*AA7</f>
        <v>1.5249936935848016</v>
      </c>
      <c r="AD7" s="13">
        <f>coeff!$F$1+coeff!$F$2*C7+coeff!$F$3*D7+coeff!$F$4*N7+coeff!$F$5*W7+coeff!$F$6*X7+coeff!$F$7*Y7+coeff!$F$8*Z7+coeff!$F$9*AA7</f>
        <v>1.2785258927320697</v>
      </c>
      <c r="AE7" s="13">
        <f>coeff!$G$1+coeff!$G$2*C7+coeff!$G$3*D7+coeff!$G$4*N7+coeff!$G$5*W7+coeff!$G$6*X7+coeff!$G$7*Y7+coeff!$G$8*Z7+coeff!$G$9*AA7</f>
        <v>1.3984989983523617</v>
      </c>
      <c r="AG7" s="6">
        <v>1.3183266540998582</v>
      </c>
      <c r="AH7" s="13">
        <v>1.1956906734611785</v>
      </c>
      <c r="AI7" s="6">
        <v>1.3183266540998582</v>
      </c>
      <c r="AJ7" s="3">
        <f t="shared" si="1"/>
        <v>-9.3023971151075919</v>
      </c>
      <c r="AM7" s="3">
        <v>2799.9898324564638</v>
      </c>
      <c r="AN7" s="3">
        <v>2808.4297630261267</v>
      </c>
      <c r="AP7" s="6">
        <v>1.7152801166931861</v>
      </c>
      <c r="AQ7" s="13">
        <v>1.5249936935848016</v>
      </c>
      <c r="AR7" s="6">
        <v>1.7152801166931861</v>
      </c>
      <c r="AS7" s="13">
        <f t="shared" si="2"/>
        <v>-11.093606301181257</v>
      </c>
      <c r="AV7" s="6">
        <v>1.3769398927688599</v>
      </c>
      <c r="AW7" s="13">
        <v>1.2785258927320697</v>
      </c>
      <c r="AX7" s="6">
        <v>1.3769398927688599</v>
      </c>
      <c r="AY7" s="13">
        <f t="shared" si="3"/>
        <v>-7.1472981902566177</v>
      </c>
      <c r="BA7" s="6">
        <v>1.5012285012285012</v>
      </c>
      <c r="BB7" s="13">
        <v>1.3984989983523617</v>
      </c>
      <c r="BC7" s="6">
        <v>1.5012285012285012</v>
      </c>
      <c r="BD7" s="13">
        <f t="shared" si="4"/>
        <v>-6.843029078656099</v>
      </c>
      <c r="BG7" s="13">
        <v>1.2785258927320697</v>
      </c>
      <c r="BH7" s="13">
        <v>1.1956906734611785</v>
      </c>
      <c r="BI7" s="3">
        <v>2506.6054629823107</v>
      </c>
      <c r="BJ7" s="13">
        <f t="shared" si="5"/>
        <v>-3.2388896789062649E-2</v>
      </c>
      <c r="BK7" s="13">
        <f t="shared" si="6"/>
        <v>2.474216566193248</v>
      </c>
      <c r="BL7" s="13">
        <f t="shared" si="0"/>
        <v>-1.3090566618788424</v>
      </c>
      <c r="BO7" s="3">
        <v>2695.2665468687183</v>
      </c>
      <c r="BP7" s="3">
        <v>2506.6054629823107</v>
      </c>
      <c r="BQ7" s="3">
        <v>2695.2665468687183</v>
      </c>
      <c r="BR7" s="13">
        <f t="shared" si="7"/>
        <v>-6.9997189741989905</v>
      </c>
    </row>
    <row r="8" spans="1:70" ht="45" x14ac:dyDescent="0.25">
      <c r="A8" s="5" t="s">
        <v>53</v>
      </c>
      <c r="B8" s="6" t="s">
        <v>101</v>
      </c>
      <c r="C8" s="6">
        <v>11.5</v>
      </c>
      <c r="D8" s="6">
        <v>417</v>
      </c>
      <c r="E8" s="6">
        <v>615</v>
      </c>
      <c r="F8" s="6">
        <v>47668.931910744053</v>
      </c>
      <c r="G8" s="6">
        <v>4800</v>
      </c>
      <c r="H8" s="6">
        <v>561.51219512195121</v>
      </c>
      <c r="I8" s="6">
        <v>1.474820143884892</v>
      </c>
      <c r="J8" s="6">
        <v>114.31398539746776</v>
      </c>
      <c r="K8" s="6">
        <v>4800</v>
      </c>
      <c r="L8" s="6">
        <v>1.3465520143508911</v>
      </c>
      <c r="M8" s="6">
        <v>686.12383554405608</v>
      </c>
      <c r="N8" s="6">
        <v>65544.781377273073</v>
      </c>
      <c r="O8" s="6">
        <v>6600</v>
      </c>
      <c r="P8" s="6">
        <v>536.17861349827433</v>
      </c>
      <c r="Q8" s="6">
        <v>1.6453809005852664</v>
      </c>
      <c r="R8" s="6">
        <v>157.18173217773437</v>
      </c>
      <c r="S8" s="6">
        <v>6600</v>
      </c>
      <c r="T8" s="6">
        <v>1.2858000323699621</v>
      </c>
      <c r="U8" s="6">
        <v>3000</v>
      </c>
      <c r="V8" s="6">
        <v>7000</v>
      </c>
      <c r="W8" s="6">
        <v>49655.13671875</v>
      </c>
      <c r="X8" s="6">
        <v>4.0720000000000001</v>
      </c>
      <c r="Y8" s="6">
        <v>4</v>
      </c>
      <c r="Z8" s="6">
        <v>0.42606952786445618</v>
      </c>
      <c r="AA8" s="6">
        <v>3.0117080219794548</v>
      </c>
      <c r="AB8" s="13">
        <f>coeff!$D$1+coeff!$D$2*C8+coeff!$D$3*D8+coeff!$D$4*N8+coeff!$D$5*W8+coeff!$D$6*X8+coeff!$D$7*Y8+coeff!$D$8*Z8+coeff!$D$9*AA8</f>
        <v>1.1644509599291473</v>
      </c>
      <c r="AC8" s="13">
        <f>coeff!$E$1+coeff!$E$2*C8+coeff!$E$3*D8+coeff!$E$4*N8+coeff!$E$5*W8+coeff!$E$6*X8+coeff!$E$7*Y8+coeff!$E$8*Z8+coeff!$E$9*AA8</f>
        <v>1.5318307414665204</v>
      </c>
      <c r="AD8" s="13">
        <f>coeff!$F$1+coeff!$F$2*C8+coeff!$F$3*D8+coeff!$F$4*N8+coeff!$F$5*W8+coeff!$F$6*X8+coeff!$F$7*Y8+coeff!$F$8*Z8+coeff!$F$9*AA8</f>
        <v>1.269304452975361</v>
      </c>
      <c r="AE8" s="13">
        <f>coeff!$G$1+coeff!$G$2*C8+coeff!$G$3*D8+coeff!$G$4*N8+coeff!$G$5*W8+coeff!$G$6*X8+coeff!$G$7*Y8+coeff!$G$8*Z8+coeff!$G$9*AA8</f>
        <v>1.3897533898559788</v>
      </c>
      <c r="AG8" s="6">
        <v>1.2858000323699621</v>
      </c>
      <c r="AH8" s="13">
        <v>1.1644509599291473</v>
      </c>
      <c r="AI8" s="6">
        <v>1.2858000323699621</v>
      </c>
      <c r="AJ8" s="3">
        <f t="shared" si="1"/>
        <v>-9.4376317767815365</v>
      </c>
      <c r="AM8" s="3">
        <v>2770.5275006845759</v>
      </c>
      <c r="AN8" s="3">
        <v>2674.8731207130172</v>
      </c>
      <c r="AP8" s="6">
        <v>1.6453809005852664</v>
      </c>
      <c r="AQ8" s="13">
        <v>1.5318307414665204</v>
      </c>
      <c r="AR8" s="6">
        <v>1.6453809005852664</v>
      </c>
      <c r="AS8" s="13">
        <f t="shared" si="2"/>
        <v>-6.9011472710273898</v>
      </c>
      <c r="AV8" s="6">
        <v>1.3465520143508911</v>
      </c>
      <c r="AW8" s="13">
        <v>1.269304452975361</v>
      </c>
      <c r="AX8" s="6">
        <v>1.3465520143508911</v>
      </c>
      <c r="AY8" s="13">
        <f t="shared" si="3"/>
        <v>-5.7366934624332</v>
      </c>
      <c r="BA8" s="6">
        <v>1.474820143884892</v>
      </c>
      <c r="BB8" s="13">
        <v>1.3897533898559788</v>
      </c>
      <c r="BC8" s="6">
        <v>1.474820143884892</v>
      </c>
      <c r="BD8" s="13">
        <f t="shared" si="4"/>
        <v>-5.7679408829360641</v>
      </c>
      <c r="BG8" s="13">
        <v>1.269304452975361</v>
      </c>
      <c r="BH8" s="13">
        <v>1.1644509599291473</v>
      </c>
      <c r="BI8" s="3">
        <v>2487.8287659286711</v>
      </c>
      <c r="BJ8" s="13">
        <f t="shared" si="5"/>
        <v>-5.4073353024162607E-2</v>
      </c>
      <c r="BK8" s="13">
        <f t="shared" si="6"/>
        <v>2.4337554129045085</v>
      </c>
      <c r="BL8" s="13">
        <f t="shared" si="0"/>
        <v>-2.2218072012269312</v>
      </c>
      <c r="BO8" s="3">
        <v>2632.3520467208532</v>
      </c>
      <c r="BP8" s="3">
        <v>2487.8287659286711</v>
      </c>
      <c r="BQ8" s="3">
        <v>2632.3520467208532</v>
      </c>
      <c r="BR8" s="13">
        <f t="shared" si="7"/>
        <v>-5.4902717503996525</v>
      </c>
    </row>
    <row r="9" spans="1:70" ht="75" x14ac:dyDescent="0.25">
      <c r="A9" s="4" t="s">
        <v>49</v>
      </c>
      <c r="B9" s="3" t="s">
        <v>103</v>
      </c>
      <c r="C9" s="3">
        <v>10.5</v>
      </c>
      <c r="D9" s="3">
        <v>365</v>
      </c>
      <c r="E9" s="3">
        <v>539</v>
      </c>
      <c r="F9" s="3">
        <v>46181.544779590273</v>
      </c>
      <c r="G9" s="3">
        <v>5100</v>
      </c>
      <c r="H9" s="3">
        <v>490.2439024390244</v>
      </c>
      <c r="I9" s="3">
        <v>1.4767123287671233</v>
      </c>
      <c r="J9" s="3">
        <v>126.52478021805554</v>
      </c>
      <c r="K9" s="3">
        <v>5100</v>
      </c>
      <c r="L9" s="3">
        <v>1.3431339263916016</v>
      </c>
      <c r="M9" s="3">
        <v>707.71514505418372</v>
      </c>
      <c r="N9" s="3">
        <v>63386.434011202335</v>
      </c>
      <c r="O9" s="3">
        <v>7000</v>
      </c>
      <c r="P9" s="3">
        <v>470.19077170898748</v>
      </c>
      <c r="Q9" s="3">
        <v>1.9389456028881746</v>
      </c>
      <c r="R9" s="3">
        <v>173.66146850585937</v>
      </c>
      <c r="S9" s="3">
        <v>7000</v>
      </c>
      <c r="T9" s="3">
        <v>1.2881938950931162</v>
      </c>
      <c r="U9" s="3">
        <v>3000</v>
      </c>
      <c r="V9" s="3">
        <v>7000</v>
      </c>
      <c r="W9" s="3">
        <v>45276.01953125</v>
      </c>
      <c r="X9" s="3">
        <v>4.0119999999999996</v>
      </c>
      <c r="Y9" s="3">
        <v>3.6070000000000002</v>
      </c>
      <c r="Z9" s="3">
        <v>0.46783736348152161</v>
      </c>
      <c r="AA9" s="3">
        <v>3.1232281514004834</v>
      </c>
      <c r="AB9" s="13">
        <f>coeff!$D$1+coeff!$D$2*C9+coeff!$D$3*D9+coeff!$D$4*N9+coeff!$D$5*W9+coeff!$D$6*X9+coeff!$D$7*Y9+coeff!$D$8*Z9+coeff!$D$9*AA9</f>
        <v>1.2477326994787121</v>
      </c>
      <c r="AC9" s="13">
        <f>coeff!$E$1+coeff!$E$2*C9+coeff!$E$3*D9+coeff!$E$4*N9+coeff!$E$5*W9+coeff!$E$6*X9+coeff!$E$7*Y9+coeff!$E$8*Z9+coeff!$E$9*AA9</f>
        <v>1.6889860707961346</v>
      </c>
      <c r="AD9" s="13">
        <f>coeff!$F$1+coeff!$F$2*C9+coeff!$F$3*D9+coeff!$F$4*N9+coeff!$F$5*W9+coeff!$F$6*X9+coeff!$F$7*Y9+coeff!$F$8*Z9+coeff!$F$9*AA9</f>
        <v>1.2892467268857042</v>
      </c>
      <c r="AE9" s="13">
        <f>coeff!$G$1+coeff!$G$2*C9+coeff!$G$3*D9+coeff!$G$4*N9+coeff!$G$5*W9+coeff!$G$6*X9+coeff!$G$7*Y9+coeff!$G$8*Z9+coeff!$G$9*AA9</f>
        <v>1.4078672212307908</v>
      </c>
      <c r="AG9" s="3">
        <v>1.2881938950931162</v>
      </c>
      <c r="AH9" s="13">
        <v>1.2477326994787121</v>
      </c>
      <c r="AI9" s="3">
        <v>1.2881938950931162</v>
      </c>
      <c r="AJ9" s="3">
        <f t="shared" si="1"/>
        <v>-3.140924341322032</v>
      </c>
      <c r="AM9" s="3">
        <v>2757.7793825504664</v>
      </c>
      <c r="AN9" s="3">
        <v>2554.2046734540386</v>
      </c>
      <c r="AP9" s="3">
        <v>1.9389456028881746</v>
      </c>
      <c r="AQ9" s="13">
        <v>1.6889860707961346</v>
      </c>
      <c r="AR9" s="3">
        <v>1.9389456028881746</v>
      </c>
      <c r="AS9" s="13">
        <f t="shared" si="2"/>
        <v>-12.891518551098621</v>
      </c>
      <c r="AV9" s="3">
        <v>1.3431339263916016</v>
      </c>
      <c r="AW9" s="13">
        <v>1.2892467268857042</v>
      </c>
      <c r="AX9" s="3">
        <v>1.3431339263916016</v>
      </c>
      <c r="AY9" s="13">
        <f t="shared" si="3"/>
        <v>-4.0120496137468669</v>
      </c>
      <c r="BA9" s="3">
        <v>1.4767123287671233</v>
      </c>
      <c r="BB9" s="13">
        <v>1.4078672212307908</v>
      </c>
      <c r="BC9" s="3">
        <v>1.4767123287671233</v>
      </c>
      <c r="BD9" s="13">
        <f t="shared" si="4"/>
        <v>-4.6620527366904234</v>
      </c>
      <c r="BG9" s="13">
        <v>1.2892467268857042</v>
      </c>
      <c r="BH9" s="13">
        <v>1.2477326994787121</v>
      </c>
      <c r="BI9" s="3">
        <v>2457.4144974501132</v>
      </c>
      <c r="BJ9" s="13">
        <f t="shared" si="5"/>
        <v>7.9564928914303223E-2</v>
      </c>
      <c r="BK9" s="13">
        <f t="shared" si="6"/>
        <v>2.5369794263644163</v>
      </c>
      <c r="BL9" s="13">
        <f t="shared" si="0"/>
        <v>3.1362071007537753</v>
      </c>
      <c r="BO9" s="3">
        <v>2631.3278214847178</v>
      </c>
      <c r="BP9" s="3">
        <v>2457.4144974501132</v>
      </c>
      <c r="BQ9" s="3">
        <v>2631.3278214847178</v>
      </c>
      <c r="BR9" s="13">
        <f t="shared" si="7"/>
        <v>-6.6093370280436794</v>
      </c>
    </row>
    <row r="10" spans="1:70" ht="45" x14ac:dyDescent="0.25">
      <c r="A10" s="5" t="s">
        <v>53</v>
      </c>
      <c r="B10" s="6" t="s">
        <v>96</v>
      </c>
      <c r="C10" s="6">
        <v>11.5</v>
      </c>
      <c r="D10" s="6">
        <v>436</v>
      </c>
      <c r="E10" s="6">
        <v>629</v>
      </c>
      <c r="F10" s="6">
        <v>63754.96537990545</v>
      </c>
      <c r="G10" s="6">
        <v>5300</v>
      </c>
      <c r="H10" s="6">
        <v>581.07317073170736</v>
      </c>
      <c r="I10" s="6">
        <v>1.4426605504587156</v>
      </c>
      <c r="J10" s="6">
        <v>146.22698481629689</v>
      </c>
      <c r="K10" s="6">
        <v>5300</v>
      </c>
      <c r="L10" s="6">
        <v>1.332736611366272</v>
      </c>
      <c r="M10" s="6">
        <v>711.63737588230208</v>
      </c>
      <c r="N10" s="6">
        <v>76987.128005923558</v>
      </c>
      <c r="O10" s="6">
        <v>6400</v>
      </c>
      <c r="P10" s="6">
        <v>556.5012118288588</v>
      </c>
      <c r="Q10" s="6">
        <v>1.6321958162438122</v>
      </c>
      <c r="R10" s="6">
        <v>176.57598876953125</v>
      </c>
      <c r="S10" s="6">
        <v>6400</v>
      </c>
      <c r="T10" s="6">
        <v>1.2763789262129788</v>
      </c>
      <c r="U10" s="6">
        <v>3000</v>
      </c>
      <c r="V10" s="6">
        <v>7000</v>
      </c>
      <c r="W10" s="6">
        <v>60146.1953125</v>
      </c>
      <c r="X10" s="6">
        <v>4.165</v>
      </c>
      <c r="Y10" s="6">
        <v>4</v>
      </c>
      <c r="Z10" s="6">
        <v>0.42094072699546814</v>
      </c>
      <c r="AA10" s="6">
        <v>2.8101516279923175</v>
      </c>
      <c r="AB10" s="13">
        <f>coeff!$D$1+coeff!$D$2*C10+coeff!$D$3*D10+coeff!$D$4*N10+coeff!$D$5*W10+coeff!$D$6*X10+coeff!$D$7*Y10+coeff!$D$8*Z10+coeff!$D$9*AA10</f>
        <v>1.1923957537996148</v>
      </c>
      <c r="AC10" s="13">
        <f>coeff!$E$1+coeff!$E$2*C10+coeff!$E$3*D10+coeff!$E$4*N10+coeff!$E$5*W10+coeff!$E$6*X10+coeff!$E$7*Y10+coeff!$E$8*Z10+coeff!$E$9*AA10</f>
        <v>1.5029232760059474</v>
      </c>
      <c r="AD10" s="13">
        <f>coeff!$F$1+coeff!$F$2*C10+coeff!$F$3*D10+coeff!$F$4*N10+coeff!$F$5*W10+coeff!$F$6*X10+coeff!$F$7*Y10+coeff!$F$8*Z10+coeff!$F$9*AA10</f>
        <v>1.2529507685545045</v>
      </c>
      <c r="AE10" s="13">
        <f>coeff!$G$1+coeff!$G$2*C10+coeff!$G$3*D10+coeff!$G$4*N10+coeff!$G$5*W10+coeff!$G$6*X10+coeff!$G$7*Y10+coeff!$G$8*Z10+coeff!$G$9*AA10</f>
        <v>1.3593056066481399</v>
      </c>
      <c r="AG10" s="6">
        <v>1.2763789262129788</v>
      </c>
      <c r="AH10" s="13">
        <v>1.1923957537996148</v>
      </c>
      <c r="AI10" s="6">
        <v>1.2763789262129788</v>
      </c>
      <c r="AJ10" s="3">
        <f t="shared" si="1"/>
        <v>-6.5797993596260902</v>
      </c>
      <c r="AM10" s="3">
        <v>2736.2354513614687</v>
      </c>
      <c r="AN10" s="3">
        <v>2578.4498421144963</v>
      </c>
      <c r="AP10" s="6">
        <v>1.6321958162438122</v>
      </c>
      <c r="AQ10" s="13">
        <v>1.5029232760059474</v>
      </c>
      <c r="AR10" s="6">
        <v>1.6321958162438122</v>
      </c>
      <c r="AS10" s="13">
        <f t="shared" si="2"/>
        <v>-7.9201612301250019</v>
      </c>
      <c r="AV10" s="6">
        <v>1.332736611366272</v>
      </c>
      <c r="AW10" s="13">
        <v>1.2529507685545045</v>
      </c>
      <c r="AX10" s="6">
        <v>1.332736611366272</v>
      </c>
      <c r="AY10" s="13">
        <f t="shared" si="3"/>
        <v>-5.9866174704973405</v>
      </c>
      <c r="BA10" s="6">
        <v>1.4426605504587156</v>
      </c>
      <c r="BB10" s="13">
        <v>1.3593056066481399</v>
      </c>
      <c r="BC10" s="6">
        <v>1.4426605504587156</v>
      </c>
      <c r="BD10" s="13">
        <f t="shared" si="4"/>
        <v>-5.7778625598427622</v>
      </c>
      <c r="BG10" s="13">
        <v>1.2529507685545045</v>
      </c>
      <c r="BH10" s="13">
        <v>1.1923957537996148</v>
      </c>
      <c r="BI10" s="3">
        <v>2438.8794566437718</v>
      </c>
      <c r="BJ10" s="13">
        <f t="shared" si="5"/>
        <v>6.4670657103476081E-3</v>
      </c>
      <c r="BK10" s="13">
        <f t="shared" si="6"/>
        <v>2.4453465223541193</v>
      </c>
      <c r="BL10" s="13">
        <f t="shared" si="0"/>
        <v>0.26446418334698046</v>
      </c>
      <c r="BO10" s="3">
        <v>2609.1155375792505</v>
      </c>
      <c r="BP10" s="3">
        <v>2438.8794566437718</v>
      </c>
      <c r="BQ10" s="3">
        <v>2609.1155375792505</v>
      </c>
      <c r="BR10" s="13">
        <f t="shared" si="7"/>
        <v>-6.5246662512088092</v>
      </c>
    </row>
    <row r="11" spans="1:70" ht="45" x14ac:dyDescent="0.25">
      <c r="A11" s="5" t="s">
        <v>138</v>
      </c>
      <c r="B11" s="6" t="s">
        <v>139</v>
      </c>
      <c r="C11" s="6">
        <v>11.48</v>
      </c>
      <c r="D11" s="6">
        <v>466</v>
      </c>
      <c r="E11" s="6">
        <v>696</v>
      </c>
      <c r="F11" s="6">
        <v>41937.888240415967</v>
      </c>
      <c r="G11" s="6">
        <v>3900</v>
      </c>
      <c r="H11" s="6">
        <v>620.78048780487802</v>
      </c>
      <c r="I11" s="6">
        <v>1.4935622317596566</v>
      </c>
      <c r="J11" s="6">
        <v>89.995468327072885</v>
      </c>
      <c r="K11" s="6">
        <v>3900</v>
      </c>
      <c r="L11" s="6">
        <v>1.3321471214294434</v>
      </c>
      <c r="M11" s="6">
        <v>754.49631565946027</v>
      </c>
      <c r="N11" s="6">
        <v>67745.819465287335</v>
      </c>
      <c r="O11" s="6">
        <v>6300</v>
      </c>
      <c r="P11" s="6">
        <v>593.4475488468878</v>
      </c>
      <c r="Q11" s="6">
        <v>1.6190908061361808</v>
      </c>
      <c r="R11" s="6">
        <v>145.37728881835937</v>
      </c>
      <c r="S11" s="6">
        <v>6300</v>
      </c>
      <c r="T11" s="6">
        <v>1.2734925940920343</v>
      </c>
      <c r="U11" s="6">
        <v>3000</v>
      </c>
      <c r="V11" s="6">
        <v>7000</v>
      </c>
      <c r="W11" s="6">
        <v>53766.53125</v>
      </c>
      <c r="X11" s="6">
        <v>4.3600000000000003</v>
      </c>
      <c r="Y11" s="6">
        <v>3.9</v>
      </c>
      <c r="Z11" s="6">
        <v>0.4631306529045105</v>
      </c>
      <c r="AA11" s="6">
        <v>3.2736776778385885</v>
      </c>
      <c r="AB11" s="13">
        <f>coeff!$D$1+coeff!$D$2*C11+coeff!$D$3*D11+coeff!$D$4*N11+coeff!$D$5*W11+coeff!$D$6*X11+coeff!$D$7*Y11+coeff!$D$8*Z11+coeff!$D$9*AA11</f>
        <v>1.2110387282961408</v>
      </c>
      <c r="AC11" s="13">
        <f>coeff!$E$1+coeff!$E$2*C11+coeff!$E$3*D11+coeff!$E$4*N11+coeff!$E$5*W11+coeff!$E$6*X11+coeff!$E$7*Y11+coeff!$E$8*Z11+coeff!$E$9*AA11</f>
        <v>1.5360296691557767</v>
      </c>
      <c r="AD11" s="13">
        <f>coeff!$F$1+coeff!$F$2*C11+coeff!$F$3*D11+coeff!$F$4*N11+coeff!$F$5*W11+coeff!$F$6*X11+coeff!$F$7*Y11+coeff!$F$8*Z11+coeff!$F$9*AA11</f>
        <v>1.2701911799328056</v>
      </c>
      <c r="AE11" s="13">
        <f>coeff!$G$1+coeff!$G$2*C11+coeff!$G$3*D11+coeff!$G$4*N11+coeff!$G$5*W11+coeff!$G$6*X11+coeff!$G$7*Y11+coeff!$G$8*Z11+coeff!$G$9*AA11</f>
        <v>1.388271705391237</v>
      </c>
      <c r="AG11" s="6">
        <v>1.2734925940920343</v>
      </c>
      <c r="AH11" s="13">
        <v>1.2110387282961408</v>
      </c>
      <c r="AI11" s="6">
        <v>1.2734925940920343</v>
      </c>
      <c r="AJ11" s="3">
        <f t="shared" si="1"/>
        <v>-4.9041404783685785</v>
      </c>
      <c r="AM11" s="3">
        <v>2724.8394969548935</v>
      </c>
      <c r="AN11" s="3">
        <v>2673.9435495188263</v>
      </c>
      <c r="AP11" s="6">
        <v>1.6190908061361808</v>
      </c>
      <c r="AQ11" s="13">
        <v>1.5360296691557767</v>
      </c>
      <c r="AR11" s="6">
        <v>1.6190908061361808</v>
      </c>
      <c r="AS11" s="13">
        <f t="shared" si="2"/>
        <v>-5.130109853357907</v>
      </c>
      <c r="AV11" s="6">
        <v>1.3321471214294434</v>
      </c>
      <c r="AW11" s="13">
        <v>1.2701911799328056</v>
      </c>
      <c r="AX11" s="6">
        <v>1.3321471214294434</v>
      </c>
      <c r="AY11" s="13">
        <f t="shared" si="3"/>
        <v>-4.6508332675865942</v>
      </c>
      <c r="BA11" s="6">
        <v>1.4935622317596566</v>
      </c>
      <c r="BB11" s="13">
        <v>1.388271705391237</v>
      </c>
      <c r="BC11" s="6">
        <v>1.4935622317596566</v>
      </c>
      <c r="BD11" s="13">
        <f t="shared" si="4"/>
        <v>-7.0496243229430373</v>
      </c>
      <c r="BG11" s="13">
        <v>1.2701911799328056</v>
      </c>
      <c r="BH11" s="13">
        <v>1.2110387282961408</v>
      </c>
      <c r="BI11" s="3">
        <v>2494.1432875601822</v>
      </c>
      <c r="BJ11" s="13">
        <f t="shared" si="5"/>
        <v>-1.291337933123593E-2</v>
      </c>
      <c r="BK11" s="13">
        <f t="shared" si="6"/>
        <v>2.4812299082289462</v>
      </c>
      <c r="BL11" s="13">
        <f t="shared" si="0"/>
        <v>-0.52044267596521321</v>
      </c>
      <c r="BO11" s="3">
        <v>2605.6397155214777</v>
      </c>
      <c r="BP11" s="3">
        <v>2494.1432875601822</v>
      </c>
      <c r="BQ11" s="3">
        <v>2605.6397155214777</v>
      </c>
      <c r="BR11" s="13">
        <f t="shared" si="7"/>
        <v>-4.279042390132636</v>
      </c>
    </row>
    <row r="12" spans="1:70" ht="72" x14ac:dyDescent="0.3">
      <c r="A12" s="4" t="s">
        <v>49</v>
      </c>
      <c r="B12" s="3" t="s">
        <v>30</v>
      </c>
      <c r="C12" s="3">
        <v>11.35</v>
      </c>
      <c r="D12" s="3">
        <v>403</v>
      </c>
      <c r="E12" s="3">
        <v>584</v>
      </c>
      <c r="F12" s="3">
        <v>45612.593454346468</v>
      </c>
      <c r="G12" s="3">
        <v>5500</v>
      </c>
      <c r="H12" s="3">
        <v>536</v>
      </c>
      <c r="I12" s="3">
        <v>1.4491315136476426</v>
      </c>
      <c r="J12" s="3">
        <v>113.1826140306364</v>
      </c>
      <c r="K12" s="3">
        <v>5500</v>
      </c>
      <c r="L12" s="3">
        <v>1.3300249576568604</v>
      </c>
      <c r="M12" s="3">
        <v>648.93880249883625</v>
      </c>
      <c r="N12" s="3">
        <v>52247.152502251403</v>
      </c>
      <c r="O12" s="3">
        <v>6300</v>
      </c>
      <c r="P12" s="3">
        <v>512.20870272108232</v>
      </c>
      <c r="Q12" s="3">
        <v>1.6102699813866905</v>
      </c>
      <c r="R12" s="3">
        <v>129.64553833007812</v>
      </c>
      <c r="S12" s="3">
        <v>6300</v>
      </c>
      <c r="T12" s="3">
        <v>1.2709893367768799</v>
      </c>
      <c r="U12" s="3">
        <v>3000</v>
      </c>
      <c r="V12" s="3">
        <v>7000</v>
      </c>
      <c r="W12" s="3">
        <v>41465.9921875</v>
      </c>
      <c r="X12" s="3">
        <v>4.1260000000000003</v>
      </c>
      <c r="Y12" s="3">
        <v>3.7639999999999998</v>
      </c>
      <c r="Z12" s="3">
        <v>0.51369595527648926</v>
      </c>
      <c r="AA12" s="3">
        <v>3.5342733320133797</v>
      </c>
      <c r="AB12" s="13">
        <f>coeff!$D$1+coeff!$D$2*C12+coeff!$D$3*D12+coeff!$D$4*N12+coeff!$D$5*W12+coeff!$D$6*X12+coeff!$D$7*Y12+coeff!$D$8*Z12+coeff!$D$9*AA12</f>
        <v>1.31044333742908</v>
      </c>
      <c r="AC12" s="13">
        <f>coeff!$E$1+coeff!$E$2*C12+coeff!$E$3*D12+coeff!$E$4*N12+coeff!$E$5*W12+coeff!$E$6*X12+coeff!$E$7*Y12+coeff!$E$8*Z12+coeff!$E$9*AA12</f>
        <v>1.6988128124265047</v>
      </c>
      <c r="AD12" s="13">
        <f>coeff!$F$1+coeff!$F$2*C12+coeff!$F$3*D12+coeff!$F$4*N12+coeff!$F$5*W12+coeff!$F$6*X12+coeff!$F$7*Y12+coeff!$F$8*Z12+coeff!$F$9*AA12</f>
        <v>1.3485448999812184</v>
      </c>
      <c r="AE12" s="13">
        <f>coeff!$G$1+coeff!$G$2*C12+coeff!$G$3*D12+coeff!$G$4*N12+coeff!$G$5*W12+coeff!$G$6*X12+coeff!$G$7*Y12+coeff!$G$8*Z12+coeff!$G$9*AA12</f>
        <v>1.4842323427386566</v>
      </c>
      <c r="AG12" s="3">
        <v>1.2709893367768799</v>
      </c>
      <c r="AH12" s="13">
        <v>1.31044333742908</v>
      </c>
      <c r="AI12" s="3">
        <v>1.2709893367768799</v>
      </c>
      <c r="AJ12" s="3">
        <f t="shared" si="1"/>
        <v>3.1041960393036923</v>
      </c>
      <c r="AM12" s="3">
        <v>2711.3291781383955</v>
      </c>
      <c r="AN12" s="3">
        <v>2677.8068694208123</v>
      </c>
      <c r="AP12" s="3">
        <v>1.6102699813866905</v>
      </c>
      <c r="AQ12" s="13">
        <v>1.6988128124265047</v>
      </c>
      <c r="AR12" s="3">
        <v>1.6102699813866905</v>
      </c>
      <c r="AS12" s="13">
        <f t="shared" si="2"/>
        <v>5.498632655597615</v>
      </c>
      <c r="AV12" s="3">
        <v>1.3300249576568604</v>
      </c>
      <c r="AW12" s="13">
        <v>1.3485448999812184</v>
      </c>
      <c r="AX12" s="3">
        <v>1.3300249576568604</v>
      </c>
      <c r="AY12" s="13">
        <f t="shared" si="3"/>
        <v>1.3924507369384342</v>
      </c>
      <c r="BA12" s="3">
        <v>1.4491315136476426</v>
      </c>
      <c r="BB12" s="13">
        <v>1.4842323427386566</v>
      </c>
      <c r="BC12" s="3">
        <v>1.4491315136476426</v>
      </c>
      <c r="BD12" s="13">
        <f t="shared" si="4"/>
        <v>2.4221976239175742</v>
      </c>
      <c r="BG12" s="13">
        <v>1.3485448999812184</v>
      </c>
      <c r="BH12" s="13">
        <v>1.31044333742908</v>
      </c>
      <c r="BI12" s="3">
        <v>2663.0420602757727</v>
      </c>
      <c r="BJ12" s="13">
        <f t="shared" si="5"/>
        <v>-4.0538228654742881E-3</v>
      </c>
      <c r="BK12" s="13">
        <f t="shared" si="6"/>
        <v>2.6589882374102984</v>
      </c>
      <c r="BL12" s="13">
        <f t="shared" si="0"/>
        <v>-0.15245734480655238</v>
      </c>
      <c r="BO12" s="3">
        <v>2601.0142944337404</v>
      </c>
      <c r="BP12" s="3">
        <v>2663.0420602757727</v>
      </c>
      <c r="BQ12" s="3">
        <v>2601.0142944337404</v>
      </c>
      <c r="BR12" s="13">
        <f t="shared" si="7"/>
        <v>2.3847529778968859</v>
      </c>
    </row>
    <row r="13" spans="1:70" ht="28.8" x14ac:dyDescent="0.3">
      <c r="A13" s="4" t="s">
        <v>25</v>
      </c>
      <c r="B13" s="3" t="s">
        <v>148</v>
      </c>
      <c r="C13" s="3">
        <v>10.3</v>
      </c>
      <c r="D13" s="3">
        <v>403</v>
      </c>
      <c r="E13" s="3">
        <v>617</v>
      </c>
      <c r="F13" s="3">
        <v>51519.082130573581</v>
      </c>
      <c r="G13" s="3">
        <v>5200</v>
      </c>
      <c r="H13" s="3">
        <v>559.58536585365857</v>
      </c>
      <c r="I13" s="3">
        <v>1.5310173697270471</v>
      </c>
      <c r="J13" s="3">
        <v>127.83891347536868</v>
      </c>
      <c r="K13" s="3">
        <v>5200</v>
      </c>
      <c r="L13" s="3">
        <v>1.3885493278503418</v>
      </c>
      <c r="M13" s="3">
        <v>663.18068919511074</v>
      </c>
      <c r="N13" s="3">
        <v>60435.846345480531</v>
      </c>
      <c r="O13" s="3">
        <v>6100</v>
      </c>
      <c r="P13" s="3">
        <v>485.71065736796413</v>
      </c>
      <c r="Q13" s="3">
        <v>1.6456096506082152</v>
      </c>
      <c r="R13" s="3">
        <v>149.96487426757812</v>
      </c>
      <c r="S13" s="3">
        <v>6100</v>
      </c>
      <c r="T13" s="3">
        <v>1.2052373631959414</v>
      </c>
      <c r="U13" s="3">
        <v>2500</v>
      </c>
      <c r="V13" s="3">
        <v>6500</v>
      </c>
      <c r="W13" s="3">
        <v>44583.828125</v>
      </c>
      <c r="X13" s="3">
        <v>4.0019999999999998</v>
      </c>
      <c r="Y13" s="3">
        <v>4</v>
      </c>
      <c r="Z13" s="3">
        <v>0.42912819981575012</v>
      </c>
      <c r="AA13" s="3">
        <v>3.0063655799765008</v>
      </c>
      <c r="AB13" s="13">
        <f>coeff!$D$1+coeff!$D$2*C13+coeff!$D$3*D13+coeff!$D$4*N13+coeff!$D$5*W13+coeff!$D$6*X13+coeff!$D$7*Y13+coeff!$D$8*Z13+coeff!$D$9*AA13</f>
        <v>1.115364957515621</v>
      </c>
      <c r="AC13" s="13">
        <f>coeff!$E$1+coeff!$E$2*C13+coeff!$E$3*D13+coeff!$E$4*N13+coeff!$E$5*W13+coeff!$E$6*X13+coeff!$E$7*Y13+coeff!$E$8*Z13+coeff!$E$9*AA13</f>
        <v>1.5088568800439046</v>
      </c>
      <c r="AD13" s="13">
        <f>coeff!$F$1+coeff!$F$2*C13+coeff!$F$3*D13+coeff!$F$4*N13+coeff!$F$5*W13+coeff!$F$6*X13+coeff!$F$7*Y13+coeff!$F$8*Z13+coeff!$F$9*AA13</f>
        <v>1.2731426756369719</v>
      </c>
      <c r="AE13" s="13">
        <f>coeff!$G$1+coeff!$G$2*C13+coeff!$G$3*D13+coeff!$G$4*N13+coeff!$G$5*W13+coeff!$G$6*X13+coeff!$G$7*Y13+coeff!$G$8*Z13+coeff!$G$9*AA13</f>
        <v>1.4001386086820535</v>
      </c>
      <c r="AG13" s="3">
        <v>1.2052373631959414</v>
      </c>
      <c r="AH13" s="13">
        <v>1.115364957515621</v>
      </c>
      <c r="AI13" s="3">
        <v>1.2052373631959414</v>
      </c>
      <c r="AJ13" s="3">
        <f t="shared" si="1"/>
        <v>-7.4568220688084814</v>
      </c>
      <c r="AM13" s="3">
        <v>2703.3001332470371</v>
      </c>
      <c r="AN13" s="3">
        <v>2510.1126710734934</v>
      </c>
      <c r="AP13" s="3">
        <v>1.6456096506082152</v>
      </c>
      <c r="AQ13" s="13">
        <v>1.5088568800439046</v>
      </c>
      <c r="AR13" s="3">
        <v>1.6456096506082152</v>
      </c>
      <c r="AS13" s="13">
        <f t="shared" si="2"/>
        <v>-8.3101585186843625</v>
      </c>
      <c r="AV13" s="3">
        <v>1.3885493278503418</v>
      </c>
      <c r="AW13" s="13">
        <v>1.2731426756369719</v>
      </c>
      <c r="AX13" s="3">
        <v>1.3885493278503418</v>
      </c>
      <c r="AY13" s="13">
        <f t="shared" si="3"/>
        <v>-8.3113109414726125</v>
      </c>
      <c r="BA13" s="3">
        <v>1.5310173697270471</v>
      </c>
      <c r="BB13" s="13">
        <v>1.4001386086820535</v>
      </c>
      <c r="BC13" s="3">
        <v>1.5310173697270471</v>
      </c>
      <c r="BD13" s="13">
        <f t="shared" si="4"/>
        <v>-8.5484830958075193</v>
      </c>
      <c r="BG13" s="13">
        <v>1.2731426756369719</v>
      </c>
      <c r="BH13" s="13">
        <v>1.115364957515621</v>
      </c>
      <c r="BI13" s="3">
        <v>2423.3835987044786</v>
      </c>
      <c r="BJ13" s="13">
        <f t="shared" si="5"/>
        <v>-3.4875965551885546E-2</v>
      </c>
      <c r="BK13" s="13">
        <f t="shared" si="6"/>
        <v>2.3885076331525932</v>
      </c>
      <c r="BL13" s="13">
        <f t="shared" si="0"/>
        <v>-1.4601571737852364</v>
      </c>
      <c r="BO13" s="3">
        <v>2593.7866910462831</v>
      </c>
      <c r="BP13" s="3">
        <v>2423.3835987044786</v>
      </c>
      <c r="BQ13" s="3">
        <v>2593.7866910462831</v>
      </c>
      <c r="BR13" s="13">
        <f t="shared" si="7"/>
        <v>-6.5696648429122444</v>
      </c>
    </row>
    <row r="14" spans="1:70" ht="28.8" x14ac:dyDescent="0.3">
      <c r="A14" s="5" t="s">
        <v>53</v>
      </c>
      <c r="B14" s="6" t="s">
        <v>54</v>
      </c>
      <c r="C14" s="6">
        <v>11.36</v>
      </c>
      <c r="D14" s="6">
        <v>405</v>
      </c>
      <c r="E14" s="6">
        <v>574</v>
      </c>
      <c r="F14" s="6">
        <v>54981.397671214698</v>
      </c>
      <c r="G14" s="6">
        <v>5000</v>
      </c>
      <c r="H14" s="6">
        <v>531.97560975609758</v>
      </c>
      <c r="I14" s="6">
        <v>1.4172839506172838</v>
      </c>
      <c r="J14" s="6">
        <v>135.75653745978937</v>
      </c>
      <c r="K14" s="6">
        <v>5000</v>
      </c>
      <c r="L14" s="6">
        <v>1.3135198354721069</v>
      </c>
      <c r="M14" s="6">
        <v>648.50088352288128</v>
      </c>
      <c r="N14" s="6">
        <v>71475.816972579109</v>
      </c>
      <c r="O14" s="6">
        <v>6500</v>
      </c>
      <c r="P14" s="6">
        <v>508.51123624541606</v>
      </c>
      <c r="Q14" s="6">
        <v>1.601236749439213</v>
      </c>
      <c r="R14" s="6">
        <v>176.48350524902344</v>
      </c>
      <c r="S14" s="6">
        <v>6500</v>
      </c>
      <c r="T14" s="6">
        <v>1.2555832993713976</v>
      </c>
      <c r="U14" s="6">
        <v>3000</v>
      </c>
      <c r="V14" s="6">
        <v>7000</v>
      </c>
      <c r="W14" s="6">
        <v>54981.390625</v>
      </c>
      <c r="X14" s="6">
        <v>4.0599999999999996</v>
      </c>
      <c r="Y14" s="6">
        <v>3.9</v>
      </c>
      <c r="Z14" s="6">
        <v>0.4034608006477356</v>
      </c>
      <c r="AA14" s="6">
        <v>2.6997952080053715</v>
      </c>
      <c r="AB14" s="13">
        <f>coeff!$D$1+coeff!$D$2*C14+coeff!$D$3*D14+coeff!$D$4*N14+coeff!$D$5*W14+coeff!$D$6*X14+coeff!$D$7*Y14+coeff!$D$8*Z14+coeff!$D$9*AA14</f>
        <v>1.1478569019463305</v>
      </c>
      <c r="AC14" s="13">
        <f>coeff!$E$1+coeff!$E$2*C14+coeff!$E$3*D14+coeff!$E$4*N14+coeff!$E$5*W14+coeff!$E$6*X14+coeff!$E$7*Y14+coeff!$E$8*Z14+coeff!$E$9*AA14</f>
        <v>1.4807239986527587</v>
      </c>
      <c r="AD14" s="13">
        <f>coeff!$F$1+coeff!$F$2*C14+coeff!$F$3*D14+coeff!$F$4*N14+coeff!$F$5*W14+coeff!$F$6*X14+coeff!$F$7*Y14+coeff!$F$8*Z14+coeff!$F$9*AA14</f>
        <v>1.247378680788652</v>
      </c>
      <c r="AE14" s="13">
        <f>coeff!$G$1+coeff!$G$2*C14+coeff!$G$3*D14+coeff!$G$4*N14+coeff!$G$5*W14+coeff!$G$6*X14+coeff!$G$7*Y14+coeff!$G$8*Z14+coeff!$G$9*AA14</f>
        <v>1.3587436668114854</v>
      </c>
      <c r="AG14" s="6">
        <v>1.2555832993713976</v>
      </c>
      <c r="AH14" s="13">
        <v>1.1478569019463305</v>
      </c>
      <c r="AI14" s="6">
        <v>1.2555832993713976</v>
      </c>
      <c r="AJ14" s="3">
        <f t="shared" si="1"/>
        <v>-8.5797889697162919</v>
      </c>
      <c r="AM14" s="3">
        <v>2695.2665468687183</v>
      </c>
      <c r="AN14" s="3">
        <v>2506.6054629823107</v>
      </c>
      <c r="AP14" s="6">
        <v>1.601236749439213</v>
      </c>
      <c r="AQ14" s="13">
        <v>1.4807239986527587</v>
      </c>
      <c r="AR14" s="6">
        <v>1.601236749439213</v>
      </c>
      <c r="AS14" s="13">
        <f t="shared" si="2"/>
        <v>-7.5262293866700487</v>
      </c>
      <c r="AV14" s="6">
        <v>1.3135198354721069</v>
      </c>
      <c r="AW14" s="13">
        <v>1.247378680788652</v>
      </c>
      <c r="AX14" s="6">
        <v>1.3135198354721069</v>
      </c>
      <c r="AY14" s="13">
        <f t="shared" si="3"/>
        <v>-5.0354134667241173</v>
      </c>
      <c r="BA14" s="6">
        <v>1.4172839506172838</v>
      </c>
      <c r="BB14" s="13">
        <v>1.3587436668114854</v>
      </c>
      <c r="BC14" s="6">
        <v>1.4172839506172838</v>
      </c>
      <c r="BD14" s="13">
        <f t="shared" si="4"/>
        <v>-4.1304555646948389</v>
      </c>
      <c r="BG14" s="13">
        <v>1.247378680788652</v>
      </c>
      <c r="BH14" s="13">
        <v>1.1478569019463305</v>
      </c>
      <c r="BI14" s="3">
        <v>2424.3649701840027</v>
      </c>
      <c r="BJ14" s="13">
        <f t="shared" si="5"/>
        <v>-2.9129387449020161E-2</v>
      </c>
      <c r="BK14" s="13">
        <f t="shared" si="6"/>
        <v>2.3952355827349825</v>
      </c>
      <c r="BL14" s="13">
        <f t="shared" si="0"/>
        <v>-1.2161387238477386</v>
      </c>
      <c r="BO14" s="3">
        <v>2569.1031348435044</v>
      </c>
      <c r="BP14" s="3">
        <v>2424.3649701840027</v>
      </c>
      <c r="BQ14" s="3">
        <v>2569.1031348435044</v>
      </c>
      <c r="BR14" s="13">
        <f t="shared" si="7"/>
        <v>-5.6338012552508294</v>
      </c>
    </row>
    <row r="15" spans="1:70" ht="43.2" x14ac:dyDescent="0.3">
      <c r="A15" s="4" t="s">
        <v>141</v>
      </c>
      <c r="B15" s="3" t="s">
        <v>142</v>
      </c>
      <c r="C15" s="3">
        <v>13.5</v>
      </c>
      <c r="D15" s="3">
        <v>385</v>
      </c>
      <c r="E15" s="3">
        <v>598</v>
      </c>
      <c r="F15" s="3">
        <v>55743.341414181254</v>
      </c>
      <c r="G15" s="3">
        <v>6100</v>
      </c>
      <c r="H15" s="3">
        <v>554.27777777777783</v>
      </c>
      <c r="I15" s="3">
        <v>1.5532467532467533</v>
      </c>
      <c r="J15" s="3">
        <v>144.78789977709417</v>
      </c>
      <c r="K15" s="3">
        <v>6100</v>
      </c>
      <c r="L15" s="3">
        <v>1.4396824836730957</v>
      </c>
      <c r="M15" s="3">
        <v>735.70387960434914</v>
      </c>
      <c r="N15" s="3">
        <v>63967.768835945695</v>
      </c>
      <c r="O15" s="3">
        <v>7000</v>
      </c>
      <c r="P15" s="3">
        <v>561.03397250300577</v>
      </c>
      <c r="Q15" s="3">
        <v>1.9109191678035042</v>
      </c>
      <c r="R15" s="3">
        <v>166.15005493164062</v>
      </c>
      <c r="S15" s="3">
        <v>7000</v>
      </c>
      <c r="T15" s="3">
        <v>1.4572310974104046</v>
      </c>
      <c r="U15" s="3">
        <v>3500</v>
      </c>
      <c r="V15" s="3">
        <v>7000</v>
      </c>
      <c r="W15" s="3">
        <v>47975.828125</v>
      </c>
      <c r="X15" s="3">
        <v>4.1749999999999998</v>
      </c>
      <c r="Y15" s="3">
        <v>3.51</v>
      </c>
      <c r="Z15" s="3">
        <v>0.46060666441917419</v>
      </c>
      <c r="AA15" s="3">
        <v>3.1256031883691642</v>
      </c>
      <c r="AB15" s="13">
        <f>coeff!$D$1+coeff!$D$2*C15+coeff!$D$3*D15+coeff!$D$4*N15+coeff!$D$5*W15+coeff!$D$6*X15+coeff!$D$7*Y15+coeff!$D$8*Z15+coeff!$D$9*AA15</f>
        <v>1.302697435228853</v>
      </c>
      <c r="AC15" s="13">
        <f>coeff!$E$1+coeff!$E$2*C15+coeff!$E$3*D15+coeff!$E$4*N15+coeff!$E$5*W15+coeff!$E$6*X15+coeff!$E$7*Y15+coeff!$E$8*Z15+coeff!$E$9*AA15</f>
        <v>1.7183994993997946</v>
      </c>
      <c r="AD15" s="13">
        <f>coeff!$F$1+coeff!$F$2*C15+coeff!$F$3*D15+coeff!$F$4*N15+coeff!$F$5*W15+coeff!$F$6*X15+coeff!$F$7*Y15+coeff!$F$8*Z15+coeff!$F$9*AA15</f>
        <v>1.3107013772202221</v>
      </c>
      <c r="AE15" s="13">
        <f>coeff!$G$1+coeff!$G$2*C15+coeff!$G$3*D15+coeff!$G$4*N15+coeff!$G$5*W15+coeff!$G$6*X15+coeff!$G$7*Y15+coeff!$G$8*Z15+coeff!$G$9*AA15</f>
        <v>1.4358019985878119</v>
      </c>
      <c r="AG15" s="3">
        <v>1.4572310974104046</v>
      </c>
      <c r="AH15" s="13">
        <v>1.302697435228853</v>
      </c>
      <c r="AI15" s="3">
        <v>1.4572310974104046</v>
      </c>
      <c r="AJ15" s="3">
        <f t="shared" si="1"/>
        <v>-10.604609142377493</v>
      </c>
      <c r="AM15" s="3">
        <v>2677.0896777938065</v>
      </c>
      <c r="AN15" s="3">
        <v>2540.7597950480267</v>
      </c>
      <c r="AP15" s="3">
        <v>1.9109191678035042</v>
      </c>
      <c r="AQ15" s="13">
        <v>1.7183994993997946</v>
      </c>
      <c r="AR15" s="3">
        <v>1.9109191678035042</v>
      </c>
      <c r="AS15" s="13">
        <f t="shared" si="2"/>
        <v>-10.074715437859169</v>
      </c>
      <c r="AV15" s="3">
        <v>1.4396824836730957</v>
      </c>
      <c r="AW15" s="13">
        <v>1.3107013772202221</v>
      </c>
      <c r="AX15" s="3">
        <v>1.4396824836730957</v>
      </c>
      <c r="AY15" s="13">
        <f t="shared" si="3"/>
        <v>-8.9589967173734806</v>
      </c>
      <c r="BA15" s="3">
        <v>1.5532467532467533</v>
      </c>
      <c r="BB15" s="13">
        <v>1.4358019985878119</v>
      </c>
      <c r="BC15" s="3">
        <v>1.5532467532467533</v>
      </c>
      <c r="BD15" s="13">
        <f t="shared" si="4"/>
        <v>-7.5612425658348581</v>
      </c>
      <c r="BG15" s="13">
        <v>1.3107013772202221</v>
      </c>
      <c r="BH15" s="13">
        <v>1.302697435228853</v>
      </c>
      <c r="BI15" s="3">
        <v>2680.5354325427174</v>
      </c>
      <c r="BJ15" s="13">
        <f t="shared" si="5"/>
        <v>-6.7136620093642296E-2</v>
      </c>
      <c r="BK15" s="13">
        <f t="shared" si="6"/>
        <v>2.6133988124490752</v>
      </c>
      <c r="BL15" s="13">
        <f t="shared" si="0"/>
        <v>-2.5689389531300448</v>
      </c>
      <c r="BO15" s="3">
        <v>2896.9135810835</v>
      </c>
      <c r="BP15" s="3">
        <v>2680.5354325427174</v>
      </c>
      <c r="BQ15" s="3">
        <v>2896.9135810835</v>
      </c>
      <c r="BR15" s="13">
        <f t="shared" si="7"/>
        <v>-7.4692648739577896</v>
      </c>
    </row>
    <row r="16" spans="1:70" ht="72" x14ac:dyDescent="0.3">
      <c r="A16" s="4" t="s">
        <v>49</v>
      </c>
      <c r="B16" s="3" t="s">
        <v>57</v>
      </c>
      <c r="C16" s="3">
        <v>11.4</v>
      </c>
      <c r="D16" s="3">
        <v>342</v>
      </c>
      <c r="E16" s="3">
        <v>488</v>
      </c>
      <c r="F16" s="3">
        <v>46156.522683322968</v>
      </c>
      <c r="G16" s="3">
        <v>5900</v>
      </c>
      <c r="H16" s="3">
        <v>439.39024390243901</v>
      </c>
      <c r="I16" s="3">
        <v>1.4269005847953216</v>
      </c>
      <c r="J16" s="3">
        <v>134.96059264129522</v>
      </c>
      <c r="K16" s="3">
        <v>5900</v>
      </c>
      <c r="L16" s="3">
        <v>1.2847665548324585</v>
      </c>
      <c r="M16" s="3">
        <v>603.01442988999327</v>
      </c>
      <c r="N16" s="3">
        <v>53979.662121174304</v>
      </c>
      <c r="O16" s="3">
        <v>6900</v>
      </c>
      <c r="P16" s="3">
        <v>425.2327929378564</v>
      </c>
      <c r="Q16" s="3">
        <v>1.7632000873976412</v>
      </c>
      <c r="R16" s="3">
        <v>157.83526611328125</v>
      </c>
      <c r="S16" s="3">
        <v>6900</v>
      </c>
      <c r="T16" s="3">
        <v>1.2433707395843756</v>
      </c>
      <c r="U16" s="3">
        <v>3000</v>
      </c>
      <c r="V16" s="3">
        <v>7000</v>
      </c>
      <c r="W16" s="3">
        <v>39115.69140625</v>
      </c>
      <c r="X16" s="3">
        <v>4</v>
      </c>
      <c r="Y16" s="3">
        <v>3.4</v>
      </c>
      <c r="Z16" s="3">
        <v>0.48768711090087891</v>
      </c>
      <c r="AA16" s="3">
        <v>3.2940456264419757</v>
      </c>
      <c r="AB16" s="13">
        <f>coeff!$D$1+coeff!$D$2*C16+coeff!$D$3*D16+coeff!$D$4*N16+coeff!$D$5*W16+coeff!$D$6*X16+coeff!$D$7*Y16+coeff!$D$8*Z16+coeff!$D$9*AA16</f>
        <v>1.3013456117518212</v>
      </c>
      <c r="AC16" s="13">
        <f>coeff!$E$1+coeff!$E$2*C16+coeff!$E$3*D16+coeff!$E$4*N16+coeff!$E$5*W16+coeff!$E$6*X16+coeff!$E$7*Y16+coeff!$E$8*Z16+coeff!$E$9*AA16</f>
        <v>1.7541097228077087</v>
      </c>
      <c r="AD16" s="13">
        <f>coeff!$F$1+coeff!$F$2*C16+coeff!$F$3*D16+coeff!$F$4*N16+coeff!$F$5*W16+coeff!$F$6*X16+coeff!$F$7*Y16+coeff!$F$8*Z16+coeff!$F$9*AA16</f>
        <v>1.3171643205042205</v>
      </c>
      <c r="AE16" s="13">
        <f>coeff!$G$1+coeff!$G$2*C16+coeff!$G$3*D16+coeff!$G$4*N16+coeff!$G$5*W16+coeff!$G$6*X16+coeff!$G$7*Y16+coeff!$G$8*Z16+coeff!$G$9*AA16</f>
        <v>1.4450682747735402</v>
      </c>
      <c r="AG16" s="3">
        <v>1.2433707395843756</v>
      </c>
      <c r="AH16" s="13">
        <v>1.3013456117518212</v>
      </c>
      <c r="AI16" s="3">
        <v>1.2433707395843756</v>
      </c>
      <c r="AJ16" s="3">
        <f t="shared" si="1"/>
        <v>4.6627180712668981</v>
      </c>
      <c r="AM16" s="3">
        <v>2656.0998957926568</v>
      </c>
      <c r="AN16" s="3">
        <v>2305.8727453190927</v>
      </c>
      <c r="AP16" s="3">
        <v>1.7632000873976412</v>
      </c>
      <c r="AQ16" s="13">
        <v>1.7541097228077087</v>
      </c>
      <c r="AR16" s="3">
        <v>1.7632000873976412</v>
      </c>
      <c r="AS16" s="13">
        <f t="shared" si="2"/>
        <v>-0.51556057959078516</v>
      </c>
      <c r="AV16" s="3">
        <v>1.2847665548324585</v>
      </c>
      <c r="AW16" s="13">
        <v>1.3171643205042205</v>
      </c>
      <c r="AX16" s="3">
        <v>1.2847665548324585</v>
      </c>
      <c r="AY16" s="13">
        <f t="shared" si="3"/>
        <v>2.5216850135071325</v>
      </c>
      <c r="BA16" s="3">
        <v>1.4269005847953216</v>
      </c>
      <c r="BB16" s="13">
        <v>1.4450682747735402</v>
      </c>
      <c r="BC16" s="3">
        <v>1.4269005847953216</v>
      </c>
      <c r="BD16" s="13">
        <f t="shared" si="4"/>
        <v>1.27322745339155</v>
      </c>
      <c r="BG16" s="13">
        <v>1.3171643205042205</v>
      </c>
      <c r="BH16" s="13">
        <v>1.3013456117518212</v>
      </c>
      <c r="BI16" s="3">
        <v>2589.3694831590387</v>
      </c>
      <c r="BJ16" s="13">
        <f t="shared" si="5"/>
        <v>2.9140449097003085E-2</v>
      </c>
      <c r="BK16" s="13">
        <f t="shared" si="6"/>
        <v>2.6185099322560417</v>
      </c>
      <c r="BL16" s="13">
        <f t="shared" si="0"/>
        <v>1.112863798530503</v>
      </c>
      <c r="BO16" s="3">
        <v>2528.1372944168343</v>
      </c>
      <c r="BP16" s="3">
        <v>2589.3694831590387</v>
      </c>
      <c r="BQ16" s="3">
        <v>2528.1372944168343</v>
      </c>
      <c r="BR16" s="13">
        <f t="shared" si="7"/>
        <v>2.4220278256813939</v>
      </c>
    </row>
    <row r="17" spans="1:70" ht="28.8" x14ac:dyDescent="0.3">
      <c r="A17" s="4" t="s">
        <v>53</v>
      </c>
      <c r="B17" s="3" t="s">
        <v>114</v>
      </c>
      <c r="C17" s="3">
        <v>11.5</v>
      </c>
      <c r="D17" s="3">
        <v>540</v>
      </c>
      <c r="E17" s="3">
        <v>759</v>
      </c>
      <c r="F17" s="3">
        <v>63236.651623477439</v>
      </c>
      <c r="G17" s="3">
        <v>5400</v>
      </c>
      <c r="H17" s="3">
        <v>694.65853658536582</v>
      </c>
      <c r="I17" s="3">
        <v>1.4055555555555554</v>
      </c>
      <c r="J17" s="3">
        <v>117.10491041384711</v>
      </c>
      <c r="K17" s="3">
        <v>5400</v>
      </c>
      <c r="L17" s="3">
        <v>1.2864047288894653</v>
      </c>
      <c r="M17" s="3">
        <v>852.1522472974184</v>
      </c>
      <c r="N17" s="3">
        <v>78460.289977277556</v>
      </c>
      <c r="O17" s="3">
        <v>6700</v>
      </c>
      <c r="P17" s="3">
        <v>666.65432009664119</v>
      </c>
      <c r="Q17" s="3">
        <v>1.5780597172174415</v>
      </c>
      <c r="R17" s="3">
        <v>145.29682922363281</v>
      </c>
      <c r="S17" s="3">
        <v>6700</v>
      </c>
      <c r="T17" s="3">
        <v>1.2345450372160021</v>
      </c>
      <c r="U17" s="3">
        <v>3000</v>
      </c>
      <c r="V17" s="3">
        <v>7000</v>
      </c>
      <c r="W17" s="3">
        <v>58552.45703125</v>
      </c>
      <c r="X17" s="3">
        <v>4.5</v>
      </c>
      <c r="Y17" s="3">
        <v>4.25</v>
      </c>
      <c r="Z17" s="3">
        <v>0.47977513074874878</v>
      </c>
      <c r="AA17" s="3">
        <v>3.4666934601115367</v>
      </c>
      <c r="AB17" s="13">
        <f>coeff!$D$1+coeff!$D$2*C17+coeff!$D$3*D17+coeff!$D$4*N17+coeff!$D$5*W17+coeff!$D$6*X17+coeff!$D$7*Y17+coeff!$D$8*Z17+coeff!$D$9*AA17</f>
        <v>1.1992681934656972</v>
      </c>
      <c r="AC17" s="13">
        <f>coeff!$E$1+coeff!$E$2*C17+coeff!$E$3*D17+coeff!$E$4*N17+coeff!$E$5*W17+coeff!$E$6*X17+coeff!$E$7*Y17+coeff!$E$8*Z17+coeff!$E$9*AA17</f>
        <v>1.5752645331757382</v>
      </c>
      <c r="AD17" s="13">
        <f>coeff!$F$1+coeff!$F$2*C17+coeff!$F$3*D17+coeff!$F$4*N17+coeff!$F$5*W17+coeff!$F$6*X17+coeff!$F$7*Y17+coeff!$F$8*Z17+coeff!$F$9*AA17</f>
        <v>1.2605822523657266</v>
      </c>
      <c r="AE17" s="13">
        <f>coeff!$G$1+coeff!$G$2*C17+coeff!$G$3*D17+coeff!$G$4*N17+coeff!$G$5*W17+coeff!$G$6*X17+coeff!$G$7*Y17+coeff!$G$8*Z17+coeff!$G$9*AA17</f>
        <v>1.3774332998187351</v>
      </c>
      <c r="AG17" s="3">
        <v>1.2345450372160021</v>
      </c>
      <c r="AH17" s="13">
        <v>1.1992681934656972</v>
      </c>
      <c r="AI17" s="3">
        <v>1.2345450372160021</v>
      </c>
      <c r="AJ17" s="3">
        <f t="shared" si="1"/>
        <v>-2.8574772638393919</v>
      </c>
      <c r="AM17" s="3">
        <v>2651.4571941866948</v>
      </c>
      <c r="AN17" s="3">
        <v>2513.5435643317883</v>
      </c>
      <c r="AP17" s="3">
        <v>1.5780597172174415</v>
      </c>
      <c r="AQ17" s="13">
        <v>1.5752645331757382</v>
      </c>
      <c r="AR17" s="3">
        <v>1.5780597172174415</v>
      </c>
      <c r="AS17" s="13">
        <f t="shared" si="2"/>
        <v>-0.17712790024397818</v>
      </c>
      <c r="AV17" s="3">
        <v>1.2864047288894653</v>
      </c>
      <c r="AW17" s="13">
        <v>1.2605822523657266</v>
      </c>
      <c r="AX17" s="3">
        <v>1.2864047288894653</v>
      </c>
      <c r="AY17" s="13">
        <f t="shared" si="3"/>
        <v>-2.0073368780314476</v>
      </c>
      <c r="BA17" s="3">
        <v>1.4055555555555554</v>
      </c>
      <c r="BB17" s="13">
        <v>1.3774332998187351</v>
      </c>
      <c r="BC17" s="3">
        <v>1.4055555555555554</v>
      </c>
      <c r="BD17" s="13">
        <f t="shared" si="4"/>
        <v>-2.0007928982718051</v>
      </c>
      <c r="BG17" s="13">
        <v>1.2605822523657266</v>
      </c>
      <c r="BH17" s="13">
        <v>1.1992681934656972</v>
      </c>
      <c r="BI17" s="3">
        <v>2455.3432240641346</v>
      </c>
      <c r="BJ17" s="13">
        <f t="shared" si="5"/>
        <v>4.5072217672892378E-3</v>
      </c>
      <c r="BK17" s="13">
        <f t="shared" si="6"/>
        <v>2.4598504458314236</v>
      </c>
      <c r="BL17" s="13">
        <f t="shared" si="0"/>
        <v>0.18323153649147184</v>
      </c>
      <c r="BO17" s="3">
        <v>2520.9497661054675</v>
      </c>
      <c r="BP17" s="3">
        <v>2455.3432240641346</v>
      </c>
      <c r="BQ17" s="3">
        <v>2520.9497661054675</v>
      </c>
      <c r="BR17" s="13">
        <f t="shared" si="7"/>
        <v>-2.6024533659266953</v>
      </c>
    </row>
    <row r="18" spans="1:70" ht="43.2" x14ac:dyDescent="0.3">
      <c r="A18" s="4" t="s">
        <v>104</v>
      </c>
      <c r="B18" s="3" t="s">
        <v>105</v>
      </c>
      <c r="C18" s="3">
        <v>11.5</v>
      </c>
      <c r="D18" s="3">
        <v>540</v>
      </c>
      <c r="E18" s="3">
        <v>759</v>
      </c>
      <c r="F18" s="3">
        <v>61791.123158680261</v>
      </c>
      <c r="G18" s="3">
        <v>5400</v>
      </c>
      <c r="H18" s="3">
        <v>694.58536585365857</v>
      </c>
      <c r="I18" s="3">
        <v>1.4055555555555554</v>
      </c>
      <c r="J18" s="3">
        <v>114.4280058494079</v>
      </c>
      <c r="K18" s="3">
        <v>5400</v>
      </c>
      <c r="L18" s="3">
        <v>1.2862693071365356</v>
      </c>
      <c r="M18" s="3">
        <v>852.1522472974184</v>
      </c>
      <c r="N18" s="3">
        <v>76666.76391910325</v>
      </c>
      <c r="O18" s="3">
        <v>6700</v>
      </c>
      <c r="P18" s="3">
        <v>666.56562176747116</v>
      </c>
      <c r="Q18" s="3">
        <v>1.5780597172174415</v>
      </c>
      <c r="R18" s="3">
        <v>141.97549438476562</v>
      </c>
      <c r="S18" s="3">
        <v>6700</v>
      </c>
      <c r="T18" s="3">
        <v>1.2343807810508725</v>
      </c>
      <c r="U18" s="3">
        <v>3000</v>
      </c>
      <c r="V18" s="3">
        <v>7000</v>
      </c>
      <c r="W18" s="3">
        <v>57214</v>
      </c>
      <c r="X18" s="3">
        <v>4.5</v>
      </c>
      <c r="Y18" s="3">
        <v>4.25</v>
      </c>
      <c r="Z18" s="3">
        <v>0.49762007594108582</v>
      </c>
      <c r="AA18" s="3">
        <v>3.5956350221674498</v>
      </c>
      <c r="AB18" s="13">
        <f>coeff!$D$1+coeff!$D$2*C18+coeff!$D$3*D18+coeff!$D$4*N18+coeff!$D$5*W18+coeff!$D$6*X18+coeff!$D$7*Y18+coeff!$D$8*Z18+coeff!$D$9*AA18</f>
        <v>1.2324757404534776</v>
      </c>
      <c r="AC18" s="13">
        <f>coeff!$E$1+coeff!$E$2*C18+coeff!$E$3*D18+coeff!$E$4*N18+coeff!$E$5*W18+coeff!$E$6*X18+coeff!$E$7*Y18+coeff!$E$8*Z18+coeff!$E$9*AA18</f>
        <v>1.6183450245807558</v>
      </c>
      <c r="AD18" s="13">
        <f>coeff!$F$1+coeff!$F$2*C18+coeff!$F$3*D18+coeff!$F$4*N18+coeff!$F$5*W18+coeff!$F$6*X18+coeff!$F$7*Y18+coeff!$F$8*Z18+coeff!$F$9*AA18</f>
        <v>1.2761470421636154</v>
      </c>
      <c r="AE18" s="13">
        <f>coeff!$G$1+coeff!$G$2*C18+coeff!$G$3*D18+coeff!$G$4*N18+coeff!$G$5*W18+coeff!$G$6*X18+coeff!$G$7*Y18+coeff!$G$8*Z18+coeff!$G$9*AA18</f>
        <v>1.3951862910856803</v>
      </c>
      <c r="AG18" s="3">
        <v>1.2343807810508725</v>
      </c>
      <c r="AH18" s="13">
        <v>1.2324757404534776</v>
      </c>
      <c r="AI18" s="3">
        <v>1.2343807810508725</v>
      </c>
      <c r="AJ18" s="3">
        <f t="shared" si="1"/>
        <v>-0.15433168003255815</v>
      </c>
      <c r="AM18" s="3">
        <v>2650.9342530008153</v>
      </c>
      <c r="AN18" s="3">
        <v>2660.7184725029483</v>
      </c>
      <c r="AP18" s="3">
        <v>1.5780597172174415</v>
      </c>
      <c r="AQ18" s="13">
        <v>1.6183450245807558</v>
      </c>
      <c r="AR18" s="3">
        <v>1.5780597172174415</v>
      </c>
      <c r="AS18" s="13">
        <f t="shared" si="2"/>
        <v>2.5528379518075823</v>
      </c>
      <c r="AV18" s="3">
        <v>1.2862693071365356</v>
      </c>
      <c r="AW18" s="13">
        <v>1.2761470421636154</v>
      </c>
      <c r="AX18" s="3">
        <v>1.2862693071365356</v>
      </c>
      <c r="AY18" s="13">
        <f t="shared" si="3"/>
        <v>-0.78694756352806083</v>
      </c>
      <c r="BA18" s="3">
        <v>1.4055555555555554</v>
      </c>
      <c r="BB18" s="13">
        <v>1.3951862910856803</v>
      </c>
      <c r="BC18" s="3">
        <v>1.4055555555555554</v>
      </c>
      <c r="BD18" s="13">
        <f t="shared" si="4"/>
        <v>-0.73773423105831348</v>
      </c>
      <c r="BG18" s="13">
        <v>1.2761470421636154</v>
      </c>
      <c r="BH18" s="13">
        <v>1.2324757404534776</v>
      </c>
      <c r="BI18" s="3">
        <v>2490.7258840486975</v>
      </c>
      <c r="BJ18" s="13">
        <f t="shared" si="5"/>
        <v>1.7896898568395159E-2</v>
      </c>
      <c r="BK18" s="13">
        <f t="shared" si="6"/>
        <v>2.5086227826170928</v>
      </c>
      <c r="BL18" s="13">
        <f t="shared" si="0"/>
        <v>0.71341529274179749</v>
      </c>
      <c r="BO18" s="3">
        <v>2520.6500881874085</v>
      </c>
      <c r="BP18" s="3">
        <v>2490.7258840486975</v>
      </c>
      <c r="BQ18" s="3">
        <v>2520.6500881874085</v>
      </c>
      <c r="BR18" s="13">
        <f t="shared" si="7"/>
        <v>-1.1871621641950885</v>
      </c>
    </row>
    <row r="19" spans="1:70" ht="43.2" x14ac:dyDescent="0.3">
      <c r="A19" s="4" t="s">
        <v>80</v>
      </c>
      <c r="B19" s="3" t="s">
        <v>81</v>
      </c>
      <c r="C19" s="3">
        <v>10.41</v>
      </c>
      <c r="D19" s="3">
        <v>412</v>
      </c>
      <c r="E19" s="3">
        <v>520</v>
      </c>
      <c r="F19" s="3">
        <v>56248.593908527269</v>
      </c>
      <c r="G19" s="3">
        <v>5100</v>
      </c>
      <c r="H19" s="3">
        <v>486.4375</v>
      </c>
      <c r="I19" s="3">
        <v>1.2621359223300972</v>
      </c>
      <c r="J19" s="3">
        <v>136.52571337021183</v>
      </c>
      <c r="K19" s="3">
        <v>5100</v>
      </c>
      <c r="L19" s="3">
        <v>1.1806734800338745</v>
      </c>
      <c r="M19" s="3">
        <v>619.75055075366367</v>
      </c>
      <c r="N19" s="3">
        <v>77203.9524234688</v>
      </c>
      <c r="O19" s="3">
        <v>7000</v>
      </c>
      <c r="P19" s="3">
        <v>434.33827432820738</v>
      </c>
      <c r="Q19" s="3">
        <v>1.504248909596271</v>
      </c>
      <c r="R19" s="3">
        <v>187.38822937011719</v>
      </c>
      <c r="S19" s="3">
        <v>7000</v>
      </c>
      <c r="T19" s="3">
        <v>1.0542191124471054</v>
      </c>
      <c r="U19" s="3">
        <v>2500</v>
      </c>
      <c r="V19" s="3">
        <v>7000</v>
      </c>
      <c r="W19" s="3">
        <v>51216.546875</v>
      </c>
      <c r="X19" s="3">
        <v>4.1849999999999996</v>
      </c>
      <c r="Y19" s="3">
        <v>3.74</v>
      </c>
      <c r="Z19" s="3">
        <v>0.40069076418876648</v>
      </c>
      <c r="AA19" s="3">
        <v>2.8323161125577818</v>
      </c>
      <c r="AB19" s="13">
        <f>coeff!$D$1+coeff!$D$2*C19+coeff!$D$3*D19+coeff!$D$4*N19+coeff!$D$5*W19+coeff!$D$6*X19+coeff!$D$7*Y19+coeff!$D$8*Z19+coeff!$D$9*AA19</f>
        <v>1.0775153400914279</v>
      </c>
      <c r="AC19" s="13">
        <f>coeff!$E$1+coeff!$E$2*C19+coeff!$E$3*D19+coeff!$E$4*N19+coeff!$E$5*W19+coeff!$E$6*X19+coeff!$E$7*Y19+coeff!$E$8*Z19+coeff!$E$9*AA19</f>
        <v>1.5556187336976646</v>
      </c>
      <c r="AD19" s="13">
        <f>coeff!$F$1+coeff!$F$2*C19+coeff!$F$3*D19+coeff!$F$4*N19+coeff!$F$5*W19+coeff!$F$6*X19+coeff!$F$7*Y19+coeff!$F$8*Z19+coeff!$F$9*AA19</f>
        <v>1.2073116315588299</v>
      </c>
      <c r="AE19" s="13">
        <f>coeff!$G$1+coeff!$G$2*C19+coeff!$G$3*D19+coeff!$G$4*N19+coeff!$G$5*W19+coeff!$G$6*X19+coeff!$G$7*Y19+coeff!$G$8*Z19+coeff!$G$9*AA19</f>
        <v>1.3171311982899108</v>
      </c>
      <c r="AG19" s="3">
        <v>1.0542191124471054</v>
      </c>
      <c r="AH19" s="13">
        <v>1.0775153400914279</v>
      </c>
      <c r="AI19" s="3">
        <v>1.0542191124471054</v>
      </c>
      <c r="AJ19" s="3">
        <f t="shared" si="1"/>
        <v>2.2098088878550239</v>
      </c>
      <c r="AM19" s="3">
        <v>2650.8836596244391</v>
      </c>
      <c r="AN19" s="3">
        <v>2413.0759809359406</v>
      </c>
      <c r="AP19" s="3">
        <v>1.504248909596271</v>
      </c>
      <c r="AQ19" s="13">
        <v>1.5556187336976646</v>
      </c>
      <c r="AR19" s="3">
        <v>1.504248909596271</v>
      </c>
      <c r="AS19" s="13">
        <f t="shared" si="2"/>
        <v>3.4149816412485117</v>
      </c>
      <c r="AV19" s="3">
        <v>1.1806734800338745</v>
      </c>
      <c r="AW19" s="13">
        <v>1.2073116315588299</v>
      </c>
      <c r="AX19" s="3">
        <v>1.1806734800338745</v>
      </c>
      <c r="AY19" s="13">
        <f t="shared" si="3"/>
        <v>2.2561827614008183</v>
      </c>
      <c r="BA19" s="3">
        <v>1.2621359223300972</v>
      </c>
      <c r="BB19" s="13">
        <v>1.3171311982899108</v>
      </c>
      <c r="BC19" s="3">
        <v>1.2621359223300972</v>
      </c>
      <c r="BD19" s="13">
        <f t="shared" si="4"/>
        <v>4.3573180183544595</v>
      </c>
      <c r="BG19" s="13">
        <v>1.2073116315588299</v>
      </c>
      <c r="BH19" s="13">
        <v>1.0775153400914279</v>
      </c>
      <c r="BI19" s="3">
        <v>2242.2682538355712</v>
      </c>
      <c r="BJ19" s="13">
        <f t="shared" si="5"/>
        <v>4.2558717814686453E-2</v>
      </c>
      <c r="BK19" s="13">
        <f t="shared" si="6"/>
        <v>2.2848269716502578</v>
      </c>
      <c r="BL19" s="13">
        <f t="shared" si="0"/>
        <v>1.8626669915379912</v>
      </c>
      <c r="BO19" s="3">
        <v>2234.8925924809801</v>
      </c>
      <c r="BP19" s="3">
        <v>2242.2682538355712</v>
      </c>
      <c r="BQ19" s="3">
        <v>2234.8925924809801</v>
      </c>
      <c r="BR19" s="13">
        <f t="shared" si="7"/>
        <v>0.33002307938223086</v>
      </c>
    </row>
    <row r="20" spans="1:70" ht="28.8" x14ac:dyDescent="0.3">
      <c r="A20" s="5" t="s">
        <v>53</v>
      </c>
      <c r="B20" s="6" t="s">
        <v>58</v>
      </c>
      <c r="C20" s="6">
        <v>11.5</v>
      </c>
      <c r="D20" s="6">
        <v>572</v>
      </c>
      <c r="E20" s="6">
        <v>815</v>
      </c>
      <c r="F20" s="6">
        <v>58523.783339113623</v>
      </c>
      <c r="G20" s="6">
        <v>4800</v>
      </c>
      <c r="H20" s="6">
        <v>736.19512195121956</v>
      </c>
      <c r="I20" s="6">
        <v>1.4248251748251748</v>
      </c>
      <c r="J20" s="6">
        <v>102.31430653691193</v>
      </c>
      <c r="K20" s="6">
        <v>4800</v>
      </c>
      <c r="L20" s="6">
        <v>1.2870546579360962</v>
      </c>
      <c r="M20" s="6">
        <v>870.04980544514331</v>
      </c>
      <c r="N20" s="6">
        <v>78031.711118818173</v>
      </c>
      <c r="O20" s="6">
        <v>6400</v>
      </c>
      <c r="P20" s="6">
        <v>701.87777333864381</v>
      </c>
      <c r="Q20" s="6">
        <v>1.5210660934355653</v>
      </c>
      <c r="R20" s="6">
        <v>136.41908264160156</v>
      </c>
      <c r="S20" s="6">
        <v>6400</v>
      </c>
      <c r="T20" s="6">
        <v>1.2270590442983287</v>
      </c>
      <c r="U20" s="6">
        <v>3000</v>
      </c>
      <c r="V20" s="6">
        <v>7000</v>
      </c>
      <c r="W20" s="6">
        <v>60962.28515625</v>
      </c>
      <c r="X20" s="6">
        <v>4.5999999999999996</v>
      </c>
      <c r="Y20" s="6">
        <v>4.3</v>
      </c>
      <c r="Z20" s="6">
        <v>0.5119471549987793</v>
      </c>
      <c r="AA20" s="6">
        <v>3.6187411976335486</v>
      </c>
      <c r="AB20" s="13">
        <f>coeff!$D$1+coeff!$D$2*C20+coeff!$D$3*D20+coeff!$D$4*N20+coeff!$D$5*W20+coeff!$D$6*X20+coeff!$D$7*Y20+coeff!$D$8*Z20+coeff!$D$9*AA20</f>
        <v>1.2460404917284404</v>
      </c>
      <c r="AC20" s="13">
        <f>coeff!$E$1+coeff!$E$2*C20+coeff!$E$3*D20+coeff!$E$4*N20+coeff!$E$5*W20+coeff!$E$6*X20+coeff!$E$7*Y20+coeff!$E$8*Z20+coeff!$E$9*AA20</f>
        <v>1.5776521502429959</v>
      </c>
      <c r="AD20" s="13">
        <f>coeff!$F$1+coeff!$F$2*C20+coeff!$F$3*D20+coeff!$F$4*N20+coeff!$F$5*W20+coeff!$F$6*X20+coeff!$F$7*Y20+coeff!$F$8*Z20+coeff!$F$9*AA20</f>
        <v>1.2778697936470573</v>
      </c>
      <c r="AE20" s="13">
        <f>coeff!$G$1+coeff!$G$2*C20+coeff!$G$3*D20+coeff!$G$4*N20+coeff!$G$5*W20+coeff!$G$6*X20+coeff!$G$7*Y20+coeff!$G$8*Z20+coeff!$G$9*AA20</f>
        <v>1.3961952366676298</v>
      </c>
      <c r="AG20" s="6">
        <v>1.2270590442983287</v>
      </c>
      <c r="AH20" s="13">
        <v>1.2460404917284404</v>
      </c>
      <c r="AI20" s="6">
        <v>1.2270590442983287</v>
      </c>
      <c r="AJ20" s="3">
        <f t="shared" si="1"/>
        <v>1.546905792211976</v>
      </c>
      <c r="AM20" s="3">
        <v>2646.4459795551638</v>
      </c>
      <c r="AN20" s="3">
        <v>2559.2092664442062</v>
      </c>
      <c r="AP20" s="6">
        <v>1.5210660934355653</v>
      </c>
      <c r="AQ20" s="13">
        <v>1.5776521502429959</v>
      </c>
      <c r="AR20" s="6">
        <v>1.5210660934355653</v>
      </c>
      <c r="AS20" s="13">
        <f t="shared" si="2"/>
        <v>3.7201576612375939</v>
      </c>
      <c r="AV20" s="6">
        <v>1.2870546579360962</v>
      </c>
      <c r="AW20" s="13">
        <v>1.2778697936470573</v>
      </c>
      <c r="AX20" s="6">
        <v>1.2870546579360962</v>
      </c>
      <c r="AY20" s="13">
        <f t="shared" si="3"/>
        <v>-0.71363436140059433</v>
      </c>
      <c r="BA20" s="6">
        <v>1.4248251748251748</v>
      </c>
      <c r="BB20" s="13">
        <v>1.3961952366676298</v>
      </c>
      <c r="BC20" s="6">
        <v>1.4248251748251748</v>
      </c>
      <c r="BD20" s="13">
        <f t="shared" si="4"/>
        <v>-2.0093649847994772</v>
      </c>
      <c r="BG20" s="13">
        <v>1.2778697936470573</v>
      </c>
      <c r="BH20" s="13">
        <v>1.2460404917284404</v>
      </c>
      <c r="BI20" s="3">
        <v>2507.0435614860394</v>
      </c>
      <c r="BJ20" s="13">
        <f t="shared" si="5"/>
        <v>1.6866723889458424E-2</v>
      </c>
      <c r="BK20" s="13">
        <f t="shared" si="6"/>
        <v>2.5239102853754978</v>
      </c>
      <c r="BL20" s="13">
        <f t="shared" si="0"/>
        <v>0.6682774735374184</v>
      </c>
      <c r="BO20" s="3">
        <v>2514.1137022344251</v>
      </c>
      <c r="BP20" s="3">
        <v>2507.0435614860394</v>
      </c>
      <c r="BQ20" s="3">
        <v>2514.1137022344251</v>
      </c>
      <c r="BR20" s="13">
        <f t="shared" si="7"/>
        <v>-0.2812180189822801</v>
      </c>
    </row>
    <row r="21" spans="1:70" ht="72" x14ac:dyDescent="0.3">
      <c r="A21" s="4" t="s">
        <v>49</v>
      </c>
      <c r="B21" s="3" t="s">
        <v>95</v>
      </c>
      <c r="C21" s="3">
        <v>11.46</v>
      </c>
      <c r="D21" s="3">
        <v>432</v>
      </c>
      <c r="E21" s="3">
        <v>613</v>
      </c>
      <c r="F21" s="3">
        <v>54642.089763404234</v>
      </c>
      <c r="G21" s="3">
        <v>5600</v>
      </c>
      <c r="H21" s="3">
        <v>543.82926829268297</v>
      </c>
      <c r="I21" s="3">
        <v>1.4189814814814814</v>
      </c>
      <c r="J21" s="3">
        <v>126.48631889676906</v>
      </c>
      <c r="K21" s="3">
        <v>5600</v>
      </c>
      <c r="L21" s="3">
        <v>1.2588640451431274</v>
      </c>
      <c r="M21" s="3">
        <v>706.91546692417887</v>
      </c>
      <c r="N21" s="3">
        <v>66351.108998419426</v>
      </c>
      <c r="O21" s="3">
        <v>6800</v>
      </c>
      <c r="P21" s="3">
        <v>527.71883620774224</v>
      </c>
      <c r="Q21" s="3">
        <v>1.6363783956578215</v>
      </c>
      <c r="R21" s="3">
        <v>153.59053039550781</v>
      </c>
      <c r="S21" s="3">
        <v>6800</v>
      </c>
      <c r="T21" s="3">
        <v>1.2215713801105141</v>
      </c>
      <c r="U21" s="3">
        <v>3000</v>
      </c>
      <c r="V21" s="3">
        <v>7000</v>
      </c>
      <c r="W21" s="3">
        <v>48787.5859375</v>
      </c>
      <c r="X21" s="3">
        <v>4.375</v>
      </c>
      <c r="Y21" s="3">
        <v>3.59</v>
      </c>
      <c r="Z21" s="3">
        <v>0.47441390156745911</v>
      </c>
      <c r="AA21" s="3">
        <v>3.4279550242281873</v>
      </c>
      <c r="AB21" s="13">
        <f>coeff!$D$1+coeff!$D$2*C21+coeff!$D$3*D21+coeff!$D$4*N21+coeff!$D$5*W21+coeff!$D$6*X21+coeff!$D$7*Y21+coeff!$D$8*Z21+coeff!$D$9*AA21</f>
        <v>1.2420727533849814</v>
      </c>
      <c r="AC21" s="13">
        <f>coeff!$E$1+coeff!$E$2*C21+coeff!$E$3*D21+coeff!$E$4*N21+coeff!$E$5*W21+coeff!$E$6*X21+coeff!$E$7*Y21+coeff!$E$8*Z21+coeff!$E$9*AA21</f>
        <v>1.6553171650719851</v>
      </c>
      <c r="AD21" s="13">
        <f>coeff!$F$1+coeff!$F$2*C21+coeff!$F$3*D21+coeff!$F$4*N21+coeff!$F$5*W21+coeff!$F$6*X21+coeff!$F$7*Y21+coeff!$F$8*Z21+coeff!$F$9*AA21</f>
        <v>1.2665739108896685</v>
      </c>
      <c r="AE21" s="13">
        <f>coeff!$G$1+coeff!$G$2*C21+coeff!$G$3*D21+coeff!$G$4*N21+coeff!$G$5*W21+coeff!$G$6*X21+coeff!$G$7*Y21+coeff!$G$8*Z21+coeff!$G$9*AA21</f>
        <v>1.3837209412778388</v>
      </c>
      <c r="AG21" s="3">
        <v>1.2215713801105141</v>
      </c>
      <c r="AH21" s="13">
        <v>1.2420727533849814</v>
      </c>
      <c r="AI21" s="3">
        <v>1.2215713801105141</v>
      </c>
      <c r="AJ21" s="3">
        <f t="shared" si="1"/>
        <v>1.6782787815978857</v>
      </c>
      <c r="AM21" s="3">
        <v>2641.4026535556181</v>
      </c>
      <c r="AN21" s="3">
        <v>2436.7506614000517</v>
      </c>
      <c r="AP21" s="3">
        <v>1.6363783956578215</v>
      </c>
      <c r="AQ21" s="13">
        <v>1.6553171650719851</v>
      </c>
      <c r="AR21" s="3">
        <v>1.6363783956578215</v>
      </c>
      <c r="AS21" s="13">
        <f t="shared" si="2"/>
        <v>1.1573588030994664</v>
      </c>
      <c r="AV21" s="3">
        <v>1.2588640451431274</v>
      </c>
      <c r="AW21" s="13">
        <v>1.2665739108896685</v>
      </c>
      <c r="AX21" s="3">
        <v>1.2588640451431274</v>
      </c>
      <c r="AY21" s="13">
        <f t="shared" si="3"/>
        <v>0.61244625869543445</v>
      </c>
      <c r="BA21" s="3">
        <v>1.4189814814814814</v>
      </c>
      <c r="BB21" s="13">
        <v>1.3837209412778388</v>
      </c>
      <c r="BC21" s="3">
        <v>1.4189814814814814</v>
      </c>
      <c r="BD21" s="13">
        <f t="shared" si="4"/>
        <v>-2.4849189833562124</v>
      </c>
      <c r="BG21" s="13">
        <v>1.2665739108896685</v>
      </c>
      <c r="BH21" s="13">
        <v>1.2420727533849814</v>
      </c>
      <c r="BI21" s="3">
        <v>2470.1848675377023</v>
      </c>
      <c r="BJ21" s="13">
        <f t="shared" si="5"/>
        <v>3.8461796736947829E-2</v>
      </c>
      <c r="BK21" s="13">
        <f t="shared" si="6"/>
        <v>2.5086466642746501</v>
      </c>
      <c r="BL21" s="13">
        <f t="shared" si="0"/>
        <v>1.5331691499116984</v>
      </c>
      <c r="BO21" s="3">
        <v>2480.4354252536414</v>
      </c>
      <c r="BP21" s="3">
        <v>2470.1848675377023</v>
      </c>
      <c r="BQ21" s="3">
        <v>2480.4354252536414</v>
      </c>
      <c r="BR21" s="13">
        <f t="shared" si="7"/>
        <v>-0.41325638279379429</v>
      </c>
    </row>
    <row r="22" spans="1:70" ht="43.2" x14ac:dyDescent="0.3">
      <c r="A22" s="4" t="s">
        <v>109</v>
      </c>
      <c r="B22" s="3" t="s">
        <v>110</v>
      </c>
      <c r="C22" s="3">
        <v>11.4</v>
      </c>
      <c r="D22" s="3">
        <v>534</v>
      </c>
      <c r="E22" s="3">
        <v>749</v>
      </c>
      <c r="F22" s="3">
        <v>56979.133799992618</v>
      </c>
      <c r="G22" s="3">
        <v>5400</v>
      </c>
      <c r="H22" s="3">
        <v>673.39024390243901</v>
      </c>
      <c r="I22" s="3">
        <v>1.4026217228464419</v>
      </c>
      <c r="J22" s="3">
        <v>106.70249775279517</v>
      </c>
      <c r="K22" s="3">
        <v>5400</v>
      </c>
      <c r="L22" s="3">
        <v>1.2610303163528442</v>
      </c>
      <c r="M22" s="3">
        <v>854.70360133124302</v>
      </c>
      <c r="N22" s="3">
        <v>70696.332677768602</v>
      </c>
      <c r="O22" s="3">
        <v>6700</v>
      </c>
      <c r="P22" s="3">
        <v>648.43772659739875</v>
      </c>
      <c r="Q22" s="3">
        <v>1.6005685418188071</v>
      </c>
      <c r="R22" s="3">
        <v>132.39013671875</v>
      </c>
      <c r="S22" s="3">
        <v>6700</v>
      </c>
      <c r="T22" s="3">
        <v>1.2143028587966274</v>
      </c>
      <c r="U22" s="3">
        <v>3000</v>
      </c>
      <c r="V22" s="3">
        <v>7000</v>
      </c>
      <c r="W22" s="3">
        <v>52758.45703125</v>
      </c>
      <c r="X22" s="3">
        <v>4.444</v>
      </c>
      <c r="Y22" s="3">
        <v>4.3</v>
      </c>
      <c r="Z22" s="3">
        <v>0.49265637993812561</v>
      </c>
      <c r="AA22" s="3">
        <v>3.7919278766967555</v>
      </c>
      <c r="AB22" s="13">
        <f>coeff!$D$1+coeff!$D$2*C22+coeff!$D$3*D22+coeff!$D$4*N22+coeff!$D$5*W22+coeff!$D$6*X22+coeff!$D$7*Y22+coeff!$D$8*Z22+coeff!$D$9*AA22</f>
        <v>1.2196550730505975</v>
      </c>
      <c r="AC22" s="13">
        <f>coeff!$E$1+coeff!$E$2*C22+coeff!$E$3*D22+coeff!$E$4*N22+coeff!$E$5*W22+coeff!$E$6*X22+coeff!$E$7*Y22+coeff!$E$8*Z22+coeff!$E$9*AA22</f>
        <v>1.6054452963263226</v>
      </c>
      <c r="AD22" s="13">
        <f>coeff!$F$1+coeff!$F$2*C22+coeff!$F$3*D22+coeff!$F$4*N22+coeff!$F$5*W22+coeff!$F$6*X22+coeff!$F$7*Y22+coeff!$F$8*Z22+coeff!$F$9*AA22</f>
        <v>1.2610143666807572</v>
      </c>
      <c r="AE22" s="13">
        <f>coeff!$G$1+coeff!$G$2*C22+coeff!$G$3*D22+coeff!$G$4*N22+coeff!$G$5*W22+coeff!$G$6*X22+coeff!$G$7*Y22+coeff!$G$8*Z22+coeff!$G$9*AA22</f>
        <v>1.3794214568785448</v>
      </c>
      <c r="AG22" s="3">
        <v>1.2143028587966274</v>
      </c>
      <c r="AH22" s="13">
        <v>1.2196550730505975</v>
      </c>
      <c r="AI22" s="3">
        <v>1.2143028587966274</v>
      </c>
      <c r="AJ22" s="3">
        <f t="shared" si="1"/>
        <v>0.44076436246507583</v>
      </c>
      <c r="AM22" s="3">
        <v>2632.3520467208532</v>
      </c>
      <c r="AN22" s="3">
        <v>2487.8287659286711</v>
      </c>
      <c r="AP22" s="3">
        <v>1.6005685418188071</v>
      </c>
      <c r="AQ22" s="13">
        <v>1.6054452963263226</v>
      </c>
      <c r="AR22" s="3">
        <v>1.6005685418188071</v>
      </c>
      <c r="AS22" s="13">
        <f t="shared" si="2"/>
        <v>0.3046888889852698</v>
      </c>
      <c r="AV22" s="3">
        <v>1.2610303163528442</v>
      </c>
      <c r="AW22" s="13">
        <v>1.2610143666807572</v>
      </c>
      <c r="AX22" s="3">
        <v>1.2610303163528442</v>
      </c>
      <c r="AY22" s="13">
        <f t="shared" si="3"/>
        <v>-1.2648127392525708E-3</v>
      </c>
      <c r="BA22" s="3">
        <v>1.4026217228464419</v>
      </c>
      <c r="BB22" s="13">
        <v>1.3794214568785448</v>
      </c>
      <c r="BC22" s="3">
        <v>1.4026217228464419</v>
      </c>
      <c r="BD22" s="13">
        <f t="shared" si="4"/>
        <v>-1.6540643560556845</v>
      </c>
      <c r="BG22" s="13">
        <v>1.2610143666807572</v>
      </c>
      <c r="BH22" s="13">
        <v>1.2196550730505975</v>
      </c>
      <c r="BI22" s="3">
        <v>2481.281819864822</v>
      </c>
      <c r="BJ22" s="13">
        <f t="shared" si="5"/>
        <v>-6.1238013346720521E-4</v>
      </c>
      <c r="BK22" s="13">
        <f t="shared" si="6"/>
        <v>2.4806694397313547</v>
      </c>
      <c r="BL22" s="13">
        <f t="shared" si="0"/>
        <v>-2.46860836699598E-2</v>
      </c>
      <c r="BO22" s="3">
        <v>2475.333175149472</v>
      </c>
      <c r="BP22" s="3">
        <v>2481.281819864822</v>
      </c>
      <c r="BQ22" s="3">
        <v>2475.333175149472</v>
      </c>
      <c r="BR22" s="13">
        <f t="shared" si="7"/>
        <v>0.24031693087096132</v>
      </c>
    </row>
    <row r="23" spans="1:70" ht="28.8" x14ac:dyDescent="0.3">
      <c r="A23" s="4" t="s">
        <v>25</v>
      </c>
      <c r="B23" s="3" t="s">
        <v>238</v>
      </c>
      <c r="C23" s="3">
        <v>10.5</v>
      </c>
      <c r="D23" s="3">
        <v>401</v>
      </c>
      <c r="E23" s="3">
        <v>574</v>
      </c>
      <c r="F23" s="3">
        <v>49048.157112216613</v>
      </c>
      <c r="G23" s="3">
        <v>4800</v>
      </c>
      <c r="H23" s="3">
        <v>529.36585365853659</v>
      </c>
      <c r="I23" s="3">
        <v>1.43142144638404</v>
      </c>
      <c r="J23" s="3">
        <v>122.31460626487933</v>
      </c>
      <c r="K23" s="3">
        <v>4800</v>
      </c>
      <c r="L23" s="3">
        <v>1.3201143741607666</v>
      </c>
      <c r="M23" s="3">
        <v>640.96106115426517</v>
      </c>
      <c r="N23" s="3">
        <v>65397.54281628882</v>
      </c>
      <c r="O23" s="3">
        <v>6400</v>
      </c>
      <c r="P23" s="3">
        <v>459.9003723577826</v>
      </c>
      <c r="Q23" s="3">
        <v>1.5984066362949256</v>
      </c>
      <c r="R23" s="3">
        <v>163.08613586425781</v>
      </c>
      <c r="S23" s="3">
        <v>6400</v>
      </c>
      <c r="T23" s="3">
        <v>1.1468837215904801</v>
      </c>
      <c r="U23" s="3">
        <v>2500</v>
      </c>
      <c r="V23" s="3">
        <v>6500</v>
      </c>
      <c r="W23" s="3">
        <v>45982.64453125</v>
      </c>
      <c r="X23" s="3">
        <v>4</v>
      </c>
      <c r="Y23" s="3">
        <v>3.98</v>
      </c>
      <c r="Z23" s="3">
        <v>0.41862612962722778</v>
      </c>
      <c r="AA23" s="3">
        <v>2.8801845738285929</v>
      </c>
      <c r="AB23" s="13">
        <f>coeff!$D$1+coeff!$D$2*C23+coeff!$D$3*D23+coeff!$D$4*N23+coeff!$D$5*W23+coeff!$D$6*X23+coeff!$D$7*Y23+coeff!$D$8*Z23+coeff!$D$9*AA23</f>
        <v>1.1007103360507424</v>
      </c>
      <c r="AC23" s="13">
        <f>coeff!$E$1+coeff!$E$2*C23+coeff!$E$3*D23+coeff!$E$4*N23+coeff!$E$5*W23+coeff!$E$6*X23+coeff!$E$7*Y23+coeff!$E$8*Z23+coeff!$E$9*AA23</f>
        <v>1.5335508422760635</v>
      </c>
      <c r="AD23" s="13">
        <f>coeff!$F$1+coeff!$F$2*C23+coeff!$F$3*D23+coeff!$F$4*N23+coeff!$F$5*W23+coeff!$F$6*X23+coeff!$F$7*Y23+coeff!$F$8*Z23+coeff!$F$9*AA23</f>
        <v>1.2667715788083458</v>
      </c>
      <c r="AE23" s="13">
        <f>coeff!$G$1+coeff!$G$2*C23+coeff!$G$3*D23+coeff!$G$4*N23+coeff!$G$5*W23+coeff!$G$6*X23+coeff!$G$7*Y23+coeff!$G$8*Z23+coeff!$G$9*AA23</f>
        <v>1.3926760489743921</v>
      </c>
      <c r="AG23" s="3">
        <v>1.1468837215904801</v>
      </c>
      <c r="AH23" s="13">
        <v>1.1007103360507424</v>
      </c>
      <c r="AI23" s="3">
        <v>1.1468837215904801</v>
      </c>
      <c r="AJ23" s="3">
        <f t="shared" si="1"/>
        <v>-4.0259866515242884</v>
      </c>
      <c r="AM23" s="3">
        <v>2631.3278214847178</v>
      </c>
      <c r="AN23" s="3">
        <v>2457.4144974501132</v>
      </c>
      <c r="AP23" s="3">
        <v>1.5984066362949256</v>
      </c>
      <c r="AQ23" s="13">
        <v>1.5335508422760635</v>
      </c>
      <c r="AR23" s="3">
        <v>1.5984066362949256</v>
      </c>
      <c r="AS23" s="13">
        <f t="shared" si="2"/>
        <v>-4.057527824658969</v>
      </c>
      <c r="AV23" s="3">
        <v>1.3201143741607666</v>
      </c>
      <c r="AW23" s="13">
        <v>1.2667715788083458</v>
      </c>
      <c r="AX23" s="3">
        <v>1.3201143741607666</v>
      </c>
      <c r="AY23" s="13">
        <f t="shared" si="3"/>
        <v>-4.0407707389999681</v>
      </c>
      <c r="BA23" s="3">
        <v>1.43142144638404</v>
      </c>
      <c r="BB23" s="13">
        <v>1.3926760489743921</v>
      </c>
      <c r="BC23" s="3">
        <v>1.43142144638404</v>
      </c>
      <c r="BD23" s="13">
        <f t="shared" si="4"/>
        <v>-2.7067777632872474</v>
      </c>
      <c r="BG23" s="13">
        <v>1.2667715788083458</v>
      </c>
      <c r="BH23" s="13">
        <v>1.1007103360507424</v>
      </c>
      <c r="BI23" s="3">
        <v>2399.7147325885526</v>
      </c>
      <c r="BJ23" s="13">
        <f t="shared" si="5"/>
        <v>-3.223281772946418E-2</v>
      </c>
      <c r="BK23" s="13">
        <f t="shared" si="6"/>
        <v>2.3674819148590882</v>
      </c>
      <c r="BL23" s="13">
        <f t="shared" si="0"/>
        <v>-1.3614810540752396</v>
      </c>
      <c r="BO23" s="3">
        <v>2466.9980957512466</v>
      </c>
      <c r="BP23" s="3">
        <v>2399.7147325885526</v>
      </c>
      <c r="BQ23" s="3">
        <v>2466.9980957512466</v>
      </c>
      <c r="BR23" s="13">
        <f t="shared" si="7"/>
        <v>-2.727337458369826</v>
      </c>
    </row>
    <row r="24" spans="1:70" ht="28.8" x14ac:dyDescent="0.3">
      <c r="A24" s="9" t="s">
        <v>25</v>
      </c>
      <c r="B24" s="7" t="s">
        <v>87</v>
      </c>
      <c r="C24" s="7">
        <v>10.47</v>
      </c>
      <c r="D24" s="7">
        <v>408.60000610351562</v>
      </c>
      <c r="E24" s="7">
        <v>599</v>
      </c>
      <c r="F24" s="7">
        <v>46489.059047892035</v>
      </c>
      <c r="G24" s="7">
        <v>4900</v>
      </c>
      <c r="H24" s="7">
        <v>538.46341463414637</v>
      </c>
      <c r="I24" s="7">
        <v>1.4659813999021047</v>
      </c>
      <c r="J24" s="7">
        <v>113.77645386170346</v>
      </c>
      <c r="K24" s="7">
        <v>4900</v>
      </c>
      <c r="L24" s="7">
        <v>1.3178254365921021</v>
      </c>
      <c r="M24" s="7">
        <v>652.72775363862047</v>
      </c>
      <c r="N24" s="7">
        <v>57874.134733090097</v>
      </c>
      <c r="O24" s="7">
        <v>6100</v>
      </c>
      <c r="P24" s="7">
        <v>467.39561336723466</v>
      </c>
      <c r="Q24" s="7">
        <v>1.597473699556095</v>
      </c>
      <c r="R24" s="7">
        <v>141.64007568359375</v>
      </c>
      <c r="S24" s="7">
        <v>6100</v>
      </c>
      <c r="T24" s="7">
        <v>1.1438952847949941</v>
      </c>
      <c r="U24" s="7">
        <v>2500</v>
      </c>
      <c r="V24" s="7">
        <v>6500</v>
      </c>
      <c r="W24" s="7">
        <v>42694.03515625</v>
      </c>
      <c r="X24" s="7">
        <v>4.032</v>
      </c>
      <c r="Y24" s="7">
        <v>4</v>
      </c>
      <c r="Z24" s="7">
        <v>0.47105470299720764</v>
      </c>
      <c r="AA24" s="7">
        <v>3.1817032879063505</v>
      </c>
      <c r="AB24" s="13">
        <f>coeff!$D$1+coeff!$D$2*C24+coeff!$D$3*D24+coeff!$D$4*N24+coeff!$D$5*W24+coeff!$D$6*X24+coeff!$D$7*Y24+coeff!$D$8*Z24+coeff!$D$9*AA24</f>
        <v>1.1836273466583207</v>
      </c>
      <c r="AC24" s="13">
        <f>coeff!$E$1+coeff!$E$2*C24+coeff!$E$3*D24+coeff!$E$4*N24+coeff!$E$5*W24+coeff!$E$6*X24+coeff!$E$7*Y24+coeff!$E$8*Z24+coeff!$E$9*AA24</f>
        <v>1.6027216271450295</v>
      </c>
      <c r="AD24" s="13">
        <f>coeff!$F$1+coeff!$F$2*C24+coeff!$F$3*D24+coeff!$F$4*N24+coeff!$F$5*W24+coeff!$F$6*X24+coeff!$F$7*Y24+coeff!$F$8*Z24+coeff!$F$9*AA24</f>
        <v>1.3243342614995774</v>
      </c>
      <c r="AE24" s="13">
        <f>coeff!$G$1+coeff!$G$2*C24+coeff!$G$3*D24+coeff!$G$4*N24+coeff!$G$5*W24+coeff!$G$6*X24+coeff!$G$7*Y24+coeff!$G$8*Z24+coeff!$G$9*AA24</f>
        <v>1.461358338383191</v>
      </c>
      <c r="AG24" s="7">
        <v>1.1438952847949941</v>
      </c>
      <c r="AH24" s="13">
        <v>1.1836273466583207</v>
      </c>
      <c r="AI24" s="7">
        <v>1.1438952847949941</v>
      </c>
      <c r="AJ24" s="3">
        <f t="shared" si="1"/>
        <v>3.4734002658685004</v>
      </c>
      <c r="AM24" s="3">
        <v>2609.1155375792505</v>
      </c>
      <c r="AN24" s="3">
        <v>2438.8794566437718</v>
      </c>
      <c r="AP24" s="7">
        <v>1.597473699556095</v>
      </c>
      <c r="AQ24" s="13">
        <v>1.6027216271450295</v>
      </c>
      <c r="AR24" s="7">
        <v>1.597473699556095</v>
      </c>
      <c r="AS24" s="13">
        <f t="shared" si="2"/>
        <v>0.32851417775409036</v>
      </c>
      <c r="AV24" s="7">
        <v>1.3178254365921021</v>
      </c>
      <c r="AW24" s="13">
        <v>1.3243342614995774</v>
      </c>
      <c r="AX24" s="7">
        <v>1.3178254365921021</v>
      </c>
      <c r="AY24" s="13">
        <f t="shared" si="3"/>
        <v>0.49390645579791093</v>
      </c>
      <c r="BA24" s="7">
        <v>1.4659813999021047</v>
      </c>
      <c r="BB24" s="13">
        <v>1.461358338383191</v>
      </c>
      <c r="BC24" s="7">
        <v>1.4659813999021047</v>
      </c>
      <c r="BD24" s="13">
        <f t="shared" si="4"/>
        <v>-0.31535608290954464</v>
      </c>
      <c r="BG24" s="13">
        <v>1.3243342614995774</v>
      </c>
      <c r="BH24" s="13">
        <v>1.1836273466583207</v>
      </c>
      <c r="BI24" s="3">
        <v>2530.492972825195</v>
      </c>
      <c r="BJ24" s="13">
        <f t="shared" si="5"/>
        <v>-2.2531364667296661E-2</v>
      </c>
      <c r="BK24" s="13">
        <f t="shared" si="6"/>
        <v>2.5079616081578981</v>
      </c>
      <c r="BL24" s="13">
        <f t="shared" si="0"/>
        <v>-0.89839352380860338</v>
      </c>
      <c r="BO24" s="3">
        <v>2461.7207213870965</v>
      </c>
      <c r="BP24" s="3">
        <v>2530.492972825195</v>
      </c>
      <c r="BQ24" s="3">
        <v>2461.7207213870965</v>
      </c>
      <c r="BR24" s="13">
        <f t="shared" si="7"/>
        <v>2.7936658630938291</v>
      </c>
    </row>
    <row r="25" spans="1:70" ht="86.4" x14ac:dyDescent="0.3">
      <c r="A25" s="5" t="s">
        <v>51</v>
      </c>
      <c r="B25" s="6" t="s">
        <v>128</v>
      </c>
      <c r="C25" s="6">
        <v>11.05</v>
      </c>
      <c r="D25" s="6">
        <v>369</v>
      </c>
      <c r="E25" s="6">
        <v>525</v>
      </c>
      <c r="F25" s="6">
        <v>55307.480625288073</v>
      </c>
      <c r="G25" s="6">
        <v>5100</v>
      </c>
      <c r="H25" s="6">
        <v>475.26086956521738</v>
      </c>
      <c r="I25" s="6">
        <v>1.4227642276422765</v>
      </c>
      <c r="J25" s="6">
        <v>149.88477134224411</v>
      </c>
      <c r="K25" s="6">
        <v>5100</v>
      </c>
      <c r="L25" s="6">
        <v>1.2879698276519775</v>
      </c>
      <c r="M25" s="6">
        <v>592.80901375469489</v>
      </c>
      <c r="N25" s="6">
        <v>70489.926287131879</v>
      </c>
      <c r="O25" s="6">
        <v>6500</v>
      </c>
      <c r="P25" s="6">
        <v>425.53969359876822</v>
      </c>
      <c r="Q25" s="6">
        <v>1.6065284925601488</v>
      </c>
      <c r="R25" s="6">
        <v>191.02961730957031</v>
      </c>
      <c r="S25" s="6">
        <v>6500</v>
      </c>
      <c r="T25" s="6">
        <v>1.1532241018936806</v>
      </c>
      <c r="U25" s="6">
        <v>2500</v>
      </c>
      <c r="V25" s="6">
        <v>6500</v>
      </c>
      <c r="W25" s="6">
        <v>50026.625</v>
      </c>
      <c r="X25" s="6">
        <v>4.0259999999999998</v>
      </c>
      <c r="Y25" s="6">
        <v>3.6219999999999999</v>
      </c>
      <c r="Z25" s="6">
        <v>0.36476859450340271</v>
      </c>
      <c r="AA25" s="6">
        <v>2.4351529655985091</v>
      </c>
      <c r="AB25" s="13">
        <f>coeff!$D$1+coeff!$D$2*C25+coeff!$D$3*D25+coeff!$D$4*N25+coeff!$D$5*W25+coeff!$D$6*X25+coeff!$D$7*Y25+coeff!$D$8*Z25+coeff!$D$9*AA25</f>
        <v>1.045313115601862</v>
      </c>
      <c r="AC25" s="13">
        <f>coeff!$E$1+coeff!$E$2*C25+coeff!$E$3*D25+coeff!$E$4*N25+coeff!$E$5*W25+coeff!$E$6*X25+coeff!$E$7*Y25+coeff!$E$8*Z25+coeff!$E$9*AA25</f>
        <v>1.4497338925522443</v>
      </c>
      <c r="AD25" s="13">
        <f>coeff!$F$1+coeff!$F$2*C25+coeff!$F$3*D25+coeff!$F$4*N25+coeff!$F$5*W25+coeff!$F$6*X25+coeff!$F$7*Y25+coeff!$F$8*Z25+coeff!$F$9*AA25</f>
        <v>1.2108144721305738</v>
      </c>
      <c r="AE25" s="13">
        <f>coeff!$G$1+coeff!$G$2*C25+coeff!$G$3*D25+coeff!$G$4*N25+coeff!$G$5*W25+coeff!$G$6*X25+coeff!$G$7*Y25+coeff!$G$8*Z25+coeff!$G$9*AA25</f>
        <v>1.3246773050252321</v>
      </c>
      <c r="AG25" s="6">
        <v>1.1532241018936806</v>
      </c>
      <c r="AH25" s="13">
        <v>1.045313115601862</v>
      </c>
      <c r="AI25" s="6">
        <v>1.1532241018936806</v>
      </c>
      <c r="AJ25" s="3">
        <f t="shared" si="1"/>
        <v>-9.3573301247017522</v>
      </c>
      <c r="AM25" s="3">
        <v>2607.7038026295063</v>
      </c>
      <c r="AN25" s="3">
        <v>2618.0327270197563</v>
      </c>
      <c r="AP25" s="6">
        <v>1.6065284925601488</v>
      </c>
      <c r="AQ25" s="13">
        <v>1.4497338925522443</v>
      </c>
      <c r="AR25" s="6">
        <v>1.6065284925601488</v>
      </c>
      <c r="AS25" s="13">
        <f t="shared" si="2"/>
        <v>-9.7598393513729818</v>
      </c>
      <c r="AV25" s="6">
        <v>1.2879698276519775</v>
      </c>
      <c r="AW25" s="13">
        <v>1.2108144721305738</v>
      </c>
      <c r="AX25" s="6">
        <v>1.2879698276519775</v>
      </c>
      <c r="AY25" s="13">
        <f t="shared" si="3"/>
        <v>-5.9904629646535392</v>
      </c>
      <c r="BA25" s="6">
        <v>1.4227642276422765</v>
      </c>
      <c r="BB25" s="13">
        <v>1.3246773050252321</v>
      </c>
      <c r="BC25" s="6">
        <v>1.4227642276422765</v>
      </c>
      <c r="BD25" s="13">
        <f t="shared" si="4"/>
        <v>-6.8941094182265514</v>
      </c>
      <c r="BG25" s="13">
        <v>1.2108144721305738</v>
      </c>
      <c r="BH25" s="13">
        <v>1.045313115601862</v>
      </c>
      <c r="BI25" s="3">
        <v>2309.9443456558429</v>
      </c>
      <c r="BJ25" s="13">
        <f t="shared" si="5"/>
        <v>-5.381675792340701E-2</v>
      </c>
      <c r="BK25" s="13">
        <f t="shared" si="6"/>
        <v>2.2561275877324358</v>
      </c>
      <c r="BL25" s="13">
        <f t="shared" si="0"/>
        <v>-2.3853596851540022</v>
      </c>
      <c r="BO25" s="3">
        <v>2441.1939295456582</v>
      </c>
      <c r="BP25" s="3">
        <v>2309.9443456558429</v>
      </c>
      <c r="BQ25" s="3">
        <v>2441.1939295456582</v>
      </c>
      <c r="BR25" s="13">
        <f t="shared" si="7"/>
        <v>-5.376450526986309</v>
      </c>
    </row>
    <row r="26" spans="1:70" ht="57.6" x14ac:dyDescent="0.3">
      <c r="A26" s="4" t="s">
        <v>43</v>
      </c>
      <c r="B26" s="3" t="s">
        <v>47</v>
      </c>
      <c r="C26" s="3">
        <v>10.4</v>
      </c>
      <c r="D26" s="3">
        <v>402</v>
      </c>
      <c r="E26" s="3">
        <v>555</v>
      </c>
      <c r="F26" s="3">
        <v>46448.387289407503</v>
      </c>
      <c r="G26" s="3">
        <v>4700</v>
      </c>
      <c r="H26" s="3">
        <v>525.9545454545455</v>
      </c>
      <c r="I26" s="3">
        <v>1.3805970149253732</v>
      </c>
      <c r="J26" s="3">
        <v>115.54325196370026</v>
      </c>
      <c r="K26" s="3">
        <v>4700</v>
      </c>
      <c r="L26" s="3">
        <v>1.3083447217941284</v>
      </c>
      <c r="M26" s="3">
        <v>591.36197713849583</v>
      </c>
      <c r="N26" s="3">
        <v>62260.60423899303</v>
      </c>
      <c r="O26" s="3">
        <v>6300</v>
      </c>
      <c r="P26" s="3">
        <v>449.08504438929981</v>
      </c>
      <c r="Q26" s="3">
        <v>1.4710496943743678</v>
      </c>
      <c r="R26" s="3">
        <v>154.87712097167969</v>
      </c>
      <c r="S26" s="3">
        <v>6300</v>
      </c>
      <c r="T26" s="3">
        <v>1.1171269760927856</v>
      </c>
      <c r="U26" s="3">
        <v>2500</v>
      </c>
      <c r="V26" s="3">
        <v>6500</v>
      </c>
      <c r="W26" s="3">
        <v>44247.25390625</v>
      </c>
      <c r="X26" s="3">
        <v>4.1260000000000003</v>
      </c>
      <c r="Y26" s="3">
        <v>3.75</v>
      </c>
      <c r="Z26" s="3">
        <v>0.43050315976142883</v>
      </c>
      <c r="AA26" s="3">
        <v>2.9618995852777936</v>
      </c>
      <c r="AB26" s="13">
        <f>coeff!$D$1+coeff!$D$2*C26+coeff!$D$3*D26+coeff!$D$4*N26+coeff!$D$5*W26+coeff!$D$6*X26+coeff!$D$7*Y26+coeff!$D$8*Z26+coeff!$D$9*AA26</f>
        <v>1.1019306001671967</v>
      </c>
      <c r="AC26" s="13">
        <f>coeff!$E$1+coeff!$E$2*C26+coeff!$E$3*D26+coeff!$E$4*N26+coeff!$E$5*W26+coeff!$E$6*X26+coeff!$E$7*Y26+coeff!$E$8*Z26+coeff!$E$9*AA26</f>
        <v>1.5304809398554773</v>
      </c>
      <c r="AD26" s="13">
        <f>coeff!$F$1+coeff!$F$2*C26+coeff!$F$3*D26+coeff!$F$4*N26+coeff!$F$5*W26+coeff!$F$6*X26+coeff!$F$7*Y26+coeff!$F$8*Z26+coeff!$F$9*AA26</f>
        <v>1.263546333443561</v>
      </c>
      <c r="AE26" s="13">
        <f>coeff!$G$1+coeff!$G$2*C26+coeff!$G$3*D26+coeff!$G$4*N26+coeff!$G$5*W26+coeff!$G$6*X26+coeff!$G$7*Y26+coeff!$G$8*Z26+coeff!$G$9*AA26</f>
        <v>1.3917659520521353</v>
      </c>
      <c r="AG26" s="3">
        <v>1.1171269760927856</v>
      </c>
      <c r="AH26" s="13">
        <v>1.1019306001671967</v>
      </c>
      <c r="AI26" s="3">
        <v>1.1171269760927856</v>
      </c>
      <c r="AJ26" s="3">
        <f t="shared" si="1"/>
        <v>-1.3603087429451437</v>
      </c>
      <c r="AM26" s="3">
        <v>2605.6397155214777</v>
      </c>
      <c r="AN26" s="3">
        <v>2494.1432875601822</v>
      </c>
      <c r="AP26" s="3">
        <v>1.4710496943743678</v>
      </c>
      <c r="AQ26" s="13">
        <v>1.5304809398554773</v>
      </c>
      <c r="AR26" s="3">
        <v>1.4710496943743678</v>
      </c>
      <c r="AS26" s="13">
        <f t="shared" si="2"/>
        <v>4.0400569544583158</v>
      </c>
      <c r="AV26" s="3">
        <v>1.3083447217941284</v>
      </c>
      <c r="AW26" s="13">
        <v>1.263546333443561</v>
      </c>
      <c r="AX26" s="3">
        <v>1.3083447217941284</v>
      </c>
      <c r="AY26" s="13">
        <f t="shared" si="3"/>
        <v>-3.4240508334176258</v>
      </c>
      <c r="BA26" s="3">
        <v>1.3805970149253732</v>
      </c>
      <c r="BB26" s="13">
        <v>1.3917659520521353</v>
      </c>
      <c r="BC26" s="3">
        <v>1.3805970149253732</v>
      </c>
      <c r="BD26" s="13">
        <f t="shared" si="4"/>
        <v>0.80899328377627722</v>
      </c>
      <c r="BG26" s="13">
        <v>1.263546333443561</v>
      </c>
      <c r="BH26" s="13">
        <v>1.1019306001671967</v>
      </c>
      <c r="BI26" s="3">
        <v>2391.1688044141688</v>
      </c>
      <c r="BJ26" s="13">
        <f t="shared" si="5"/>
        <v>-2.5691870803410843E-2</v>
      </c>
      <c r="BK26" s="13">
        <f t="shared" si="6"/>
        <v>2.3654769336107577</v>
      </c>
      <c r="BL26" s="13">
        <f t="shared" si="0"/>
        <v>-1.0861180017593219</v>
      </c>
      <c r="BO26" s="3">
        <v>2425.4716978869142</v>
      </c>
      <c r="BP26" s="3">
        <v>2391.1688044141688</v>
      </c>
      <c r="BQ26" s="3">
        <v>2425.4716978869142</v>
      </c>
      <c r="BR26" s="13">
        <f t="shared" si="7"/>
        <v>-1.4142772105990877</v>
      </c>
    </row>
    <row r="27" spans="1:70" ht="72" x14ac:dyDescent="0.3">
      <c r="A27" s="5" t="s">
        <v>49</v>
      </c>
      <c r="B27" s="6" t="s">
        <v>72</v>
      </c>
      <c r="C27" s="6">
        <v>10.9</v>
      </c>
      <c r="D27" s="6">
        <v>395</v>
      </c>
      <c r="E27" s="6">
        <v>530</v>
      </c>
      <c r="F27" s="6">
        <v>58934.685638923329</v>
      </c>
      <c r="G27" s="6">
        <v>5400</v>
      </c>
      <c r="H27" s="6">
        <v>488.02439024390242</v>
      </c>
      <c r="I27" s="6">
        <v>1.3417721518987342</v>
      </c>
      <c r="J27" s="6">
        <v>149.2017357947426</v>
      </c>
      <c r="K27" s="6">
        <v>5400</v>
      </c>
      <c r="L27" s="6">
        <v>1.2355048656463623</v>
      </c>
      <c r="M27" s="6">
        <v>627.63309232085305</v>
      </c>
      <c r="N27" s="6">
        <v>73122.665514960419</v>
      </c>
      <c r="O27" s="6">
        <v>6700</v>
      </c>
      <c r="P27" s="6">
        <v>469.99619265180286</v>
      </c>
      <c r="Q27" s="6">
        <v>1.5889445375211471</v>
      </c>
      <c r="R27" s="6">
        <v>185.12066650390625</v>
      </c>
      <c r="S27" s="6">
        <v>6700</v>
      </c>
      <c r="T27" s="6">
        <v>1.1898637788653235</v>
      </c>
      <c r="U27" s="6">
        <v>3000</v>
      </c>
      <c r="V27" s="6">
        <v>7000</v>
      </c>
      <c r="W27" s="6">
        <v>54569.15234375</v>
      </c>
      <c r="X27" s="6">
        <v>4.0709999999999997</v>
      </c>
      <c r="Y27" s="6">
        <v>3.7919999999999998</v>
      </c>
      <c r="Z27" s="6">
        <v>0.41932275891304016</v>
      </c>
      <c r="AA27" s="6">
        <v>2.7400699016793393</v>
      </c>
      <c r="AB27" s="13">
        <f>coeff!$D$1+coeff!$D$2*C27+coeff!$D$3*D27+coeff!$D$4*N27+coeff!$D$5*W27+coeff!$D$6*X27+coeff!$D$7*Y27+coeff!$D$8*Z27+coeff!$D$9*AA27</f>
        <v>1.1727795089298514</v>
      </c>
      <c r="AC27" s="13">
        <f>coeff!$E$1+coeff!$E$2*C27+coeff!$E$3*D27+coeff!$E$4*N27+coeff!$E$5*W27+coeff!$E$6*X27+coeff!$E$7*Y27+coeff!$E$8*Z27+coeff!$E$9*AA27</f>
        <v>1.5419450864356388</v>
      </c>
      <c r="AD27" s="13">
        <f>coeff!$F$1+coeff!$F$2*C27+coeff!$F$3*D27+coeff!$F$4*N27+coeff!$F$5*W27+coeff!$F$6*X27+coeff!$F$7*Y27+coeff!$F$8*Z27+coeff!$F$9*AA27</f>
        <v>1.2537939200268773</v>
      </c>
      <c r="AE27" s="13">
        <f>coeff!$G$1+coeff!$G$2*C27+coeff!$G$3*D27+coeff!$G$4*N27+coeff!$G$5*W27+coeff!$G$6*X27+coeff!$G$7*Y27+coeff!$G$8*Z27+coeff!$G$9*AA27</f>
        <v>1.3639339460761659</v>
      </c>
      <c r="AG27" s="6">
        <v>1.1898637788653235</v>
      </c>
      <c r="AH27" s="13">
        <v>1.1727795089298514</v>
      </c>
      <c r="AI27" s="6">
        <v>1.1898637788653235</v>
      </c>
      <c r="AJ27" s="3">
        <f t="shared" si="1"/>
        <v>-1.4358172959734901</v>
      </c>
      <c r="AM27" s="3">
        <v>2601.0142944337404</v>
      </c>
      <c r="AN27" s="3">
        <v>2663.0420602757727</v>
      </c>
      <c r="AP27" s="6">
        <v>1.5889445375211471</v>
      </c>
      <c r="AQ27" s="13">
        <v>1.5419450864356388</v>
      </c>
      <c r="AR27" s="6">
        <v>1.5889445375211471</v>
      </c>
      <c r="AS27" s="13">
        <f t="shared" si="2"/>
        <v>-2.9579038144925045</v>
      </c>
      <c r="AV27" s="6">
        <v>1.2355048656463623</v>
      </c>
      <c r="AW27" s="13">
        <v>1.2537939200268773</v>
      </c>
      <c r="AX27" s="6">
        <v>1.2355048656463623</v>
      </c>
      <c r="AY27" s="13">
        <f t="shared" si="3"/>
        <v>1.4802899518284733</v>
      </c>
      <c r="BA27" s="6">
        <v>1.3417721518987342</v>
      </c>
      <c r="BB27" s="13">
        <v>1.3639339460761659</v>
      </c>
      <c r="BC27" s="6">
        <v>1.3417721518987342</v>
      </c>
      <c r="BD27" s="13">
        <f t="shared" si="4"/>
        <v>1.6516808868085886</v>
      </c>
      <c r="BG27" s="13">
        <v>1.2537939200268773</v>
      </c>
      <c r="BH27" s="13">
        <v>1.1727795089298514</v>
      </c>
      <c r="BI27" s="3">
        <v>2395.5437919217879</v>
      </c>
      <c r="BJ27" s="13">
        <f t="shared" si="5"/>
        <v>3.1029637034940549E-2</v>
      </c>
      <c r="BK27" s="13">
        <f t="shared" si="6"/>
        <v>2.4265734289567287</v>
      </c>
      <c r="BL27" s="13">
        <f t="shared" si="0"/>
        <v>1.2787429658900249</v>
      </c>
      <c r="BO27" s="3">
        <v>2425.3686445116855</v>
      </c>
      <c r="BP27" s="3">
        <v>2395.5437919217879</v>
      </c>
      <c r="BQ27" s="3">
        <v>2425.3686445116855</v>
      </c>
      <c r="BR27" s="13">
        <f t="shared" si="7"/>
        <v>-1.2297038908863427</v>
      </c>
    </row>
    <row r="28" spans="1:70" ht="57.6" x14ac:dyDescent="0.3">
      <c r="A28" s="9" t="s">
        <v>43</v>
      </c>
      <c r="B28" s="7" t="s">
        <v>118</v>
      </c>
      <c r="C28" s="7">
        <v>10.5</v>
      </c>
      <c r="D28" s="7">
        <v>385</v>
      </c>
      <c r="E28" s="7">
        <v>563</v>
      </c>
      <c r="F28" s="7">
        <v>45771.542736364587</v>
      </c>
      <c r="G28" s="7">
        <v>5300</v>
      </c>
      <c r="H28" s="7">
        <v>497.95238095238096</v>
      </c>
      <c r="I28" s="7">
        <v>1.4623376623376623</v>
      </c>
      <c r="J28" s="7">
        <v>118.88712399055737</v>
      </c>
      <c r="K28" s="7">
        <v>5300</v>
      </c>
      <c r="L28" s="7">
        <v>1.2933827638626099</v>
      </c>
      <c r="M28" s="7">
        <v>606.95570067358801</v>
      </c>
      <c r="N28" s="7">
        <v>54407.682875301289</v>
      </c>
      <c r="O28" s="7">
        <v>6300</v>
      </c>
      <c r="P28" s="7">
        <v>435.72394108791593</v>
      </c>
      <c r="Q28" s="7">
        <v>1.576508313437891</v>
      </c>
      <c r="R28" s="7">
        <v>141.31864929199219</v>
      </c>
      <c r="S28" s="7">
        <v>6300</v>
      </c>
      <c r="T28" s="7">
        <v>1.1317504963322493</v>
      </c>
      <c r="U28" s="7">
        <v>2500</v>
      </c>
      <c r="V28" s="7">
        <v>6500</v>
      </c>
      <c r="W28" s="7">
        <v>38862.6328125</v>
      </c>
      <c r="X28" s="7">
        <v>4.0019999999999998</v>
      </c>
      <c r="Y28" s="7">
        <v>3.8250000000000002</v>
      </c>
      <c r="Z28" s="7">
        <v>0.48978233337402344</v>
      </c>
      <c r="AA28" s="7">
        <v>3.385132476849201</v>
      </c>
      <c r="AB28" s="13">
        <f>coeff!$D$1+coeff!$D$2*C28+coeff!$D$3*D28+coeff!$D$4*N28+coeff!$D$5*W28+coeff!$D$6*X28+coeff!$D$7*Y28+coeff!$D$8*Z28+coeff!$D$9*AA28</f>
        <v>1.2370314399264806</v>
      </c>
      <c r="AC28" s="13">
        <f>coeff!$E$1+coeff!$E$2*C28+coeff!$E$3*D28+coeff!$E$4*N28+coeff!$E$5*W28+coeff!$E$6*X28+coeff!$E$7*Y28+coeff!$E$8*Z28+coeff!$E$9*AA28</f>
        <v>1.6928847403007379</v>
      </c>
      <c r="AD28" s="13">
        <f>coeff!$F$1+coeff!$F$2*C28+coeff!$F$3*D28+coeff!$F$4*N28+coeff!$F$5*W28+coeff!$F$6*X28+coeff!$F$7*Y28+coeff!$F$8*Z28+coeff!$F$9*AA28</f>
        <v>1.3269644409988519</v>
      </c>
      <c r="AE28" s="13">
        <f>coeff!$G$1+coeff!$G$2*C28+coeff!$G$3*D28+coeff!$G$4*N28+coeff!$G$5*W28+coeff!$G$6*X28+coeff!$G$7*Y28+coeff!$G$8*Z28+coeff!$G$9*AA28</f>
        <v>1.4621481375949439</v>
      </c>
      <c r="AG28" s="7">
        <v>1.1317504963322493</v>
      </c>
      <c r="AH28" s="13">
        <v>1.2370314399264806</v>
      </c>
      <c r="AI28" s="7">
        <v>1.1317504963322493</v>
      </c>
      <c r="AJ28" s="3">
        <f t="shared" si="1"/>
        <v>9.3024870707301002</v>
      </c>
      <c r="AM28" s="3">
        <v>2597.3379832503715</v>
      </c>
      <c r="AN28" s="3">
        <v>2494.8198310805815</v>
      </c>
      <c r="AP28" s="7">
        <v>1.576508313437891</v>
      </c>
      <c r="AQ28" s="13">
        <v>1.6928847403007379</v>
      </c>
      <c r="AR28" s="7">
        <v>1.576508313437891</v>
      </c>
      <c r="AS28" s="13">
        <f t="shared" si="2"/>
        <v>7.3819101282799364</v>
      </c>
      <c r="AV28" s="7">
        <v>1.2933827638626099</v>
      </c>
      <c r="AW28" s="13">
        <v>1.3269644409988519</v>
      </c>
      <c r="AX28" s="7">
        <v>1.2933827638626099</v>
      </c>
      <c r="AY28" s="13">
        <f t="shared" si="3"/>
        <v>2.5964221941501981</v>
      </c>
      <c r="BA28" s="7">
        <v>1.4623376623376623</v>
      </c>
      <c r="BB28" s="13">
        <v>1.4621481375949439</v>
      </c>
      <c r="BC28" s="7">
        <v>1.4623376623376623</v>
      </c>
      <c r="BD28" s="13">
        <f t="shared" si="4"/>
        <v>-1.2960395372393883E-2</v>
      </c>
      <c r="BG28" s="13">
        <v>1.3269644409988519</v>
      </c>
      <c r="BH28" s="13">
        <v>1.2370314399264806</v>
      </c>
      <c r="BI28" s="3">
        <v>2548.1801583017232</v>
      </c>
      <c r="BJ28" s="13">
        <f t="shared" si="5"/>
        <v>1.5815722623609307E-2</v>
      </c>
      <c r="BK28" s="13">
        <f t="shared" si="6"/>
        <v>2.5639958809253325</v>
      </c>
      <c r="BL28" s="13">
        <f t="shared" si="0"/>
        <v>0.61683884678868894</v>
      </c>
      <c r="BO28" s="3">
        <v>2425.1332601948593</v>
      </c>
      <c r="BP28" s="3">
        <v>2548.1801583017232</v>
      </c>
      <c r="BQ28" s="3">
        <v>2425.1332601948593</v>
      </c>
      <c r="BR28" s="13">
        <f t="shared" si="7"/>
        <v>5.073820071107229</v>
      </c>
    </row>
    <row r="29" spans="1:70" ht="43.2" x14ac:dyDescent="0.3">
      <c r="A29" s="5" t="s">
        <v>136</v>
      </c>
      <c r="B29" s="6" t="s">
        <v>137</v>
      </c>
      <c r="C29" s="6">
        <v>11.4</v>
      </c>
      <c r="D29" s="6">
        <v>409</v>
      </c>
      <c r="E29" s="6">
        <v>581</v>
      </c>
      <c r="F29" s="6">
        <v>41080.671543058685</v>
      </c>
      <c r="G29" s="6">
        <v>3200</v>
      </c>
      <c r="H29" s="6">
        <v>552</v>
      </c>
      <c r="I29" s="6">
        <v>1.4205378973105134</v>
      </c>
      <c r="J29" s="6">
        <v>100.44173971407992</v>
      </c>
      <c r="K29" s="6">
        <v>3200</v>
      </c>
      <c r="L29" s="6">
        <v>1.3496332168579102</v>
      </c>
      <c r="M29" s="6">
        <v>587.49686617680629</v>
      </c>
      <c r="N29" s="6">
        <v>74458.717171793862</v>
      </c>
      <c r="O29" s="6">
        <v>5800</v>
      </c>
      <c r="P29" s="6">
        <v>463.35302447910237</v>
      </c>
      <c r="Q29" s="6">
        <v>1.436422655689013</v>
      </c>
      <c r="R29" s="6">
        <v>182.0506591796875</v>
      </c>
      <c r="S29" s="6">
        <v>5800</v>
      </c>
      <c r="T29" s="6">
        <v>1.1328924803890026</v>
      </c>
      <c r="U29" s="6">
        <v>2500</v>
      </c>
      <c r="V29" s="6">
        <v>6400</v>
      </c>
      <c r="W29" s="6">
        <v>57127.80078125</v>
      </c>
      <c r="X29" s="6">
        <v>4.03</v>
      </c>
      <c r="Y29" s="6">
        <v>4</v>
      </c>
      <c r="Z29" s="6">
        <v>0.37733688950538635</v>
      </c>
      <c r="AA29" s="6">
        <v>2.5664750019970195</v>
      </c>
      <c r="AB29" s="13">
        <f>coeff!$D$1+coeff!$D$2*C29+coeff!$D$3*D29+coeff!$D$4*N29+coeff!$D$5*W29+coeff!$D$6*X29+coeff!$D$7*Y29+coeff!$D$8*Z29+coeff!$D$9*AA29</f>
        <v>1.1061208616586442</v>
      </c>
      <c r="AC29" s="13">
        <f>coeff!$E$1+coeff!$E$2*C29+coeff!$E$3*D29+coeff!$E$4*N29+coeff!$E$5*W29+coeff!$E$6*X29+coeff!$E$7*Y29+coeff!$E$8*Z29+coeff!$E$9*AA29</f>
        <v>1.4246708330672042</v>
      </c>
      <c r="AD29" s="13">
        <f>coeff!$F$1+coeff!$F$2*C29+coeff!$F$3*D29+coeff!$F$4*N29+coeff!$F$5*W29+coeff!$F$6*X29+coeff!$F$7*Y29+coeff!$F$8*Z29+coeff!$F$9*AA29</f>
        <v>1.225111416508639</v>
      </c>
      <c r="AE29" s="13">
        <f>coeff!$G$1+coeff!$G$2*C29+coeff!$G$3*D29+coeff!$G$4*N29+coeff!$G$5*W29+coeff!$G$6*X29+coeff!$G$7*Y29+coeff!$G$8*Z29+coeff!$G$9*AA29</f>
        <v>1.3320405744657187</v>
      </c>
      <c r="AG29" s="6">
        <v>1.1328924803890026</v>
      </c>
      <c r="AH29" s="13">
        <v>1.1061208616586442</v>
      </c>
      <c r="AI29" s="6">
        <v>1.1328924803890026</v>
      </c>
      <c r="AJ29" s="3">
        <f t="shared" si="1"/>
        <v>-2.3631208780877229</v>
      </c>
      <c r="AM29" s="3">
        <v>2593.7866910462831</v>
      </c>
      <c r="AN29" s="3">
        <v>2423.3835987044786</v>
      </c>
      <c r="AP29" s="6">
        <v>1.436422655689013</v>
      </c>
      <c r="AQ29" s="13">
        <v>1.4246708330672042</v>
      </c>
      <c r="AR29" s="6">
        <v>1.436422655689013</v>
      </c>
      <c r="AS29" s="13">
        <f t="shared" si="2"/>
        <v>-0.81813124955006422</v>
      </c>
      <c r="AV29" s="6">
        <v>1.3496332168579102</v>
      </c>
      <c r="AW29" s="13">
        <v>1.225111416508639</v>
      </c>
      <c r="AX29" s="6">
        <v>1.3496332168579102</v>
      </c>
      <c r="AY29" s="13">
        <f t="shared" si="3"/>
        <v>-9.2263437794730034</v>
      </c>
      <c r="BA29" s="6">
        <v>1.4205378973105134</v>
      </c>
      <c r="BB29" s="13">
        <v>1.3320405744657187</v>
      </c>
      <c r="BC29" s="6">
        <v>1.4205378973105134</v>
      </c>
      <c r="BD29" s="13">
        <f t="shared" si="4"/>
        <v>-6.2298459627402831</v>
      </c>
      <c r="BG29" s="13">
        <v>1.225111416508639</v>
      </c>
      <c r="BH29" s="13">
        <v>1.1061208616586442</v>
      </c>
      <c r="BI29" s="3">
        <v>2379.5601203101842</v>
      </c>
      <c r="BJ29" s="13">
        <f t="shared" si="5"/>
        <v>-4.8327842142901201E-2</v>
      </c>
      <c r="BK29" s="13">
        <f t="shared" si="6"/>
        <v>2.331232278167283</v>
      </c>
      <c r="BL29" s="13">
        <f t="shared" si="0"/>
        <v>-2.0730599260960183</v>
      </c>
      <c r="BO29" s="3">
        <v>2482.5256972469124</v>
      </c>
      <c r="BP29" s="3">
        <v>2379.5601203101842</v>
      </c>
      <c r="BQ29" s="3">
        <v>2482.5256972469124</v>
      </c>
      <c r="BR29" s="13">
        <f t="shared" si="7"/>
        <v>-4.1476137407526394</v>
      </c>
    </row>
    <row r="30" spans="1:70" ht="43.2" x14ac:dyDescent="0.3">
      <c r="A30" s="5" t="s">
        <v>174</v>
      </c>
      <c r="B30" s="6" t="s">
        <v>175</v>
      </c>
      <c r="C30" s="6">
        <v>11.4</v>
      </c>
      <c r="D30" s="6">
        <v>281</v>
      </c>
      <c r="E30" s="6">
        <v>367</v>
      </c>
      <c r="F30" s="6">
        <v>56242.559298738539</v>
      </c>
      <c r="G30" s="6">
        <v>5500</v>
      </c>
      <c r="H30" s="6">
        <v>347.07317073170731</v>
      </c>
      <c r="I30" s="6">
        <v>1.3060498220640568</v>
      </c>
      <c r="J30" s="6">
        <v>200.1514565791407</v>
      </c>
      <c r="K30" s="6">
        <v>5500</v>
      </c>
      <c r="L30" s="6">
        <v>1.2351357936859131</v>
      </c>
      <c r="M30" s="6">
        <v>441.49848758451463</v>
      </c>
      <c r="N30" s="6">
        <v>69536.25513298584</v>
      </c>
      <c r="O30" s="6">
        <v>6800</v>
      </c>
      <c r="P30" s="6">
        <v>332.06425373325214</v>
      </c>
      <c r="Q30" s="6">
        <v>1.5711689949626855</v>
      </c>
      <c r="R30" s="6">
        <v>247.45997619628906</v>
      </c>
      <c r="S30" s="6">
        <v>6800</v>
      </c>
      <c r="T30" s="6">
        <v>1.1817233228941357</v>
      </c>
      <c r="U30" s="6">
        <v>3000</v>
      </c>
      <c r="V30" s="6">
        <v>7000</v>
      </c>
      <c r="W30" s="6">
        <v>51129.60546875</v>
      </c>
      <c r="X30" s="6">
        <v>3.552</v>
      </c>
      <c r="Y30" s="6">
        <v>3.5430000000000001</v>
      </c>
      <c r="Z30" s="6">
        <v>0.35243788361549377</v>
      </c>
      <c r="AA30" s="6">
        <v>2.103710905425161</v>
      </c>
      <c r="AB30" s="13">
        <f>coeff!$D$1+coeff!$D$2*C30+coeff!$D$3*D30+coeff!$D$4*N30+coeff!$D$5*W30+coeff!$D$6*X30+coeff!$D$7*Y30+coeff!$D$8*Z30+coeff!$D$9*AA30</f>
        <v>1.1493568160259122</v>
      </c>
      <c r="AC30" s="13">
        <f>coeff!$E$1+coeff!$E$2*C30+coeff!$E$3*D30+coeff!$E$4*N30+coeff!$E$5*W30+coeff!$E$6*X30+coeff!$E$7*Y30+coeff!$E$8*Z30+coeff!$E$9*AA30</f>
        <v>1.5178413246626503</v>
      </c>
      <c r="AD30" s="13">
        <f>coeff!$F$1+coeff!$F$2*C30+coeff!$F$3*D30+coeff!$F$4*N30+coeff!$F$5*W30+coeff!$F$6*X30+coeff!$F$7*Y30+coeff!$F$8*Z30+coeff!$F$9*AA30</f>
        <v>1.212761995440977</v>
      </c>
      <c r="AE30" s="13">
        <f>coeff!$G$1+coeff!$G$2*C30+coeff!$G$3*D30+coeff!$G$4*N30+coeff!$G$5*W30+coeff!$G$6*X30+coeff!$G$7*Y30+coeff!$G$8*Z30+coeff!$G$9*AA30</f>
        <v>1.3116796530388244</v>
      </c>
      <c r="AG30" s="6">
        <v>1.1817233228941357</v>
      </c>
      <c r="AH30" s="13">
        <v>1.1493568160259122</v>
      </c>
      <c r="AI30" s="6">
        <v>1.1817233228941357</v>
      </c>
      <c r="AJ30" s="3">
        <f t="shared" si="1"/>
        <v>-2.7389242677342889</v>
      </c>
      <c r="AM30" s="3">
        <v>2578.0681436569653</v>
      </c>
      <c r="AN30" s="3">
        <v>2354.6913978072389</v>
      </c>
      <c r="AP30" s="6">
        <v>1.5711689949626855</v>
      </c>
      <c r="AQ30" s="13">
        <v>1.5178413246626503</v>
      </c>
      <c r="AR30" s="6">
        <v>1.5711689949626855</v>
      </c>
      <c r="AS30" s="13">
        <f t="shared" si="2"/>
        <v>-3.3941396801368056</v>
      </c>
      <c r="AV30" s="6">
        <v>1.2351357936859131</v>
      </c>
      <c r="AW30" s="13">
        <v>1.212761995440977</v>
      </c>
      <c r="AX30" s="6">
        <v>1.2351357936859131</v>
      </c>
      <c r="AY30" s="13">
        <f t="shared" si="3"/>
        <v>-1.811444406300287</v>
      </c>
      <c r="BA30" s="6">
        <v>1.3060498220640568</v>
      </c>
      <c r="BB30" s="13">
        <v>1.3116796530388244</v>
      </c>
      <c r="BC30" s="6">
        <v>1.3060498220640568</v>
      </c>
      <c r="BD30" s="13">
        <f t="shared" si="4"/>
        <v>0.43105790297266511</v>
      </c>
      <c r="BG30" s="13">
        <v>1.212761995440977</v>
      </c>
      <c r="BH30" s="13">
        <v>1.1493568160259122</v>
      </c>
      <c r="BI30" s="3">
        <v>2375.5685007998477</v>
      </c>
      <c r="BJ30" s="13">
        <f t="shared" si="5"/>
        <v>-1.3449689332958759E-2</v>
      </c>
      <c r="BK30" s="13">
        <f t="shared" si="6"/>
        <v>2.362118811466889</v>
      </c>
      <c r="BL30" s="13">
        <f t="shared" si="0"/>
        <v>-0.56939089040175861</v>
      </c>
      <c r="BO30" s="3">
        <v>2416.859116580049</v>
      </c>
      <c r="BP30" s="3">
        <v>2375.5685007998477</v>
      </c>
      <c r="BQ30" s="3">
        <v>2416.859116580049</v>
      </c>
      <c r="BR30" s="13">
        <f t="shared" si="7"/>
        <v>-1.7084411539316007</v>
      </c>
    </row>
    <row r="31" spans="1:70" ht="28.8" x14ac:dyDescent="0.3">
      <c r="A31" s="4" t="s">
        <v>25</v>
      </c>
      <c r="B31" s="3" t="s">
        <v>127</v>
      </c>
      <c r="C31" s="3">
        <v>10.5</v>
      </c>
      <c r="D31" s="3">
        <v>337</v>
      </c>
      <c r="E31" s="3">
        <v>481</v>
      </c>
      <c r="F31" s="3">
        <v>48400.601072044054</v>
      </c>
      <c r="G31" s="3">
        <v>5000</v>
      </c>
      <c r="H31" s="3">
        <v>435.63414634146341</v>
      </c>
      <c r="I31" s="3">
        <v>1.4272997032640951</v>
      </c>
      <c r="J31" s="3">
        <v>143.62196163811291</v>
      </c>
      <c r="K31" s="3">
        <v>5000</v>
      </c>
      <c r="L31" s="3">
        <v>1.2926830053329468</v>
      </c>
      <c r="M31" s="3">
        <v>528.45396424479065</v>
      </c>
      <c r="N31" s="3">
        <v>62920.781393657257</v>
      </c>
      <c r="O31" s="3">
        <v>6500</v>
      </c>
      <c r="P31" s="3">
        <v>378.78876886125778</v>
      </c>
      <c r="Q31" s="3">
        <v>1.5681126535453729</v>
      </c>
      <c r="R31" s="3">
        <v>186.70855712890625</v>
      </c>
      <c r="S31" s="3">
        <v>6500</v>
      </c>
      <c r="T31" s="3">
        <v>1.1240022814874118</v>
      </c>
      <c r="U31" s="3">
        <v>2500</v>
      </c>
      <c r="V31" s="3">
        <v>6500</v>
      </c>
      <c r="W31" s="3">
        <v>43560.5390625</v>
      </c>
      <c r="X31" s="3">
        <v>4.0599999999999996</v>
      </c>
      <c r="Y31" s="3">
        <v>3.25</v>
      </c>
      <c r="Z31" s="3">
        <v>0.39159944653511047</v>
      </c>
      <c r="AA31" s="3">
        <v>2.5589115643199953</v>
      </c>
      <c r="AB31" s="13">
        <f>coeff!$D$1+coeff!$D$2*C31+coeff!$D$3*D31+coeff!$D$4*N31+coeff!$D$5*W31+coeff!$D$6*X31+coeff!$D$7*Y31+coeff!$D$8*Z31+coeff!$D$9*AA31</f>
        <v>1.0698005042745862</v>
      </c>
      <c r="AC31" s="13">
        <f>coeff!$E$1+coeff!$E$2*C31+coeff!$E$3*D31+coeff!$E$4*N31+coeff!$E$5*W31+coeff!$E$6*X31+coeff!$E$7*Y31+coeff!$E$8*Z31+coeff!$E$9*AA31</f>
        <v>1.5106885662499216</v>
      </c>
      <c r="AD31" s="13">
        <f>coeff!$F$1+coeff!$F$2*C31+coeff!$F$3*D31+coeff!$F$4*N31+coeff!$F$5*W31+coeff!$F$6*X31+coeff!$F$7*Y31+coeff!$F$8*Z31+coeff!$F$9*AA31</f>
        <v>1.2237530919254631</v>
      </c>
      <c r="AE31" s="13">
        <f>coeff!$G$1+coeff!$G$2*C31+coeff!$G$3*D31+coeff!$G$4*N31+coeff!$G$5*W31+coeff!$G$6*X31+coeff!$G$7*Y31+coeff!$G$8*Z31+coeff!$G$9*AA31</f>
        <v>1.3436130842862739</v>
      </c>
      <c r="AG31" s="3">
        <v>1.1240022814874118</v>
      </c>
      <c r="AH31" s="13">
        <v>1.0698005042745862</v>
      </c>
      <c r="AI31" s="3">
        <v>1.1240022814874118</v>
      </c>
      <c r="AJ31" s="3">
        <f t="shared" si="1"/>
        <v>-4.8222123838662894</v>
      </c>
      <c r="AM31" s="3">
        <v>2569.1031348435044</v>
      </c>
      <c r="AN31" s="3">
        <v>2424.3649701840027</v>
      </c>
      <c r="AP31" s="3">
        <v>1.5681126535453729</v>
      </c>
      <c r="AQ31" s="13">
        <v>1.5106885662499216</v>
      </c>
      <c r="AR31" s="3">
        <v>1.5681126535453729</v>
      </c>
      <c r="AS31" s="13">
        <f t="shared" si="2"/>
        <v>-3.6619873684215305</v>
      </c>
      <c r="AV31" s="3">
        <v>1.2926830053329468</v>
      </c>
      <c r="AW31" s="13">
        <v>1.2237530919254631</v>
      </c>
      <c r="AX31" s="3">
        <v>1.2926830053329468</v>
      </c>
      <c r="AY31" s="13">
        <f t="shared" si="3"/>
        <v>-5.3323137322231524</v>
      </c>
      <c r="BA31" s="3">
        <v>1.4272997032640951</v>
      </c>
      <c r="BB31" s="13">
        <v>1.3436130842862739</v>
      </c>
      <c r="BC31" s="3">
        <v>1.4272997032640951</v>
      </c>
      <c r="BD31" s="13">
        <f t="shared" si="4"/>
        <v>-5.8632828680926661</v>
      </c>
      <c r="BG31" s="13">
        <v>1.2237530919254631</v>
      </c>
      <c r="BH31" s="13">
        <v>1.0698005042745862</v>
      </c>
      <c r="BI31" s="3">
        <v>2307.3740613258142</v>
      </c>
      <c r="BJ31" s="13">
        <f t="shared" si="5"/>
        <v>-1.3820465125764514E-2</v>
      </c>
      <c r="BK31" s="13">
        <f t="shared" si="6"/>
        <v>2.2935535962000495</v>
      </c>
      <c r="BL31" s="13">
        <f t="shared" si="0"/>
        <v>-0.60257868613413723</v>
      </c>
      <c r="BO31" s="3">
        <v>2416.6852868203587</v>
      </c>
      <c r="BP31" s="3">
        <v>2307.3740613258142</v>
      </c>
      <c r="BQ31" s="3">
        <v>2416.6852868203587</v>
      </c>
      <c r="BR31" s="13">
        <f t="shared" si="7"/>
        <v>-4.5231882732387412</v>
      </c>
    </row>
    <row r="32" spans="1:70" ht="28.8" x14ac:dyDescent="0.3">
      <c r="A32" s="4" t="s">
        <v>25</v>
      </c>
      <c r="B32" s="3" t="s">
        <v>83</v>
      </c>
      <c r="C32" s="3">
        <v>10.220000000000001</v>
      </c>
      <c r="D32" s="3">
        <v>407</v>
      </c>
      <c r="E32" s="3">
        <v>566</v>
      </c>
      <c r="F32" s="3">
        <v>52424.095385626984</v>
      </c>
      <c r="G32" s="3">
        <v>4500</v>
      </c>
      <c r="H32" s="3">
        <v>523.85365853658539</v>
      </c>
      <c r="I32" s="3">
        <v>1.3906633906633907</v>
      </c>
      <c r="J32" s="3">
        <v>128.80613116861667</v>
      </c>
      <c r="K32" s="3">
        <v>4500</v>
      </c>
      <c r="L32" s="3">
        <v>1.2871096134185791</v>
      </c>
      <c r="M32" s="3">
        <v>621.27374719176794</v>
      </c>
      <c r="N32" s="3">
        <v>75723.693334794545</v>
      </c>
      <c r="O32" s="3">
        <v>6500</v>
      </c>
      <c r="P32" s="3">
        <v>453.10775214432203</v>
      </c>
      <c r="Q32" s="3">
        <v>1.5264711233212971</v>
      </c>
      <c r="R32" s="3">
        <v>186.05329895019531</v>
      </c>
      <c r="S32" s="3">
        <v>6500</v>
      </c>
      <c r="T32" s="3">
        <v>1.1132868603054595</v>
      </c>
      <c r="U32" s="3">
        <v>2500</v>
      </c>
      <c r="V32" s="3">
        <v>6500</v>
      </c>
      <c r="W32" s="3">
        <v>52424.09765625</v>
      </c>
      <c r="X32" s="3">
        <v>4.1550000000000002</v>
      </c>
      <c r="Y32" s="3">
        <v>3.75</v>
      </c>
      <c r="Z32" s="3">
        <v>0.39493143558502197</v>
      </c>
      <c r="AA32" s="3">
        <v>2.5806844891477674</v>
      </c>
      <c r="AB32" s="13">
        <f>coeff!$D$1+coeff!$D$2*C32+coeff!$D$3*D32+coeff!$D$4*N32+coeff!$D$5*W32+coeff!$D$6*X32+coeff!$D$7*Y32+coeff!$D$8*Z32+coeff!$D$9*AA32</f>
        <v>1.0529167284074112</v>
      </c>
      <c r="AC32" s="13">
        <f>coeff!$E$1+coeff!$E$2*C32+coeff!$E$3*D32+coeff!$E$4*N32+coeff!$E$5*W32+coeff!$E$6*X32+coeff!$E$7*Y32+coeff!$E$8*Z32+coeff!$E$9*AA32</f>
        <v>1.4874592072989228</v>
      </c>
      <c r="AD32" s="13">
        <f>coeff!$F$1+coeff!$F$2*C32+coeff!$F$3*D32+coeff!$F$4*N32+coeff!$F$5*W32+coeff!$F$6*X32+coeff!$F$7*Y32+coeff!$F$8*Z32+coeff!$F$9*AA32</f>
        <v>1.2264977824912098</v>
      </c>
      <c r="AE32" s="13">
        <f>coeff!$G$1+coeff!$G$2*C32+coeff!$G$3*D32+coeff!$G$4*N32+coeff!$G$5*W32+coeff!$G$6*X32+coeff!$G$7*Y32+coeff!$G$8*Z32+coeff!$G$9*AA32</f>
        <v>1.342468334896608</v>
      </c>
      <c r="AG32" s="3">
        <v>1.1132868603054595</v>
      </c>
      <c r="AH32" s="13">
        <v>1.0529167284074112</v>
      </c>
      <c r="AI32" s="3">
        <v>1.1132868603054595</v>
      </c>
      <c r="AJ32" s="3">
        <f t="shared" si="1"/>
        <v>-5.4226932923185815</v>
      </c>
      <c r="AM32" s="3">
        <v>2547.052604286363</v>
      </c>
      <c r="AN32" s="3">
        <v>2403.9232704866658</v>
      </c>
      <c r="AP32" s="3">
        <v>1.5264711233212971</v>
      </c>
      <c r="AQ32" s="13">
        <v>1.4874592072989228</v>
      </c>
      <c r="AR32" s="3">
        <v>1.5264711233212971</v>
      </c>
      <c r="AS32" s="13">
        <f t="shared" si="2"/>
        <v>-2.5556930246732836</v>
      </c>
      <c r="AV32" s="3">
        <v>1.2871096134185791</v>
      </c>
      <c r="AW32" s="13">
        <v>1.2264977824912098</v>
      </c>
      <c r="AX32" s="3">
        <v>1.2871096134185791</v>
      </c>
      <c r="AY32" s="13">
        <f t="shared" si="3"/>
        <v>-4.7091428962591264</v>
      </c>
      <c r="BA32" s="3">
        <v>1.3906633906633907</v>
      </c>
      <c r="BB32" s="13">
        <v>1.342468334896608</v>
      </c>
      <c r="BC32" s="3">
        <v>1.3906633906633907</v>
      </c>
      <c r="BD32" s="13">
        <f t="shared" si="4"/>
        <v>-3.4656162008976277</v>
      </c>
      <c r="BG32" s="13">
        <v>1.2264977824912098</v>
      </c>
      <c r="BH32" s="13">
        <v>1.0529167284074112</v>
      </c>
      <c r="BI32" s="3">
        <v>2266.1677973449282</v>
      </c>
      <c r="BJ32" s="13">
        <f t="shared" si="5"/>
        <v>1.3246713553693112E-2</v>
      </c>
      <c r="BK32" s="13">
        <f t="shared" si="6"/>
        <v>2.2794145108986212</v>
      </c>
      <c r="BL32" s="13">
        <f t="shared" si="0"/>
        <v>0.58114544284755021</v>
      </c>
      <c r="BO32" s="3">
        <v>2400.3964737240385</v>
      </c>
      <c r="BP32" s="3">
        <v>2266.1677973449282</v>
      </c>
      <c r="BQ32" s="3">
        <v>2400.3964737240385</v>
      </c>
      <c r="BR32" s="13">
        <f t="shared" si="7"/>
        <v>-5.5919377423040615</v>
      </c>
    </row>
    <row r="33" spans="1:70" ht="28.8" x14ac:dyDescent="0.3">
      <c r="A33" s="4" t="s">
        <v>25</v>
      </c>
      <c r="B33" s="3" t="s">
        <v>86</v>
      </c>
      <c r="C33" s="3">
        <v>10.46</v>
      </c>
      <c r="D33" s="3">
        <v>418</v>
      </c>
      <c r="E33" s="3">
        <v>573</v>
      </c>
      <c r="F33" s="3">
        <v>51873.117474322797</v>
      </c>
      <c r="G33" s="3">
        <v>4700</v>
      </c>
      <c r="H33" s="3">
        <v>536</v>
      </c>
      <c r="I33" s="3">
        <v>1.3708133971291867</v>
      </c>
      <c r="J33" s="3">
        <v>124.09836716345167</v>
      </c>
      <c r="K33" s="3">
        <v>4700</v>
      </c>
      <c r="L33" s="3">
        <v>1.2822971343994141</v>
      </c>
      <c r="M33" s="3">
        <v>639.83770378116333</v>
      </c>
      <c r="N33" s="3">
        <v>71739.417783637909</v>
      </c>
      <c r="O33" s="3">
        <v>6500</v>
      </c>
      <c r="P33" s="3">
        <v>464.09380645414876</v>
      </c>
      <c r="Q33" s="3">
        <v>1.530712210002783</v>
      </c>
      <c r="R33" s="3">
        <v>171.62539672851563</v>
      </c>
      <c r="S33" s="3">
        <v>6500</v>
      </c>
      <c r="T33" s="3">
        <v>1.1102722642443754</v>
      </c>
      <c r="U33" s="3">
        <v>2500</v>
      </c>
      <c r="V33" s="3">
        <v>6500</v>
      </c>
      <c r="W33" s="3">
        <v>49665.75</v>
      </c>
      <c r="X33" s="3">
        <v>4.1879999999999997</v>
      </c>
      <c r="Y33" s="3">
        <v>3.786</v>
      </c>
      <c r="Z33" s="3">
        <v>0.40562340617179871</v>
      </c>
      <c r="AA33" s="3">
        <v>2.7652386231090418</v>
      </c>
      <c r="AB33" s="13">
        <f>coeff!$D$1+coeff!$D$2*C33+coeff!$D$3*D33+coeff!$D$4*N33+coeff!$D$5*W33+coeff!$D$6*X33+coeff!$D$7*Y33+coeff!$D$8*Z33+coeff!$D$9*AA33</f>
        <v>1.0597588776455251</v>
      </c>
      <c r="AC33" s="13">
        <f>coeff!$E$1+coeff!$E$2*C33+coeff!$E$3*D33+coeff!$E$4*N33+coeff!$E$5*W33+coeff!$E$6*X33+coeff!$E$7*Y33+coeff!$E$8*Z33+coeff!$E$9*AA33</f>
        <v>1.4990301061265421</v>
      </c>
      <c r="AD33" s="13">
        <f>coeff!$F$1+coeff!$F$2*C33+coeff!$F$3*D33+coeff!$F$4*N33+coeff!$F$5*W33+coeff!$F$6*X33+coeff!$F$7*Y33+coeff!$F$8*Z33+coeff!$F$9*AA33</f>
        <v>1.233637706330158</v>
      </c>
      <c r="AE33" s="13">
        <f>coeff!$G$1+coeff!$G$2*C33+coeff!$G$3*D33+coeff!$G$4*N33+coeff!$G$5*W33+coeff!$G$6*X33+coeff!$G$7*Y33+coeff!$G$8*Z33+coeff!$G$9*AA33</f>
        <v>1.3542973874215614</v>
      </c>
      <c r="AG33" s="3">
        <v>1.1102722642443754</v>
      </c>
      <c r="AH33" s="13">
        <v>1.0597588776455251</v>
      </c>
      <c r="AI33" s="3">
        <v>1.1102722642443754</v>
      </c>
      <c r="AJ33" s="3">
        <f t="shared" si="1"/>
        <v>-4.5496395997272332</v>
      </c>
      <c r="AM33" s="3">
        <v>2546.418021685437</v>
      </c>
      <c r="AN33" s="3">
        <v>2403.9232704866658</v>
      </c>
      <c r="AP33" s="3">
        <v>1.530712210002783</v>
      </c>
      <c r="AQ33" s="13">
        <v>1.4990301061265421</v>
      </c>
      <c r="AR33" s="3">
        <v>1.530712210002783</v>
      </c>
      <c r="AS33" s="13">
        <f t="shared" si="2"/>
        <v>-2.0697622759658607</v>
      </c>
      <c r="AV33" s="3">
        <v>1.2822971343994141</v>
      </c>
      <c r="AW33" s="13">
        <v>1.233637706330158</v>
      </c>
      <c r="AX33" s="3">
        <v>1.2822971343994141</v>
      </c>
      <c r="AY33" s="13">
        <f t="shared" si="3"/>
        <v>-3.7947076979195256</v>
      </c>
      <c r="BA33" s="3">
        <v>1.3708133971291867</v>
      </c>
      <c r="BB33" s="13">
        <v>1.3542973874215614</v>
      </c>
      <c r="BC33" s="3">
        <v>1.3708133971291867</v>
      </c>
      <c r="BD33" s="13">
        <f t="shared" si="4"/>
        <v>-1.2048328198581839</v>
      </c>
      <c r="BG33" s="13">
        <v>1.233637706330158</v>
      </c>
      <c r="BH33" s="13">
        <v>1.0597588776455251</v>
      </c>
      <c r="BI33" s="3">
        <v>2307.7970992168944</v>
      </c>
      <c r="BJ33" s="13">
        <f t="shared" si="5"/>
        <v>-1.440051524121122E-2</v>
      </c>
      <c r="BK33" s="13">
        <f t="shared" si="6"/>
        <v>2.2933965839756834</v>
      </c>
      <c r="BL33" s="13">
        <f t="shared" si="0"/>
        <v>-0.62791212570167099</v>
      </c>
      <c r="BO33" s="3">
        <v>2392.5693986437896</v>
      </c>
      <c r="BP33" s="3">
        <v>2307.7970992168944</v>
      </c>
      <c r="BQ33" s="3">
        <v>2392.5693986437896</v>
      </c>
      <c r="BR33" s="13">
        <f t="shared" si="7"/>
        <v>-3.5431490294470764</v>
      </c>
    </row>
    <row r="34" spans="1:70" ht="43.2" x14ac:dyDescent="0.3">
      <c r="A34" s="4" t="s">
        <v>35</v>
      </c>
      <c r="B34" s="3" t="s">
        <v>36</v>
      </c>
      <c r="C34" s="3">
        <v>11.4</v>
      </c>
      <c r="D34" s="3">
        <v>383</v>
      </c>
      <c r="E34" s="3">
        <v>536</v>
      </c>
      <c r="F34" s="3">
        <v>54780.980434681238</v>
      </c>
      <c r="G34" s="3">
        <v>4900</v>
      </c>
      <c r="H34" s="3">
        <v>489.48780487804879</v>
      </c>
      <c r="I34" s="3">
        <v>1.3994778067885119</v>
      </c>
      <c r="J34" s="3">
        <v>143.03128050830611</v>
      </c>
      <c r="K34" s="3">
        <v>4900</v>
      </c>
      <c r="L34" s="3">
        <v>1.2780359983444214</v>
      </c>
      <c r="M34" s="3">
        <v>605.18498481429197</v>
      </c>
      <c r="N34" s="3">
        <v>72668.647515393488</v>
      </c>
      <c r="O34" s="3">
        <v>6500</v>
      </c>
      <c r="P34" s="3">
        <v>425.79516820814422</v>
      </c>
      <c r="Q34" s="3">
        <v>1.5801174538232166</v>
      </c>
      <c r="R34" s="3">
        <v>189.73536682128906</v>
      </c>
      <c r="S34" s="3">
        <v>6500</v>
      </c>
      <c r="T34" s="3">
        <v>1.1117367316139537</v>
      </c>
      <c r="U34" s="3">
        <v>2500</v>
      </c>
      <c r="V34" s="3">
        <v>6500</v>
      </c>
      <c r="W34" s="3">
        <v>50309.06640625</v>
      </c>
      <c r="X34" s="3">
        <v>4.03</v>
      </c>
      <c r="Y34" s="3">
        <v>3.75</v>
      </c>
      <c r="Z34" s="3">
        <v>0.38234776258468628</v>
      </c>
      <c r="AA34" s="3">
        <v>2.4984563178694579</v>
      </c>
      <c r="AB34" s="13">
        <f>coeff!$D$1+coeff!$D$2*C34+coeff!$D$3*D34+coeff!$D$4*N34+coeff!$D$5*W34+coeff!$D$6*X34+coeff!$D$7*Y34+coeff!$D$8*Z34+coeff!$D$9*AA34</f>
        <v>1.0744349162253741</v>
      </c>
      <c r="AC34" s="13">
        <f>coeff!$E$1+coeff!$E$2*C34+coeff!$E$3*D34+coeff!$E$4*N34+coeff!$E$5*W34+coeff!$E$6*X34+coeff!$E$7*Y34+coeff!$E$8*Z34+coeff!$E$9*AA34</f>
        <v>1.515747993953912</v>
      </c>
      <c r="AD34" s="13">
        <f>coeff!$F$1+coeff!$F$2*C34+coeff!$F$3*D34+coeff!$F$4*N34+coeff!$F$5*W34+coeff!$F$6*X34+coeff!$F$7*Y34+coeff!$F$8*Z34+coeff!$F$9*AA34</f>
        <v>1.2412288644382694</v>
      </c>
      <c r="AE34" s="13">
        <f>coeff!$G$1+coeff!$G$2*C34+coeff!$G$3*D34+coeff!$G$4*N34+coeff!$G$5*W34+coeff!$G$6*X34+coeff!$G$7*Y34+coeff!$G$8*Z34+coeff!$G$9*AA34</f>
        <v>1.3612526019923934</v>
      </c>
      <c r="AG34" s="3">
        <v>1.1117367316139537</v>
      </c>
      <c r="AH34" s="13">
        <v>1.0744349162253741</v>
      </c>
      <c r="AI34" s="3">
        <v>1.1117367316139537</v>
      </c>
      <c r="AJ34" s="3">
        <f t="shared" si="1"/>
        <v>-3.3552741694903792</v>
      </c>
      <c r="AM34" s="3">
        <v>2540.7853371215683</v>
      </c>
      <c r="AN34" s="3">
        <v>2554.4354841108097</v>
      </c>
      <c r="AP34" s="3">
        <v>1.5801174538232166</v>
      </c>
      <c r="AQ34" s="13">
        <v>1.515747993953912</v>
      </c>
      <c r="AR34" s="3">
        <v>1.5801174538232166</v>
      </c>
      <c r="AS34" s="13">
        <f t="shared" si="2"/>
        <v>-4.0737136162604646</v>
      </c>
      <c r="AV34" s="3">
        <v>1.2780359983444214</v>
      </c>
      <c r="AW34" s="13">
        <v>1.2412288644382694</v>
      </c>
      <c r="AX34" s="3">
        <v>1.2780359983444214</v>
      </c>
      <c r="AY34" s="13">
        <f t="shared" si="3"/>
        <v>-2.8799763037842636</v>
      </c>
      <c r="BA34" s="3">
        <v>1.3994778067885119</v>
      </c>
      <c r="BB34" s="13">
        <v>1.3612526019923934</v>
      </c>
      <c r="BC34" s="3">
        <v>1.3994778067885119</v>
      </c>
      <c r="BD34" s="13">
        <f t="shared" si="4"/>
        <v>-2.7313905665883151</v>
      </c>
      <c r="BG34" s="13">
        <v>1.2412288644382694</v>
      </c>
      <c r="BH34" s="13">
        <v>1.0744349162253741</v>
      </c>
      <c r="BI34" s="3">
        <v>2375.4675726459659</v>
      </c>
      <c r="BJ34" s="13">
        <f t="shared" si="5"/>
        <v>-5.9803791982321997E-2</v>
      </c>
      <c r="BK34" s="13">
        <f t="shared" si="6"/>
        <v>2.3156637806636438</v>
      </c>
      <c r="BL34" s="13">
        <f t="shared" ref="BL34:BL65" si="8">(BG34+BH34-BI34/1000)/(BG34+BH34)*100</f>
        <v>-2.5825766452668222</v>
      </c>
      <c r="BO34" s="3">
        <v>2389.7727299583753</v>
      </c>
      <c r="BP34" s="3">
        <v>2375.4675726459659</v>
      </c>
      <c r="BQ34" s="3">
        <v>2389.7727299583753</v>
      </c>
      <c r="BR34" s="13">
        <f t="shared" si="7"/>
        <v>-0.59859906898588455</v>
      </c>
    </row>
    <row r="35" spans="1:70" ht="43.2" x14ac:dyDescent="0.3">
      <c r="A35" s="4" t="s">
        <v>112</v>
      </c>
      <c r="B35" s="3" t="s">
        <v>30</v>
      </c>
      <c r="C35" s="3">
        <v>11.5</v>
      </c>
      <c r="D35" s="3">
        <v>407</v>
      </c>
      <c r="E35" s="3">
        <v>571</v>
      </c>
      <c r="F35" s="3">
        <v>54943.80573543557</v>
      </c>
      <c r="G35" s="3">
        <v>4800</v>
      </c>
      <c r="H35" s="3">
        <v>520.78048780487802</v>
      </c>
      <c r="I35" s="3">
        <v>1.402948402948403</v>
      </c>
      <c r="J35" s="3">
        <v>134.99706568903088</v>
      </c>
      <c r="K35" s="3">
        <v>4800</v>
      </c>
      <c r="L35" s="3">
        <v>1.2795588970184326</v>
      </c>
      <c r="M35" s="3">
        <v>616.20911903507124</v>
      </c>
      <c r="N35" s="3">
        <v>70969.082408270944</v>
      </c>
      <c r="O35" s="3">
        <v>6200</v>
      </c>
      <c r="P35" s="3">
        <v>450.9525220622362</v>
      </c>
      <c r="Q35" s="3">
        <v>1.5140273194964895</v>
      </c>
      <c r="R35" s="3">
        <v>174.3712158203125</v>
      </c>
      <c r="S35" s="3">
        <v>6200</v>
      </c>
      <c r="T35" s="3">
        <v>1.1079914546983687</v>
      </c>
      <c r="U35" s="3">
        <v>2500</v>
      </c>
      <c r="V35" s="3">
        <v>6500</v>
      </c>
      <c r="W35" s="3">
        <v>51509.81640625</v>
      </c>
      <c r="X35" s="3">
        <v>4.1500000000000004</v>
      </c>
      <c r="Y35" s="3">
        <v>3.75</v>
      </c>
      <c r="Z35" s="3">
        <v>0.38732817769050598</v>
      </c>
      <c r="AA35" s="3">
        <v>2.6161788187559254</v>
      </c>
      <c r="AB35" s="13">
        <f>coeff!$D$1+coeff!$D$2*C35+coeff!$D$3*D35+coeff!$D$4*N35+coeff!$D$5*W35+coeff!$D$6*X35+coeff!$D$7*Y35+coeff!$D$8*Z35+coeff!$D$9*AA35</f>
        <v>1.0733375667646623</v>
      </c>
      <c r="AC35" s="13">
        <f>coeff!$E$1+coeff!$E$2*C35+coeff!$E$3*D35+coeff!$E$4*N35+coeff!$E$5*W35+coeff!$E$6*X35+coeff!$E$7*Y35+coeff!$E$8*Z35+coeff!$E$9*AA35</f>
        <v>1.4656667696947305</v>
      </c>
      <c r="AD35" s="13">
        <f>coeff!$F$1+coeff!$F$2*C35+coeff!$F$3*D35+coeff!$F$4*N35+coeff!$F$5*W35+coeff!$F$6*X35+coeff!$F$7*Y35+coeff!$F$8*Z35+coeff!$F$9*AA35</f>
        <v>1.2331560097473291</v>
      </c>
      <c r="AE35" s="13">
        <f>coeff!$G$1+coeff!$G$2*C35+coeff!$G$3*D35+coeff!$G$4*N35+coeff!$G$5*W35+coeff!$G$6*X35+coeff!$G$7*Y35+coeff!$G$8*Z35+coeff!$G$9*AA35</f>
        <v>1.3523258105946103</v>
      </c>
      <c r="AG35" s="3">
        <v>1.1079914546983687</v>
      </c>
      <c r="AH35" s="13">
        <v>1.0733375667646623</v>
      </c>
      <c r="AI35" s="3">
        <v>1.1079914546983687</v>
      </c>
      <c r="AJ35" s="3">
        <f t="shared" si="1"/>
        <v>-3.1276313356712935</v>
      </c>
      <c r="AM35" s="3">
        <v>2528.1372944168343</v>
      </c>
      <c r="AN35" s="3">
        <v>2589.3694831590387</v>
      </c>
      <c r="AP35" s="3">
        <v>1.5140273194964895</v>
      </c>
      <c r="AQ35" s="13">
        <v>1.4656667696947305</v>
      </c>
      <c r="AR35" s="3">
        <v>1.5140273194964895</v>
      </c>
      <c r="AS35" s="13">
        <f t="shared" si="2"/>
        <v>-3.1941662596842662</v>
      </c>
      <c r="AV35" s="3">
        <v>1.2795588970184326</v>
      </c>
      <c r="AW35" s="13">
        <v>1.2331560097473291</v>
      </c>
      <c r="AX35" s="3">
        <v>1.2795588970184326</v>
      </c>
      <c r="AY35" s="13">
        <f t="shared" si="3"/>
        <v>-3.626475293886771</v>
      </c>
      <c r="BA35" s="3">
        <v>1.402948402948403</v>
      </c>
      <c r="BB35" s="13">
        <v>1.3523258105946103</v>
      </c>
      <c r="BC35" s="3">
        <v>1.402948402948403</v>
      </c>
      <c r="BD35" s="13">
        <f t="shared" si="4"/>
        <v>-3.6083003656731347</v>
      </c>
      <c r="BG35" s="13">
        <v>1.2331560097473291</v>
      </c>
      <c r="BH35" s="13">
        <v>1.0733375667646623</v>
      </c>
      <c r="BI35" s="3">
        <v>2381.9783392961585</v>
      </c>
      <c r="BJ35" s="13">
        <f t="shared" si="5"/>
        <v>-7.5484762784166826E-2</v>
      </c>
      <c r="BK35" s="13">
        <f t="shared" si="6"/>
        <v>2.3064935765119916</v>
      </c>
      <c r="BL35" s="13">
        <f t="shared" si="8"/>
        <v>-3.2727063952338904</v>
      </c>
      <c r="BO35" s="3">
        <v>2387.5503517168017</v>
      </c>
      <c r="BP35" s="3">
        <v>2381.9783392961585</v>
      </c>
      <c r="BQ35" s="3">
        <v>2387.5503517168017</v>
      </c>
      <c r="BR35" s="13">
        <f t="shared" si="7"/>
        <v>-0.2333777973158376</v>
      </c>
    </row>
    <row r="36" spans="1:70" ht="86.4" x14ac:dyDescent="0.3">
      <c r="A36" s="4" t="s">
        <v>51</v>
      </c>
      <c r="B36" s="3" t="s">
        <v>82</v>
      </c>
      <c r="C36" s="3">
        <v>11.5</v>
      </c>
      <c r="D36" s="3">
        <v>378</v>
      </c>
      <c r="E36" s="3">
        <v>524</v>
      </c>
      <c r="F36" s="3">
        <v>52761.668396812092</v>
      </c>
      <c r="G36" s="3">
        <v>5100</v>
      </c>
      <c r="H36" s="3">
        <v>481.14285714285717</v>
      </c>
      <c r="I36" s="3">
        <v>1.3862433862433863</v>
      </c>
      <c r="J36" s="3">
        <v>139.58113332489972</v>
      </c>
      <c r="K36" s="3">
        <v>5100</v>
      </c>
      <c r="L36" s="3">
        <v>1.272864818572998</v>
      </c>
      <c r="M36" s="3">
        <v>584.14583401297693</v>
      </c>
      <c r="N36" s="3">
        <v>67245.263642995822</v>
      </c>
      <c r="O36" s="3">
        <v>6500</v>
      </c>
      <c r="P36" s="3">
        <v>417.37758398967821</v>
      </c>
      <c r="Q36" s="3">
        <v>1.5453593492406796</v>
      </c>
      <c r="R36" s="3">
        <v>177.89752197265625</v>
      </c>
      <c r="S36" s="3">
        <v>6500</v>
      </c>
      <c r="T36" s="3">
        <v>1.1041735026181965</v>
      </c>
      <c r="U36" s="3">
        <v>2500</v>
      </c>
      <c r="V36" s="3">
        <v>6500</v>
      </c>
      <c r="W36" s="3">
        <v>46554.4140625</v>
      </c>
      <c r="X36" s="3">
        <v>4.0030000000000001</v>
      </c>
      <c r="Y36" s="3">
        <v>3.75</v>
      </c>
      <c r="Z36" s="3">
        <v>0.38698673248291016</v>
      </c>
      <c r="AA36" s="3">
        <v>2.6746602867712403</v>
      </c>
      <c r="AB36" s="13">
        <f>coeff!$D$1+coeff!$D$2*C36+coeff!$D$3*D36+coeff!$D$4*N36+coeff!$D$5*W36+coeff!$D$6*X36+coeff!$D$7*Y36+coeff!$D$8*Z36+coeff!$D$9*AA36</f>
        <v>1.0826003333318173</v>
      </c>
      <c r="AC36" s="13">
        <f>coeff!$E$1+coeff!$E$2*C36+coeff!$E$3*D36+coeff!$E$4*N36+coeff!$E$5*W36+coeff!$E$6*X36+coeff!$E$7*Y36+coeff!$E$8*Z36+coeff!$E$9*AA36</f>
        <v>1.524793295629568</v>
      </c>
      <c r="AD36" s="13">
        <f>coeff!$F$1+coeff!$F$2*C36+coeff!$F$3*D36+coeff!$F$4*N36+coeff!$F$5*W36+coeff!$F$6*X36+coeff!$F$7*Y36+coeff!$F$8*Z36+coeff!$F$9*AA36</f>
        <v>1.2399806202261208</v>
      </c>
      <c r="AE36" s="13">
        <f>coeff!$G$1+coeff!$G$2*C36+coeff!$G$3*D36+coeff!$G$4*N36+coeff!$G$5*W36+coeff!$G$6*X36+coeff!$G$7*Y36+coeff!$G$8*Z36+coeff!$G$9*AA36</f>
        <v>1.3616479516483919</v>
      </c>
      <c r="AG36" s="3">
        <v>1.1041735026181965</v>
      </c>
      <c r="AH36" s="13">
        <v>1.0826003333318173</v>
      </c>
      <c r="AI36" s="3">
        <v>1.1041735026181965</v>
      </c>
      <c r="AJ36" s="3">
        <f t="shared" si="1"/>
        <v>-1.953784367694505</v>
      </c>
      <c r="AM36" s="3">
        <v>2526.6292304218014</v>
      </c>
      <c r="AN36" s="3">
        <v>2390.5594207400154</v>
      </c>
      <c r="AP36" s="3">
        <v>1.5453593492406796</v>
      </c>
      <c r="AQ36" s="13">
        <v>1.524793295629568</v>
      </c>
      <c r="AR36" s="3">
        <v>1.5453593492406796</v>
      </c>
      <c r="AS36" s="13">
        <f t="shared" si="2"/>
        <v>-1.3308266210844018</v>
      </c>
      <c r="AV36" s="3">
        <v>1.272864818572998</v>
      </c>
      <c r="AW36" s="13">
        <v>1.2399806202261208</v>
      </c>
      <c r="AX36" s="3">
        <v>1.272864818572998</v>
      </c>
      <c r="AY36" s="13">
        <f t="shared" si="3"/>
        <v>-2.5834792404541105</v>
      </c>
      <c r="BA36" s="3">
        <v>1.3862433862433863</v>
      </c>
      <c r="BB36" s="13">
        <v>1.3616479516483919</v>
      </c>
      <c r="BC36" s="3">
        <v>1.3862433862433863</v>
      </c>
      <c r="BD36" s="13">
        <f t="shared" si="4"/>
        <v>-1.7742508162037915</v>
      </c>
      <c r="BG36" s="13">
        <v>1.2399806202261208</v>
      </c>
      <c r="BH36" s="13">
        <v>1.0826003333318173</v>
      </c>
      <c r="BI36" s="3">
        <v>2400.149492473266</v>
      </c>
      <c r="BJ36" s="13">
        <f t="shared" si="5"/>
        <v>-7.7568538915328222E-2</v>
      </c>
      <c r="BK36" s="13">
        <f t="shared" si="6"/>
        <v>2.3225809535579378</v>
      </c>
      <c r="BL36" s="13">
        <f t="shared" si="8"/>
        <v>-3.3397560931730617</v>
      </c>
      <c r="BO36" s="3">
        <v>2377.0383211911944</v>
      </c>
      <c r="BP36" s="3">
        <v>2400.149492473266</v>
      </c>
      <c r="BQ36" s="3">
        <v>2377.0383211911944</v>
      </c>
      <c r="BR36" s="13">
        <f t="shared" si="7"/>
        <v>0.97226750936392192</v>
      </c>
    </row>
    <row r="37" spans="1:70" ht="72" x14ac:dyDescent="0.3">
      <c r="A37" s="4" t="s">
        <v>49</v>
      </c>
      <c r="B37" s="3" t="s">
        <v>217</v>
      </c>
      <c r="C37" s="3">
        <v>11.4</v>
      </c>
      <c r="D37" s="3">
        <v>471</v>
      </c>
      <c r="E37" s="3">
        <v>627</v>
      </c>
      <c r="F37" s="3">
        <v>54008.178747998893</v>
      </c>
      <c r="G37" s="3">
        <v>5600</v>
      </c>
      <c r="H37" s="3">
        <v>570.58536585365857</v>
      </c>
      <c r="I37" s="3">
        <v>1.3312101910828025</v>
      </c>
      <c r="J37" s="3">
        <v>114.66704617409532</v>
      </c>
      <c r="K37" s="3">
        <v>5600</v>
      </c>
      <c r="L37" s="3">
        <v>1.2114338874816895</v>
      </c>
      <c r="M37" s="3">
        <v>714.09353013874511</v>
      </c>
      <c r="N37" s="3">
        <v>62688.064618213</v>
      </c>
      <c r="O37" s="3">
        <v>6500</v>
      </c>
      <c r="P37" s="3">
        <v>548.5657298976621</v>
      </c>
      <c r="Q37" s="3">
        <v>1.5161221446682487</v>
      </c>
      <c r="R37" s="3">
        <v>133.09567260742187</v>
      </c>
      <c r="S37" s="3">
        <v>6500</v>
      </c>
      <c r="T37" s="3">
        <v>1.1646830783389852</v>
      </c>
      <c r="U37" s="3">
        <v>3000</v>
      </c>
      <c r="V37" s="3">
        <v>7000</v>
      </c>
      <c r="W37" s="3">
        <v>48221.58984375</v>
      </c>
      <c r="X37" s="3">
        <v>4.4720000000000004</v>
      </c>
      <c r="Y37" s="3">
        <v>3.74</v>
      </c>
      <c r="Z37" s="3">
        <v>0.5063292384147644</v>
      </c>
      <c r="AA37" s="3">
        <v>3.65856449611378</v>
      </c>
      <c r="AB37" s="13">
        <f>coeff!$D$1+coeff!$D$2*C37+coeff!$D$3*D37+coeff!$D$4*N37+coeff!$D$5*W37+coeff!$D$6*X37+coeff!$D$7*Y37+coeff!$D$8*Z37+coeff!$D$9*AA37</f>
        <v>1.2622208859248998</v>
      </c>
      <c r="AC37" s="13">
        <f>coeff!$E$1+coeff!$E$2*C37+coeff!$E$3*D37+coeff!$E$4*N37+coeff!$E$5*W37+coeff!$E$6*X37+coeff!$E$7*Y37+coeff!$E$8*Z37+coeff!$E$9*AA37</f>
        <v>1.6463088991249344</v>
      </c>
      <c r="AD37" s="13">
        <f>coeff!$F$1+coeff!$F$2*C37+coeff!$F$3*D37+coeff!$F$4*N37+coeff!$F$5*W37+coeff!$F$6*X37+coeff!$F$7*Y37+coeff!$F$8*Z37+coeff!$F$9*AA37</f>
        <v>1.2928667594750787</v>
      </c>
      <c r="AE37" s="13">
        <f>coeff!$G$1+coeff!$G$2*C37+coeff!$G$3*D37+coeff!$G$4*N37+coeff!$G$5*W37+coeff!$G$6*X37+coeff!$G$7*Y37+coeff!$G$8*Z37+coeff!$G$9*AA37</f>
        <v>1.4183041754140358</v>
      </c>
      <c r="AG37" s="3">
        <v>1.1646830783389852</v>
      </c>
      <c r="AH37" s="13">
        <v>1.2622208859248998</v>
      </c>
      <c r="AI37" s="3">
        <v>1.1646830783389852</v>
      </c>
      <c r="AJ37" s="3">
        <f t="shared" si="1"/>
        <v>8.374622195509037</v>
      </c>
      <c r="AM37" s="3">
        <v>2522.6871458687351</v>
      </c>
      <c r="AN37" s="3">
        <v>2573.8516768386626</v>
      </c>
      <c r="AP37" s="3">
        <v>1.5161221446682487</v>
      </c>
      <c r="AQ37" s="13">
        <v>1.6463088991249344</v>
      </c>
      <c r="AR37" s="3">
        <v>1.5161221446682487</v>
      </c>
      <c r="AS37" s="13">
        <f t="shared" si="2"/>
        <v>8.5868249411509385</v>
      </c>
      <c r="AV37" s="3">
        <v>1.2114338874816895</v>
      </c>
      <c r="AW37" s="13">
        <v>1.2928667594750787</v>
      </c>
      <c r="AX37" s="3">
        <v>1.2114338874816895</v>
      </c>
      <c r="AY37" s="13">
        <f t="shared" si="3"/>
        <v>6.7220236147323451</v>
      </c>
      <c r="BA37" s="3">
        <v>1.3312101910828025</v>
      </c>
      <c r="BB37" s="13">
        <v>1.4183041754140358</v>
      </c>
      <c r="BC37" s="3">
        <v>1.3312101910828025</v>
      </c>
      <c r="BD37" s="13">
        <f t="shared" si="4"/>
        <v>6.5424667655519739</v>
      </c>
      <c r="BG37" s="13">
        <v>1.2928667594750787</v>
      </c>
      <c r="BH37" s="13">
        <v>1.2622208859248998</v>
      </c>
      <c r="BI37" s="3">
        <v>2536.2665470855713</v>
      </c>
      <c r="BJ37" s="13">
        <f t="shared" si="5"/>
        <v>1.8821098314406814E-2</v>
      </c>
      <c r="BK37" s="13">
        <f t="shared" si="6"/>
        <v>2.5550876453999782</v>
      </c>
      <c r="BL37" s="13">
        <f t="shared" si="8"/>
        <v>0.73661263042350644</v>
      </c>
      <c r="BO37" s="3">
        <v>2376.1169658206745</v>
      </c>
      <c r="BP37" s="3">
        <v>2536.2665470855713</v>
      </c>
      <c r="BQ37" s="3">
        <v>2376.1169658206745</v>
      </c>
      <c r="BR37" s="13">
        <f t="shared" si="7"/>
        <v>6.7399704462605694</v>
      </c>
    </row>
    <row r="38" spans="1:70" ht="43.2" x14ac:dyDescent="0.3">
      <c r="A38" s="4" t="s">
        <v>88</v>
      </c>
      <c r="B38" s="3" t="s">
        <v>89</v>
      </c>
      <c r="C38" s="3">
        <v>11.5</v>
      </c>
      <c r="D38" s="3">
        <v>572</v>
      </c>
      <c r="E38" s="3">
        <v>756</v>
      </c>
      <c r="F38" s="3">
        <v>61018.872482754574</v>
      </c>
      <c r="G38" s="3">
        <v>5400</v>
      </c>
      <c r="H38" s="3">
        <v>693.14634146341461</v>
      </c>
      <c r="I38" s="3">
        <v>1.3216783216783217</v>
      </c>
      <c r="J38" s="3">
        <v>106.67635049432617</v>
      </c>
      <c r="K38" s="3">
        <v>5400</v>
      </c>
      <c r="L38" s="3">
        <v>1.2117941379547119</v>
      </c>
      <c r="M38" s="3">
        <v>845.71674234642796</v>
      </c>
      <c r="N38" s="3">
        <v>74578.621923366722</v>
      </c>
      <c r="O38" s="3">
        <v>6600</v>
      </c>
      <c r="P38" s="3">
        <v>662.48271229069906</v>
      </c>
      <c r="Q38" s="3">
        <v>1.478525773332916</v>
      </c>
      <c r="R38" s="3">
        <v>130.3822021484375</v>
      </c>
      <c r="S38" s="3">
        <v>6600</v>
      </c>
      <c r="T38" s="3">
        <v>1.1581865599487746</v>
      </c>
      <c r="U38" s="3">
        <v>3000</v>
      </c>
      <c r="V38" s="3">
        <v>7000</v>
      </c>
      <c r="W38" s="3">
        <v>56498.953125</v>
      </c>
      <c r="X38" s="3">
        <v>4.5620000000000003</v>
      </c>
      <c r="Y38" s="3">
        <v>4.375</v>
      </c>
      <c r="Z38" s="3">
        <v>0.52843320369720459</v>
      </c>
      <c r="AA38" s="3">
        <v>3.9012863960231901</v>
      </c>
      <c r="AB38" s="13">
        <f>coeff!$D$1+coeff!$D$2*C38+coeff!$D$3*D38+coeff!$D$4*N38+coeff!$D$5*W38+coeff!$D$6*X38+coeff!$D$7*Y38+coeff!$D$8*Z38+coeff!$D$9*AA38</f>
        <v>1.2706203168973187</v>
      </c>
      <c r="AC38" s="13">
        <f>coeff!$E$1+coeff!$E$2*C38+coeff!$E$3*D38+coeff!$E$4*N38+coeff!$E$5*W38+coeff!$E$6*X38+coeff!$E$7*Y38+coeff!$E$8*Z38+coeff!$E$9*AA38</f>
        <v>1.6491420872190585</v>
      </c>
      <c r="AD38" s="13">
        <f>coeff!$F$1+coeff!$F$2*C38+coeff!$F$3*D38+coeff!$F$4*N38+coeff!$F$5*W38+coeff!$F$6*X38+coeff!$F$7*Y38+coeff!$F$8*Z38+coeff!$F$9*AA38</f>
        <v>1.2861337407541131</v>
      </c>
      <c r="AE38" s="13">
        <f>coeff!$G$1+coeff!$G$2*C38+coeff!$G$3*D38+coeff!$G$4*N38+coeff!$G$5*W38+coeff!$G$6*X38+coeff!$G$7*Y38+coeff!$G$8*Z38+coeff!$G$9*AA38</f>
        <v>1.4071557173873797</v>
      </c>
      <c r="AG38" s="3">
        <v>1.1581865599487746</v>
      </c>
      <c r="AH38" s="13">
        <v>1.2706203168973187</v>
      </c>
      <c r="AI38" s="3">
        <v>1.1581865599487746</v>
      </c>
      <c r="AJ38" s="3">
        <f t="shared" si="1"/>
        <v>9.7077414672742286</v>
      </c>
      <c r="AM38" s="3">
        <v>2520.9497661054675</v>
      </c>
      <c r="AN38" s="3">
        <v>2455.3432240641346</v>
      </c>
      <c r="AP38" s="3">
        <v>1.478525773332916</v>
      </c>
      <c r="AQ38" s="13">
        <v>1.6491420872190585</v>
      </c>
      <c r="AR38" s="3">
        <v>1.478525773332916</v>
      </c>
      <c r="AS38" s="13">
        <f t="shared" si="2"/>
        <v>11.539623925630767</v>
      </c>
      <c r="AV38" s="3">
        <v>1.2117941379547119</v>
      </c>
      <c r="AW38" s="13">
        <v>1.2861337407541131</v>
      </c>
      <c r="AX38" s="3">
        <v>1.2117941379547119</v>
      </c>
      <c r="AY38" s="13">
        <f t="shared" si="3"/>
        <v>6.1346725876123598</v>
      </c>
      <c r="BA38" s="3">
        <v>1.3216783216783217</v>
      </c>
      <c r="BB38" s="13">
        <v>1.4071557173873797</v>
      </c>
      <c r="BC38" s="3">
        <v>1.3216783216783217</v>
      </c>
      <c r="BD38" s="13">
        <f t="shared" si="4"/>
        <v>6.4673373472990976</v>
      </c>
      <c r="BG38" s="13">
        <v>1.2861337407541131</v>
      </c>
      <c r="BH38" s="13">
        <v>1.2706203168973187</v>
      </c>
      <c r="BI38" s="3">
        <v>2532.4311603288133</v>
      </c>
      <c r="BJ38" s="13">
        <f t="shared" si="5"/>
        <v>2.4322897322618608E-2</v>
      </c>
      <c r="BK38" s="13">
        <f t="shared" si="6"/>
        <v>2.5567540576514318</v>
      </c>
      <c r="BL38" s="13">
        <f t="shared" si="8"/>
        <v>0.95131939850956937</v>
      </c>
      <c r="BO38" s="3">
        <v>2369.9806979034865</v>
      </c>
      <c r="BP38" s="3">
        <v>2532.4311603288133</v>
      </c>
      <c r="BQ38" s="3">
        <v>2369.9806979034865</v>
      </c>
      <c r="BR38" s="13">
        <f t="shared" si="7"/>
        <v>6.8545057168200749</v>
      </c>
    </row>
    <row r="39" spans="1:70" ht="72" x14ac:dyDescent="0.3">
      <c r="A39" s="4" t="s">
        <v>49</v>
      </c>
      <c r="B39" s="3" t="s">
        <v>50</v>
      </c>
      <c r="C39" s="3">
        <v>11.1</v>
      </c>
      <c r="D39" s="3">
        <v>457</v>
      </c>
      <c r="E39" s="3">
        <v>604</v>
      </c>
      <c r="F39" s="3">
        <v>56582.06784705344</v>
      </c>
      <c r="G39" s="3">
        <v>5500</v>
      </c>
      <c r="H39" s="3">
        <v>550.2439024390244</v>
      </c>
      <c r="I39" s="3">
        <v>1.3216630196936543</v>
      </c>
      <c r="J39" s="3">
        <v>123.8119646543839</v>
      </c>
      <c r="K39" s="3">
        <v>5500</v>
      </c>
      <c r="L39" s="3">
        <v>1.2040349245071411</v>
      </c>
      <c r="M39" s="3">
        <v>682.31584444879536</v>
      </c>
      <c r="N39" s="3">
        <v>63783.421936678424</v>
      </c>
      <c r="O39" s="3">
        <v>6200</v>
      </c>
      <c r="P39" s="3">
        <v>527.51357619992439</v>
      </c>
      <c r="Q39" s="3">
        <v>1.4930324823824843</v>
      </c>
      <c r="R39" s="3">
        <v>139.56985473632812</v>
      </c>
      <c r="S39" s="3">
        <v>6200</v>
      </c>
      <c r="T39" s="3">
        <v>1.1542966656453486</v>
      </c>
      <c r="U39" s="3">
        <v>3000</v>
      </c>
      <c r="V39" s="3">
        <v>7000</v>
      </c>
      <c r="W39" s="3">
        <v>51438.2421875</v>
      </c>
      <c r="X39" s="3">
        <v>4.1550000000000002</v>
      </c>
      <c r="Y39" s="3">
        <v>4.21</v>
      </c>
      <c r="Z39" s="3">
        <v>0.49383646249771118</v>
      </c>
      <c r="AA39" s="3">
        <v>3.4596955959266333</v>
      </c>
      <c r="AB39" s="13">
        <f>coeff!$D$1+coeff!$D$2*C39+coeff!$D$3*D39+coeff!$D$4*N39+coeff!$D$5*W39+coeff!$D$6*X39+coeff!$D$7*Y39+coeff!$D$8*Z39+coeff!$D$9*AA39</f>
        <v>1.2810916747421563</v>
      </c>
      <c r="AC39" s="13">
        <f>coeff!$E$1+coeff!$E$2*C39+coeff!$E$3*D39+coeff!$E$4*N39+coeff!$E$5*W39+coeff!$E$6*X39+coeff!$E$7*Y39+coeff!$E$8*Z39+coeff!$E$9*AA39</f>
        <v>1.6099985215111203</v>
      </c>
      <c r="AD39" s="13">
        <f>coeff!$F$1+coeff!$F$2*C39+coeff!$F$3*D39+coeff!$F$4*N39+coeff!$F$5*W39+coeff!$F$6*X39+coeff!$F$7*Y39+coeff!$F$8*Z39+coeff!$F$9*AA39</f>
        <v>1.3194887781675304</v>
      </c>
      <c r="AE39" s="13">
        <f>coeff!$G$1+coeff!$G$2*C39+coeff!$G$3*D39+coeff!$G$4*N39+coeff!$G$5*W39+coeff!$G$6*X39+coeff!$G$7*Y39+coeff!$G$8*Z39+coeff!$G$9*AA39</f>
        <v>1.4421752935026833</v>
      </c>
      <c r="AG39" s="3">
        <v>1.1542966656453486</v>
      </c>
      <c r="AH39" s="13">
        <v>1.2810916747421563</v>
      </c>
      <c r="AI39" s="3">
        <v>1.1542966656453486</v>
      </c>
      <c r="AJ39" s="3">
        <f t="shared" si="1"/>
        <v>10.984611917415416</v>
      </c>
      <c r="AM39" s="3">
        <v>2520.6500881874085</v>
      </c>
      <c r="AN39" s="3">
        <v>2490.7258840486975</v>
      </c>
      <c r="AP39" s="3">
        <v>1.4930324823824843</v>
      </c>
      <c r="AQ39" s="13">
        <v>1.6099985215111203</v>
      </c>
      <c r="AR39" s="3">
        <v>1.4930324823824843</v>
      </c>
      <c r="AS39" s="13">
        <f t="shared" si="2"/>
        <v>7.834125547087174</v>
      </c>
      <c r="AV39" s="3">
        <v>1.2040349245071411</v>
      </c>
      <c r="AW39" s="13">
        <v>1.3194887781675304</v>
      </c>
      <c r="AX39" s="3">
        <v>1.2040349245071411</v>
      </c>
      <c r="AY39" s="13">
        <f t="shared" si="3"/>
        <v>9.5889123571435508</v>
      </c>
      <c r="BA39" s="3">
        <v>1.3216630196936543</v>
      </c>
      <c r="BB39" s="13">
        <v>1.4421752935026833</v>
      </c>
      <c r="BC39" s="3">
        <v>1.3216630196936543</v>
      </c>
      <c r="BD39" s="13">
        <f t="shared" si="4"/>
        <v>9.1182299885308336</v>
      </c>
      <c r="BG39" s="13">
        <v>1.3194887781675304</v>
      </c>
      <c r="BH39" s="13">
        <v>1.2810916747421563</v>
      </c>
      <c r="BI39" s="3">
        <v>2585.452898560342</v>
      </c>
      <c r="BJ39" s="13">
        <f t="shared" si="5"/>
        <v>1.5127554349344763E-2</v>
      </c>
      <c r="BK39" s="13">
        <f t="shared" si="6"/>
        <v>2.6005804529096865</v>
      </c>
      <c r="BL39" s="13">
        <f t="shared" si="8"/>
        <v>0.58169914845046</v>
      </c>
      <c r="BO39" s="3">
        <v>2358.3315901524898</v>
      </c>
      <c r="BP39" s="3">
        <v>2585.452898560342</v>
      </c>
      <c r="BQ39" s="3">
        <v>2358.3315901524898</v>
      </c>
      <c r="BR39" s="13">
        <f t="shared" si="7"/>
        <v>9.6305926340564572</v>
      </c>
    </row>
    <row r="40" spans="1:70" ht="28.8" x14ac:dyDescent="0.3">
      <c r="A40" s="4" t="s">
        <v>25</v>
      </c>
      <c r="B40" s="3" t="s">
        <v>65</v>
      </c>
      <c r="C40" s="3">
        <v>10.48</v>
      </c>
      <c r="D40" s="3">
        <v>345</v>
      </c>
      <c r="E40" s="3">
        <v>485</v>
      </c>
      <c r="F40" s="3">
        <v>51455.123553870006</v>
      </c>
      <c r="G40" s="3">
        <v>5100</v>
      </c>
      <c r="H40" s="3">
        <v>434.46341463414632</v>
      </c>
      <c r="I40" s="3">
        <v>1.4057971014492754</v>
      </c>
      <c r="J40" s="3">
        <v>149.14528566339132</v>
      </c>
      <c r="K40" s="3">
        <v>5100</v>
      </c>
      <c r="L40" s="3">
        <v>1.2593140602111816</v>
      </c>
      <c r="M40" s="3">
        <v>535.93666674697772</v>
      </c>
      <c r="N40" s="3">
        <v>62553.287457645907</v>
      </c>
      <c r="O40" s="3">
        <v>6200</v>
      </c>
      <c r="P40" s="3">
        <v>377.9277913624025</v>
      </c>
      <c r="Q40" s="3">
        <v>1.5534396137593558</v>
      </c>
      <c r="R40" s="3">
        <v>181.31387329101562</v>
      </c>
      <c r="S40" s="3">
        <v>6200</v>
      </c>
      <c r="T40" s="3">
        <v>1.0954428735142103</v>
      </c>
      <c r="U40" s="3">
        <v>2500</v>
      </c>
      <c r="V40" s="3">
        <v>6500</v>
      </c>
      <c r="W40" s="3">
        <v>45401.578125</v>
      </c>
      <c r="X40" s="3">
        <v>4.07</v>
      </c>
      <c r="Y40" s="3">
        <v>3.31</v>
      </c>
      <c r="Z40" s="3">
        <v>0.37878859043121338</v>
      </c>
      <c r="AA40" s="3">
        <v>2.4989988512210641</v>
      </c>
      <c r="AB40" s="13">
        <f>coeff!$D$1+coeff!$D$2*C40+coeff!$D$3*D40+coeff!$D$4*N40+coeff!$D$5*W40+coeff!$D$6*X40+coeff!$D$7*Y40+coeff!$D$8*Z40+coeff!$D$9*AA40</f>
        <v>1.0482615864743325</v>
      </c>
      <c r="AC40" s="13">
        <f>coeff!$E$1+coeff!$E$2*C40+coeff!$E$3*D40+coeff!$E$4*N40+coeff!$E$5*W40+coeff!$E$6*X40+coeff!$E$7*Y40+coeff!$E$8*Z40+coeff!$E$9*AA40</f>
        <v>1.4393283205657186</v>
      </c>
      <c r="AD40" s="13">
        <f>coeff!$F$1+coeff!$F$2*C40+coeff!$F$3*D40+coeff!$F$4*N40+coeff!$F$5*W40+coeff!$F$6*X40+coeff!$F$7*Y40+coeff!$F$8*Z40+coeff!$F$9*AA40</f>
        <v>1.2117733856909969</v>
      </c>
      <c r="AE40" s="13">
        <f>coeff!$G$1+coeff!$G$2*C40+coeff!$G$3*D40+coeff!$G$4*N40+coeff!$G$5*W40+coeff!$G$6*X40+coeff!$G$7*Y40+coeff!$G$8*Z40+coeff!$G$9*AA40</f>
        <v>1.3290312326403195</v>
      </c>
      <c r="AG40" s="3">
        <v>1.0954428735142103</v>
      </c>
      <c r="AH40" s="13">
        <v>1.0482615864743325</v>
      </c>
      <c r="AI40" s="3">
        <v>1.0954428735142103</v>
      </c>
      <c r="AJ40" s="3">
        <f t="shared" si="1"/>
        <v>-4.3070513470518952</v>
      </c>
      <c r="AM40" s="3">
        <v>2518.0359024560635</v>
      </c>
      <c r="AN40" s="3">
        <v>2528.8612311501306</v>
      </c>
      <c r="AP40" s="3">
        <v>1.5534396137593558</v>
      </c>
      <c r="AQ40" s="13">
        <v>1.4393283205657186</v>
      </c>
      <c r="AR40" s="3">
        <v>1.5534396137593558</v>
      </c>
      <c r="AS40" s="13">
        <f t="shared" si="2"/>
        <v>-7.3457179914116875</v>
      </c>
      <c r="AV40" s="3">
        <v>1.2593140602111816</v>
      </c>
      <c r="AW40" s="13">
        <v>1.2117733856909969</v>
      </c>
      <c r="AX40" s="3">
        <v>1.2593140602111816</v>
      </c>
      <c r="AY40" s="13">
        <f t="shared" si="3"/>
        <v>-3.7751245715633761</v>
      </c>
      <c r="BA40" s="3">
        <v>1.4057971014492754</v>
      </c>
      <c r="BB40" s="13">
        <v>1.3290312326403195</v>
      </c>
      <c r="BC40" s="3">
        <v>1.4057971014492754</v>
      </c>
      <c r="BD40" s="13">
        <f t="shared" si="4"/>
        <v>-5.4606648946576852</v>
      </c>
      <c r="BG40" s="13">
        <v>1.2117733856909969</v>
      </c>
      <c r="BH40" s="13">
        <v>1.0482615864743325</v>
      </c>
      <c r="BI40" s="3">
        <v>2294.045797601842</v>
      </c>
      <c r="BJ40" s="13">
        <f t="shared" si="5"/>
        <v>-3.4010825436512349E-2</v>
      </c>
      <c r="BK40" s="13">
        <f t="shared" si="6"/>
        <v>2.2600349721653297</v>
      </c>
      <c r="BL40" s="13">
        <f t="shared" si="8"/>
        <v>-1.5048804932397453</v>
      </c>
      <c r="BO40" s="3">
        <v>2354.7569337253922</v>
      </c>
      <c r="BP40" s="3">
        <v>2294.045797601842</v>
      </c>
      <c r="BQ40" s="3">
        <v>2354.7569337253922</v>
      </c>
      <c r="BR40" s="13">
        <f t="shared" si="7"/>
        <v>-2.5782336704918793</v>
      </c>
    </row>
    <row r="41" spans="1:70" ht="72" x14ac:dyDescent="0.3">
      <c r="A41" s="9" t="s">
        <v>49</v>
      </c>
      <c r="B41" s="7" t="s">
        <v>85</v>
      </c>
      <c r="C41" s="7">
        <v>11.5</v>
      </c>
      <c r="D41" s="7">
        <v>573</v>
      </c>
      <c r="E41" s="7">
        <v>750</v>
      </c>
      <c r="F41" s="7">
        <v>56843.258652633835</v>
      </c>
      <c r="G41" s="7">
        <v>5400</v>
      </c>
      <c r="H41" s="7">
        <v>685.58536585365857</v>
      </c>
      <c r="I41" s="7">
        <v>1.3089005235602094</v>
      </c>
      <c r="J41" s="7">
        <v>99.202894681734435</v>
      </c>
      <c r="K41" s="7">
        <v>5400</v>
      </c>
      <c r="L41" s="7">
        <v>1.1964842081069946</v>
      </c>
      <c r="M41" s="7">
        <v>846.85913967500619</v>
      </c>
      <c r="N41" s="7">
        <v>66317.135094739482</v>
      </c>
      <c r="O41" s="7">
        <v>6300</v>
      </c>
      <c r="P41" s="7">
        <v>655.97569140938299</v>
      </c>
      <c r="Q41" s="7">
        <v>1.4779391617364854</v>
      </c>
      <c r="R41" s="7">
        <v>115.73670959472656</v>
      </c>
      <c r="S41" s="7">
        <v>6300</v>
      </c>
      <c r="T41" s="7">
        <v>1.1448092345713494</v>
      </c>
      <c r="U41" s="7">
        <v>3000</v>
      </c>
      <c r="V41" s="7">
        <v>7000</v>
      </c>
      <c r="W41" s="7">
        <v>52632.64453125</v>
      </c>
      <c r="X41" s="7">
        <v>4.5620000000000003</v>
      </c>
      <c r="Y41" s="7">
        <v>4.375</v>
      </c>
      <c r="Z41" s="7">
        <v>0.56541174650192261</v>
      </c>
      <c r="AA41" s="7">
        <v>4.1742894643002391</v>
      </c>
      <c r="AB41" s="13">
        <f>coeff!$D$1+coeff!$D$2*C41+coeff!$D$3*D41+coeff!$D$4*N41+coeff!$D$5*W41+coeff!$D$6*X41+coeff!$D$7*Y41+coeff!$D$8*Z41+coeff!$D$9*AA41</f>
        <v>1.3315349454847616</v>
      </c>
      <c r="AC41" s="13">
        <f>coeff!$E$1+coeff!$E$2*C41+coeff!$E$3*D41+coeff!$E$4*N41+coeff!$E$5*W41+coeff!$E$6*X41+coeff!$E$7*Y41+coeff!$E$8*Z41+coeff!$E$9*AA41</f>
        <v>1.6890483880458025</v>
      </c>
      <c r="AD41" s="13">
        <f>coeff!$F$1+coeff!$F$2*C41+coeff!$F$3*D41+coeff!$F$4*N41+coeff!$F$5*W41+coeff!$F$6*X41+coeff!$F$7*Y41+coeff!$F$8*Z41+coeff!$F$9*AA41</f>
        <v>1.3220388121491773</v>
      </c>
      <c r="AE41" s="13">
        <f>coeff!$G$1+coeff!$G$2*C41+coeff!$G$3*D41+coeff!$G$4*N41+coeff!$G$5*W41+coeff!$G$6*X41+coeff!$G$7*Y41+coeff!$G$8*Z41+coeff!$G$9*AA41</f>
        <v>1.4505663626290781</v>
      </c>
      <c r="AG41" s="7">
        <v>1.1448092345713494</v>
      </c>
      <c r="AH41" s="13">
        <v>1.3315349454847616</v>
      </c>
      <c r="AI41" s="7">
        <v>1.1448092345713494</v>
      </c>
      <c r="AJ41" s="3">
        <f t="shared" si="1"/>
        <v>16.310639823177862</v>
      </c>
      <c r="AM41" s="3">
        <v>2514.1137022344251</v>
      </c>
      <c r="AN41" s="3">
        <v>2507.0435614860394</v>
      </c>
      <c r="AP41" s="7">
        <v>1.4779391617364854</v>
      </c>
      <c r="AQ41" s="13">
        <v>1.6890483880458025</v>
      </c>
      <c r="AR41" s="7">
        <v>1.4779391617364854</v>
      </c>
      <c r="AS41" s="13">
        <f t="shared" si="2"/>
        <v>14.284026824302904</v>
      </c>
      <c r="AV41" s="7">
        <v>1.1964842081069946</v>
      </c>
      <c r="AW41" s="13">
        <v>1.3220388121491773</v>
      </c>
      <c r="AX41" s="7">
        <v>1.1964842081069946</v>
      </c>
      <c r="AY41" s="13">
        <f t="shared" si="3"/>
        <v>10.493628180920799</v>
      </c>
      <c r="BA41" s="7">
        <v>1.3089005235602094</v>
      </c>
      <c r="BB41" s="13">
        <v>1.4505663626290781</v>
      </c>
      <c r="BC41" s="7">
        <v>1.3089005235602094</v>
      </c>
      <c r="BD41" s="13">
        <f t="shared" si="4"/>
        <v>10.823270104861574</v>
      </c>
      <c r="BG41" s="13">
        <v>1.3220388121491773</v>
      </c>
      <c r="BH41" s="13">
        <v>1.3315349454847616</v>
      </c>
      <c r="BI41" s="3">
        <v>2631.9648405107214</v>
      </c>
      <c r="BJ41" s="13">
        <f t="shared" si="5"/>
        <v>2.1608917123217442E-2</v>
      </c>
      <c r="BK41" s="13">
        <f t="shared" si="6"/>
        <v>2.6535737576339389</v>
      </c>
      <c r="BL41" s="13">
        <f t="shared" si="8"/>
        <v>0.8143326357917049</v>
      </c>
      <c r="BO41" s="3">
        <v>2341.293442678344</v>
      </c>
      <c r="BP41" s="3">
        <v>2631.9648405107214</v>
      </c>
      <c r="BQ41" s="3">
        <v>2341.293442678344</v>
      </c>
      <c r="BR41" s="13">
        <f t="shared" si="7"/>
        <v>12.414992180555597</v>
      </c>
    </row>
    <row r="42" spans="1:70" ht="86.4" x14ac:dyDescent="0.3">
      <c r="A42" s="4" t="s">
        <v>51</v>
      </c>
      <c r="B42" s="3" t="s">
        <v>70</v>
      </c>
      <c r="C42" s="3">
        <v>11.4</v>
      </c>
      <c r="D42" s="3">
        <v>327</v>
      </c>
      <c r="E42" s="3">
        <v>431</v>
      </c>
      <c r="F42" s="3">
        <v>45549.818088284424</v>
      </c>
      <c r="G42" s="3">
        <v>5000</v>
      </c>
      <c r="H42" s="3">
        <v>408.27272727272725</v>
      </c>
      <c r="I42" s="3">
        <v>1.3180428134556574</v>
      </c>
      <c r="J42" s="3">
        <v>139.29607978068631</v>
      </c>
      <c r="K42" s="3">
        <v>5000</v>
      </c>
      <c r="L42" s="3">
        <v>1.2485404014587402</v>
      </c>
      <c r="M42" s="3">
        <v>504.93961923155638</v>
      </c>
      <c r="N42" s="3">
        <v>59214.763514769744</v>
      </c>
      <c r="O42" s="3">
        <v>6500</v>
      </c>
      <c r="P42" s="3">
        <v>355.68454280029522</v>
      </c>
      <c r="Q42" s="3">
        <v>1.5441578569772367</v>
      </c>
      <c r="R42" s="3">
        <v>181.08489990234375</v>
      </c>
      <c r="S42" s="3">
        <v>6500</v>
      </c>
      <c r="T42" s="3">
        <v>1.0877203143739917</v>
      </c>
      <c r="U42" s="3">
        <v>2500</v>
      </c>
      <c r="V42" s="3">
        <v>6500</v>
      </c>
      <c r="W42" s="3">
        <v>41201.87890625</v>
      </c>
      <c r="X42" s="3">
        <v>4.03</v>
      </c>
      <c r="Y42" s="3">
        <v>3.2</v>
      </c>
      <c r="Z42" s="3">
        <v>0.37981942296028137</v>
      </c>
      <c r="AA42" s="3">
        <v>2.5833600726879902</v>
      </c>
      <c r="AB42" s="13">
        <f>coeff!$D$1+coeff!$D$2*C42+coeff!$D$3*D42+coeff!$D$4*N42+coeff!$D$5*W42+coeff!$D$6*X42+coeff!$D$7*Y42+coeff!$D$8*Z42+coeff!$D$9*AA42</f>
        <v>1.0720947348402552</v>
      </c>
      <c r="AC42" s="13">
        <f>coeff!$E$1+coeff!$E$2*C42+coeff!$E$3*D42+coeff!$E$4*N42+coeff!$E$5*W42+coeff!$E$6*X42+coeff!$E$7*Y42+coeff!$E$8*Z42+coeff!$E$9*AA42</f>
        <v>1.5100783779312346</v>
      </c>
      <c r="AD42" s="13">
        <f>coeff!$F$1+coeff!$F$2*C42+coeff!$F$3*D42+coeff!$F$4*N42+coeff!$F$5*W42+coeff!$F$6*X42+coeff!$F$7*Y42+coeff!$F$8*Z42+coeff!$F$9*AA42</f>
        <v>1.2189441466989395</v>
      </c>
      <c r="AE42" s="13">
        <f>coeff!$G$1+coeff!$G$2*C42+coeff!$G$3*D42+coeff!$G$4*N42+coeff!$G$5*W42+coeff!$G$6*X42+coeff!$G$7*Y42+coeff!$G$8*Z42+coeff!$G$9*AA42</f>
        <v>1.3405442155274256</v>
      </c>
      <c r="AG42" s="3">
        <v>1.0877203143739917</v>
      </c>
      <c r="AH42" s="13">
        <v>1.0720947348402552</v>
      </c>
      <c r="AI42" s="3">
        <v>1.0877203143739917</v>
      </c>
      <c r="AJ42" s="3">
        <f t="shared" si="1"/>
        <v>-1.4365438732041553</v>
      </c>
      <c r="AM42" s="3">
        <v>2511.9216127593127</v>
      </c>
      <c r="AN42" s="3">
        <v>2446.1127742451599</v>
      </c>
      <c r="AP42" s="3">
        <v>1.5441578569772367</v>
      </c>
      <c r="AQ42" s="13">
        <v>1.5100783779312346</v>
      </c>
      <c r="AR42" s="3">
        <v>1.5441578569772367</v>
      </c>
      <c r="AS42" s="13">
        <f t="shared" si="2"/>
        <v>-2.2069945046107131</v>
      </c>
      <c r="AV42" s="3">
        <v>1.2485404014587402</v>
      </c>
      <c r="AW42" s="13">
        <v>1.2189441466989395</v>
      </c>
      <c r="AX42" s="3">
        <v>1.2485404014587402</v>
      </c>
      <c r="AY42" s="13">
        <f t="shared" si="3"/>
        <v>-2.3704683264731994</v>
      </c>
      <c r="BA42" s="3">
        <v>1.3180428134556574</v>
      </c>
      <c r="BB42" s="13">
        <v>1.3405442155274256</v>
      </c>
      <c r="BC42" s="3">
        <v>1.3180428134556574</v>
      </c>
      <c r="BD42" s="13">
        <f t="shared" si="4"/>
        <v>1.7071829414079358</v>
      </c>
      <c r="BG42" s="13">
        <v>1.2189441466989395</v>
      </c>
      <c r="BH42" s="13">
        <v>1.0720947348402552</v>
      </c>
      <c r="BI42" s="3">
        <v>2367.6722505551861</v>
      </c>
      <c r="BJ42" s="13">
        <f t="shared" si="5"/>
        <v>-7.6633369015991271E-2</v>
      </c>
      <c r="BK42" s="13">
        <f t="shared" si="6"/>
        <v>2.2910388815391949</v>
      </c>
      <c r="BL42" s="13">
        <f t="shared" si="8"/>
        <v>-3.3449178725638413</v>
      </c>
      <c r="BO42" s="3">
        <v>2336.2607158327319</v>
      </c>
      <c r="BP42" s="3">
        <v>2367.6722505551861</v>
      </c>
      <c r="BQ42" s="3">
        <v>2336.2607158327319</v>
      </c>
      <c r="BR42" s="13">
        <f t="shared" si="7"/>
        <v>1.3445218039912969</v>
      </c>
    </row>
    <row r="43" spans="1:70" ht="86.4" x14ac:dyDescent="0.3">
      <c r="A43" s="4" t="s">
        <v>51</v>
      </c>
      <c r="B43" s="3" t="s">
        <v>52</v>
      </c>
      <c r="C43" s="3">
        <v>11.45</v>
      </c>
      <c r="D43" s="3">
        <v>408</v>
      </c>
      <c r="E43" s="3">
        <v>554</v>
      </c>
      <c r="F43" s="3">
        <v>74598.471393034357</v>
      </c>
      <c r="G43" s="3">
        <v>5200</v>
      </c>
      <c r="H43" s="3">
        <v>508.72727272727275</v>
      </c>
      <c r="I43" s="3">
        <v>1.357843137254902</v>
      </c>
      <c r="J43" s="3">
        <v>182.83939066920186</v>
      </c>
      <c r="K43" s="3">
        <v>5200</v>
      </c>
      <c r="L43" s="3">
        <v>1.2468805313110352</v>
      </c>
      <c r="M43" s="3">
        <v>594.0466108606546</v>
      </c>
      <c r="N43" s="3">
        <v>93248.089241292939</v>
      </c>
      <c r="O43" s="3">
        <v>6500</v>
      </c>
      <c r="P43" s="3">
        <v>444.09830695955168</v>
      </c>
      <c r="Q43" s="3">
        <v>1.4559965952467024</v>
      </c>
      <c r="R43" s="3">
        <v>228.54924011230469</v>
      </c>
      <c r="S43" s="3">
        <v>6500</v>
      </c>
      <c r="T43" s="3">
        <v>1.0884762425479209</v>
      </c>
      <c r="U43" s="3">
        <v>2500</v>
      </c>
      <c r="V43" s="3">
        <v>6500</v>
      </c>
      <c r="W43" s="3">
        <v>65012.828125</v>
      </c>
      <c r="X43" s="3">
        <v>4.157</v>
      </c>
      <c r="Y43" s="3">
        <v>3.75</v>
      </c>
      <c r="Z43" s="3">
        <v>0.3856627345085144</v>
      </c>
      <c r="AA43" s="3">
        <v>2.120291623616914</v>
      </c>
      <c r="AB43" s="13">
        <f>coeff!$D$1+coeff!$D$2*C43+coeff!$D$3*D43+coeff!$D$4*N43+coeff!$D$5*W43+coeff!$D$6*X43+coeff!$D$7*Y43+coeff!$D$8*Z43+coeff!$D$9*AA43</f>
        <v>1.1193282090888921</v>
      </c>
      <c r="AC43" s="13">
        <f>coeff!$E$1+coeff!$E$2*C43+coeff!$E$3*D43+coeff!$E$4*N43+coeff!$E$5*W43+coeff!$E$6*X43+coeff!$E$7*Y43+coeff!$E$8*Z43+coeff!$E$9*AA43</f>
        <v>1.5549682006621961</v>
      </c>
      <c r="AD43" s="13">
        <f>coeff!$F$1+coeff!$F$2*C43+coeff!$F$3*D43+coeff!$F$4*N43+coeff!$F$5*W43+coeff!$F$6*X43+coeff!$F$7*Y43+coeff!$F$8*Z43+coeff!$F$9*AA43</f>
        <v>1.2450360362612019</v>
      </c>
      <c r="AE43" s="13">
        <f>coeff!$G$1+coeff!$G$2*C43+coeff!$G$3*D43+coeff!$G$4*N43+coeff!$G$5*W43+coeff!$G$6*X43+coeff!$G$7*Y43+coeff!$G$8*Z43+coeff!$G$9*AA43</f>
        <v>1.3520899323257702</v>
      </c>
      <c r="AG43" s="3">
        <v>1.0884762425479209</v>
      </c>
      <c r="AH43" s="13">
        <v>1.1193282090888921</v>
      </c>
      <c r="AI43" s="3">
        <v>1.0884762425479209</v>
      </c>
      <c r="AJ43" s="3">
        <f t="shared" si="1"/>
        <v>2.8344179996756287</v>
      </c>
      <c r="AM43" s="3">
        <v>2509.882314989376</v>
      </c>
      <c r="AN43" s="3">
        <v>2308.8964493899061</v>
      </c>
      <c r="AP43" s="3">
        <v>1.4559965952467024</v>
      </c>
      <c r="AQ43" s="13">
        <v>1.5549682006621961</v>
      </c>
      <c r="AR43" s="3">
        <v>1.4559965952467024</v>
      </c>
      <c r="AS43" s="13">
        <f t="shared" si="2"/>
        <v>6.797516267455558</v>
      </c>
      <c r="AV43" s="3">
        <v>1.2468805313110352</v>
      </c>
      <c r="AW43" s="13">
        <v>1.2450360362612019</v>
      </c>
      <c r="AX43" s="3">
        <v>1.2468805313110352</v>
      </c>
      <c r="AY43" s="13">
        <f t="shared" si="3"/>
        <v>-0.14792877132293561</v>
      </c>
      <c r="BA43" s="3">
        <v>1.357843137254902</v>
      </c>
      <c r="BB43" s="13">
        <v>1.3520899323257702</v>
      </c>
      <c r="BC43" s="3">
        <v>1.357843137254902</v>
      </c>
      <c r="BD43" s="13">
        <f t="shared" si="4"/>
        <v>-0.42370173485302665</v>
      </c>
      <c r="BG43" s="13">
        <v>1.2450360362612019</v>
      </c>
      <c r="BH43" s="13">
        <v>1.1193282090888921</v>
      </c>
      <c r="BI43" s="3">
        <v>2324.3511942017371</v>
      </c>
      <c r="BJ43" s="13">
        <f t="shared" si="5"/>
        <v>4.0013051148357182E-2</v>
      </c>
      <c r="BK43" s="13">
        <f t="shared" si="6"/>
        <v>2.3643642453500942</v>
      </c>
      <c r="BL43" s="13">
        <f t="shared" si="8"/>
        <v>1.6923387006485713</v>
      </c>
      <c r="BO43" s="3">
        <v>2335.3567738589559</v>
      </c>
      <c r="BP43" s="3">
        <v>2324.3511942017371</v>
      </c>
      <c r="BQ43" s="3">
        <v>2335.3567738589559</v>
      </c>
      <c r="BR43" s="13">
        <f t="shared" si="7"/>
        <v>-0.47125902904475941</v>
      </c>
    </row>
    <row r="44" spans="1:70" ht="28.8" x14ac:dyDescent="0.3">
      <c r="A44" s="4" t="s">
        <v>25</v>
      </c>
      <c r="B44" s="3" t="s">
        <v>93</v>
      </c>
      <c r="C44" s="3">
        <v>10.46</v>
      </c>
      <c r="D44" s="3">
        <v>361</v>
      </c>
      <c r="E44" s="3">
        <v>496</v>
      </c>
      <c r="F44" s="3">
        <v>49916.983155816619</v>
      </c>
      <c r="G44" s="3">
        <v>4700</v>
      </c>
      <c r="H44" s="3">
        <v>451.34146341463412</v>
      </c>
      <c r="I44" s="3">
        <v>1.3739612188365651</v>
      </c>
      <c r="J44" s="3">
        <v>138.27419156735905</v>
      </c>
      <c r="K44" s="3">
        <v>4700</v>
      </c>
      <c r="L44" s="3">
        <v>1.2502533197402954</v>
      </c>
      <c r="M44" s="3">
        <v>544.69504626607716</v>
      </c>
      <c r="N44" s="3">
        <v>67972.06216962263</v>
      </c>
      <c r="O44" s="3">
        <v>6400</v>
      </c>
      <c r="P44" s="3">
        <v>390.97991303598724</v>
      </c>
      <c r="Q44" s="3">
        <v>1.5088505436733439</v>
      </c>
      <c r="R44" s="3">
        <v>188.28825378417969</v>
      </c>
      <c r="S44" s="3">
        <v>6400</v>
      </c>
      <c r="T44" s="3">
        <v>1.0830468505152002</v>
      </c>
      <c r="U44" s="3">
        <v>2500</v>
      </c>
      <c r="V44" s="3">
        <v>6500</v>
      </c>
      <c r="W44" s="3">
        <v>47792.8515625</v>
      </c>
      <c r="X44" s="3">
        <v>4.0599999999999996</v>
      </c>
      <c r="Y44" s="3">
        <v>3.48</v>
      </c>
      <c r="Z44" s="3">
        <v>0.39516216516494751</v>
      </c>
      <c r="AA44" s="3">
        <v>2.5449490378707802</v>
      </c>
      <c r="AB44" s="13">
        <f>coeff!$D$1+coeff!$D$2*C44+coeff!$D$3*D44+coeff!$D$4*N44+coeff!$D$5*W44+coeff!$D$6*X44+coeff!$D$7*Y44+coeff!$D$8*Z44+coeff!$D$9*AA44</f>
        <v>1.0800908146096424</v>
      </c>
      <c r="AC44" s="13">
        <f>coeff!$E$1+coeff!$E$2*C44+coeff!$E$3*D44+coeff!$E$4*N44+coeff!$E$5*W44+coeff!$E$6*X44+coeff!$E$7*Y44+coeff!$E$8*Z44+coeff!$E$9*AA44</f>
        <v>1.5056782051606892</v>
      </c>
      <c r="AD44" s="13">
        <f>coeff!$F$1+coeff!$F$2*C44+coeff!$F$3*D44+coeff!$F$4*N44+coeff!$F$5*W44+coeff!$F$6*X44+coeff!$F$7*Y44+coeff!$F$8*Z44+coeff!$F$9*AA44</f>
        <v>1.2322422340957981</v>
      </c>
      <c r="AE44" s="13">
        <f>coeff!$G$1+coeff!$G$2*C44+coeff!$G$3*D44+coeff!$G$4*N44+coeff!$G$5*W44+coeff!$G$6*X44+coeff!$G$7*Y44+coeff!$G$8*Z44+coeff!$G$9*AA44</f>
        <v>1.3500080598681519</v>
      </c>
      <c r="AG44" s="3">
        <v>1.0830468505152002</v>
      </c>
      <c r="AH44" s="13">
        <v>1.0800908146096424</v>
      </c>
      <c r="AI44" s="3">
        <v>1.0830468505152002</v>
      </c>
      <c r="AJ44" s="3">
        <f t="shared" si="1"/>
        <v>-0.27293702983870427</v>
      </c>
      <c r="AM44" s="3">
        <v>2501.8739245851034</v>
      </c>
      <c r="AN44" s="3">
        <v>2329.371422484201</v>
      </c>
      <c r="AP44" s="3">
        <v>1.5088505436733439</v>
      </c>
      <c r="AQ44" s="13">
        <v>1.5056782051606892</v>
      </c>
      <c r="AR44" s="3">
        <v>1.5088505436733439</v>
      </c>
      <c r="AS44" s="13">
        <f t="shared" si="2"/>
        <v>-0.21024869069746241</v>
      </c>
      <c r="AV44" s="3">
        <v>1.2502533197402954</v>
      </c>
      <c r="AW44" s="13">
        <v>1.2322422340957981</v>
      </c>
      <c r="AX44" s="3">
        <v>1.2502533197402954</v>
      </c>
      <c r="AY44" s="13">
        <f t="shared" si="3"/>
        <v>-1.4405949066576813</v>
      </c>
      <c r="BA44" s="3">
        <v>1.3739612188365651</v>
      </c>
      <c r="BB44" s="13">
        <v>1.3500080598681519</v>
      </c>
      <c r="BC44" s="3">
        <v>1.3739612188365651</v>
      </c>
      <c r="BD44" s="13">
        <f t="shared" si="4"/>
        <v>-1.7433649974994292</v>
      </c>
      <c r="BG44" s="13">
        <v>1.2322422340957981</v>
      </c>
      <c r="BH44" s="13">
        <v>1.0800908146096424</v>
      </c>
      <c r="BI44" s="3">
        <v>2313.8724736995673</v>
      </c>
      <c r="BJ44" s="13">
        <f t="shared" si="5"/>
        <v>-1.5394249941271809E-3</v>
      </c>
      <c r="BK44" s="13">
        <f t="shared" si="6"/>
        <v>2.3123330487054403</v>
      </c>
      <c r="BL44" s="13">
        <f t="shared" si="8"/>
        <v>-6.6574535834663967E-2</v>
      </c>
      <c r="BO44" s="3">
        <v>2333.3001702554952</v>
      </c>
      <c r="BP44" s="3">
        <v>2313.8724736995673</v>
      </c>
      <c r="BQ44" s="3">
        <v>2333.3001702554952</v>
      </c>
      <c r="BR44" s="13">
        <f t="shared" si="7"/>
        <v>-0.83262740060575235</v>
      </c>
    </row>
    <row r="45" spans="1:70" ht="57.6" x14ac:dyDescent="0.3">
      <c r="A45" s="4" t="s">
        <v>43</v>
      </c>
      <c r="B45" s="3" t="s">
        <v>102</v>
      </c>
      <c r="C45" s="3">
        <v>10.5</v>
      </c>
      <c r="D45" s="3">
        <v>403</v>
      </c>
      <c r="E45" s="3">
        <v>563</v>
      </c>
      <c r="F45" s="3">
        <v>48361.043560585189</v>
      </c>
      <c r="G45" s="3">
        <v>4700</v>
      </c>
      <c r="H45" s="3">
        <v>499.31818181818181</v>
      </c>
      <c r="I45" s="3">
        <v>1.3970223325062034</v>
      </c>
      <c r="J45" s="3">
        <v>120.00258948036027</v>
      </c>
      <c r="K45" s="3">
        <v>4700</v>
      </c>
      <c r="L45" s="3">
        <v>1.23900306224823</v>
      </c>
      <c r="M45" s="3">
        <v>557.64221598996312</v>
      </c>
      <c r="N45" s="3">
        <v>57621.668923250436</v>
      </c>
      <c r="O45" s="3">
        <v>5600</v>
      </c>
      <c r="P45" s="3">
        <v>435.09067711421704</v>
      </c>
      <c r="Q45" s="3">
        <v>1.3837275831016456</v>
      </c>
      <c r="R45" s="3">
        <v>142.9818115234375</v>
      </c>
      <c r="S45" s="3">
        <v>5600</v>
      </c>
      <c r="T45" s="3">
        <v>1.0796294717474368</v>
      </c>
      <c r="U45" s="3">
        <v>2500</v>
      </c>
      <c r="V45" s="3">
        <v>6500</v>
      </c>
      <c r="W45" s="3">
        <v>46817.609375</v>
      </c>
      <c r="X45" s="3">
        <v>4.133</v>
      </c>
      <c r="Y45" s="3">
        <v>3.75</v>
      </c>
      <c r="Z45" s="3">
        <v>0.43846774101257324</v>
      </c>
      <c r="AA45" s="3">
        <v>2.8651730307227101</v>
      </c>
      <c r="AB45" s="13">
        <f>coeff!$D$1+coeff!$D$2*C45+coeff!$D$3*D45+coeff!$D$4*N45+coeff!$D$5*W45+coeff!$D$6*X45+coeff!$D$7*Y45+coeff!$D$8*Z45+coeff!$D$9*AA45</f>
        <v>1.1308063417866916</v>
      </c>
      <c r="AC45" s="13">
        <f>coeff!$E$1+coeff!$E$2*C45+coeff!$E$3*D45+coeff!$E$4*N45+coeff!$E$5*W45+coeff!$E$6*X45+coeff!$E$7*Y45+coeff!$E$8*Z45+coeff!$E$9*AA45</f>
        <v>1.4491099007983022</v>
      </c>
      <c r="AD45" s="13">
        <f>coeff!$F$1+coeff!$F$2*C45+coeff!$F$3*D45+coeff!$F$4*N45+coeff!$F$5*W45+coeff!$F$6*X45+coeff!$F$7*Y45+coeff!$F$8*Z45+coeff!$F$9*AA45</f>
        <v>1.2874890857423134</v>
      </c>
      <c r="AE45" s="13">
        <f>coeff!$G$1+coeff!$G$2*C45+coeff!$G$3*D45+coeff!$G$4*N45+coeff!$G$5*W45+coeff!$G$6*X45+coeff!$G$7*Y45+coeff!$G$8*Z45+coeff!$G$9*AA45</f>
        <v>1.4180097346856142</v>
      </c>
      <c r="AG45" s="3">
        <v>1.0796294717474368</v>
      </c>
      <c r="AH45" s="13">
        <v>1.1308063417866916</v>
      </c>
      <c r="AI45" s="3">
        <v>1.0796294717474368</v>
      </c>
      <c r="AJ45" s="3">
        <f t="shared" si="1"/>
        <v>4.7402253623571715</v>
      </c>
      <c r="AM45" s="3">
        <v>2500.1522411122828</v>
      </c>
      <c r="AN45" s="3">
        <v>2349.9183562614876</v>
      </c>
      <c r="AP45" s="3">
        <v>1.3837275831016456</v>
      </c>
      <c r="AQ45" s="13">
        <v>1.4491099007983022</v>
      </c>
      <c r="AR45" s="3">
        <v>1.3837275831016456</v>
      </c>
      <c r="AS45" s="13">
        <f t="shared" si="2"/>
        <v>4.7250859558715428</v>
      </c>
      <c r="AV45" s="3">
        <v>1.23900306224823</v>
      </c>
      <c r="AW45" s="13">
        <v>1.2874890857423134</v>
      </c>
      <c r="AX45" s="3">
        <v>1.23900306224823</v>
      </c>
      <c r="AY45" s="13">
        <f t="shared" si="3"/>
        <v>3.9133094155637664</v>
      </c>
      <c r="BA45" s="3">
        <v>1.3970223325062034</v>
      </c>
      <c r="BB45" s="13">
        <v>1.4180097346856142</v>
      </c>
      <c r="BC45" s="3">
        <v>1.3970223325062034</v>
      </c>
      <c r="BD45" s="13">
        <f t="shared" si="4"/>
        <v>1.5022953957908585</v>
      </c>
      <c r="BG45" s="13">
        <v>1.2874890857423134</v>
      </c>
      <c r="BH45" s="13">
        <v>1.1308063417866916</v>
      </c>
      <c r="BI45" s="3">
        <v>2471.4465566931199</v>
      </c>
      <c r="BJ45" s="13">
        <f t="shared" si="5"/>
        <v>-5.315112916411513E-2</v>
      </c>
      <c r="BK45" s="13">
        <f t="shared" si="6"/>
        <v>2.4182954275290047</v>
      </c>
      <c r="BL45" s="13">
        <f t="shared" si="8"/>
        <v>-2.1978757665032074</v>
      </c>
      <c r="BO45" s="3">
        <v>2318.632533995667</v>
      </c>
      <c r="BP45" s="3">
        <v>2471.4465566931199</v>
      </c>
      <c r="BQ45" s="3">
        <v>2318.632533995667</v>
      </c>
      <c r="BR45" s="13">
        <f t="shared" si="7"/>
        <v>6.5906960441942299</v>
      </c>
    </row>
    <row r="46" spans="1:70" ht="86.4" x14ac:dyDescent="0.3">
      <c r="A46" s="4" t="s">
        <v>51</v>
      </c>
      <c r="B46" s="3" t="s">
        <v>82</v>
      </c>
      <c r="C46" s="3">
        <v>11.1</v>
      </c>
      <c r="D46" s="3">
        <v>383</v>
      </c>
      <c r="E46" s="3">
        <v>508</v>
      </c>
      <c r="F46" s="3">
        <v>54865.289430461846</v>
      </c>
      <c r="G46" s="3">
        <v>4700</v>
      </c>
      <c r="H46" s="3">
        <v>476</v>
      </c>
      <c r="I46" s="3">
        <v>1.3263707571801566</v>
      </c>
      <c r="J46" s="3">
        <v>143.25140843462623</v>
      </c>
      <c r="K46" s="3">
        <v>4700</v>
      </c>
      <c r="L46" s="3">
        <v>1.2428199052810669</v>
      </c>
      <c r="M46" s="3">
        <v>540.06833708533543</v>
      </c>
      <c r="N46" s="3">
        <v>71208.141601237701</v>
      </c>
      <c r="O46" s="3">
        <v>6100</v>
      </c>
      <c r="P46" s="3">
        <v>410.53432726491604</v>
      </c>
      <c r="Q46" s="3">
        <v>1.410100096828552</v>
      </c>
      <c r="R46" s="3">
        <v>185.92204284667969</v>
      </c>
      <c r="S46" s="3">
        <v>6100</v>
      </c>
      <c r="T46" s="3">
        <v>1.071891193903175</v>
      </c>
      <c r="U46" s="3">
        <v>2500</v>
      </c>
      <c r="V46" s="3">
        <v>6500</v>
      </c>
      <c r="W46" s="3">
        <v>52689.77734375</v>
      </c>
      <c r="X46" s="3">
        <v>4.03</v>
      </c>
      <c r="Y46" s="3">
        <v>3.75</v>
      </c>
      <c r="Z46" s="3">
        <v>0.37870386242866516</v>
      </c>
      <c r="AA46" s="3">
        <v>2.4389532077887077</v>
      </c>
      <c r="AB46" s="13">
        <f>coeff!$D$1+coeff!$D$2*C46+coeff!$D$3*D46+coeff!$D$4*N46+coeff!$D$5*W46+coeff!$D$6*X46+coeff!$D$7*Y46+coeff!$D$8*Z46+coeff!$D$9*AA46</f>
        <v>1.0767354890320016</v>
      </c>
      <c r="AC46" s="13">
        <f>coeff!$E$1+coeff!$E$2*C46+coeff!$E$3*D46+coeff!$E$4*N46+coeff!$E$5*W46+coeff!$E$6*X46+coeff!$E$7*Y46+coeff!$E$8*Z46+coeff!$E$9*AA46</f>
        <v>1.4444427409546807</v>
      </c>
      <c r="AD46" s="13">
        <f>coeff!$F$1+coeff!$F$2*C46+coeff!$F$3*D46+coeff!$F$4*N46+coeff!$F$5*W46+coeff!$F$6*X46+coeff!$F$7*Y46+coeff!$F$8*Z46+coeff!$F$9*AA46</f>
        <v>1.2344962619846052</v>
      </c>
      <c r="AE46" s="13">
        <f>coeff!$G$1+coeff!$G$2*C46+coeff!$G$3*D46+coeff!$G$4*N46+coeff!$G$5*W46+coeff!$G$6*X46+coeff!$G$7*Y46+coeff!$G$8*Z46+coeff!$G$9*AA46</f>
        <v>1.350014760260595</v>
      </c>
      <c r="AG46" s="3">
        <v>1.071891193903175</v>
      </c>
      <c r="AH46" s="13">
        <v>1.0767354890320016</v>
      </c>
      <c r="AI46" s="3">
        <v>1.071891193903175</v>
      </c>
      <c r="AJ46" s="3">
        <f t="shared" si="1"/>
        <v>0.45193907332950328</v>
      </c>
      <c r="AM46" s="3">
        <v>2497.2366605199818</v>
      </c>
      <c r="AN46" s="3">
        <v>2543.1937821281299</v>
      </c>
      <c r="AP46" s="3">
        <v>1.410100096828552</v>
      </c>
      <c r="AQ46" s="13">
        <v>1.4444427409546807</v>
      </c>
      <c r="AR46" s="3">
        <v>1.410100096828552</v>
      </c>
      <c r="AS46" s="13">
        <f t="shared" si="2"/>
        <v>2.4354756235652064</v>
      </c>
      <c r="AV46" s="3">
        <v>1.2428199052810669</v>
      </c>
      <c r="AW46" s="13">
        <v>1.2344962619846052</v>
      </c>
      <c r="AX46" s="3">
        <v>1.2428199052810669</v>
      </c>
      <c r="AY46" s="13">
        <f t="shared" si="3"/>
        <v>-0.66973849236662508</v>
      </c>
      <c r="BA46" s="3">
        <v>1.3263707571801566</v>
      </c>
      <c r="BB46" s="13">
        <v>1.350014760260595</v>
      </c>
      <c r="BC46" s="3">
        <v>1.3263707571801566</v>
      </c>
      <c r="BD46" s="13">
        <f t="shared" si="4"/>
        <v>1.7826088936629698</v>
      </c>
      <c r="BG46" s="13">
        <v>1.2344962619846052</v>
      </c>
      <c r="BH46" s="13">
        <v>1.0767354890320016</v>
      </c>
      <c r="BI46" s="3">
        <v>2363.3470561995418</v>
      </c>
      <c r="BJ46" s="13">
        <f t="shared" si="5"/>
        <v>-5.2115305182935501E-2</v>
      </c>
      <c r="BK46" s="13">
        <f t="shared" si="6"/>
        <v>2.3112317510166065</v>
      </c>
      <c r="BL46" s="13">
        <f t="shared" si="8"/>
        <v>-2.2548714623711938</v>
      </c>
      <c r="BO46" s="3">
        <v>2314.7110991842419</v>
      </c>
      <c r="BP46" s="3">
        <v>2363.3470561995418</v>
      </c>
      <c r="BQ46" s="3">
        <v>2314.7110991842419</v>
      </c>
      <c r="BR46" s="13">
        <f t="shared" si="7"/>
        <v>2.1011674861904099</v>
      </c>
    </row>
    <row r="47" spans="1:70" ht="28.8" x14ac:dyDescent="0.3">
      <c r="A47" s="4" t="s">
        <v>25</v>
      </c>
      <c r="B47" s="3" t="s">
        <v>94</v>
      </c>
      <c r="C47" s="3">
        <v>10.49</v>
      </c>
      <c r="D47" s="3">
        <v>463.70001220703125</v>
      </c>
      <c r="E47" s="3">
        <v>642</v>
      </c>
      <c r="F47" s="3">
        <v>67307.55765049388</v>
      </c>
      <c r="G47" s="3">
        <v>5400</v>
      </c>
      <c r="H47" s="3">
        <v>571.92682926829264</v>
      </c>
      <c r="I47" s="3">
        <v>1.3845158507655813</v>
      </c>
      <c r="J47" s="3">
        <v>145.15324056608557</v>
      </c>
      <c r="K47" s="3">
        <v>5400</v>
      </c>
      <c r="L47" s="3">
        <v>1.2333984375</v>
      </c>
      <c r="M47" s="3">
        <v>720.90983419926158</v>
      </c>
      <c r="N47" s="3">
        <v>78525.483925576205</v>
      </c>
      <c r="O47" s="3">
        <v>6300</v>
      </c>
      <c r="P47" s="3">
        <v>499.75889378537011</v>
      </c>
      <c r="Q47" s="3">
        <v>1.5546901751116273</v>
      </c>
      <c r="R47" s="3">
        <v>169.34544372558594</v>
      </c>
      <c r="S47" s="3">
        <v>6300</v>
      </c>
      <c r="T47" s="3">
        <v>1.0777634112257282</v>
      </c>
      <c r="U47" s="3">
        <v>2500</v>
      </c>
      <c r="V47" s="3">
        <v>6500</v>
      </c>
      <c r="W47" s="3">
        <v>56089.62890625</v>
      </c>
      <c r="X47" s="3">
        <v>4.3499999999999996</v>
      </c>
      <c r="Y47" s="3">
        <v>3.9</v>
      </c>
      <c r="Z47" s="3">
        <v>0.40385228395462036</v>
      </c>
      <c r="AA47" s="3">
        <v>2.8673509726006738</v>
      </c>
      <c r="AB47" s="13">
        <f>coeff!$D$1+coeff!$D$2*C47+coeff!$D$3*D47+coeff!$D$4*N47+coeff!$D$5*W47+coeff!$D$6*X47+coeff!$D$7*Y47+coeff!$D$8*Z47+coeff!$D$9*AA47</f>
        <v>1.0580772563024938</v>
      </c>
      <c r="AC47" s="13">
        <f>coeff!$E$1+coeff!$E$2*C47+coeff!$E$3*D47+coeff!$E$4*N47+coeff!$E$5*W47+coeff!$E$6*X47+coeff!$E$7*Y47+coeff!$E$8*Z47+coeff!$E$9*AA47</f>
        <v>1.4531488422516112</v>
      </c>
      <c r="AD47" s="13">
        <f>coeff!$F$1+coeff!$F$2*C47+coeff!$F$3*D47+coeff!$F$4*N47+coeff!$F$5*W47+coeff!$F$6*X47+coeff!$F$7*Y47+coeff!$F$8*Z47+coeff!$F$9*AA47</f>
        <v>1.2030858449790358</v>
      </c>
      <c r="AE47" s="13">
        <f>coeff!$G$1+coeff!$G$2*C47+coeff!$G$3*D47+coeff!$G$4*N47+coeff!$G$5*W47+coeff!$G$6*X47+coeff!$G$7*Y47+coeff!$G$8*Z47+coeff!$G$9*AA47</f>
        <v>1.3131866282139935</v>
      </c>
      <c r="AG47" s="3">
        <v>1.0777634112257282</v>
      </c>
      <c r="AH47" s="13">
        <v>1.0580772563024938</v>
      </c>
      <c r="AI47" s="3">
        <v>1.0777634112257282</v>
      </c>
      <c r="AJ47" s="3">
        <f t="shared" si="1"/>
        <v>-1.8265748046545289</v>
      </c>
      <c r="AM47" s="3">
        <v>2497.22030092659</v>
      </c>
      <c r="AN47" s="3">
        <v>2491.0575569085222</v>
      </c>
      <c r="AP47" s="3">
        <v>1.5546901751116273</v>
      </c>
      <c r="AQ47" s="13">
        <v>1.4531488422516112</v>
      </c>
      <c r="AR47" s="3">
        <v>1.5546901751116273</v>
      </c>
      <c r="AS47" s="13">
        <f t="shared" si="2"/>
        <v>-6.531290573874335</v>
      </c>
      <c r="AV47" s="3">
        <v>1.2333984375</v>
      </c>
      <c r="AW47" s="13">
        <v>1.2030858449790358</v>
      </c>
      <c r="AX47" s="3">
        <v>1.2333984375</v>
      </c>
      <c r="AY47" s="13">
        <f t="shared" si="3"/>
        <v>-2.45764803970446</v>
      </c>
      <c r="BA47" s="3">
        <v>1.3845158507655813</v>
      </c>
      <c r="BB47" s="13">
        <v>1.3131866282139935</v>
      </c>
      <c r="BC47" s="3">
        <v>1.3845158507655813</v>
      </c>
      <c r="BD47" s="13">
        <f t="shared" si="4"/>
        <v>-5.1519253110858667</v>
      </c>
      <c r="BG47" s="13">
        <v>1.2030858449790358</v>
      </c>
      <c r="BH47" s="13">
        <v>1.0580772563024938</v>
      </c>
      <c r="BI47" s="3">
        <v>2251.8469981521539</v>
      </c>
      <c r="BJ47" s="13">
        <f t="shared" si="5"/>
        <v>9.3161031293758079E-3</v>
      </c>
      <c r="BK47" s="13">
        <f t="shared" si="6"/>
        <v>2.2611631012815296</v>
      </c>
      <c r="BL47" s="13">
        <f t="shared" si="8"/>
        <v>0.41200491570448161</v>
      </c>
      <c r="BO47" s="3">
        <v>2311.1618487257283</v>
      </c>
      <c r="BP47" s="3">
        <v>2251.8469981521539</v>
      </c>
      <c r="BQ47" s="3">
        <v>2311.1618487257283</v>
      </c>
      <c r="BR47" s="13">
        <f t="shared" si="7"/>
        <v>-2.5664516142077187</v>
      </c>
    </row>
    <row r="48" spans="1:70" ht="28.8" x14ac:dyDescent="0.3">
      <c r="A48" s="4" t="s">
        <v>239</v>
      </c>
      <c r="B48" s="3" t="s">
        <v>240</v>
      </c>
      <c r="C48" s="3">
        <v>10.49</v>
      </c>
      <c r="D48" s="3">
        <v>464</v>
      </c>
      <c r="E48" s="3">
        <v>642</v>
      </c>
      <c r="F48" s="3">
        <v>67307.55765049388</v>
      </c>
      <c r="G48" s="3">
        <v>5400</v>
      </c>
      <c r="H48" s="3">
        <v>572</v>
      </c>
      <c r="I48" s="3">
        <v>1.3836206896551724</v>
      </c>
      <c r="J48" s="3">
        <v>145.05939148813337</v>
      </c>
      <c r="K48" s="3">
        <v>5400</v>
      </c>
      <c r="L48" s="3">
        <v>1.232758641242981</v>
      </c>
      <c r="M48" s="3">
        <v>720.90983419926158</v>
      </c>
      <c r="N48" s="3">
        <v>78525.483925576205</v>
      </c>
      <c r="O48" s="3">
        <v>6300</v>
      </c>
      <c r="P48" s="3">
        <v>499.80115319874437</v>
      </c>
      <c r="Q48" s="3">
        <v>1.5536849874984087</v>
      </c>
      <c r="R48" s="3">
        <v>169.2359619140625</v>
      </c>
      <c r="S48" s="3">
        <v>6300</v>
      </c>
      <c r="T48" s="3">
        <v>1.0771576577559145</v>
      </c>
      <c r="U48" s="3">
        <v>2500</v>
      </c>
      <c r="V48" s="3">
        <v>6500</v>
      </c>
      <c r="W48" s="3">
        <v>56089.62890625</v>
      </c>
      <c r="X48" s="3">
        <v>4.3499999999999996</v>
      </c>
      <c r="Y48" s="3">
        <v>3.9</v>
      </c>
      <c r="Z48" s="3">
        <v>0.40385228395462036</v>
      </c>
      <c r="AA48" s="3">
        <v>2.8673509726006738</v>
      </c>
      <c r="AB48" s="13">
        <f>coeff!$D$1+coeff!$D$2*C48+coeff!$D$3*D48+coeff!$D$4*N48+coeff!$D$5*W48+coeff!$D$6*X48+coeff!$D$7*Y48+coeff!$D$8*Z48+coeff!$D$9*AA48</f>
        <v>1.0577147270544471</v>
      </c>
      <c r="AC48" s="13">
        <f>coeff!$E$1+coeff!$E$2*C48+coeff!$E$3*D48+coeff!$E$4*N48+coeff!$E$5*W48+coeff!$E$6*X48+coeff!$E$7*Y48+coeff!$E$8*Z48+coeff!$E$9*AA48</f>
        <v>1.4526681478119139</v>
      </c>
      <c r="AD48" s="13">
        <f>coeff!$F$1+coeff!$F$2*C48+coeff!$F$3*D48+coeff!$F$4*N48+coeff!$F$5*W48+coeff!$F$6*X48+coeff!$F$7*Y48+coeff!$F$8*Z48+coeff!$F$9*AA48</f>
        <v>1.2026317984549877</v>
      </c>
      <c r="AE48" s="13">
        <f>coeff!$G$1+coeff!$G$2*C48+coeff!$G$3*D48+coeff!$G$4*N48+coeff!$G$5*W48+coeff!$G$6*X48+coeff!$G$7*Y48+coeff!$G$8*Z48+coeff!$G$9*AA48</f>
        <v>1.312700099011723</v>
      </c>
      <c r="AG48" s="3">
        <v>1.0771576577559145</v>
      </c>
      <c r="AH48" s="13">
        <v>1.0577147270544471</v>
      </c>
      <c r="AI48" s="3">
        <v>1.0771576577559145</v>
      </c>
      <c r="AJ48" s="3">
        <f t="shared" si="1"/>
        <v>-1.8050218147242847</v>
      </c>
      <c r="AM48" s="3">
        <v>2496.5153953284293</v>
      </c>
      <c r="AN48" s="3">
        <v>2694.8227187337216</v>
      </c>
      <c r="AP48" s="3">
        <v>1.5536849874984087</v>
      </c>
      <c r="AQ48" s="13">
        <v>1.4526681478119139</v>
      </c>
      <c r="AR48" s="3">
        <v>1.5536849874984087</v>
      </c>
      <c r="AS48" s="13">
        <f t="shared" si="2"/>
        <v>-6.5017581105126201</v>
      </c>
      <c r="AV48" s="3">
        <v>1.232758641242981</v>
      </c>
      <c r="AW48" s="13">
        <v>1.2026317984549877</v>
      </c>
      <c r="AX48" s="3">
        <v>1.232758641242981</v>
      </c>
      <c r="AY48" s="13">
        <f t="shared" si="3"/>
        <v>-2.4438557378609498</v>
      </c>
      <c r="BA48" s="3">
        <v>1.3836206896551724</v>
      </c>
      <c r="BB48" s="13">
        <v>1.312700099011723</v>
      </c>
      <c r="BC48" s="3">
        <v>1.3836206896551724</v>
      </c>
      <c r="BD48" s="13">
        <f t="shared" si="4"/>
        <v>-5.1257249312399535</v>
      </c>
      <c r="BG48" s="13">
        <v>1.2026317984549877</v>
      </c>
      <c r="BH48" s="13">
        <v>1.0577147270544471</v>
      </c>
      <c r="BI48" s="3">
        <v>2251.3483614425591</v>
      </c>
      <c r="BJ48" s="13">
        <f t="shared" si="5"/>
        <v>8.9981640668757024E-3</v>
      </c>
      <c r="BK48" s="13">
        <f t="shared" si="6"/>
        <v>2.2603465255094348</v>
      </c>
      <c r="BL48" s="13">
        <f t="shared" si="8"/>
        <v>0.39808781376332131</v>
      </c>
      <c r="BO48" s="3">
        <v>2309.9162989988954</v>
      </c>
      <c r="BP48" s="3">
        <v>2251.3483614425591</v>
      </c>
      <c r="BQ48" s="3">
        <v>2309.9162989988954</v>
      </c>
      <c r="BR48" s="13">
        <f t="shared" si="7"/>
        <v>-2.5355004240508352</v>
      </c>
    </row>
    <row r="49" spans="1:70" ht="57.6" x14ac:dyDescent="0.3">
      <c r="A49" s="4" t="s">
        <v>43</v>
      </c>
      <c r="B49" s="3" t="s">
        <v>119</v>
      </c>
      <c r="C49" s="3">
        <v>10.199999999999999</v>
      </c>
      <c r="D49" s="3">
        <v>418</v>
      </c>
      <c r="E49" s="3">
        <v>564</v>
      </c>
      <c r="F49" s="3">
        <v>48088.659809981138</v>
      </c>
      <c r="G49" s="3">
        <v>4500</v>
      </c>
      <c r="H49" s="3">
        <v>514.13636363636363</v>
      </c>
      <c r="I49" s="3">
        <v>1.3492822966507176</v>
      </c>
      <c r="J49" s="3">
        <v>115.04464069373478</v>
      </c>
      <c r="K49" s="3">
        <v>4500</v>
      </c>
      <c r="L49" s="3">
        <v>1.2299913167953491</v>
      </c>
      <c r="M49" s="3">
        <v>565.48667764619995</v>
      </c>
      <c r="N49" s="3">
        <v>64118.21307997487</v>
      </c>
      <c r="O49" s="3">
        <v>6000</v>
      </c>
      <c r="P49" s="3">
        <v>447.36798658634592</v>
      </c>
      <c r="Q49" s="3">
        <v>1.3528389417373206</v>
      </c>
      <c r="R49" s="3">
        <v>153.39285278320312</v>
      </c>
      <c r="S49" s="3">
        <v>6000</v>
      </c>
      <c r="T49" s="3">
        <v>1.0702583411156601</v>
      </c>
      <c r="U49" s="3">
        <v>2500</v>
      </c>
      <c r="V49" s="3">
        <v>6500</v>
      </c>
      <c r="W49" s="3">
        <v>48817.2734375</v>
      </c>
      <c r="X49" s="3">
        <v>4</v>
      </c>
      <c r="Y49" s="3">
        <v>4.0999999999999996</v>
      </c>
      <c r="Z49" s="3">
        <v>0.42281681299209595</v>
      </c>
      <c r="AA49" s="3">
        <v>2.8558841160471569</v>
      </c>
      <c r="AB49" s="13">
        <f>coeff!$D$1+coeff!$D$2*C49+coeff!$D$3*D49+coeff!$D$4*N49+coeff!$D$5*W49+coeff!$D$6*X49+coeff!$D$7*Y49+coeff!$D$8*Z49+coeff!$D$9*AA49</f>
        <v>1.1034162007983743</v>
      </c>
      <c r="AC49" s="13">
        <f>coeff!$E$1+coeff!$E$2*C49+coeff!$E$3*D49+coeff!$E$4*N49+coeff!$E$5*W49+coeff!$E$6*X49+coeff!$E$7*Y49+coeff!$E$8*Z49+coeff!$E$9*AA49</f>
        <v>1.4578062748554643</v>
      </c>
      <c r="AD49" s="13">
        <f>coeff!$F$1+coeff!$F$2*C49+coeff!$F$3*D49+coeff!$F$4*N49+coeff!$F$5*W49+coeff!$F$6*X49+coeff!$F$7*Y49+coeff!$F$8*Z49+coeff!$F$9*AA49</f>
        <v>1.2676214279810345</v>
      </c>
      <c r="AE49" s="13">
        <f>coeff!$G$1+coeff!$G$2*C49+coeff!$G$3*D49+coeff!$G$4*N49+coeff!$G$5*W49+coeff!$G$6*X49+coeff!$G$7*Y49+coeff!$G$8*Z49+coeff!$G$9*AA49</f>
        <v>1.3916675287972897</v>
      </c>
      <c r="AG49" s="3">
        <v>1.0702583411156601</v>
      </c>
      <c r="AH49" s="13">
        <v>1.1034162007983743</v>
      </c>
      <c r="AI49" s="3">
        <v>1.0702583411156601</v>
      </c>
      <c r="AJ49" s="3">
        <f t="shared" si="1"/>
        <v>3.0981173805335422</v>
      </c>
      <c r="AM49" s="3">
        <v>2490.5197145660686</v>
      </c>
      <c r="AN49" s="3">
        <v>2235.7130462883219</v>
      </c>
      <c r="AP49" s="3">
        <v>1.3528389417373206</v>
      </c>
      <c r="AQ49" s="13">
        <v>1.4578062748554643</v>
      </c>
      <c r="AR49" s="3">
        <v>1.3528389417373206</v>
      </c>
      <c r="AS49" s="13">
        <f t="shared" si="2"/>
        <v>7.7590413669896536</v>
      </c>
      <c r="AV49" s="3">
        <v>1.2299913167953491</v>
      </c>
      <c r="AW49" s="13">
        <v>1.2676214279810345</v>
      </c>
      <c r="AX49" s="3">
        <v>1.2299913167953491</v>
      </c>
      <c r="AY49" s="13">
        <f t="shared" si="3"/>
        <v>3.0593802307261675</v>
      </c>
      <c r="BA49" s="3">
        <v>1.3492822966507176</v>
      </c>
      <c r="BB49" s="13">
        <v>1.3916675287972897</v>
      </c>
      <c r="BC49" s="3">
        <v>1.3492822966507176</v>
      </c>
      <c r="BD49" s="13">
        <f t="shared" si="4"/>
        <v>3.1413168505792788</v>
      </c>
      <c r="BG49" s="13">
        <v>1.2676214279810345</v>
      </c>
      <c r="BH49" s="13">
        <v>1.1034162007983743</v>
      </c>
      <c r="BI49" s="3">
        <v>2407.537691435803</v>
      </c>
      <c r="BJ49" s="13">
        <f t="shared" si="5"/>
        <v>-3.650006265639405E-2</v>
      </c>
      <c r="BK49" s="13">
        <f t="shared" si="6"/>
        <v>2.3710376287794088</v>
      </c>
      <c r="BL49" s="13">
        <f t="shared" si="8"/>
        <v>-1.5394130490954709</v>
      </c>
      <c r="BO49" s="3">
        <v>2300.2496579110093</v>
      </c>
      <c r="BP49" s="3">
        <v>2407.537691435803</v>
      </c>
      <c r="BQ49" s="3">
        <v>2300.2496579110093</v>
      </c>
      <c r="BR49" s="13">
        <f t="shared" si="7"/>
        <v>4.6641908262352798</v>
      </c>
    </row>
    <row r="50" spans="1:70" ht="43.2" x14ac:dyDescent="0.3">
      <c r="A50" s="4" t="s">
        <v>91</v>
      </c>
      <c r="B50" s="3" t="s">
        <v>92</v>
      </c>
      <c r="C50" s="3">
        <v>11.4</v>
      </c>
      <c r="D50" s="3">
        <v>471</v>
      </c>
      <c r="E50" s="3">
        <v>615</v>
      </c>
      <c r="F50" s="3">
        <v>60813.206549700277</v>
      </c>
      <c r="G50" s="3">
        <v>5500</v>
      </c>
      <c r="H50" s="3">
        <v>551.68292682926824</v>
      </c>
      <c r="I50" s="3">
        <v>1.3057324840764331</v>
      </c>
      <c r="J50" s="3">
        <v>129.11508821592415</v>
      </c>
      <c r="K50" s="3">
        <v>5500</v>
      </c>
      <c r="L50" s="3">
        <v>1.1713013648986816</v>
      </c>
      <c r="M50" s="3">
        <v>689.89374672836402</v>
      </c>
      <c r="N50" s="3">
        <v>67447.374536940304</v>
      </c>
      <c r="O50" s="3">
        <v>6100</v>
      </c>
      <c r="P50" s="3">
        <v>529.51323591409425</v>
      </c>
      <c r="Q50" s="3">
        <v>1.4647425620559746</v>
      </c>
      <c r="R50" s="3">
        <v>143.20036315917969</v>
      </c>
      <c r="S50" s="3">
        <v>6100</v>
      </c>
      <c r="T50" s="3">
        <v>1.1242319233844889</v>
      </c>
      <c r="U50" s="3">
        <v>3000</v>
      </c>
      <c r="V50" s="3">
        <v>7000</v>
      </c>
      <c r="W50" s="3">
        <v>55284.73828125</v>
      </c>
      <c r="X50" s="3">
        <v>4.375</v>
      </c>
      <c r="Y50" s="3">
        <v>3.915</v>
      </c>
      <c r="Z50" s="3">
        <v>0.47069349884986877</v>
      </c>
      <c r="AA50" s="3">
        <v>3.3271362856784719</v>
      </c>
      <c r="AB50" s="13">
        <f>coeff!$D$1+coeff!$D$2*C50+coeff!$D$3*D50+coeff!$D$4*N50+coeff!$D$5*W50+coeff!$D$6*X50+coeff!$D$7*Y50+coeff!$D$8*Z50+coeff!$D$9*AA50</f>
        <v>1.2349623931913536</v>
      </c>
      <c r="AC50" s="13">
        <f>coeff!$E$1+coeff!$E$2*C50+coeff!$E$3*D50+coeff!$E$4*N50+coeff!$E$5*W50+coeff!$E$6*X50+coeff!$E$7*Y50+coeff!$E$8*Z50+coeff!$E$9*AA50</f>
        <v>1.5259721495886158</v>
      </c>
      <c r="AD50" s="13">
        <f>coeff!$F$1+coeff!$F$2*C50+coeff!$F$3*D50+coeff!$F$4*N50+coeff!$F$5*W50+coeff!$F$6*X50+coeff!$F$7*Y50+coeff!$F$8*Z50+coeff!$F$9*AA50</f>
        <v>1.2709521690718137</v>
      </c>
      <c r="AE50" s="13">
        <f>coeff!$G$1+coeff!$G$2*C50+coeff!$G$3*D50+coeff!$G$4*N50+coeff!$G$5*W50+coeff!$G$6*X50+coeff!$G$7*Y50+coeff!$G$8*Z50+coeff!$G$9*AA50</f>
        <v>1.3858932725221005</v>
      </c>
      <c r="AG50" s="3">
        <v>1.1242319233844889</v>
      </c>
      <c r="AH50" s="13">
        <v>1.2349623931913536</v>
      </c>
      <c r="AI50" s="3">
        <v>1.1242319233844889</v>
      </c>
      <c r="AJ50" s="3">
        <f t="shared" si="1"/>
        <v>9.849432977629009</v>
      </c>
      <c r="AM50" s="3">
        <v>2490.4493607266095</v>
      </c>
      <c r="AN50" s="3">
        <v>2419.10549238361</v>
      </c>
      <c r="AP50" s="3">
        <v>1.4647425620559746</v>
      </c>
      <c r="AQ50" s="13">
        <v>1.5259721495886158</v>
      </c>
      <c r="AR50" s="3">
        <v>1.4647425620559746</v>
      </c>
      <c r="AS50" s="13">
        <f t="shared" si="2"/>
        <v>4.1802286025400086</v>
      </c>
      <c r="AV50" s="3">
        <v>1.1713013648986816</v>
      </c>
      <c r="AW50" s="13">
        <v>1.2709521690718137</v>
      </c>
      <c r="AX50" s="3">
        <v>1.1713013648986816</v>
      </c>
      <c r="AY50" s="13">
        <f t="shared" si="3"/>
        <v>8.5076998251216054</v>
      </c>
      <c r="BA50" s="3">
        <v>1.3057324840764331</v>
      </c>
      <c r="BB50" s="13">
        <v>1.3858932725221005</v>
      </c>
      <c r="BC50" s="3">
        <v>1.3057324840764331</v>
      </c>
      <c r="BD50" s="13">
        <f t="shared" si="4"/>
        <v>6.1391433102291639</v>
      </c>
      <c r="BG50" s="13">
        <v>1.2709521690718137</v>
      </c>
      <c r="BH50" s="13">
        <v>1.2349623931913536</v>
      </c>
      <c r="BI50" s="3">
        <v>2502.5705393877897</v>
      </c>
      <c r="BJ50" s="13">
        <f t="shared" si="5"/>
        <v>3.3440228753778278E-3</v>
      </c>
      <c r="BK50" s="13">
        <f t="shared" si="6"/>
        <v>2.5059145622631673</v>
      </c>
      <c r="BL50" s="13">
        <f t="shared" si="8"/>
        <v>0.13344520702085466</v>
      </c>
      <c r="BO50" s="3">
        <v>2295.5332882831704</v>
      </c>
      <c r="BP50" s="3">
        <v>2502.5705393877897</v>
      </c>
      <c r="BQ50" s="3">
        <v>2295.5332882831704</v>
      </c>
      <c r="BR50" s="13">
        <f t="shared" si="7"/>
        <v>9.0191352119081039</v>
      </c>
    </row>
    <row r="51" spans="1:70" ht="43.2" x14ac:dyDescent="0.3">
      <c r="A51" s="4" t="s">
        <v>125</v>
      </c>
      <c r="B51" s="3" t="s">
        <v>126</v>
      </c>
      <c r="C51" s="3">
        <v>10.44</v>
      </c>
      <c r="D51" s="3">
        <v>323</v>
      </c>
      <c r="E51" s="3">
        <v>427</v>
      </c>
      <c r="F51" s="3">
        <v>49673.257879364086</v>
      </c>
      <c r="G51" s="3">
        <v>4900</v>
      </c>
      <c r="H51" s="3">
        <v>396.53658536585368</v>
      </c>
      <c r="I51" s="3">
        <v>1.3219814241486068</v>
      </c>
      <c r="J51" s="3">
        <v>153.78717609710245</v>
      </c>
      <c r="K51" s="3">
        <v>4900</v>
      </c>
      <c r="L51" s="3">
        <v>1.2276675701141357</v>
      </c>
      <c r="M51" s="3">
        <v>477.71248290044309</v>
      </c>
      <c r="N51" s="3">
        <v>65893.09718691156</v>
      </c>
      <c r="O51" s="3">
        <v>6500</v>
      </c>
      <c r="P51" s="3">
        <v>344.2029219331323</v>
      </c>
      <c r="Q51" s="3">
        <v>1.4789860151716505</v>
      </c>
      <c r="R51" s="3">
        <v>204.00340270996094</v>
      </c>
      <c r="S51" s="3">
        <v>6500</v>
      </c>
      <c r="T51" s="3">
        <v>1.0656437211552086</v>
      </c>
      <c r="U51" s="3">
        <v>2500</v>
      </c>
      <c r="V51" s="3">
        <v>6500</v>
      </c>
      <c r="W51" s="3">
        <v>45618.296875</v>
      </c>
      <c r="X51" s="3">
        <v>3.9359999999999999</v>
      </c>
      <c r="Y51" s="3">
        <v>3.3149999999999999</v>
      </c>
      <c r="Z51" s="3">
        <v>0.37429982423782349</v>
      </c>
      <c r="AA51" s="3">
        <v>2.3753131076924605</v>
      </c>
      <c r="AB51" s="13">
        <f>coeff!$D$1+coeff!$D$2*C51+coeff!$D$3*D51+coeff!$D$4*N51+coeff!$D$5*W51+coeff!$D$6*X51+coeff!$D$7*Y51+coeff!$D$8*Z51+coeff!$D$9*AA51</f>
        <v>1.0620053965435547</v>
      </c>
      <c r="AC51" s="13">
        <f>coeff!$E$1+coeff!$E$2*C51+coeff!$E$3*D51+coeff!$E$4*N51+coeff!$E$5*W51+coeff!$E$6*X51+coeff!$E$7*Y51+coeff!$E$8*Z51+coeff!$E$9*AA51</f>
        <v>1.494703136940938</v>
      </c>
      <c r="AD51" s="13">
        <f>coeff!$F$1+coeff!$F$2*C51+coeff!$F$3*D51+coeff!$F$4*N51+coeff!$F$5*W51+coeff!$F$6*X51+coeff!$F$7*Y51+coeff!$F$8*Z51+coeff!$F$9*AA51</f>
        <v>1.211766924805846</v>
      </c>
      <c r="AE51" s="13">
        <f>coeff!$G$1+coeff!$G$2*C51+coeff!$G$3*D51+coeff!$G$4*N51+coeff!$G$5*W51+coeff!$G$6*X51+coeff!$G$7*Y51+coeff!$G$8*Z51+coeff!$G$9*AA51</f>
        <v>1.3259325086555938</v>
      </c>
      <c r="AG51" s="3">
        <v>1.0656437211552086</v>
      </c>
      <c r="AH51" s="13">
        <v>1.0620053965435547</v>
      </c>
      <c r="AI51" s="3">
        <v>1.0656437211552086</v>
      </c>
      <c r="AJ51" s="3">
        <f t="shared" si="1"/>
        <v>-0.34142035836420942</v>
      </c>
      <c r="AM51" s="3">
        <v>2482.5256972469124</v>
      </c>
      <c r="AN51" s="3">
        <v>2379.5601203101842</v>
      </c>
      <c r="AP51" s="3">
        <v>1.4789860151716505</v>
      </c>
      <c r="AQ51" s="13">
        <v>1.494703136940938</v>
      </c>
      <c r="AR51" s="3">
        <v>1.4789860151716505</v>
      </c>
      <c r="AS51" s="13">
        <f t="shared" si="2"/>
        <v>1.0626957664277441</v>
      </c>
      <c r="AV51" s="3">
        <v>1.2276675701141357</v>
      </c>
      <c r="AW51" s="13">
        <v>1.211766924805846</v>
      </c>
      <c r="AX51" s="3">
        <v>1.2276675701141357</v>
      </c>
      <c r="AY51" s="13">
        <f t="shared" si="3"/>
        <v>-1.2951914423227324</v>
      </c>
      <c r="BA51" s="3">
        <v>1.3219814241486068</v>
      </c>
      <c r="BB51" s="13">
        <v>1.3259325086555938</v>
      </c>
      <c r="BC51" s="3">
        <v>1.3219814241486068</v>
      </c>
      <c r="BD51" s="13">
        <f t="shared" si="4"/>
        <v>0.29887594748402846</v>
      </c>
      <c r="BG51" s="13">
        <v>1.211766924805846</v>
      </c>
      <c r="BH51" s="13">
        <v>1.0620053965435547</v>
      </c>
      <c r="BI51" s="3">
        <v>2281.0075457392977</v>
      </c>
      <c r="BJ51" s="13">
        <f t="shared" si="5"/>
        <v>-7.2352243898969881E-3</v>
      </c>
      <c r="BK51" s="13">
        <f t="shared" si="6"/>
        <v>2.2737723213494005</v>
      </c>
      <c r="BL51" s="13">
        <f t="shared" si="8"/>
        <v>-0.31820355635269354</v>
      </c>
      <c r="BO51" s="3">
        <v>2293.3112912693441</v>
      </c>
      <c r="BP51" s="3">
        <v>2281.0075457392977</v>
      </c>
      <c r="BQ51" s="3">
        <v>2293.3112912693441</v>
      </c>
      <c r="BR51" s="13">
        <f t="shared" si="7"/>
        <v>-0.53650568838547408</v>
      </c>
    </row>
    <row r="52" spans="1:70" ht="43.2" x14ac:dyDescent="0.3">
      <c r="A52" s="4" t="s">
        <v>98</v>
      </c>
      <c r="B52" s="3" t="s">
        <v>99</v>
      </c>
      <c r="C52" s="3">
        <v>11.3</v>
      </c>
      <c r="D52" s="3">
        <v>483</v>
      </c>
      <c r="E52" s="3">
        <v>647</v>
      </c>
      <c r="F52" s="3">
        <v>64749.807546428201</v>
      </c>
      <c r="G52" s="3">
        <v>4800</v>
      </c>
      <c r="H52" s="3">
        <v>591.09756097560978</v>
      </c>
      <c r="I52" s="3">
        <v>1.339544513457557</v>
      </c>
      <c r="J52" s="3">
        <v>134.05757255989275</v>
      </c>
      <c r="K52" s="3">
        <v>4800</v>
      </c>
      <c r="L52" s="3">
        <v>1.223804235458374</v>
      </c>
      <c r="M52" s="3">
        <v>726.46950119834219</v>
      </c>
      <c r="N52" s="3">
        <v>87682.031052454855</v>
      </c>
      <c r="O52" s="3">
        <v>6500</v>
      </c>
      <c r="P52" s="3">
        <v>514.9783196591477</v>
      </c>
      <c r="Q52" s="3">
        <v>1.5040776422325925</v>
      </c>
      <c r="R52" s="3">
        <v>181.53630065917969</v>
      </c>
      <c r="S52" s="3">
        <v>6500</v>
      </c>
      <c r="T52" s="3">
        <v>1.0662077011576558</v>
      </c>
      <c r="U52" s="3">
        <v>2500</v>
      </c>
      <c r="V52" s="3">
        <v>6500</v>
      </c>
      <c r="W52" s="3">
        <v>60702.9375</v>
      </c>
      <c r="X52" s="3">
        <v>4.2510000000000003</v>
      </c>
      <c r="Y52" s="3">
        <v>4.25</v>
      </c>
      <c r="Z52" s="3">
        <v>0.38975104689598083</v>
      </c>
      <c r="AA52" s="3">
        <v>2.754987807729206</v>
      </c>
      <c r="AB52" s="13">
        <f>coeff!$D$1+coeff!$D$2*C52+coeff!$D$3*D52+coeff!$D$4*N52+coeff!$D$5*W52+coeff!$D$6*X52+coeff!$D$7*Y52+coeff!$D$8*Z52+coeff!$D$9*AA52</f>
        <v>1.0644457516868291</v>
      </c>
      <c r="AC52" s="13">
        <f>coeff!$E$1+coeff!$E$2*C52+coeff!$E$3*D52+coeff!$E$4*N52+coeff!$E$5*W52+coeff!$E$6*X52+coeff!$E$7*Y52+coeff!$E$8*Z52+coeff!$E$9*AA52</f>
        <v>1.4930963422416232</v>
      </c>
      <c r="AD52" s="13">
        <f>coeff!$F$1+coeff!$F$2*C52+coeff!$F$3*D52+coeff!$F$4*N52+coeff!$F$5*W52+coeff!$F$6*X52+coeff!$F$7*Y52+coeff!$F$8*Z52+coeff!$F$9*AA52</f>
        <v>1.2100832329101205</v>
      </c>
      <c r="AE52" s="13">
        <f>coeff!$G$1+coeff!$G$2*C52+coeff!$G$3*D52+coeff!$G$4*N52+coeff!$G$5*W52+coeff!$G$6*X52+coeff!$G$7*Y52+coeff!$G$8*Z52+coeff!$G$9*AA52</f>
        <v>1.3180936161678607</v>
      </c>
      <c r="AG52" s="3">
        <v>1.0662077011576558</v>
      </c>
      <c r="AH52" s="13">
        <v>1.0644457516868291</v>
      </c>
      <c r="AI52" s="3">
        <v>1.0662077011576558</v>
      </c>
      <c r="AJ52" s="3">
        <f t="shared" si="1"/>
        <v>-0.16525386835169925</v>
      </c>
      <c r="AM52" s="3">
        <v>2480.4354252536414</v>
      </c>
      <c r="AN52" s="3">
        <v>2470.1848675377023</v>
      </c>
      <c r="AP52" s="3">
        <v>1.5040776422325925</v>
      </c>
      <c r="AQ52" s="13">
        <v>1.4930963422416232</v>
      </c>
      <c r="AR52" s="3">
        <v>1.5040776422325925</v>
      </c>
      <c r="AS52" s="13">
        <f t="shared" si="2"/>
        <v>-0.73010193640463306</v>
      </c>
      <c r="AV52" s="3">
        <v>1.223804235458374</v>
      </c>
      <c r="AW52" s="13">
        <v>1.2100832329101205</v>
      </c>
      <c r="AX52" s="3">
        <v>1.223804235458374</v>
      </c>
      <c r="AY52" s="13">
        <f t="shared" si="3"/>
        <v>-1.1211762592988819</v>
      </c>
      <c r="BA52" s="3">
        <v>1.339544513457557</v>
      </c>
      <c r="BB52" s="13">
        <v>1.3180936161678607</v>
      </c>
      <c r="BC52" s="3">
        <v>1.339544513457557</v>
      </c>
      <c r="BD52" s="13">
        <f t="shared" si="4"/>
        <v>-1.6013575565569256</v>
      </c>
      <c r="BG52" s="13">
        <v>1.2100832329101205</v>
      </c>
      <c r="BH52" s="13">
        <v>1.0644457516868291</v>
      </c>
      <c r="BI52" s="3">
        <v>2292.7582901968772</v>
      </c>
      <c r="BJ52" s="13">
        <f t="shared" si="5"/>
        <v>-1.8229305599927415E-2</v>
      </c>
      <c r="BK52" s="13">
        <f t="shared" si="6"/>
        <v>2.2745289845969499</v>
      </c>
      <c r="BL52" s="13">
        <f t="shared" si="8"/>
        <v>-0.80145409108328747</v>
      </c>
      <c r="BO52" s="3">
        <v>2290.0119366160297</v>
      </c>
      <c r="BP52" s="3">
        <v>2292.7582901968772</v>
      </c>
      <c r="BQ52" s="3">
        <v>2290.0119366160297</v>
      </c>
      <c r="BR52" s="13">
        <f t="shared" si="7"/>
        <v>0.1199274788456228</v>
      </c>
    </row>
    <row r="53" spans="1:70" ht="86.4" x14ac:dyDescent="0.3">
      <c r="A53" s="4" t="s">
        <v>51</v>
      </c>
      <c r="B53" s="3" t="s">
        <v>72</v>
      </c>
      <c r="C53" s="3">
        <v>11.3</v>
      </c>
      <c r="D53" s="3">
        <v>371</v>
      </c>
      <c r="E53" s="3">
        <v>495</v>
      </c>
      <c r="F53" s="3">
        <v>51886.050119621425</v>
      </c>
      <c r="G53" s="3">
        <v>4800</v>
      </c>
      <c r="H53" s="3">
        <v>452.56521739130437</v>
      </c>
      <c r="I53" s="3">
        <v>1.3342318059299192</v>
      </c>
      <c r="J53" s="3">
        <v>139.85458253267231</v>
      </c>
      <c r="K53" s="3">
        <v>4800</v>
      </c>
      <c r="L53" s="3">
        <v>1.2198523283004761</v>
      </c>
      <c r="M53" s="3">
        <v>515.22119518876002</v>
      </c>
      <c r="N53" s="3">
        <v>64857.562649526772</v>
      </c>
      <c r="O53" s="3">
        <v>6000</v>
      </c>
      <c r="P53" s="3">
        <v>396.96568737374423</v>
      </c>
      <c r="Q53" s="3">
        <v>1.38873637517186</v>
      </c>
      <c r="R53" s="3">
        <v>174.81822204589844</v>
      </c>
      <c r="S53" s="3">
        <v>6000</v>
      </c>
      <c r="T53" s="3">
        <v>1.0699883756704696</v>
      </c>
      <c r="U53" s="3">
        <v>2500</v>
      </c>
      <c r="V53" s="3">
        <v>6500</v>
      </c>
      <c r="W53" s="3">
        <v>49489.1484375</v>
      </c>
      <c r="X53" s="3">
        <v>4.0599999999999996</v>
      </c>
      <c r="Y53" s="3">
        <v>3.58</v>
      </c>
      <c r="Z53" s="3">
        <v>0.39003565907478333</v>
      </c>
      <c r="AA53" s="3">
        <v>2.5486929752699443</v>
      </c>
      <c r="AB53" s="13">
        <f>coeff!$D$1+coeff!$D$2*C53+coeff!$D$3*D53+coeff!$D$4*N53+coeff!$D$5*W53+coeff!$D$6*X53+coeff!$D$7*Y53+coeff!$D$8*Z53+coeff!$D$9*AA53</f>
        <v>1.0999930703750462</v>
      </c>
      <c r="AC53" s="13">
        <f>coeff!$E$1+coeff!$E$2*C53+coeff!$E$3*D53+coeff!$E$4*N53+coeff!$E$5*W53+coeff!$E$6*X53+coeff!$E$7*Y53+coeff!$E$8*Z53+coeff!$E$9*AA53</f>
        <v>1.4508395736215491</v>
      </c>
      <c r="AD53" s="13">
        <f>coeff!$F$1+coeff!$F$2*C53+coeff!$F$3*D53+coeff!$F$4*N53+coeff!$F$5*W53+coeff!$F$6*X53+coeff!$F$7*Y53+coeff!$F$8*Z53+coeff!$F$9*AA53</f>
        <v>1.241912801101533</v>
      </c>
      <c r="AE53" s="13">
        <f>coeff!$G$1+coeff!$G$2*C53+coeff!$G$3*D53+coeff!$G$4*N53+coeff!$G$5*W53+coeff!$G$6*X53+coeff!$G$7*Y53+coeff!$G$8*Z53+coeff!$G$9*AA53</f>
        <v>1.3606915162001769</v>
      </c>
      <c r="AG53" s="3">
        <v>1.0699883756704696</v>
      </c>
      <c r="AH53" s="13">
        <v>1.0999930703750462</v>
      </c>
      <c r="AI53" s="3">
        <v>1.0699883756704696</v>
      </c>
      <c r="AJ53" s="3">
        <f t="shared" si="1"/>
        <v>2.8042075397104491</v>
      </c>
      <c r="AM53" s="3">
        <v>2475.333175149472</v>
      </c>
      <c r="AN53" s="3">
        <v>2481.281819864822</v>
      </c>
      <c r="AP53" s="3">
        <v>1.38873637517186</v>
      </c>
      <c r="AQ53" s="13">
        <v>1.4508395736215491</v>
      </c>
      <c r="AR53" s="3">
        <v>1.38873637517186</v>
      </c>
      <c r="AS53" s="13">
        <f t="shared" si="2"/>
        <v>4.4719213495076557</v>
      </c>
      <c r="AV53" s="3">
        <v>1.2198523283004761</v>
      </c>
      <c r="AW53" s="13">
        <v>1.241912801101533</v>
      </c>
      <c r="AX53" s="3">
        <v>1.2198523283004761</v>
      </c>
      <c r="AY53" s="13">
        <f t="shared" si="3"/>
        <v>1.8084543751121136</v>
      </c>
      <c r="BA53" s="3">
        <v>1.3342318059299192</v>
      </c>
      <c r="BB53" s="13">
        <v>1.3606915162001769</v>
      </c>
      <c r="BC53" s="3">
        <v>1.3342318059299192</v>
      </c>
      <c r="BD53" s="13">
        <f t="shared" si="4"/>
        <v>1.9831419212657815</v>
      </c>
      <c r="BG53" s="13">
        <v>1.241912801101533</v>
      </c>
      <c r="BH53" s="13">
        <v>1.0999930703750462</v>
      </c>
      <c r="BI53" s="3">
        <v>2409.1422703218641</v>
      </c>
      <c r="BJ53" s="13">
        <f t="shared" si="5"/>
        <v>-6.7236398845284651E-2</v>
      </c>
      <c r="BK53" s="13">
        <f t="shared" si="6"/>
        <v>2.3419058714765795</v>
      </c>
      <c r="BL53" s="13">
        <f t="shared" si="8"/>
        <v>-2.8710120105250803</v>
      </c>
      <c r="BO53" s="3">
        <v>2289.8407039709455</v>
      </c>
      <c r="BP53" s="3">
        <v>2409.1422703218641</v>
      </c>
      <c r="BQ53" s="3">
        <v>2289.8407039709455</v>
      </c>
      <c r="BR53" s="13">
        <f t="shared" si="7"/>
        <v>5.2100378049892671</v>
      </c>
    </row>
    <row r="54" spans="1:70" ht="72" x14ac:dyDescent="0.3">
      <c r="A54" s="5" t="s">
        <v>49</v>
      </c>
      <c r="B54" s="6" t="s">
        <v>116</v>
      </c>
      <c r="C54" s="6">
        <v>11.4</v>
      </c>
      <c r="D54" s="6">
        <v>471</v>
      </c>
      <c r="E54" s="6">
        <v>615</v>
      </c>
      <c r="F54" s="6">
        <v>59707.511885160275</v>
      </c>
      <c r="G54" s="6">
        <v>5400</v>
      </c>
      <c r="H54" s="6">
        <v>550.26829268292681</v>
      </c>
      <c r="I54" s="6">
        <v>1.3057324840764331</v>
      </c>
      <c r="J54" s="6">
        <v>126.76754115745281</v>
      </c>
      <c r="K54" s="6">
        <v>5400</v>
      </c>
      <c r="L54" s="6">
        <v>1.1682978868484497</v>
      </c>
      <c r="M54" s="6">
        <v>678.58401317543996</v>
      </c>
      <c r="N54" s="6">
        <v>66341.679872400302</v>
      </c>
      <c r="O54" s="6">
        <v>6000</v>
      </c>
      <c r="P54" s="6">
        <v>527.81217842849185</v>
      </c>
      <c r="Q54" s="6">
        <v>1.4407303889075158</v>
      </c>
      <c r="R54" s="6">
        <v>140.85282897949219</v>
      </c>
      <c r="S54" s="6">
        <v>6000</v>
      </c>
      <c r="T54" s="6">
        <v>1.1206203363662246</v>
      </c>
      <c r="U54" s="6">
        <v>3000</v>
      </c>
      <c r="V54" s="6">
        <v>7000</v>
      </c>
      <c r="W54" s="6">
        <v>55284.73828125</v>
      </c>
      <c r="X54" s="6">
        <v>4.375</v>
      </c>
      <c r="Y54" s="6">
        <v>3.915</v>
      </c>
      <c r="Z54" s="6">
        <v>0.47069349884986877</v>
      </c>
      <c r="AA54" s="6">
        <v>3.3271362856784719</v>
      </c>
      <c r="AB54" s="13">
        <f>coeff!$D$1+coeff!$D$2*C54+coeff!$D$3*D54+coeff!$D$4*N54+coeff!$D$5*W54+coeff!$D$6*X54+coeff!$D$7*Y54+coeff!$D$8*Z54+coeff!$D$9*AA54</f>
        <v>1.2356659854057137</v>
      </c>
      <c r="AC54" s="13">
        <f>coeff!$E$1+coeff!$E$2*C54+coeff!$E$3*D54+coeff!$E$4*N54+coeff!$E$5*W54+coeff!$E$6*X54+coeff!$E$7*Y54+coeff!$E$8*Z54+coeff!$E$9*AA54</f>
        <v>1.5111443418592685</v>
      </c>
      <c r="AD54" s="13">
        <f>coeff!$F$1+coeff!$F$2*C54+coeff!$F$3*D54+coeff!$F$4*N54+coeff!$F$5*W54+coeff!$F$6*X54+coeff!$F$7*Y54+coeff!$F$8*Z54+coeff!$F$9*AA54</f>
        <v>1.2717884103693837</v>
      </c>
      <c r="AE54" s="13">
        <f>coeff!$G$1+coeff!$G$2*C54+coeff!$G$3*D54+coeff!$G$4*N54+coeff!$G$5*W54+coeff!$G$6*X54+coeff!$G$7*Y54+coeff!$G$8*Z54+coeff!$G$9*AA54</f>
        <v>1.3869225813764354</v>
      </c>
      <c r="AG54" s="6">
        <v>1.1206203363662246</v>
      </c>
      <c r="AH54" s="13">
        <v>1.2356659854057137</v>
      </c>
      <c r="AI54" s="6">
        <v>1.1206203363662246</v>
      </c>
      <c r="AJ54" s="3">
        <f t="shared" si="1"/>
        <v>10.266246765835204</v>
      </c>
      <c r="AM54" s="3">
        <v>2467.0667627930106</v>
      </c>
      <c r="AN54" s="3">
        <v>2459.8885925636487</v>
      </c>
      <c r="AP54" s="6">
        <v>1.4407303889075158</v>
      </c>
      <c r="AQ54" s="13">
        <v>1.5111443418592685</v>
      </c>
      <c r="AR54" s="6">
        <v>1.4407303889075158</v>
      </c>
      <c r="AS54" s="13">
        <f t="shared" si="2"/>
        <v>4.8873788943361234</v>
      </c>
      <c r="AV54" s="6">
        <v>1.1682978868484497</v>
      </c>
      <c r="AW54" s="13">
        <v>1.2717884103693837</v>
      </c>
      <c r="AX54" s="6">
        <v>1.1682978868484497</v>
      </c>
      <c r="AY54" s="13">
        <f t="shared" si="3"/>
        <v>8.8582308233138747</v>
      </c>
      <c r="BA54" s="6">
        <v>1.3057324840764331</v>
      </c>
      <c r="BB54" s="13">
        <v>1.3869225813764354</v>
      </c>
      <c r="BC54" s="6">
        <v>1.3057324840764331</v>
      </c>
      <c r="BD54" s="13">
        <f t="shared" si="4"/>
        <v>6.2179733054148159</v>
      </c>
      <c r="BG54" s="13">
        <v>1.2717884103693837</v>
      </c>
      <c r="BH54" s="13">
        <v>1.2356659854057137</v>
      </c>
      <c r="BI54" s="3">
        <v>2510.0430782405238</v>
      </c>
      <c r="BJ54" s="13">
        <f t="shared" si="5"/>
        <v>-2.5886824654266505E-3</v>
      </c>
      <c r="BK54" s="13">
        <f t="shared" si="6"/>
        <v>2.5074543957750972</v>
      </c>
      <c r="BL54" s="13">
        <f t="shared" si="8"/>
        <v>-0.10323946348888408</v>
      </c>
      <c r="BO54" s="3">
        <v>2288.9182232146741</v>
      </c>
      <c r="BP54" s="3">
        <v>2510.0430782405238</v>
      </c>
      <c r="BQ54" s="3">
        <v>2288.9182232146741</v>
      </c>
      <c r="BR54" s="13">
        <f t="shared" si="7"/>
        <v>9.660670826207614</v>
      </c>
    </row>
    <row r="55" spans="1:70" ht="43.2" x14ac:dyDescent="0.3">
      <c r="A55" s="4" t="s">
        <v>77</v>
      </c>
      <c r="B55" s="3" t="s">
        <v>26</v>
      </c>
      <c r="C55" s="3">
        <v>10.4</v>
      </c>
      <c r="D55" s="3">
        <v>316</v>
      </c>
      <c r="E55" s="3">
        <v>430</v>
      </c>
      <c r="F55" s="3">
        <v>44621.548587013545</v>
      </c>
      <c r="G55" s="3">
        <v>4600</v>
      </c>
      <c r="H55" s="3">
        <v>386.17073170731709</v>
      </c>
      <c r="I55" s="3">
        <v>1.360759493670886</v>
      </c>
      <c r="J55" s="3">
        <v>141.20743223738464</v>
      </c>
      <c r="K55" s="3">
        <v>4600</v>
      </c>
      <c r="L55" s="3">
        <v>1.2220593690872192</v>
      </c>
      <c r="M55" s="3">
        <v>435.25338218828728</v>
      </c>
      <c r="N55" s="3">
        <v>58202.019896104626</v>
      </c>
      <c r="O55" s="3">
        <v>6000</v>
      </c>
      <c r="P55" s="3">
        <v>333.23219246551804</v>
      </c>
      <c r="Q55" s="3">
        <v>1.3773841208490103</v>
      </c>
      <c r="R55" s="3">
        <v>184.18360900878906</v>
      </c>
      <c r="S55" s="3">
        <v>6000</v>
      </c>
      <c r="T55" s="3">
        <v>1.0545322546377154</v>
      </c>
      <c r="U55" s="3">
        <v>2500</v>
      </c>
      <c r="V55" s="3">
        <v>6500</v>
      </c>
      <c r="W55" s="3">
        <v>43651.51953125</v>
      </c>
      <c r="X55" s="3">
        <v>3.855</v>
      </c>
      <c r="Y55" s="3">
        <v>3.3839999999999999</v>
      </c>
      <c r="Z55" s="3">
        <v>0.37258410453796387</v>
      </c>
      <c r="AA55" s="3">
        <v>2.3644251210349694</v>
      </c>
      <c r="AB55" s="13">
        <f>coeff!$D$1+coeff!$D$2*C55+coeff!$D$3*D55+coeff!$D$4*N55+coeff!$D$5*W55+coeff!$D$6*X55+coeff!$D$7*Y55+coeff!$D$8*Z55+coeff!$D$9*AA55</f>
        <v>1.0581011432769838</v>
      </c>
      <c r="AC55" s="13">
        <f>coeff!$E$1+coeff!$E$2*C55+coeff!$E$3*D55+coeff!$E$4*N55+coeff!$E$5*W55+coeff!$E$6*X55+coeff!$E$7*Y55+coeff!$E$8*Z55+coeff!$E$9*AA55</f>
        <v>1.4224650396309455</v>
      </c>
      <c r="AD55" s="13">
        <f>coeff!$F$1+coeff!$F$2*C55+coeff!$F$3*D55+coeff!$F$4*N55+coeff!$F$5*W55+coeff!$F$6*X55+coeff!$F$7*Y55+coeff!$F$8*Z55+coeff!$F$9*AA55</f>
        <v>1.222401323151028</v>
      </c>
      <c r="AE55" s="13">
        <f>coeff!$G$1+coeff!$G$2*C55+coeff!$G$3*D55+coeff!$G$4*N55+coeff!$G$5*W55+coeff!$G$6*X55+coeff!$G$7*Y55+coeff!$G$8*Z55+coeff!$G$9*AA55</f>
        <v>1.3406113366015757</v>
      </c>
      <c r="AG55" s="3">
        <v>1.0545322546377154</v>
      </c>
      <c r="AH55" s="13">
        <v>1.0581011432769838</v>
      </c>
      <c r="AI55" s="3">
        <v>1.0545322546377154</v>
      </c>
      <c r="AJ55" s="3">
        <f t="shared" si="1"/>
        <v>0.33843333132512865</v>
      </c>
      <c r="AM55" s="3">
        <v>2466.9980957512466</v>
      </c>
      <c r="AN55" s="3">
        <v>2399.7147325885526</v>
      </c>
      <c r="AP55" s="3">
        <v>1.3773841208490103</v>
      </c>
      <c r="AQ55" s="13">
        <v>1.4224650396309455</v>
      </c>
      <c r="AR55" s="3">
        <v>1.3773841208490103</v>
      </c>
      <c r="AS55" s="13">
        <f t="shared" si="2"/>
        <v>3.2729373091761529</v>
      </c>
      <c r="AV55" s="3">
        <v>1.2220593690872192</v>
      </c>
      <c r="AW55" s="13">
        <v>1.222401323151028</v>
      </c>
      <c r="AX55" s="3">
        <v>1.2220593690872192</v>
      </c>
      <c r="AY55" s="13">
        <f t="shared" si="3"/>
        <v>2.7981788156837394E-2</v>
      </c>
      <c r="BA55" s="3">
        <v>1.360759493670886</v>
      </c>
      <c r="BB55" s="13">
        <v>1.3406113366015757</v>
      </c>
      <c r="BC55" s="3">
        <v>1.360759493670886</v>
      </c>
      <c r="BD55" s="13">
        <f t="shared" si="4"/>
        <v>-1.4806552636981507</v>
      </c>
      <c r="BG55" s="13">
        <v>1.222401323151028</v>
      </c>
      <c r="BH55" s="13">
        <v>1.0581011432769838</v>
      </c>
      <c r="BI55" s="3">
        <v>2334.4571009456258</v>
      </c>
      <c r="BJ55" s="13">
        <f t="shared" si="5"/>
        <v>-5.395463451761362E-2</v>
      </c>
      <c r="BK55" s="13">
        <f t="shared" si="6"/>
        <v>2.280502466428012</v>
      </c>
      <c r="BL55" s="13">
        <f t="shared" si="8"/>
        <v>-2.3659099392303506</v>
      </c>
      <c r="BO55" s="3">
        <v>2276.5916237249348</v>
      </c>
      <c r="BP55" s="3">
        <v>2334.4571009456258</v>
      </c>
      <c r="BQ55" s="3">
        <v>2276.5916237249348</v>
      </c>
      <c r="BR55" s="13">
        <f t="shared" si="7"/>
        <v>2.5417592078289437</v>
      </c>
    </row>
    <row r="56" spans="1:70" ht="28.8" x14ac:dyDescent="0.3">
      <c r="A56" s="4" t="s">
        <v>25</v>
      </c>
      <c r="B56" s="3" t="s">
        <v>26</v>
      </c>
      <c r="C56" s="3">
        <v>10.4</v>
      </c>
      <c r="D56" s="3">
        <v>316</v>
      </c>
      <c r="E56" s="3">
        <v>429</v>
      </c>
      <c r="F56" s="3">
        <v>44621.548587013545</v>
      </c>
      <c r="G56" s="3">
        <v>4600</v>
      </c>
      <c r="H56" s="3">
        <v>385.70731707317071</v>
      </c>
      <c r="I56" s="3">
        <v>1.3575949367088607</v>
      </c>
      <c r="J56" s="3">
        <v>141.20743223738464</v>
      </c>
      <c r="K56" s="3">
        <v>4600</v>
      </c>
      <c r="L56" s="3">
        <v>1.220592737197876</v>
      </c>
      <c r="M56" s="3">
        <v>434.7393033904271</v>
      </c>
      <c r="N56" s="3">
        <v>57231.986231169562</v>
      </c>
      <c r="O56" s="3">
        <v>5900</v>
      </c>
      <c r="P56" s="3">
        <v>332.81842172577694</v>
      </c>
      <c r="Q56" s="3">
        <v>1.3757572892102123</v>
      </c>
      <c r="R56" s="3">
        <v>181.11387634277344</v>
      </c>
      <c r="S56" s="3">
        <v>5900</v>
      </c>
      <c r="T56" s="3">
        <v>1.0532228535625852</v>
      </c>
      <c r="U56" s="3">
        <v>2500</v>
      </c>
      <c r="V56" s="3">
        <v>6500</v>
      </c>
      <c r="W56" s="3">
        <v>43651.51953125</v>
      </c>
      <c r="X56" s="3">
        <v>3.855</v>
      </c>
      <c r="Y56" s="3">
        <v>3.3839999999999999</v>
      </c>
      <c r="Z56" s="3">
        <v>0.37258410453796387</v>
      </c>
      <c r="AA56" s="3">
        <v>2.3644251210349694</v>
      </c>
      <c r="AB56" s="13">
        <f>coeff!$D$1+coeff!$D$2*C56+coeff!$D$3*D56+coeff!$D$4*N56+coeff!$D$5*W56+coeff!$D$6*X56+coeff!$D$7*Y56+coeff!$D$8*Z56+coeff!$D$9*AA56</f>
        <v>1.0587184096491604</v>
      </c>
      <c r="AC56" s="13">
        <f>coeff!$E$1+coeff!$E$2*C56+coeff!$E$3*D56+coeff!$E$4*N56+coeff!$E$5*W56+coeff!$E$6*X56+coeff!$E$7*Y56+coeff!$E$8*Z56+coeff!$E$9*AA56</f>
        <v>1.4094565001707002</v>
      </c>
      <c r="AD56" s="13">
        <f>coeff!$F$1+coeff!$F$2*C56+coeff!$F$3*D56+coeff!$F$4*N56+coeff!$F$5*W56+coeff!$F$6*X56+coeff!$F$7*Y56+coeff!$F$8*Z56+coeff!$F$9*AA56</f>
        <v>1.2231349634919531</v>
      </c>
      <c r="AE56" s="13">
        <f>coeff!$G$1+coeff!$G$2*C56+coeff!$G$3*D56+coeff!$G$4*N56+coeff!$G$5*W56+coeff!$G$6*X56+coeff!$G$7*Y56+coeff!$G$8*Z56+coeff!$G$9*AA56</f>
        <v>1.3415143564608021</v>
      </c>
      <c r="AG56" s="3">
        <v>1.0532228535625852</v>
      </c>
      <c r="AH56" s="13">
        <v>1.0587184096491604</v>
      </c>
      <c r="AI56" s="3">
        <v>1.0532228535625852</v>
      </c>
      <c r="AJ56" s="3">
        <f t="shared" si="1"/>
        <v>0.52178473605906239</v>
      </c>
      <c r="AM56" s="3">
        <v>2463.6622322214512</v>
      </c>
      <c r="AN56" s="3">
        <v>2117.7667241499598</v>
      </c>
      <c r="AP56" s="3">
        <v>1.3757572892102123</v>
      </c>
      <c r="AQ56" s="13">
        <v>1.4094565001707002</v>
      </c>
      <c r="AR56" s="3">
        <v>1.3757572892102123</v>
      </c>
      <c r="AS56" s="13">
        <f t="shared" si="2"/>
        <v>2.449502628463903</v>
      </c>
      <c r="AV56" s="3">
        <v>1.220592737197876</v>
      </c>
      <c r="AW56" s="13">
        <v>1.2231349634919531</v>
      </c>
      <c r="AX56" s="3">
        <v>1.220592737197876</v>
      </c>
      <c r="AY56" s="13">
        <f t="shared" si="3"/>
        <v>0.20827801252638001</v>
      </c>
      <c r="BA56" s="3">
        <v>1.3575949367088607</v>
      </c>
      <c r="BB56" s="13">
        <v>1.3415143564608021</v>
      </c>
      <c r="BC56" s="3">
        <v>1.3575949367088607</v>
      </c>
      <c r="BD56" s="13">
        <f t="shared" si="4"/>
        <v>-1.1844902933301895</v>
      </c>
      <c r="BG56" s="13">
        <v>1.2231349634919531</v>
      </c>
      <c r="BH56" s="13">
        <v>1.0587184096491604</v>
      </c>
      <c r="BI56" s="3">
        <v>2341.012811561</v>
      </c>
      <c r="BJ56" s="13">
        <f t="shared" si="5"/>
        <v>-5.9159438419886357E-2</v>
      </c>
      <c r="BK56" s="13">
        <f t="shared" si="6"/>
        <v>2.2818533731411135</v>
      </c>
      <c r="BL56" s="13">
        <f t="shared" si="8"/>
        <v>-2.5926047272025063</v>
      </c>
      <c r="BO56" s="3">
        <v>2273.815590760461</v>
      </c>
      <c r="BP56" s="3">
        <v>2341.012811561</v>
      </c>
      <c r="BQ56" s="3">
        <v>2273.815590760461</v>
      </c>
      <c r="BR56" s="13">
        <f t="shared" si="7"/>
        <v>2.955262558388275</v>
      </c>
    </row>
    <row r="57" spans="1:70" ht="57.6" x14ac:dyDescent="0.3">
      <c r="A57" s="5" t="s">
        <v>43</v>
      </c>
      <c r="B57" s="6" t="s">
        <v>44</v>
      </c>
      <c r="C57" s="6">
        <v>10.5</v>
      </c>
      <c r="D57" s="6">
        <v>433</v>
      </c>
      <c r="E57" s="6">
        <v>561</v>
      </c>
      <c r="F57" s="6">
        <v>61882.852277320642</v>
      </c>
      <c r="G57" s="6">
        <v>5200</v>
      </c>
      <c r="H57" s="6">
        <v>521.95652173913038</v>
      </c>
      <c r="I57" s="6">
        <v>1.2956120092378753</v>
      </c>
      <c r="J57" s="6">
        <v>142.91651796147954</v>
      </c>
      <c r="K57" s="6">
        <v>5200</v>
      </c>
      <c r="L57" s="6">
        <v>1.2054421901702881</v>
      </c>
      <c r="M57" s="6">
        <v>597.47380284638905</v>
      </c>
      <c r="N57" s="6">
        <v>71403.291089216116</v>
      </c>
      <c r="O57" s="6">
        <v>6000</v>
      </c>
      <c r="P57" s="6">
        <v>458.37533855387943</v>
      </c>
      <c r="Q57" s="6">
        <v>1.379847119737619</v>
      </c>
      <c r="R57" s="6">
        <v>164.90367126464844</v>
      </c>
      <c r="S57" s="6">
        <v>6000</v>
      </c>
      <c r="T57" s="6">
        <v>1.0586035532422158</v>
      </c>
      <c r="U57" s="6">
        <v>2500</v>
      </c>
      <c r="V57" s="6">
        <v>6500</v>
      </c>
      <c r="W57" s="6">
        <v>54690.7890625</v>
      </c>
      <c r="X57" s="6">
        <v>4.3250000000000002</v>
      </c>
      <c r="Y57" s="6">
        <v>3.68</v>
      </c>
      <c r="Z57" s="6">
        <v>0.38382673263549805</v>
      </c>
      <c r="AA57" s="6">
        <v>2.640761663263103</v>
      </c>
      <c r="AB57" s="13">
        <f>coeff!$D$1+coeff!$D$2*C57+coeff!$D$3*D57+coeff!$D$4*N57+coeff!$D$5*W57+coeff!$D$6*X57+coeff!$D$7*Y57+coeff!$D$8*Z57+coeff!$D$9*AA57</f>
        <v>1.0288632185038251</v>
      </c>
      <c r="AC57" s="13">
        <f>coeff!$E$1+coeff!$E$2*C57+coeff!$E$3*D57+coeff!$E$4*N57+coeff!$E$5*W57+coeff!$E$6*X57+coeff!$E$7*Y57+coeff!$E$8*Z57+coeff!$E$9*AA57</f>
        <v>1.3488355496149953</v>
      </c>
      <c r="AD57" s="13">
        <f>coeff!$F$1+coeff!$F$2*C57+coeff!$F$3*D57+coeff!$F$4*N57+coeff!$F$5*W57+coeff!$F$6*X57+coeff!$F$7*Y57+coeff!$F$8*Z57+coeff!$F$9*AA57</f>
        <v>1.1992093338684116</v>
      </c>
      <c r="AE57" s="13">
        <f>coeff!$G$1+coeff!$G$2*C57+coeff!$G$3*D57+coeff!$G$4*N57+coeff!$G$5*W57+coeff!$G$6*X57+coeff!$G$7*Y57+coeff!$G$8*Z57+coeff!$G$9*AA57</f>
        <v>1.3114439888785621</v>
      </c>
      <c r="AG57" s="6">
        <v>1.0586035532422158</v>
      </c>
      <c r="AH57" s="13">
        <v>1.0288632185038251</v>
      </c>
      <c r="AI57" s="6">
        <v>1.0586035532422158</v>
      </c>
      <c r="AJ57" s="3">
        <f t="shared" si="1"/>
        <v>-2.809393058175941</v>
      </c>
      <c r="AM57" s="3">
        <v>2461.7207213870965</v>
      </c>
      <c r="AN57" s="3">
        <v>2530.492972825195</v>
      </c>
      <c r="AP57" s="6">
        <v>1.379847119737619</v>
      </c>
      <c r="AQ57" s="13">
        <v>1.3488355496149953</v>
      </c>
      <c r="AR57" s="6">
        <v>1.379847119737619</v>
      </c>
      <c r="AS57" s="13">
        <f t="shared" si="2"/>
        <v>-2.247464206652154</v>
      </c>
      <c r="AV57" s="6">
        <v>1.2054421901702881</v>
      </c>
      <c r="AW57" s="13">
        <v>1.1992093338684116</v>
      </c>
      <c r="AX57" s="6">
        <v>1.2054421901702881</v>
      </c>
      <c r="AY57" s="13">
        <f t="shared" si="3"/>
        <v>-0.5170597439430954</v>
      </c>
      <c r="BA57" s="6">
        <v>1.2956120092378753</v>
      </c>
      <c r="BB57" s="13">
        <v>1.3114439888785621</v>
      </c>
      <c r="BC57" s="6">
        <v>1.2956120092378753</v>
      </c>
      <c r="BD57" s="13">
        <f t="shared" si="4"/>
        <v>1.2219691950833067</v>
      </c>
      <c r="BG57" s="13">
        <v>1.1992093338684116</v>
      </c>
      <c r="BH57" s="13">
        <v>1.0288632185038251</v>
      </c>
      <c r="BI57" s="3">
        <v>2264.9123431546877</v>
      </c>
      <c r="BJ57" s="13">
        <f t="shared" si="5"/>
        <v>-3.6839790782450699E-2</v>
      </c>
      <c r="BK57" s="13">
        <f t="shared" si="6"/>
        <v>2.2280725523722369</v>
      </c>
      <c r="BL57" s="13">
        <f t="shared" si="8"/>
        <v>-1.6534376649102938</v>
      </c>
      <c r="BO57" s="3">
        <v>2264.0457434125037</v>
      </c>
      <c r="BP57" s="3">
        <v>2264.9123431546877</v>
      </c>
      <c r="BQ57" s="3">
        <v>2264.0457434125037</v>
      </c>
      <c r="BR57" s="13">
        <f t="shared" si="7"/>
        <v>3.8276600404628616E-2</v>
      </c>
    </row>
    <row r="58" spans="1:70" ht="57.6" x14ac:dyDescent="0.3">
      <c r="A58" s="9" t="s">
        <v>43</v>
      </c>
      <c r="B58" s="7" t="s">
        <v>131</v>
      </c>
      <c r="C58" s="7">
        <v>10.5</v>
      </c>
      <c r="D58" s="7">
        <v>433</v>
      </c>
      <c r="E58" s="7">
        <v>576</v>
      </c>
      <c r="F58" s="7">
        <v>56282.317919398767</v>
      </c>
      <c r="G58" s="7">
        <v>5300</v>
      </c>
      <c r="H58" s="7">
        <v>522.23809523809518</v>
      </c>
      <c r="I58" s="7">
        <v>1.3302540415704387</v>
      </c>
      <c r="J58" s="7">
        <v>129.98225847436206</v>
      </c>
      <c r="K58" s="7">
        <v>5300</v>
      </c>
      <c r="L58" s="7">
        <v>1.2060924768447876</v>
      </c>
      <c r="M58" s="7">
        <v>632.41212114540519</v>
      </c>
      <c r="N58" s="7">
        <v>69025.484240772072</v>
      </c>
      <c r="O58" s="7">
        <v>6500</v>
      </c>
      <c r="P58" s="7">
        <v>454.00411167425989</v>
      </c>
      <c r="Q58" s="7">
        <v>1.46053607654828</v>
      </c>
      <c r="R58" s="7">
        <v>159.41220092773437</v>
      </c>
      <c r="S58" s="7">
        <v>6500</v>
      </c>
      <c r="T58" s="7">
        <v>1.048508341049099</v>
      </c>
      <c r="U58" s="7">
        <v>2500</v>
      </c>
      <c r="V58" s="7">
        <v>6500</v>
      </c>
      <c r="W58" s="7">
        <v>47786.87109375</v>
      </c>
      <c r="X58" s="7">
        <v>4.351</v>
      </c>
      <c r="Y58" s="7">
        <v>3.64</v>
      </c>
      <c r="Z58" s="7">
        <v>0.42689463496208191</v>
      </c>
      <c r="AA58" s="7">
        <v>2.9504839079184952</v>
      </c>
      <c r="AB58" s="13">
        <f>coeff!$D$1+coeff!$D$2*C58+coeff!$D$3*D58+coeff!$D$4*N58+coeff!$D$5*W58+coeff!$D$6*X58+coeff!$D$7*Y58+coeff!$D$8*Z58+coeff!$D$9*AA58</f>
        <v>1.070915660355956</v>
      </c>
      <c r="AC58" s="13">
        <f>coeff!$E$1+coeff!$E$2*C58+coeff!$E$3*D58+coeff!$E$4*N58+coeff!$E$5*W58+coeff!$E$6*X58+coeff!$E$7*Y58+coeff!$E$8*Z58+coeff!$E$9*AA58</f>
        <v>1.5195965887785299</v>
      </c>
      <c r="AD58" s="13">
        <f>coeff!$F$1+coeff!$F$2*C58+coeff!$F$3*D58+coeff!$F$4*N58+coeff!$F$5*W58+coeff!$F$6*X58+coeff!$F$7*Y58+coeff!$F$8*Z58+coeff!$F$9*AA58</f>
        <v>1.2424008842398058</v>
      </c>
      <c r="AE58" s="13">
        <f>coeff!$G$1+coeff!$G$2*C58+coeff!$G$3*D58+coeff!$G$4*N58+coeff!$G$5*W58+coeff!$G$6*X58+coeff!$G$7*Y58+coeff!$G$8*Z58+coeff!$G$9*AA58</f>
        <v>1.3683330849869912</v>
      </c>
      <c r="AG58" s="7">
        <v>1.048508341049099</v>
      </c>
      <c r="AH58" s="13">
        <v>1.070915660355956</v>
      </c>
      <c r="AI58" s="7">
        <v>1.048508341049099</v>
      </c>
      <c r="AJ58" s="3">
        <f t="shared" si="1"/>
        <v>2.1370663856080609</v>
      </c>
      <c r="AM58" s="3">
        <v>2455.1318101285779</v>
      </c>
      <c r="AN58" s="3">
        <v>2378.330911256744</v>
      </c>
      <c r="AP58" s="7">
        <v>1.46053607654828</v>
      </c>
      <c r="AQ58" s="13">
        <v>1.5195965887785299</v>
      </c>
      <c r="AR58" s="7">
        <v>1.46053607654828</v>
      </c>
      <c r="AS58" s="13">
        <f t="shared" si="2"/>
        <v>4.0437557947783809</v>
      </c>
      <c r="AV58" s="7">
        <v>1.2060924768447876</v>
      </c>
      <c r="AW58" s="13">
        <v>1.2424008842398058</v>
      </c>
      <c r="AX58" s="7">
        <v>1.2060924768447876</v>
      </c>
      <c r="AY58" s="13">
        <f t="shared" si="3"/>
        <v>3.0104165387054902</v>
      </c>
      <c r="BA58" s="7">
        <v>1.3302540415704387</v>
      </c>
      <c r="BB58" s="13">
        <v>1.3683330849869912</v>
      </c>
      <c r="BC58" s="7">
        <v>1.3302540415704387</v>
      </c>
      <c r="BD58" s="13">
        <f t="shared" si="4"/>
        <v>2.8625392012790374</v>
      </c>
      <c r="BG58" s="13">
        <v>1.2424008842398058</v>
      </c>
      <c r="BH58" s="13">
        <v>1.070915660355956</v>
      </c>
      <c r="BI58" s="3">
        <v>2325.9625201818858</v>
      </c>
      <c r="BJ58" s="13">
        <f t="shared" si="5"/>
        <v>-1.2645975586123903E-2</v>
      </c>
      <c r="BK58" s="13">
        <f t="shared" si="6"/>
        <v>2.3133165445957617</v>
      </c>
      <c r="BL58" s="13">
        <f t="shared" si="8"/>
        <v>-0.5466599724826553</v>
      </c>
      <c r="BO58" s="3">
        <v>2254.6008178938869</v>
      </c>
      <c r="BP58" s="3">
        <v>2325.9625201818858</v>
      </c>
      <c r="BQ58" s="3">
        <v>2254.6008178938869</v>
      </c>
      <c r="BR58" s="13">
        <f t="shared" si="7"/>
        <v>3.165159070360879</v>
      </c>
    </row>
    <row r="59" spans="1:70" ht="43.2" x14ac:dyDescent="0.3">
      <c r="A59" s="4" t="s">
        <v>31</v>
      </c>
      <c r="B59" s="3" t="s">
        <v>32</v>
      </c>
      <c r="C59" s="3">
        <v>10.5</v>
      </c>
      <c r="D59" s="3">
        <v>429</v>
      </c>
      <c r="E59" s="3">
        <v>564</v>
      </c>
      <c r="F59" s="3">
        <v>60219.544829609287</v>
      </c>
      <c r="G59" s="3">
        <v>5000</v>
      </c>
      <c r="H59" s="3">
        <v>515.92682926829264</v>
      </c>
      <c r="I59" s="3">
        <v>1.3146853146853146</v>
      </c>
      <c r="J59" s="3">
        <v>140.37189936971862</v>
      </c>
      <c r="K59" s="3">
        <v>5000</v>
      </c>
      <c r="L59" s="3">
        <v>1.2026267051696777</v>
      </c>
      <c r="M59" s="3">
        <v>658.40166037055883</v>
      </c>
      <c r="N59" s="3">
        <v>78285.40827849209</v>
      </c>
      <c r="O59" s="3">
        <v>6500</v>
      </c>
      <c r="P59" s="3">
        <v>449.9708033823116</v>
      </c>
      <c r="Q59" s="3">
        <v>1.5347358050595776</v>
      </c>
      <c r="R59" s="3">
        <v>182.48347473144531</v>
      </c>
      <c r="S59" s="3">
        <v>6500</v>
      </c>
      <c r="T59" s="3">
        <v>1.0488829915671596</v>
      </c>
      <c r="U59" s="3">
        <v>2500</v>
      </c>
      <c r="V59" s="3">
        <v>6500</v>
      </c>
      <c r="W59" s="3">
        <v>54197.58984375</v>
      </c>
      <c r="X59" s="3">
        <v>4.25</v>
      </c>
      <c r="Y59" s="3">
        <v>3.78</v>
      </c>
      <c r="Z59" s="3">
        <v>0.38873001933097839</v>
      </c>
      <c r="AA59" s="3">
        <v>2.6867090205122213</v>
      </c>
      <c r="AB59" s="13">
        <f>coeff!$D$1+coeff!$D$2*C59+coeff!$D$3*D59+coeff!$D$4*N59+coeff!$D$5*W59+coeff!$D$6*X59+coeff!$D$7*Y59+coeff!$D$8*Z59+coeff!$D$9*AA59</f>
        <v>1.0441531709613843</v>
      </c>
      <c r="AC59" s="13">
        <f>coeff!$E$1+coeff!$E$2*C59+coeff!$E$3*D59+coeff!$E$4*N59+coeff!$E$5*W59+coeff!$E$6*X59+coeff!$E$7*Y59+coeff!$E$8*Z59+coeff!$E$9*AA59</f>
        <v>1.4728216506719851</v>
      </c>
      <c r="AD59" s="13">
        <f>coeff!$F$1+coeff!$F$2*C59+coeff!$F$3*D59+coeff!$F$4*N59+coeff!$F$5*W59+coeff!$F$6*X59+coeff!$F$7*Y59+coeff!$F$8*Z59+coeff!$F$9*AA59</f>
        <v>1.2032976546418643</v>
      </c>
      <c r="AE59" s="13">
        <f>coeff!$G$1+coeff!$G$2*C59+coeff!$G$3*D59+coeff!$G$4*N59+coeff!$G$5*W59+coeff!$G$6*X59+coeff!$G$7*Y59+coeff!$G$8*Z59+coeff!$G$9*AA59</f>
        <v>1.314217165359618</v>
      </c>
      <c r="AG59" s="3">
        <v>1.0488829915671596</v>
      </c>
      <c r="AH59" s="13">
        <v>1.0441531709613843</v>
      </c>
      <c r="AI59" s="3">
        <v>1.0488829915671596</v>
      </c>
      <c r="AJ59" s="3">
        <f t="shared" si="1"/>
        <v>-0.45093882194699175</v>
      </c>
      <c r="AM59" s="3">
        <v>2441.1939295456582</v>
      </c>
      <c r="AN59" s="3">
        <v>2309.9443456558429</v>
      </c>
      <c r="AP59" s="3">
        <v>1.5347358050595776</v>
      </c>
      <c r="AQ59" s="13">
        <v>1.4728216506719851</v>
      </c>
      <c r="AR59" s="3">
        <v>1.5347358050595776</v>
      </c>
      <c r="AS59" s="13">
        <f t="shared" si="2"/>
        <v>-4.0341897402458162</v>
      </c>
      <c r="AV59" s="3">
        <v>1.2026267051696777</v>
      </c>
      <c r="AW59" s="13">
        <v>1.2032976546418643</v>
      </c>
      <c r="AX59" s="3">
        <v>1.2026267051696777</v>
      </c>
      <c r="AY59" s="13">
        <f t="shared" si="3"/>
        <v>5.5790335380248815E-2</v>
      </c>
      <c r="BA59" s="3">
        <v>1.3146853146853146</v>
      </c>
      <c r="BB59" s="13">
        <v>1.314217165359618</v>
      </c>
      <c r="BC59" s="3">
        <v>1.3146853146853146</v>
      </c>
      <c r="BD59" s="13">
        <f t="shared" si="4"/>
        <v>-3.5609230624795304E-2</v>
      </c>
      <c r="BG59" s="13">
        <v>1.2032976546418643</v>
      </c>
      <c r="BH59" s="13">
        <v>1.0441531709613843</v>
      </c>
      <c r="BI59" s="3">
        <v>2239.3470472366735</v>
      </c>
      <c r="BJ59" s="13">
        <f t="shared" si="5"/>
        <v>8.103778366574943E-3</v>
      </c>
      <c r="BK59" s="13">
        <f t="shared" si="6"/>
        <v>2.2474508256032486</v>
      </c>
      <c r="BL59" s="13">
        <f t="shared" si="8"/>
        <v>0.36057644840348263</v>
      </c>
      <c r="BO59" s="3">
        <v>2251.5096967368377</v>
      </c>
      <c r="BP59" s="3">
        <v>2239.3470472366735</v>
      </c>
      <c r="BQ59" s="3">
        <v>2251.5096967368377</v>
      </c>
      <c r="BR59" s="13">
        <f t="shared" si="7"/>
        <v>-0.54019973877047034</v>
      </c>
    </row>
    <row r="60" spans="1:70" ht="86.4" x14ac:dyDescent="0.3">
      <c r="A60" s="4" t="s">
        <v>51</v>
      </c>
      <c r="B60" s="3" t="s">
        <v>56</v>
      </c>
      <c r="C60" s="3">
        <v>11.36</v>
      </c>
      <c r="D60" s="3">
        <v>405</v>
      </c>
      <c r="E60" s="3">
        <v>533</v>
      </c>
      <c r="F60" s="3">
        <v>78318.568785676733</v>
      </c>
      <c r="G60" s="3">
        <v>5100</v>
      </c>
      <c r="H60" s="3">
        <v>487.57142857142856</v>
      </c>
      <c r="I60" s="3">
        <v>1.3160493827160493</v>
      </c>
      <c r="J60" s="3">
        <v>193.37918218685613</v>
      </c>
      <c r="K60" s="3">
        <v>5100</v>
      </c>
      <c r="L60" s="3">
        <v>1.2038799524307251</v>
      </c>
      <c r="M60" s="3">
        <v>600.23459639045302</v>
      </c>
      <c r="N60" s="3">
        <v>99817.783746450761</v>
      </c>
      <c r="O60" s="3">
        <v>6500</v>
      </c>
      <c r="P60" s="3">
        <v>423.84119554160981</v>
      </c>
      <c r="Q60" s="3">
        <v>1.482060731828279</v>
      </c>
      <c r="R60" s="3">
        <v>246.46366882324219</v>
      </c>
      <c r="S60" s="3">
        <v>6500</v>
      </c>
      <c r="T60" s="3">
        <v>1.0465214704731107</v>
      </c>
      <c r="U60" s="3">
        <v>2500</v>
      </c>
      <c r="V60" s="3">
        <v>6500</v>
      </c>
      <c r="W60" s="3">
        <v>69104.6171875</v>
      </c>
      <c r="X60" s="3">
        <v>4.0599999999999996</v>
      </c>
      <c r="Y60" s="3">
        <v>3.9</v>
      </c>
      <c r="Z60" s="3">
        <v>0.37413522601127625</v>
      </c>
      <c r="AA60" s="3">
        <v>1.9393777878523286</v>
      </c>
      <c r="AB60" s="13">
        <f>coeff!$D$1+coeff!$D$2*C60+coeff!$D$3*D60+coeff!$D$4*N60+coeff!$D$5*W60+coeff!$D$6*X60+coeff!$D$7*Y60+coeff!$D$8*Z60+coeff!$D$9*AA60</f>
        <v>1.1216548883139272</v>
      </c>
      <c r="AC60" s="13">
        <f>coeff!$E$1+coeff!$E$2*C60+coeff!$E$3*D60+coeff!$E$4*N60+coeff!$E$5*W60+coeff!$E$6*X60+coeff!$E$7*Y60+coeff!$E$8*Z60+coeff!$E$9*AA60</f>
        <v>1.5614777812767111</v>
      </c>
      <c r="AD60" s="13">
        <f>coeff!$F$1+coeff!$F$2*C60+coeff!$F$3*D60+coeff!$F$4*N60+coeff!$F$5*W60+coeff!$F$6*X60+coeff!$F$7*Y60+coeff!$F$8*Z60+coeff!$F$9*AA60</f>
        <v>1.2441431965715992</v>
      </c>
      <c r="AE60" s="13">
        <f>coeff!$G$1+coeff!$G$2*C60+coeff!$G$3*D60+coeff!$G$4*N60+coeff!$G$5*W60+coeff!$G$6*X60+coeff!$G$7*Y60+coeff!$G$8*Z60+coeff!$G$9*AA60</f>
        <v>1.3457320413085141</v>
      </c>
      <c r="AG60" s="3">
        <v>1.0465214704731107</v>
      </c>
      <c r="AH60" s="13">
        <v>1.1216548883139272</v>
      </c>
      <c r="AI60" s="3">
        <v>1.0465214704731107</v>
      </c>
      <c r="AJ60" s="3">
        <f t="shared" si="1"/>
        <v>7.1793479599467984</v>
      </c>
      <c r="AM60" s="3">
        <v>2435.4607213835766</v>
      </c>
      <c r="AN60" s="3">
        <v>2615.634671918514</v>
      </c>
      <c r="AP60" s="3">
        <v>1.482060731828279</v>
      </c>
      <c r="AQ60" s="13">
        <v>1.5614777812767111</v>
      </c>
      <c r="AR60" s="3">
        <v>1.482060731828279</v>
      </c>
      <c r="AS60" s="13">
        <f t="shared" si="2"/>
        <v>5.3585556747369418</v>
      </c>
      <c r="AV60" s="3">
        <v>1.2038799524307251</v>
      </c>
      <c r="AW60" s="13">
        <v>1.2441431965715992</v>
      </c>
      <c r="AX60" s="3">
        <v>1.2038799524307251</v>
      </c>
      <c r="AY60" s="13">
        <f t="shared" si="3"/>
        <v>3.3444567342100489</v>
      </c>
      <c r="BA60" s="3">
        <v>1.3160493827160493</v>
      </c>
      <c r="BB60" s="13">
        <v>1.3457320413085141</v>
      </c>
      <c r="BC60" s="3">
        <v>1.3160493827160493</v>
      </c>
      <c r="BD60" s="13">
        <f t="shared" si="4"/>
        <v>2.2554365346994807</v>
      </c>
      <c r="BG60" s="13">
        <v>1.2441431965715992</v>
      </c>
      <c r="BH60" s="13">
        <v>1.1216548883139272</v>
      </c>
      <c r="BI60" s="3">
        <v>2301.5510369733047</v>
      </c>
      <c r="BJ60" s="13">
        <f t="shared" si="5"/>
        <v>6.4247047912221689E-2</v>
      </c>
      <c r="BK60" s="13">
        <f t="shared" si="6"/>
        <v>2.3657980848855265</v>
      </c>
      <c r="BL60" s="13">
        <f t="shared" si="8"/>
        <v>2.7156606610969676</v>
      </c>
      <c r="BO60" s="3">
        <v>2250.4014229038357</v>
      </c>
      <c r="BP60" s="3">
        <v>2301.5510369733047</v>
      </c>
      <c r="BQ60" s="3">
        <v>2250.4014229038357</v>
      </c>
      <c r="BR60" s="13">
        <f t="shared" si="7"/>
        <v>2.2729106704646216</v>
      </c>
    </row>
    <row r="61" spans="1:70" ht="43.2" x14ac:dyDescent="0.3">
      <c r="A61" s="4" t="s">
        <v>45</v>
      </c>
      <c r="B61" s="3" t="s">
        <v>46</v>
      </c>
      <c r="C61" s="3">
        <v>10.4</v>
      </c>
      <c r="D61" s="3">
        <v>408</v>
      </c>
      <c r="E61" s="3">
        <v>535</v>
      </c>
      <c r="F61" s="3">
        <v>48436.014694303005</v>
      </c>
      <c r="G61" s="3">
        <v>4700</v>
      </c>
      <c r="H61" s="3">
        <v>488.36363636363637</v>
      </c>
      <c r="I61" s="3">
        <v>1.3112745098039216</v>
      </c>
      <c r="J61" s="3">
        <v>118.71572228995835</v>
      </c>
      <c r="K61" s="3">
        <v>4700</v>
      </c>
      <c r="L61" s="3">
        <v>1.196969747543335</v>
      </c>
      <c r="M61" s="3">
        <v>545.53280430703444</v>
      </c>
      <c r="N61" s="3">
        <v>59772.103239778182</v>
      </c>
      <c r="O61" s="3">
        <v>5800</v>
      </c>
      <c r="P61" s="3">
        <v>425.22624927244885</v>
      </c>
      <c r="Q61" s="3">
        <v>1.3370902066348884</v>
      </c>
      <c r="R61" s="3">
        <v>146.50025939941406</v>
      </c>
      <c r="S61" s="3">
        <v>5800</v>
      </c>
      <c r="T61" s="3">
        <v>1.0422211991971784</v>
      </c>
      <c r="U61" s="3">
        <v>2500</v>
      </c>
      <c r="V61" s="3">
        <v>6500</v>
      </c>
      <c r="W61" s="3">
        <v>46983.875</v>
      </c>
      <c r="X61" s="3">
        <v>4.157</v>
      </c>
      <c r="Y61" s="3">
        <v>3.75</v>
      </c>
      <c r="Z61" s="3">
        <v>0.40873149037361145</v>
      </c>
      <c r="AA61" s="3">
        <v>2.8891526567594163</v>
      </c>
      <c r="AB61" s="13">
        <f>coeff!$D$1+coeff!$D$2*C61+coeff!$D$3*D61+coeff!$D$4*N61+coeff!$D$5*W61+coeff!$D$6*X61+coeff!$D$7*Y61+coeff!$D$8*Z61+coeff!$D$9*AA61</f>
        <v>1.0755044780511698</v>
      </c>
      <c r="AC61" s="13">
        <f>coeff!$E$1+coeff!$E$2*C61+coeff!$E$3*D61+coeff!$E$4*N61+coeff!$E$5*W61+coeff!$E$6*X61+coeff!$E$7*Y61+coeff!$E$8*Z61+coeff!$E$9*AA61</f>
        <v>1.4005637071909438</v>
      </c>
      <c r="AD61" s="13">
        <f>coeff!$F$1+coeff!$F$2*C61+coeff!$F$3*D61+coeff!$F$4*N61+coeff!$F$5*W61+coeff!$F$6*X61+coeff!$F$7*Y61+coeff!$F$8*Z61+coeff!$F$9*AA61</f>
        <v>1.2351174083028038</v>
      </c>
      <c r="AE61" s="13">
        <f>coeff!$G$1+coeff!$G$2*C61+coeff!$G$3*D61+coeff!$G$4*N61+coeff!$G$5*W61+coeff!$G$6*X61+coeff!$G$7*Y61+coeff!$G$8*Z61+coeff!$G$9*AA61</f>
        <v>1.3563163661881987</v>
      </c>
      <c r="AG61" s="3">
        <v>1.0422211991971784</v>
      </c>
      <c r="AH61" s="13">
        <v>1.0755044780511698</v>
      </c>
      <c r="AI61" s="3">
        <v>1.0422211991971784</v>
      </c>
      <c r="AJ61" s="3">
        <f t="shared" si="1"/>
        <v>3.1934947091490242</v>
      </c>
      <c r="AM61" s="3">
        <v>2431.0758439269139</v>
      </c>
      <c r="AN61" s="3">
        <v>2187.0199966165474</v>
      </c>
      <c r="AP61" s="3">
        <v>1.3370902066348884</v>
      </c>
      <c r="AQ61" s="13">
        <v>1.4005637071909438</v>
      </c>
      <c r="AR61" s="3">
        <v>1.3370902066348884</v>
      </c>
      <c r="AS61" s="13">
        <f t="shared" si="2"/>
        <v>4.7471367482229816</v>
      </c>
      <c r="AV61" s="3">
        <v>1.196969747543335</v>
      </c>
      <c r="AW61" s="13">
        <v>1.2351174083028038</v>
      </c>
      <c r="AX61" s="3">
        <v>1.196969747543335</v>
      </c>
      <c r="AY61" s="13">
        <f t="shared" si="3"/>
        <v>3.1870196249958065</v>
      </c>
      <c r="BA61" s="3">
        <v>1.3112745098039216</v>
      </c>
      <c r="BB61" s="13">
        <v>1.3563163661881987</v>
      </c>
      <c r="BC61" s="3">
        <v>1.3112745098039216</v>
      </c>
      <c r="BD61" s="13">
        <f t="shared" si="4"/>
        <v>3.4349677392121643</v>
      </c>
      <c r="BG61" s="13">
        <v>1.2351174083028038</v>
      </c>
      <c r="BH61" s="13">
        <v>1.0755044780511698</v>
      </c>
      <c r="BI61" s="3">
        <v>2366.0197511984202</v>
      </c>
      <c r="BJ61" s="13">
        <f t="shared" si="5"/>
        <v>-5.5397864844446421E-2</v>
      </c>
      <c r="BK61" s="13">
        <f t="shared" si="6"/>
        <v>2.3106218863539736</v>
      </c>
      <c r="BL61" s="13">
        <f t="shared" si="8"/>
        <v>-2.3975305164213179</v>
      </c>
      <c r="BO61" s="3">
        <v>2239.1909467405135</v>
      </c>
      <c r="BP61" s="3">
        <v>2366.0197511984202</v>
      </c>
      <c r="BQ61" s="3">
        <v>2239.1909467405135</v>
      </c>
      <c r="BR61" s="13">
        <f t="shared" si="7"/>
        <v>5.6640459645715122</v>
      </c>
    </row>
    <row r="62" spans="1:70" ht="57.6" x14ac:dyDescent="0.3">
      <c r="A62" s="4" t="s">
        <v>43</v>
      </c>
      <c r="B62" s="3" t="s">
        <v>46</v>
      </c>
      <c r="C62" s="3">
        <v>10.41</v>
      </c>
      <c r="D62" s="3">
        <v>408</v>
      </c>
      <c r="E62" s="3">
        <v>535</v>
      </c>
      <c r="F62" s="3">
        <v>64106.490036577496</v>
      </c>
      <c r="G62" s="3">
        <v>4700</v>
      </c>
      <c r="H62" s="3">
        <v>490.57142857142856</v>
      </c>
      <c r="I62" s="3">
        <v>1.3112745098039216</v>
      </c>
      <c r="J62" s="3">
        <v>157.12375008965071</v>
      </c>
      <c r="K62" s="3">
        <v>4700</v>
      </c>
      <c r="L62" s="3">
        <v>1.202380895614624</v>
      </c>
      <c r="M62" s="3">
        <v>564.45852005047959</v>
      </c>
      <c r="N62" s="3">
        <v>83202.040260238879</v>
      </c>
      <c r="O62" s="3">
        <v>6100</v>
      </c>
      <c r="P62" s="3">
        <v>422.37330564084152</v>
      </c>
      <c r="Q62" s="3">
        <v>1.3834767648296069</v>
      </c>
      <c r="R62" s="3">
        <v>203.92657470703125</v>
      </c>
      <c r="S62" s="3">
        <v>6100</v>
      </c>
      <c r="T62" s="3">
        <v>1.0352286902961803</v>
      </c>
      <c r="U62" s="3">
        <v>2500</v>
      </c>
      <c r="V62" s="3">
        <v>6500</v>
      </c>
      <c r="W62" s="3">
        <v>61378.55859375</v>
      </c>
      <c r="X62" s="3">
        <v>4.157</v>
      </c>
      <c r="Y62" s="3">
        <v>3.75</v>
      </c>
      <c r="Z62" s="3">
        <v>0.40873149037361145</v>
      </c>
      <c r="AA62" s="3">
        <v>2.18291534066267</v>
      </c>
      <c r="AB62" s="13">
        <f>coeff!$D$1+coeff!$D$2*C62+coeff!$D$3*D62+coeff!$D$4*N62+coeff!$D$5*W62+coeff!$D$6*X62+coeff!$D$7*Y62+coeff!$D$8*Z62+coeff!$D$9*AA62</f>
        <v>1.1091642302658558</v>
      </c>
      <c r="AC62" s="13">
        <f>coeff!$E$1+coeff!$E$2*C62+coeff!$E$3*D62+coeff!$E$4*N62+coeff!$E$5*W62+coeff!$E$6*X62+coeff!$E$7*Y62+coeff!$E$8*Z62+coeff!$E$9*AA62</f>
        <v>1.4828546682401185</v>
      </c>
      <c r="AD62" s="13">
        <f>coeff!$F$1+coeff!$F$2*C62+coeff!$F$3*D62+coeff!$F$4*N62+coeff!$F$5*W62+coeff!$F$6*X62+coeff!$F$7*Y62+coeff!$F$8*Z62+coeff!$F$9*AA62</f>
        <v>1.2731848728948887</v>
      </c>
      <c r="AE62" s="13">
        <f>coeff!$G$1+coeff!$G$2*C62+coeff!$G$3*D62+coeff!$G$4*N62+coeff!$G$5*W62+coeff!$G$6*X62+coeff!$G$7*Y62+coeff!$G$8*Z62+coeff!$G$9*AA62</f>
        <v>1.3903247719381793</v>
      </c>
      <c r="AG62" s="3">
        <v>1.0352286902961803</v>
      </c>
      <c r="AH62" s="13">
        <v>1.1091642302658558</v>
      </c>
      <c r="AI62" s="3">
        <v>1.0352286902961803</v>
      </c>
      <c r="AJ62" s="3">
        <f t="shared" si="1"/>
        <v>7.1419523688550841</v>
      </c>
      <c r="AM62" s="3">
        <v>2426.1005385828103</v>
      </c>
      <c r="AN62" s="3">
        <v>2413.7137487155469</v>
      </c>
      <c r="AP62" s="3">
        <v>1.3834767648296069</v>
      </c>
      <c r="AQ62" s="13">
        <v>1.4828546682401185</v>
      </c>
      <c r="AR62" s="3">
        <v>1.3834767648296069</v>
      </c>
      <c r="AS62" s="13">
        <f t="shared" si="2"/>
        <v>7.1832000317512552</v>
      </c>
      <c r="AV62" s="3">
        <v>1.202380895614624</v>
      </c>
      <c r="AW62" s="13">
        <v>1.2731848728948887</v>
      </c>
      <c r="AX62" s="3">
        <v>1.202380895614624</v>
      </c>
      <c r="AY62" s="13">
        <f t="shared" si="3"/>
        <v>5.8886478934008366</v>
      </c>
      <c r="BA62" s="3">
        <v>1.3112745098039216</v>
      </c>
      <c r="BB62" s="13">
        <v>1.3903247719381793</v>
      </c>
      <c r="BC62" s="3">
        <v>1.3112745098039216</v>
      </c>
      <c r="BD62" s="13">
        <f t="shared" si="4"/>
        <v>6.0285059721078769</v>
      </c>
      <c r="BG62" s="13">
        <v>1.2731848728948887</v>
      </c>
      <c r="BH62" s="13">
        <v>1.1091642302658558</v>
      </c>
      <c r="BI62" s="3">
        <v>2344.5626760938139</v>
      </c>
      <c r="BJ62" s="13">
        <f t="shared" si="5"/>
        <v>3.7786427066930361E-2</v>
      </c>
      <c r="BK62" s="13">
        <f t="shared" si="6"/>
        <v>2.3823491031607444</v>
      </c>
      <c r="BL62" s="13">
        <f t="shared" si="8"/>
        <v>1.5860994938482278</v>
      </c>
      <c r="BO62" s="3">
        <v>2237.6095859108041</v>
      </c>
      <c r="BP62" s="3">
        <v>2344.5626760938139</v>
      </c>
      <c r="BQ62" s="3">
        <v>2237.6095859108041</v>
      </c>
      <c r="BR62" s="13">
        <f t="shared" si="7"/>
        <v>4.779792277278581</v>
      </c>
    </row>
    <row r="63" spans="1:70" ht="43.2" x14ac:dyDescent="0.3">
      <c r="A63" s="9" t="s">
        <v>75</v>
      </c>
      <c r="B63" s="7" t="s">
        <v>76</v>
      </c>
      <c r="C63" s="7">
        <v>10.5</v>
      </c>
      <c r="D63" s="7">
        <v>545</v>
      </c>
      <c r="E63" s="7">
        <v>704</v>
      </c>
      <c r="F63" s="7">
        <v>51586.045446576973</v>
      </c>
      <c r="G63" s="7">
        <v>4800</v>
      </c>
      <c r="H63" s="7">
        <v>642</v>
      </c>
      <c r="I63" s="7">
        <v>1.2917431192660551</v>
      </c>
      <c r="J63" s="7">
        <v>94.653294397388947</v>
      </c>
      <c r="K63" s="7">
        <v>4800</v>
      </c>
      <c r="L63" s="7">
        <v>1.1779817342758179</v>
      </c>
      <c r="M63" s="7">
        <v>750.78352434158114</v>
      </c>
      <c r="N63" s="7">
        <v>66631.975368495245</v>
      </c>
      <c r="O63" s="7">
        <v>6200</v>
      </c>
      <c r="P63" s="7">
        <v>565.71846840852027</v>
      </c>
      <c r="Q63" s="7">
        <v>1.3775844483331765</v>
      </c>
      <c r="R63" s="7">
        <v>122.26050567626953</v>
      </c>
      <c r="S63" s="7">
        <v>6200</v>
      </c>
      <c r="T63" s="7">
        <v>1.0380155383642573</v>
      </c>
      <c r="U63" s="7">
        <v>2500</v>
      </c>
      <c r="V63" s="7">
        <v>6500</v>
      </c>
      <c r="W63" s="7">
        <v>49296.44921875</v>
      </c>
      <c r="X63" s="7">
        <v>4.3899999999999997</v>
      </c>
      <c r="Y63" s="7">
        <v>4.5</v>
      </c>
      <c r="Z63" s="7">
        <v>0.48714643716812134</v>
      </c>
      <c r="AA63" s="7">
        <v>3.7495183871632864</v>
      </c>
      <c r="AB63" s="13">
        <f>coeff!$D$1+coeff!$D$2*C63+coeff!$D$3*D63+coeff!$D$4*N63+coeff!$D$5*W63+coeff!$D$6*X63+coeff!$D$7*Y63+coeff!$D$8*Z63+coeff!$D$9*AA63</f>
        <v>1.1427259723313057</v>
      </c>
      <c r="AC63" s="13">
        <f>coeff!$E$1+coeff!$E$2*C63+coeff!$E$3*D63+coeff!$E$4*N63+coeff!$E$5*W63+coeff!$E$6*X63+coeff!$E$7*Y63+coeff!$E$8*Z63+coeff!$E$9*AA63</f>
        <v>1.5340229955980489</v>
      </c>
      <c r="AD63" s="13">
        <f>coeff!$F$1+coeff!$F$2*C63+coeff!$F$3*D63+coeff!$F$4*N63+coeff!$F$5*W63+coeff!$F$6*X63+coeff!$F$7*Y63+coeff!$F$8*Z63+coeff!$F$9*AA63</f>
        <v>1.2679853371736947</v>
      </c>
      <c r="AE63" s="13">
        <f>coeff!$G$1+coeff!$G$2*C63+coeff!$G$3*D63+coeff!$G$4*N63+coeff!$G$5*W63+coeff!$G$6*X63+coeff!$G$7*Y63+coeff!$G$8*Z63+coeff!$G$9*AA63</f>
        <v>1.3963316743060044</v>
      </c>
      <c r="AG63" s="7">
        <v>1.0380155383642573</v>
      </c>
      <c r="AH63" s="13">
        <v>1.1427259723313057</v>
      </c>
      <c r="AI63" s="7">
        <v>1.0380155383642573</v>
      </c>
      <c r="AJ63" s="3">
        <f t="shared" si="1"/>
        <v>10.087559395503355</v>
      </c>
      <c r="AM63" s="3">
        <v>2425.4716978869142</v>
      </c>
      <c r="AN63" s="3">
        <v>2391.1688044141688</v>
      </c>
      <c r="AP63" s="7">
        <v>1.3775844483331765</v>
      </c>
      <c r="AQ63" s="13">
        <v>1.5340229955980489</v>
      </c>
      <c r="AR63" s="7">
        <v>1.3775844483331765</v>
      </c>
      <c r="AS63" s="13">
        <f t="shared" si="2"/>
        <v>11.356004160337099</v>
      </c>
      <c r="AV63" s="7">
        <v>1.1779817342758179</v>
      </c>
      <c r="AW63" s="13">
        <v>1.2679853371736947</v>
      </c>
      <c r="AX63" s="7">
        <v>1.1779817342758179</v>
      </c>
      <c r="AY63" s="13">
        <f t="shared" si="3"/>
        <v>7.6404922316735124</v>
      </c>
      <c r="BA63" s="7">
        <v>1.2917431192660551</v>
      </c>
      <c r="BB63" s="13">
        <v>1.3963316743060044</v>
      </c>
      <c r="BC63" s="7">
        <v>1.2917431192660551</v>
      </c>
      <c r="BD63" s="13">
        <f t="shared" si="4"/>
        <v>8.0966992182915245</v>
      </c>
      <c r="BG63" s="13">
        <v>1.2679853371736947</v>
      </c>
      <c r="BH63" s="13">
        <v>1.1427259723313057</v>
      </c>
      <c r="BI63" s="3">
        <v>2441.692194576312</v>
      </c>
      <c r="BJ63" s="13">
        <f t="shared" si="5"/>
        <v>-3.0980885071311803E-2</v>
      </c>
      <c r="BK63" s="13">
        <f t="shared" si="6"/>
        <v>2.4107113095050003</v>
      </c>
      <c r="BL63" s="13">
        <f t="shared" si="8"/>
        <v>-1.2851345969614758</v>
      </c>
      <c r="BO63" s="3">
        <v>2215.9972726400752</v>
      </c>
      <c r="BP63" s="3">
        <v>2441.692194576312</v>
      </c>
      <c r="BQ63" s="3">
        <v>2215.9972726400752</v>
      </c>
      <c r="BR63" s="13">
        <f t="shared" si="7"/>
        <v>10.184801431066312</v>
      </c>
    </row>
    <row r="64" spans="1:70" ht="43.2" x14ac:dyDescent="0.3">
      <c r="A64" s="4" t="s">
        <v>39</v>
      </c>
      <c r="B64" s="3" t="s">
        <v>40</v>
      </c>
      <c r="C64" s="3">
        <v>10.49</v>
      </c>
      <c r="D64" s="3">
        <v>457</v>
      </c>
      <c r="E64" s="3">
        <v>594</v>
      </c>
      <c r="F64" s="3">
        <v>56327.206531660966</v>
      </c>
      <c r="G64" s="3">
        <v>4500</v>
      </c>
      <c r="H64" s="3">
        <v>543.41463414634143</v>
      </c>
      <c r="I64" s="3">
        <v>1.2997811816192559</v>
      </c>
      <c r="J64" s="3">
        <v>123.25428125089927</v>
      </c>
      <c r="K64" s="3">
        <v>4500</v>
      </c>
      <c r="L64" s="3">
        <v>1.1890912055969238</v>
      </c>
      <c r="M64" s="3">
        <v>617.88463511698592</v>
      </c>
      <c r="N64" s="3">
        <v>76354.657742918207</v>
      </c>
      <c r="O64" s="3">
        <v>6100</v>
      </c>
      <c r="P64" s="3">
        <v>468.28770493967318</v>
      </c>
      <c r="Q64" s="3">
        <v>1.3520451534288531</v>
      </c>
      <c r="R64" s="3">
        <v>167.07801818847656</v>
      </c>
      <c r="S64" s="3">
        <v>6100</v>
      </c>
      <c r="T64" s="3">
        <v>1.0246995731721511</v>
      </c>
      <c r="U64" s="3">
        <v>2500</v>
      </c>
      <c r="V64" s="3">
        <v>6500</v>
      </c>
      <c r="W64" s="3">
        <v>56327.203125</v>
      </c>
      <c r="X64" s="3">
        <v>4.16</v>
      </c>
      <c r="Y64" s="3">
        <v>4.21</v>
      </c>
      <c r="Z64" s="3">
        <v>0.40141206979751587</v>
      </c>
      <c r="AA64" s="3">
        <v>2.8121932572702577</v>
      </c>
      <c r="AB64" s="13">
        <f>coeff!$D$1+coeff!$D$2*C64+coeff!$D$3*D64+coeff!$D$4*N64+coeff!$D$5*W64+coeff!$D$6*X64+coeff!$D$7*Y64+coeff!$D$8*Z64+coeff!$D$9*AA64</f>
        <v>1.0739155241908427</v>
      </c>
      <c r="AC64" s="13">
        <f>coeff!$E$1+coeff!$E$2*C64+coeff!$E$3*D64+coeff!$E$4*N64+coeff!$E$5*W64+coeff!$E$6*X64+coeff!$E$7*Y64+coeff!$E$8*Z64+coeff!$E$9*AA64</f>
        <v>1.4349745921075669</v>
      </c>
      <c r="AD64" s="13">
        <f>coeff!$F$1+coeff!$F$2*C64+coeff!$F$3*D64+coeff!$F$4*N64+coeff!$F$5*W64+coeff!$F$6*X64+coeff!$F$7*Y64+coeff!$F$8*Z64+coeff!$F$9*AA64</f>
        <v>1.231089980026135</v>
      </c>
      <c r="AE64" s="13">
        <f>coeff!$G$1+coeff!$G$2*C64+coeff!$G$3*D64+coeff!$G$4*N64+coeff!$G$5*W64+coeff!$G$6*X64+coeff!$G$7*Y64+coeff!$G$8*Z64+coeff!$G$9*AA64</f>
        <v>1.3439597919603568</v>
      </c>
      <c r="AG64" s="3">
        <v>1.0246995731721511</v>
      </c>
      <c r="AH64" s="13">
        <v>1.0739155241908427</v>
      </c>
      <c r="AI64" s="3">
        <v>1.0246995731721511</v>
      </c>
      <c r="AJ64" s="3">
        <f t="shared" si="1"/>
        <v>4.802963942527497</v>
      </c>
      <c r="AM64" s="3">
        <v>2425.3686445116855</v>
      </c>
      <c r="AN64" s="3">
        <v>2395.5437919217879</v>
      </c>
      <c r="AP64" s="3">
        <v>1.3520451534288531</v>
      </c>
      <c r="AQ64" s="13">
        <v>1.4349745921075669</v>
      </c>
      <c r="AR64" s="3">
        <v>1.3520451534288531</v>
      </c>
      <c r="AS64" s="13">
        <f t="shared" si="2"/>
        <v>6.133629373871182</v>
      </c>
      <c r="AV64" s="3">
        <v>1.1890912055969238</v>
      </c>
      <c r="AW64" s="13">
        <v>1.231089980026135</v>
      </c>
      <c r="AX64" s="3">
        <v>1.1890912055969238</v>
      </c>
      <c r="AY64" s="13">
        <f t="shared" si="3"/>
        <v>3.532006143139188</v>
      </c>
      <c r="BA64" s="3">
        <v>1.2997811816192559</v>
      </c>
      <c r="BB64" s="13">
        <v>1.3439597919603568</v>
      </c>
      <c r="BC64" s="3">
        <v>1.2997811816192559</v>
      </c>
      <c r="BD64" s="13">
        <f t="shared" si="4"/>
        <v>3.3989267551991711</v>
      </c>
      <c r="BG64" s="13">
        <v>1.231089980026135</v>
      </c>
      <c r="BH64" s="13">
        <v>1.0739155241908427</v>
      </c>
      <c r="BI64" s="3">
        <v>2321.2711581890239</v>
      </c>
      <c r="BJ64" s="13">
        <f t="shared" si="5"/>
        <v>-1.6265653972046046E-2</v>
      </c>
      <c r="BK64" s="13">
        <f t="shared" si="6"/>
        <v>2.3050055042169779</v>
      </c>
      <c r="BL64" s="13">
        <f t="shared" si="8"/>
        <v>-0.70566660002712545</v>
      </c>
      <c r="BO64" s="3">
        <v>2213.7907787690751</v>
      </c>
      <c r="BP64" s="3">
        <v>2321.2711581890239</v>
      </c>
      <c r="BQ64" s="3">
        <v>2213.7907787690751</v>
      </c>
      <c r="BR64" s="13">
        <f t="shared" si="7"/>
        <v>4.8550378134518501</v>
      </c>
    </row>
    <row r="65" spans="1:70" ht="43.2" x14ac:dyDescent="0.3">
      <c r="A65" s="4" t="s">
        <v>129</v>
      </c>
      <c r="B65" s="3" t="s">
        <v>130</v>
      </c>
      <c r="C65" s="3">
        <v>11.3</v>
      </c>
      <c r="D65" s="3">
        <v>496</v>
      </c>
      <c r="E65" s="3">
        <v>718</v>
      </c>
      <c r="F65" s="3">
        <v>60262.051946374013</v>
      </c>
      <c r="G65" s="3">
        <v>4500</v>
      </c>
      <c r="H65" s="3">
        <v>590.43902439024396</v>
      </c>
      <c r="I65" s="3">
        <v>1.4475806451612903</v>
      </c>
      <c r="J65" s="3">
        <v>121.49607247252825</v>
      </c>
      <c r="K65" s="3">
        <v>4500</v>
      </c>
      <c r="L65" s="3">
        <v>1.1904013156890869</v>
      </c>
      <c r="M65" s="3">
        <v>762.35981727117337</v>
      </c>
      <c r="N65" s="3">
        <v>87045.18614476244</v>
      </c>
      <c r="O65" s="3">
        <v>6500</v>
      </c>
      <c r="P65" s="3">
        <v>507.50258299432988</v>
      </c>
      <c r="Q65" s="3">
        <v>1.5370157606273656</v>
      </c>
      <c r="R65" s="3">
        <v>175.49432373046875</v>
      </c>
      <c r="S65" s="3">
        <v>6500</v>
      </c>
      <c r="T65" s="3">
        <v>1.0231906915208266</v>
      </c>
      <c r="U65" s="3">
        <v>2500</v>
      </c>
      <c r="V65" s="3">
        <v>6500</v>
      </c>
      <c r="W65" s="3">
        <v>60262.046875</v>
      </c>
      <c r="X65" s="3">
        <v>4.3099999999999996</v>
      </c>
      <c r="Y65" s="3">
        <v>4.25</v>
      </c>
      <c r="Z65" s="3">
        <v>0.38940590620040894</v>
      </c>
      <c r="AA65" s="3">
        <v>2.7525481519134631</v>
      </c>
      <c r="AB65" s="13">
        <f>coeff!$D$1+coeff!$D$2*C65+coeff!$D$3*D65+coeff!$D$4*N65+coeff!$D$5*W65+coeff!$D$6*X65+coeff!$D$7*Y65+coeff!$D$8*Z65+coeff!$D$9*AA65</f>
        <v>1.0393615788264077</v>
      </c>
      <c r="AC65" s="13">
        <f>coeff!$E$1+coeff!$E$2*C65+coeff!$E$3*D65+coeff!$E$4*N65+coeff!$E$5*W65+coeff!$E$6*X65+coeff!$E$7*Y65+coeff!$E$8*Z65+coeff!$E$9*AA65</f>
        <v>1.4676050202720128</v>
      </c>
      <c r="AD65" s="13">
        <f>coeff!$F$1+coeff!$F$2*C65+coeff!$F$3*D65+coeff!$F$4*N65+coeff!$F$5*W65+coeff!$F$6*X65+coeff!$F$7*Y65+coeff!$F$8*Z65+coeff!$F$9*AA65</f>
        <v>1.2089914349765651</v>
      </c>
      <c r="AE65" s="13">
        <f>coeff!$G$1+coeff!$G$2*C65+coeff!$G$3*D65+coeff!$G$4*N65+coeff!$G$5*W65+coeff!$G$6*X65+coeff!$G$7*Y65+coeff!$G$8*Z65+coeff!$G$9*AA65</f>
        <v>1.3207865034717479</v>
      </c>
      <c r="AG65" s="3">
        <v>1.0231906915208266</v>
      </c>
      <c r="AH65" s="13">
        <v>1.0393615788264077</v>
      </c>
      <c r="AI65" s="3">
        <v>1.0231906915208266</v>
      </c>
      <c r="AJ65" s="3">
        <f t="shared" si="1"/>
        <v>1.5804372967413647</v>
      </c>
      <c r="AM65" s="3">
        <v>2425.1332601948593</v>
      </c>
      <c r="AN65" s="3">
        <v>2548.1801583017232</v>
      </c>
      <c r="AP65" s="3">
        <v>1.5370157606273656</v>
      </c>
      <c r="AQ65" s="13">
        <v>1.4676050202720128</v>
      </c>
      <c r="AR65" s="3">
        <v>1.5370157606273656</v>
      </c>
      <c r="AS65" s="13">
        <f t="shared" si="2"/>
        <v>-4.5159420048510954</v>
      </c>
      <c r="AV65" s="3">
        <v>1.1904013156890869</v>
      </c>
      <c r="AW65" s="13">
        <v>1.2089914349765651</v>
      </c>
      <c r="AX65" s="3">
        <v>1.1904013156890869</v>
      </c>
      <c r="AY65" s="13">
        <f t="shared" si="3"/>
        <v>1.5616682409929104</v>
      </c>
      <c r="BA65" s="3">
        <v>1.4475806451612903</v>
      </c>
      <c r="BB65" s="13">
        <v>1.3207865034717479</v>
      </c>
      <c r="BC65" s="3">
        <v>1.4475806451612903</v>
      </c>
      <c r="BD65" s="13">
        <f t="shared" si="4"/>
        <v>-8.7590382002803668</v>
      </c>
      <c r="BG65" s="13">
        <v>1.2089914349765651</v>
      </c>
      <c r="BH65" s="13">
        <v>1.0393615788264077</v>
      </c>
      <c r="BI65" s="3">
        <v>2288.7841418181724</v>
      </c>
      <c r="BJ65" s="13">
        <f t="shared" si="5"/>
        <v>-4.0431128015199658E-2</v>
      </c>
      <c r="BK65" s="13">
        <f t="shared" si="6"/>
        <v>2.2483530138029728</v>
      </c>
      <c r="BL65" s="13">
        <f t="shared" si="8"/>
        <v>-1.7982553347711396</v>
      </c>
      <c r="BO65" s="3">
        <v>2213.5920072099138</v>
      </c>
      <c r="BP65" s="3">
        <v>2288.7841418181724</v>
      </c>
      <c r="BQ65" s="3">
        <v>2213.5920072099138</v>
      </c>
      <c r="BR65" s="13">
        <f t="shared" si="7"/>
        <v>3.3968380064325085</v>
      </c>
    </row>
    <row r="66" spans="1:70" ht="28.8" x14ac:dyDescent="0.3">
      <c r="A66" s="5" t="s">
        <v>241</v>
      </c>
      <c r="B66" s="6" t="s">
        <v>242</v>
      </c>
      <c r="C66" s="6">
        <v>9.8000000000000007</v>
      </c>
      <c r="D66" s="6">
        <v>404</v>
      </c>
      <c r="E66" s="6">
        <v>516</v>
      </c>
      <c r="F66" s="6">
        <v>61910.780563473068</v>
      </c>
      <c r="G66" s="6">
        <v>5000</v>
      </c>
      <c r="H66" s="6">
        <v>475</v>
      </c>
      <c r="I66" s="6">
        <v>1.2772277227722773</v>
      </c>
      <c r="J66" s="6">
        <v>153.24450634523038</v>
      </c>
      <c r="K66" s="6">
        <v>5000</v>
      </c>
      <c r="L66" s="6">
        <v>1.175742506980896</v>
      </c>
      <c r="M66" s="6">
        <v>550.10239362134712</v>
      </c>
      <c r="N66" s="6">
        <v>76769.36789870658</v>
      </c>
      <c r="O66" s="6">
        <v>6200</v>
      </c>
      <c r="P66" s="6">
        <v>418.27155523251793</v>
      </c>
      <c r="Q66" s="6">
        <v>1.3616395881716512</v>
      </c>
      <c r="R66" s="6">
        <v>190.023193359375</v>
      </c>
      <c r="S66" s="6">
        <v>6200</v>
      </c>
      <c r="T66" s="6">
        <v>1.0353256317636581</v>
      </c>
      <c r="U66" s="6">
        <v>2600</v>
      </c>
      <c r="V66" s="6">
        <v>6600</v>
      </c>
      <c r="W66" s="6">
        <v>56957.91796875</v>
      </c>
      <c r="X66" s="6">
        <v>4.01</v>
      </c>
      <c r="Y66" s="6">
        <v>4</v>
      </c>
      <c r="Z66" s="6">
        <v>0.3470306396484375</v>
      </c>
      <c r="AA66" s="6">
        <v>2.3603455860152178</v>
      </c>
      <c r="AB66" s="13">
        <f>coeff!$D$1+coeff!$D$2*C66+coeff!$D$3*D66+coeff!$D$4*N66+coeff!$D$5*W66+coeff!$D$6*X66+coeff!$D$7*Y66+coeff!$D$8*Z66+coeff!$D$9*AA66</f>
        <v>0.9945875600835743</v>
      </c>
      <c r="AC66" s="13">
        <f>coeff!$E$1+coeff!$E$2*C66+coeff!$E$3*D66+coeff!$E$4*N66+coeff!$E$5*W66+coeff!$E$6*X66+coeff!$E$7*Y66+coeff!$E$8*Z66+coeff!$E$9*AA66</f>
        <v>1.3229995124161462</v>
      </c>
      <c r="AD66" s="13">
        <f>coeff!$F$1+coeff!$F$2*C66+coeff!$F$3*D66+coeff!$F$4*N66+coeff!$F$5*W66+coeff!$F$6*X66+coeff!$F$7*Y66+coeff!$F$8*Z66+coeff!$F$9*AA66</f>
        <v>1.1816599639791077</v>
      </c>
      <c r="AE66" s="13">
        <f>coeff!$G$1+coeff!$G$2*C66+coeff!$G$3*D66+coeff!$G$4*N66+coeff!$G$5*W66+coeff!$G$6*X66+coeff!$G$7*Y66+coeff!$G$8*Z66+coeff!$G$9*AA66</f>
        <v>1.2838572353546205</v>
      </c>
      <c r="AG66" s="6">
        <v>1.0353256317636581</v>
      </c>
      <c r="AH66" s="13">
        <v>0.9945875600835743</v>
      </c>
      <c r="AI66" s="6">
        <v>1.0353256317636581</v>
      </c>
      <c r="AJ66" s="3">
        <f t="shared" si="1"/>
        <v>-3.9348076035447184</v>
      </c>
      <c r="AM66" s="3">
        <v>2419.8497927700491</v>
      </c>
      <c r="AN66" s="3">
        <v>2505.3407890837329</v>
      </c>
      <c r="AP66" s="6">
        <v>1.3616395881716512</v>
      </c>
      <c r="AQ66" s="13">
        <v>1.3229995124161462</v>
      </c>
      <c r="AR66" s="6">
        <v>1.3616395881716512</v>
      </c>
      <c r="AS66" s="13">
        <f t="shared" si="2"/>
        <v>-2.8377608943780164</v>
      </c>
      <c r="AV66" s="6">
        <v>1.175742506980896</v>
      </c>
      <c r="AW66" s="13">
        <v>1.1816599639791077</v>
      </c>
      <c r="AX66" s="6">
        <v>1.175742506980896</v>
      </c>
      <c r="AY66" s="13">
        <f t="shared" si="3"/>
        <v>0.50329531875194999</v>
      </c>
      <c r="BA66" s="6">
        <v>1.2772277227722773</v>
      </c>
      <c r="BB66" s="13">
        <v>1.2838572353546205</v>
      </c>
      <c r="BC66" s="6">
        <v>1.2772277227722773</v>
      </c>
      <c r="BD66" s="13">
        <f t="shared" si="4"/>
        <v>0.5190548610981911</v>
      </c>
      <c r="BG66" s="13">
        <v>1.1816599639791077</v>
      </c>
      <c r="BH66" s="13">
        <v>0.9945875600835743</v>
      </c>
      <c r="BI66" s="3">
        <v>2181.9541981210405</v>
      </c>
      <c r="BJ66" s="13">
        <f t="shared" si="5"/>
        <v>-5.7066740583584519E-3</v>
      </c>
      <c r="BK66" s="13">
        <f t="shared" si="6"/>
        <v>2.1762475240626822</v>
      </c>
      <c r="BL66" s="13">
        <f t="shared" ref="BL66:BL97" si="9">(BG66+BH66-BI66/1000)/(BG66+BH66)*100</f>
        <v>-0.26222541302218538</v>
      </c>
      <c r="BO66" s="3">
        <v>2211.0681387445543</v>
      </c>
      <c r="BP66" s="3">
        <v>2181.9541981210405</v>
      </c>
      <c r="BQ66" s="3">
        <v>2211.0681387445543</v>
      </c>
      <c r="BR66" s="13">
        <f t="shared" si="7"/>
        <v>-1.3167364728996882</v>
      </c>
    </row>
    <row r="67" spans="1:70" ht="72" x14ac:dyDescent="0.3">
      <c r="A67" s="4" t="s">
        <v>49</v>
      </c>
      <c r="B67" s="3" t="s">
        <v>90</v>
      </c>
      <c r="C67" s="3">
        <v>11.5</v>
      </c>
      <c r="D67" s="3">
        <v>433</v>
      </c>
      <c r="E67" s="3">
        <v>547</v>
      </c>
      <c r="F67" s="3">
        <v>61087.714328653674</v>
      </c>
      <c r="G67" s="3">
        <v>5500</v>
      </c>
      <c r="H67" s="3">
        <v>485.02439024390242</v>
      </c>
      <c r="I67" s="3">
        <v>1.2632794457274827</v>
      </c>
      <c r="J67" s="3">
        <v>141.08017165970824</v>
      </c>
      <c r="K67" s="3">
        <v>5500</v>
      </c>
      <c r="L67" s="3">
        <v>1.120148777961731</v>
      </c>
      <c r="M67" s="3">
        <v>670.0160332111036</v>
      </c>
      <c r="N67" s="3">
        <v>76637.314339583711</v>
      </c>
      <c r="O67" s="3">
        <v>6900</v>
      </c>
      <c r="P67" s="3">
        <v>472.01442793229091</v>
      </c>
      <c r="Q67" s="3">
        <v>1.5473811390556664</v>
      </c>
      <c r="R67" s="3">
        <v>176.99148559570312</v>
      </c>
      <c r="S67" s="3">
        <v>6900</v>
      </c>
      <c r="T67" s="3">
        <v>1.0901026049244595</v>
      </c>
      <c r="U67" s="3">
        <v>3000</v>
      </c>
      <c r="V67" s="3">
        <v>7000</v>
      </c>
      <c r="W67" s="3">
        <v>55534.296875</v>
      </c>
      <c r="X67" s="3">
        <v>4.3499999999999996</v>
      </c>
      <c r="Y67" s="3">
        <v>3.64</v>
      </c>
      <c r="Z67" s="3">
        <v>0.42764899134635925</v>
      </c>
      <c r="AA67" s="3">
        <v>2.9556976449635708</v>
      </c>
      <c r="AB67" s="13">
        <f>coeff!$D$1+coeff!$D$2*C67+coeff!$D$3*D67+coeff!$D$4*N67+coeff!$D$5*W67+coeff!$D$6*X67+coeff!$D$7*Y67+coeff!$D$8*Z67+coeff!$D$9*AA67</f>
        <v>1.1671840673377865</v>
      </c>
      <c r="AC67" s="13">
        <f>coeff!$E$1+coeff!$E$2*C67+coeff!$E$3*D67+coeff!$E$4*N67+coeff!$E$5*W67+coeff!$E$6*X67+coeff!$E$7*Y67+coeff!$E$8*Z67+coeff!$E$9*AA67</f>
        <v>1.5693095008233615</v>
      </c>
      <c r="AD67" s="13">
        <f>coeff!$F$1+coeff!$F$2*C67+coeff!$F$3*D67+coeff!$F$4*N67+coeff!$F$5*W67+coeff!$F$6*X67+coeff!$F$7*Y67+coeff!$F$8*Z67+coeff!$F$9*AA67</f>
        <v>1.2339414787875456</v>
      </c>
      <c r="AE67" s="13">
        <f>coeff!$G$1+coeff!$G$2*C67+coeff!$G$3*D67+coeff!$G$4*N67+coeff!$G$5*W67+coeff!$G$6*X67+coeff!$G$7*Y67+coeff!$G$8*Z67+coeff!$G$9*AA67</f>
        <v>1.343657339414754</v>
      </c>
      <c r="AG67" s="3">
        <v>1.0901026049244595</v>
      </c>
      <c r="AH67" s="13">
        <v>1.1671840673377865</v>
      </c>
      <c r="AI67" s="3">
        <v>1.0901026049244595</v>
      </c>
      <c r="AJ67" s="3">
        <f t="shared" ref="AJ67:AJ130" si="10">(AH67-AG67)/AG67*100</f>
        <v>7.071028182587308</v>
      </c>
      <c r="AM67" s="3">
        <v>2419.6365203462396</v>
      </c>
      <c r="AN67" s="3">
        <v>2353.2316940261276</v>
      </c>
      <c r="AP67" s="3">
        <v>1.5473811390556664</v>
      </c>
      <c r="AQ67" s="13">
        <v>1.5693095008233615</v>
      </c>
      <c r="AR67" s="3">
        <v>1.5473811390556664</v>
      </c>
      <c r="AS67" s="13">
        <f t="shared" ref="AS67:AS130" si="11">(AQ67-AP67)/AP67*100</f>
        <v>1.4171273782668368</v>
      </c>
      <c r="AV67" s="3">
        <v>1.120148777961731</v>
      </c>
      <c r="AW67" s="13">
        <v>1.2339414787875456</v>
      </c>
      <c r="AX67" s="3">
        <v>1.120148777961731</v>
      </c>
      <c r="AY67" s="13">
        <f t="shared" ref="AY67:AY130" si="12">(AW67-AV67)/AV67*100</f>
        <v>10.158713116027007</v>
      </c>
      <c r="BA67" s="3">
        <v>1.2632794457274827</v>
      </c>
      <c r="BB67" s="13">
        <v>1.343657339414754</v>
      </c>
      <c r="BC67" s="3">
        <v>1.2632794457274827</v>
      </c>
      <c r="BD67" s="13">
        <f t="shared" ref="BD67:BD130" si="13">(BB67-BA67)/BA67*100</f>
        <v>6.3626376538552893</v>
      </c>
      <c r="BG67" s="13">
        <v>1.2339414787875456</v>
      </c>
      <c r="BH67" s="13">
        <v>1.1671840673377865</v>
      </c>
      <c r="BI67" s="3">
        <v>2376.2764952056277</v>
      </c>
      <c r="BJ67" s="13">
        <f t="shared" ref="BJ67:BJ130" si="14">BG67+BH67-BI67/1000</f>
        <v>2.484905091970413E-2</v>
      </c>
      <c r="BK67" s="13">
        <f t="shared" ref="BK67:BK130" si="15">BG67+BH67</f>
        <v>2.401125546125332</v>
      </c>
      <c r="BL67" s="13">
        <f t="shared" si="9"/>
        <v>1.0348917806402398</v>
      </c>
      <c r="BO67" s="3">
        <v>2210.2513828861906</v>
      </c>
      <c r="BP67" s="3">
        <v>2376.2764952056277</v>
      </c>
      <c r="BQ67" s="3">
        <v>2210.2513828861906</v>
      </c>
      <c r="BR67" s="13">
        <f t="shared" ref="BR67:BR130" si="16">(BP67-BO67)/BO67*100</f>
        <v>7.5115940930953364</v>
      </c>
    </row>
    <row r="68" spans="1:70" ht="57.6" x14ac:dyDescent="0.3">
      <c r="A68" s="4" t="s">
        <v>43</v>
      </c>
      <c r="B68" s="3" t="s">
        <v>55</v>
      </c>
      <c r="C68" s="3">
        <v>10.4</v>
      </c>
      <c r="D68" s="3">
        <v>331</v>
      </c>
      <c r="E68" s="3">
        <v>411</v>
      </c>
      <c r="F68" s="3">
        <v>40371.941022078041</v>
      </c>
      <c r="G68" s="3">
        <v>4100</v>
      </c>
      <c r="H68" s="3">
        <v>383.56521739130437</v>
      </c>
      <c r="I68" s="3">
        <v>1.2416918429003021</v>
      </c>
      <c r="J68" s="3">
        <v>121.96961033860435</v>
      </c>
      <c r="K68" s="3">
        <v>4100</v>
      </c>
      <c r="L68" s="3">
        <v>1.1588072776794434</v>
      </c>
      <c r="M68" s="3">
        <v>465.48883148465649</v>
      </c>
      <c r="N68" s="3">
        <v>63019.615253975484</v>
      </c>
      <c r="O68" s="3">
        <v>6400</v>
      </c>
      <c r="P68" s="3">
        <v>338.22494125689587</v>
      </c>
      <c r="Q68" s="3">
        <v>1.406310669137935</v>
      </c>
      <c r="R68" s="3">
        <v>190.39158630371094</v>
      </c>
      <c r="S68" s="3">
        <v>6400</v>
      </c>
      <c r="T68" s="3">
        <v>1.02182761709032</v>
      </c>
      <c r="U68" s="3">
        <v>2500</v>
      </c>
      <c r="V68" s="3">
        <v>6500</v>
      </c>
      <c r="W68" s="3">
        <v>44995.6640625</v>
      </c>
      <c r="X68" s="3">
        <v>4.0199999999999996</v>
      </c>
      <c r="Y68" s="3">
        <v>3.25</v>
      </c>
      <c r="Z68" s="3">
        <v>0.36101275682449341</v>
      </c>
      <c r="AA68" s="3">
        <v>2.3817255518534135</v>
      </c>
      <c r="AB68" s="13">
        <f>coeff!$D$1+coeff!$D$2*C68+coeff!$D$3*D68+coeff!$D$4*N68+coeff!$D$5*W68+coeff!$D$6*X68+coeff!$D$7*Y68+coeff!$D$8*Z68+coeff!$D$9*AA68</f>
        <v>1.0199677272921239</v>
      </c>
      <c r="AC68" s="13">
        <f>coeff!$E$1+coeff!$E$2*C68+coeff!$E$3*D68+coeff!$E$4*N68+coeff!$E$5*W68+coeff!$E$6*X68+coeff!$E$7*Y68+coeff!$E$8*Z68+coeff!$E$9*AA68</f>
        <v>1.4172205824443704</v>
      </c>
      <c r="AD68" s="13">
        <f>coeff!$F$1+coeff!$F$2*C68+coeff!$F$3*D68+coeff!$F$4*N68+coeff!$F$5*W68+coeff!$F$6*X68+coeff!$F$7*Y68+coeff!$F$8*Z68+coeff!$F$9*AA68</f>
        <v>1.1916761888785072</v>
      </c>
      <c r="AE68" s="13">
        <f>coeff!$G$1+coeff!$G$2*C68+coeff!$G$3*D68+coeff!$G$4*N68+coeff!$G$5*W68+coeff!$G$6*X68+coeff!$G$7*Y68+coeff!$G$8*Z68+coeff!$G$9*AA68</f>
        <v>1.3058060474168418</v>
      </c>
      <c r="AG68" s="3">
        <v>1.02182761709032</v>
      </c>
      <c r="AH68" s="13">
        <v>1.0199677272921239</v>
      </c>
      <c r="AI68" s="3">
        <v>1.02182761709032</v>
      </c>
      <c r="AJ68" s="3">
        <f t="shared" si="10"/>
        <v>-0.18201600417613997</v>
      </c>
      <c r="AM68" s="3">
        <v>2416.859116580049</v>
      </c>
      <c r="AN68" s="3">
        <v>2375.5685007998477</v>
      </c>
      <c r="AP68" s="3">
        <v>1.406310669137935</v>
      </c>
      <c r="AQ68" s="13">
        <v>1.4172205824443704</v>
      </c>
      <c r="AR68" s="3">
        <v>1.406310669137935</v>
      </c>
      <c r="AS68" s="13">
        <f t="shared" si="11"/>
        <v>0.77578258814769407</v>
      </c>
      <c r="AV68" s="3">
        <v>1.1588072776794434</v>
      </c>
      <c r="AW68" s="13">
        <v>1.1916761888785072</v>
      </c>
      <c r="AX68" s="3">
        <v>1.1588072776794434</v>
      </c>
      <c r="AY68" s="13">
        <f t="shared" si="12"/>
        <v>2.8364432837257589</v>
      </c>
      <c r="BA68" s="3">
        <v>1.2416918429003021</v>
      </c>
      <c r="BB68" s="13">
        <v>1.3058060474168418</v>
      </c>
      <c r="BC68" s="3">
        <v>1.2416918429003021</v>
      </c>
      <c r="BD68" s="13">
        <f t="shared" si="13"/>
        <v>5.1634554002371393</v>
      </c>
      <c r="BG68" s="13">
        <v>1.1916761888785072</v>
      </c>
      <c r="BH68" s="13">
        <v>1.0199677272921239</v>
      </c>
      <c r="BI68" s="3">
        <v>2249.8016988696049</v>
      </c>
      <c r="BJ68" s="13">
        <f t="shared" si="14"/>
        <v>-3.815778269897363E-2</v>
      </c>
      <c r="BK68" s="13">
        <f t="shared" si="15"/>
        <v>2.2116439161706314</v>
      </c>
      <c r="BL68" s="13">
        <f t="shared" si="9"/>
        <v>-1.7253131220618112</v>
      </c>
      <c r="BO68" s="3">
        <v>2180.6348947697634</v>
      </c>
      <c r="BP68" s="3">
        <v>2249.8016988696049</v>
      </c>
      <c r="BQ68" s="3">
        <v>2180.6348947697634</v>
      </c>
      <c r="BR68" s="13">
        <f t="shared" si="16"/>
        <v>3.1718654170736063</v>
      </c>
    </row>
    <row r="69" spans="1:70" ht="28.8" x14ac:dyDescent="0.3">
      <c r="A69" s="9" t="s">
        <v>25</v>
      </c>
      <c r="B69" s="7" t="s">
        <v>83</v>
      </c>
      <c r="C69" s="7">
        <v>10.4</v>
      </c>
      <c r="D69" s="7">
        <v>403</v>
      </c>
      <c r="E69" s="7">
        <v>521</v>
      </c>
      <c r="F69" s="7">
        <v>55636.554031841566</v>
      </c>
      <c r="G69" s="7">
        <v>5300</v>
      </c>
      <c r="H69" s="7">
        <v>467.60975609756099</v>
      </c>
      <c r="I69" s="7">
        <v>1.2928039702233252</v>
      </c>
      <c r="J69" s="7">
        <v>138.05596533955725</v>
      </c>
      <c r="K69" s="7">
        <v>5300</v>
      </c>
      <c r="L69" s="7">
        <v>1.1603219509124756</v>
      </c>
      <c r="M69" s="7">
        <v>598.99699928449331</v>
      </c>
      <c r="N69" s="7">
        <v>68233.509661692486</v>
      </c>
      <c r="O69" s="7">
        <v>6500</v>
      </c>
      <c r="P69" s="7">
        <v>409.56662469412277</v>
      </c>
      <c r="Q69" s="7">
        <v>1.486344911375914</v>
      </c>
      <c r="R69" s="7">
        <v>169.31391906738281</v>
      </c>
      <c r="S69" s="7">
        <v>6500</v>
      </c>
      <c r="T69" s="7">
        <v>1.0162943540797089</v>
      </c>
      <c r="U69" s="7">
        <v>2500</v>
      </c>
      <c r="V69" s="7">
        <v>6500</v>
      </c>
      <c r="W69" s="7">
        <v>47238.5703125</v>
      </c>
      <c r="X69" s="7">
        <v>4.125</v>
      </c>
      <c r="Y69" s="7">
        <v>3.7629999999999999</v>
      </c>
      <c r="Z69" s="7">
        <v>0.41477829217910767</v>
      </c>
      <c r="AA69" s="7">
        <v>2.8537111139168956</v>
      </c>
      <c r="AB69" s="13">
        <f>coeff!$D$1+coeff!$D$2*C69+coeff!$D$3*D69+coeff!$D$4*N69+coeff!$D$5*W69+coeff!$D$6*X69+coeff!$D$7*Y69+coeff!$D$8*Z69+coeff!$D$9*AA69</f>
        <v>1.0864779315930277</v>
      </c>
      <c r="AC69" s="13">
        <f>coeff!$E$1+coeff!$E$2*C69+coeff!$E$3*D69+coeff!$E$4*N69+coeff!$E$5*W69+coeff!$E$6*X69+coeff!$E$7*Y69+coeff!$E$8*Z69+coeff!$E$9*AA69</f>
        <v>1.5298978446036182</v>
      </c>
      <c r="AD69" s="13">
        <f>coeff!$F$1+coeff!$F$2*C69+coeff!$F$3*D69+coeff!$F$4*N69+coeff!$F$5*W69+coeff!$F$6*X69+coeff!$F$7*Y69+coeff!$F$8*Z69+coeff!$F$9*AA69</f>
        <v>1.2428731720574298</v>
      </c>
      <c r="AE69" s="13">
        <f>coeff!$G$1+coeff!$G$2*C69+coeff!$G$3*D69+coeff!$G$4*N69+coeff!$G$5*W69+coeff!$G$6*X69+coeff!$G$7*Y69+coeff!$G$8*Z69+coeff!$G$9*AA69</f>
        <v>1.3642648263468178</v>
      </c>
      <c r="AG69" s="7">
        <v>1.0162943540797089</v>
      </c>
      <c r="AH69" s="13">
        <v>1.0864779315930277</v>
      </c>
      <c r="AI69" s="7">
        <v>1.0162943540797089</v>
      </c>
      <c r="AJ69" s="3">
        <f t="shared" si="10"/>
        <v>6.9058316846473664</v>
      </c>
      <c r="AM69" s="3">
        <v>2416.6852868203587</v>
      </c>
      <c r="AN69" s="3">
        <v>2307.3740613258142</v>
      </c>
      <c r="AP69" s="7">
        <v>1.486344911375914</v>
      </c>
      <c r="AQ69" s="13">
        <v>1.5298978446036182</v>
      </c>
      <c r="AR69" s="7">
        <v>1.486344911375914</v>
      </c>
      <c r="AS69" s="13">
        <f t="shared" si="11"/>
        <v>2.930203675766426</v>
      </c>
      <c r="AV69" s="7">
        <v>1.1603219509124756</v>
      </c>
      <c r="AW69" s="13">
        <v>1.2428731720574298</v>
      </c>
      <c r="AX69" s="7">
        <v>1.1603219509124756</v>
      </c>
      <c r="AY69" s="13">
        <f t="shared" si="12"/>
        <v>7.1145099926822901</v>
      </c>
      <c r="BA69" s="7">
        <v>1.2928039702233252</v>
      </c>
      <c r="BB69" s="13">
        <v>1.3642648263468178</v>
      </c>
      <c r="BC69" s="7">
        <v>1.2928039702233252</v>
      </c>
      <c r="BD69" s="13">
        <f t="shared" si="13"/>
        <v>5.5275863757711177</v>
      </c>
      <c r="BG69" s="13">
        <v>1.2428731720574298</v>
      </c>
      <c r="BH69" s="13">
        <v>1.0864779315930277</v>
      </c>
      <c r="BI69" s="3">
        <v>2334.4305341371351</v>
      </c>
      <c r="BJ69" s="13">
        <f t="shared" si="14"/>
        <v>-5.079430486677694E-3</v>
      </c>
      <c r="BK69" s="13">
        <f t="shared" si="15"/>
        <v>2.3293511036504575</v>
      </c>
      <c r="BL69" s="13">
        <f t="shared" si="9"/>
        <v>-0.218062037909074</v>
      </c>
      <c r="BO69" s="3">
        <v>2176.6163049921847</v>
      </c>
      <c r="BP69" s="3">
        <v>2334.4305341371351</v>
      </c>
      <c r="BQ69" s="3">
        <v>2176.6163049921847</v>
      </c>
      <c r="BR69" s="13">
        <f t="shared" si="16"/>
        <v>7.2504386180970455</v>
      </c>
    </row>
    <row r="70" spans="1:70" ht="28.8" x14ac:dyDescent="0.3">
      <c r="A70" s="5" t="s">
        <v>37</v>
      </c>
      <c r="B70" s="6" t="s">
        <v>38</v>
      </c>
      <c r="C70" s="6">
        <v>11</v>
      </c>
      <c r="D70" s="6">
        <v>417</v>
      </c>
      <c r="E70" s="6">
        <v>600</v>
      </c>
      <c r="F70" s="6">
        <v>49502.269184584111</v>
      </c>
      <c r="G70" s="6">
        <v>4100</v>
      </c>
      <c r="H70" s="6">
        <v>541.67857142857144</v>
      </c>
      <c r="I70" s="6">
        <v>1.4388489208633093</v>
      </c>
      <c r="J70" s="6">
        <v>118.71047766087317</v>
      </c>
      <c r="K70" s="6">
        <v>4100</v>
      </c>
      <c r="L70" s="6">
        <v>1.2989894151687622</v>
      </c>
      <c r="M70" s="6">
        <v>613.84816455600969</v>
      </c>
      <c r="N70" s="6">
        <v>74857.089986444262</v>
      </c>
      <c r="O70" s="6">
        <v>6200</v>
      </c>
      <c r="P70" s="6">
        <v>504.94233922519589</v>
      </c>
      <c r="Q70" s="6">
        <v>1.4720579485755627</v>
      </c>
      <c r="R70" s="6">
        <v>179.51341247558594</v>
      </c>
      <c r="S70" s="6">
        <v>6200</v>
      </c>
      <c r="T70" s="6">
        <v>1.2108928998206137</v>
      </c>
      <c r="U70" s="6">
        <v>3000</v>
      </c>
      <c r="V70" s="6">
        <v>6400</v>
      </c>
      <c r="W70" s="6">
        <v>58945.65625</v>
      </c>
      <c r="X70" s="6">
        <v>4.07</v>
      </c>
      <c r="Y70" s="6">
        <v>4</v>
      </c>
      <c r="Z70" s="6">
        <v>0.35954982042312622</v>
      </c>
      <c r="AA70" s="6">
        <v>2.485029963769974</v>
      </c>
      <c r="AB70" s="13">
        <f>coeff!$D$1+coeff!$D$2*C70+coeff!$D$3*D70+coeff!$D$4*N70+coeff!$D$5*W70+coeff!$D$6*X70+coeff!$D$7*Y70+coeff!$D$8*Z70+coeff!$D$9*AA70</f>
        <v>1.0609357131955643</v>
      </c>
      <c r="AC70" s="13">
        <f>coeff!$E$1+coeff!$E$2*C70+coeff!$E$3*D70+coeff!$E$4*N70+coeff!$E$5*W70+coeff!$E$6*X70+coeff!$E$7*Y70+coeff!$E$8*Z70+coeff!$E$9*AA70</f>
        <v>1.3348545033536867</v>
      </c>
      <c r="AD70" s="13">
        <f>coeff!$F$1+coeff!$F$2*C70+coeff!$F$3*D70+coeff!$F$4*N70+coeff!$F$5*W70+coeff!$F$6*X70+coeff!$F$7*Y70+coeff!$F$8*Z70+coeff!$F$9*AA70</f>
        <v>1.1975613405674448</v>
      </c>
      <c r="AE70" s="13">
        <f>coeff!$G$1+coeff!$G$2*C70+coeff!$G$3*D70+coeff!$G$4*N70+coeff!$G$5*W70+coeff!$G$6*X70+coeff!$G$7*Y70+coeff!$G$8*Z70+coeff!$G$9*AA70</f>
        <v>1.2996692128087239</v>
      </c>
      <c r="AG70" s="6">
        <v>1.2108928998206137</v>
      </c>
      <c r="AH70" s="13">
        <v>1.0609357131955643</v>
      </c>
      <c r="AI70" s="6">
        <v>1.2108928998206137</v>
      </c>
      <c r="AJ70" s="3">
        <f t="shared" si="10"/>
        <v>-12.384017335246126</v>
      </c>
      <c r="AM70" s="3">
        <v>2416.4652580141601</v>
      </c>
      <c r="AN70" s="3">
        <v>2371.6018945700698</v>
      </c>
      <c r="AP70" s="6">
        <v>1.4720579485755627</v>
      </c>
      <c r="AQ70" s="13">
        <v>1.3348545033536867</v>
      </c>
      <c r="AR70" s="6">
        <v>1.4720579485755627</v>
      </c>
      <c r="AS70" s="13">
        <f t="shared" si="11"/>
        <v>-9.3205193012028467</v>
      </c>
      <c r="AV70" s="6">
        <v>1.2989894151687622</v>
      </c>
      <c r="AW70" s="13">
        <v>1.1975613405674448</v>
      </c>
      <c r="AX70" s="6">
        <v>1.2989894151687622</v>
      </c>
      <c r="AY70" s="13">
        <f t="shared" si="12"/>
        <v>-7.8082294910878911</v>
      </c>
      <c r="BA70" s="6">
        <v>1.4388489208633093</v>
      </c>
      <c r="BB70" s="13">
        <v>1.2996692128087239</v>
      </c>
      <c r="BC70" s="6">
        <v>1.4388489208633093</v>
      </c>
      <c r="BD70" s="13">
        <f t="shared" si="13"/>
        <v>-9.6729897097936828</v>
      </c>
      <c r="BG70" s="13">
        <v>1.1975613405674448</v>
      </c>
      <c r="BH70" s="13">
        <v>1.0609357131955643</v>
      </c>
      <c r="BI70" s="3">
        <v>2308.8964493899061</v>
      </c>
      <c r="BJ70" s="13">
        <f t="shared" si="14"/>
        <v>-5.0399395626896659E-2</v>
      </c>
      <c r="BK70" s="13">
        <f t="shared" si="15"/>
        <v>2.2584970537630094</v>
      </c>
      <c r="BL70" s="13">
        <f t="shared" si="9"/>
        <v>-2.2315457769990616</v>
      </c>
      <c r="BO70" s="3">
        <v>2509.882314989376</v>
      </c>
      <c r="BP70" s="3">
        <v>2308.8964493899061</v>
      </c>
      <c r="BQ70" s="3">
        <v>2509.882314989376</v>
      </c>
      <c r="BR70" s="13">
        <f t="shared" si="16"/>
        <v>-8.0077804604285063</v>
      </c>
    </row>
    <row r="71" spans="1:70" ht="43.2" x14ac:dyDescent="0.3">
      <c r="A71" s="5" t="s">
        <v>27</v>
      </c>
      <c r="B71" s="6" t="s">
        <v>29</v>
      </c>
      <c r="C71" s="6">
        <v>10.5</v>
      </c>
      <c r="D71" s="6">
        <v>454</v>
      </c>
      <c r="E71" s="6">
        <v>577</v>
      </c>
      <c r="F71" s="6">
        <v>60800.441946500563</v>
      </c>
      <c r="G71" s="6">
        <v>4700</v>
      </c>
      <c r="H71" s="6">
        <v>537.5526315789474</v>
      </c>
      <c r="I71" s="6">
        <v>1.2709251101321586</v>
      </c>
      <c r="J71" s="6">
        <v>133.92167829625674</v>
      </c>
      <c r="K71" s="6">
        <v>4700</v>
      </c>
      <c r="L71" s="6">
        <v>1.1840367317199707</v>
      </c>
      <c r="M71" s="6">
        <v>629.9940467999146</v>
      </c>
      <c r="N71" s="6">
        <v>82792.091161192249</v>
      </c>
      <c r="O71" s="6">
        <v>6400</v>
      </c>
      <c r="P71" s="6">
        <v>499.23464730910399</v>
      </c>
      <c r="Q71" s="6">
        <v>1.3876520854623671</v>
      </c>
      <c r="R71" s="6">
        <v>182.36143493652344</v>
      </c>
      <c r="S71" s="6">
        <v>6400</v>
      </c>
      <c r="T71" s="6">
        <v>1.0996357870244584</v>
      </c>
      <c r="U71" s="6">
        <v>3000</v>
      </c>
      <c r="V71" s="6">
        <v>6700</v>
      </c>
      <c r="W71" s="6">
        <v>62740.89453125</v>
      </c>
      <c r="X71" s="6">
        <v>4.25</v>
      </c>
      <c r="Y71" s="6">
        <v>4</v>
      </c>
      <c r="Z71" s="6">
        <v>0.38123685121536255</v>
      </c>
      <c r="AA71" s="6">
        <v>2.6229430514125673</v>
      </c>
      <c r="AB71" s="13">
        <f>coeff!$D$1+coeff!$D$2*C71+coeff!$D$3*D71+coeff!$D$4*N71+coeff!$D$5*W71+coeff!$D$6*X71+coeff!$D$7*Y71+coeff!$D$8*Z71+coeff!$D$9*AA71</f>
        <v>1.0713189979092337</v>
      </c>
      <c r="AC71" s="13">
        <f>coeff!$E$1+coeff!$E$2*C71+coeff!$E$3*D71+coeff!$E$4*N71+coeff!$E$5*W71+coeff!$E$6*X71+coeff!$E$7*Y71+coeff!$E$8*Z71+coeff!$E$9*AA71</f>
        <v>1.3808124722863759</v>
      </c>
      <c r="AD71" s="13">
        <f>coeff!$F$1+coeff!$F$2*C71+coeff!$F$3*D71+coeff!$F$4*N71+coeff!$F$5*W71+coeff!$F$6*X71+coeff!$F$7*Y71+coeff!$F$8*Z71+coeff!$F$9*AA71</f>
        <v>1.1886661205377993</v>
      </c>
      <c r="AE71" s="13">
        <f>coeff!$G$1+coeff!$G$2*C71+coeff!$G$3*D71+coeff!$G$4*N71+coeff!$G$5*W71+coeff!$G$6*X71+coeff!$G$7*Y71+coeff!$G$8*Z71+coeff!$G$9*AA71</f>
        <v>1.2864196596291466</v>
      </c>
      <c r="AG71" s="6">
        <v>1.0996357870244584</v>
      </c>
      <c r="AH71" s="13">
        <v>1.0713189979092337</v>
      </c>
      <c r="AI71" s="6">
        <v>1.0996357870244584</v>
      </c>
      <c r="AJ71" s="3">
        <f t="shared" si="10"/>
        <v>-2.5751061805516611</v>
      </c>
      <c r="AM71" s="3">
        <v>2413.4841248483276</v>
      </c>
      <c r="AN71" s="3">
        <v>2384.0426091451063</v>
      </c>
      <c r="AP71" s="6">
        <v>1.3876520854623671</v>
      </c>
      <c r="AQ71" s="13">
        <v>1.3808124722863759</v>
      </c>
      <c r="AR71" s="6">
        <v>1.3876520854623671</v>
      </c>
      <c r="AS71" s="13">
        <f t="shared" si="11"/>
        <v>-0.49289106741133648</v>
      </c>
      <c r="AV71" s="6">
        <v>1.1840367317199707</v>
      </c>
      <c r="AW71" s="13">
        <v>1.1886661205377993</v>
      </c>
      <c r="AX71" s="6">
        <v>1.1840367317199707</v>
      </c>
      <c r="AY71" s="13">
        <f t="shared" si="12"/>
        <v>0.3909835475377349</v>
      </c>
      <c r="BA71" s="6">
        <v>1.2709251101321586</v>
      </c>
      <c r="BB71" s="13">
        <v>1.2864196596291466</v>
      </c>
      <c r="BC71" s="6">
        <v>1.2709251101321586</v>
      </c>
      <c r="BD71" s="13">
        <f t="shared" si="13"/>
        <v>1.2191551943903927</v>
      </c>
      <c r="BG71" s="13">
        <v>1.1886661205377993</v>
      </c>
      <c r="BH71" s="13">
        <v>1.0713189979092337</v>
      </c>
      <c r="BI71" s="3">
        <v>2235.5459782976718</v>
      </c>
      <c r="BJ71" s="13">
        <f t="shared" si="14"/>
        <v>2.4439140149361105E-2</v>
      </c>
      <c r="BK71" s="13">
        <f t="shared" si="15"/>
        <v>2.259985118447033</v>
      </c>
      <c r="BL71" s="13">
        <f t="shared" si="9"/>
        <v>1.0813850033735912</v>
      </c>
      <c r="BO71" s="3">
        <v>2283.672518744429</v>
      </c>
      <c r="BP71" s="3">
        <v>2235.5459782976718</v>
      </c>
      <c r="BQ71" s="3">
        <v>2283.672518744429</v>
      </c>
      <c r="BR71" s="13">
        <f t="shared" si="16"/>
        <v>-2.107418644824667</v>
      </c>
    </row>
    <row r="72" spans="1:70" ht="28.8" x14ac:dyDescent="0.3">
      <c r="A72" s="5" t="s">
        <v>149</v>
      </c>
      <c r="B72" s="6" t="s">
        <v>85</v>
      </c>
      <c r="C72" s="6">
        <v>10.5</v>
      </c>
      <c r="D72" s="6">
        <v>572</v>
      </c>
      <c r="E72" s="6">
        <v>738</v>
      </c>
      <c r="F72" s="6">
        <v>76787.201847468241</v>
      </c>
      <c r="G72" s="6">
        <v>5200</v>
      </c>
      <c r="H72" s="6">
        <v>685.0526315789474</v>
      </c>
      <c r="I72" s="6">
        <v>1.2902097902097902</v>
      </c>
      <c r="J72" s="6">
        <v>134.24335987319623</v>
      </c>
      <c r="K72" s="6">
        <v>5200</v>
      </c>
      <c r="L72" s="6">
        <v>1.1976445913314819</v>
      </c>
      <c r="M72" s="6">
        <v>823.09727524058007</v>
      </c>
      <c r="N72" s="6">
        <v>97460.679267940446</v>
      </c>
      <c r="O72" s="6">
        <v>6600</v>
      </c>
      <c r="P72" s="6">
        <v>655.12277961695543</v>
      </c>
      <c r="Q72" s="6">
        <v>1.4389812504205945</v>
      </c>
      <c r="R72" s="6">
        <v>170.38580322265625</v>
      </c>
      <c r="S72" s="6">
        <v>6600</v>
      </c>
      <c r="T72" s="6">
        <v>1.1453195447848872</v>
      </c>
      <c r="U72" s="6">
        <v>3200</v>
      </c>
      <c r="V72" s="6">
        <v>6800</v>
      </c>
      <c r="W72" s="6">
        <v>73833.8515625</v>
      </c>
      <c r="X72" s="6">
        <v>4.5</v>
      </c>
      <c r="Y72" s="6">
        <v>4.5</v>
      </c>
      <c r="Z72" s="6">
        <v>0.42400333285331726</v>
      </c>
      <c r="AA72" s="6">
        <v>3.0637052378562109</v>
      </c>
      <c r="AB72" s="13">
        <f>coeff!$D$1+coeff!$D$2*C72+coeff!$D$3*D72+coeff!$D$4*N72+coeff!$D$5*W72+coeff!$D$6*X72+coeff!$D$7*Y72+coeff!$D$8*Z72+coeff!$D$9*AA72</f>
        <v>1.1263857150022416</v>
      </c>
      <c r="AC72" s="13">
        <f>coeff!$E$1+coeff!$E$2*C72+coeff!$E$3*D72+coeff!$E$4*N72+coeff!$E$5*W72+coeff!$E$6*X72+coeff!$E$7*Y72+coeff!$E$8*Z72+coeff!$E$9*AA72</f>
        <v>1.4157148951734821</v>
      </c>
      <c r="AD72" s="13">
        <f>coeff!$F$1+coeff!$F$2*C72+coeff!$F$3*D72+coeff!$F$4*N72+coeff!$F$5*W72+coeff!$F$6*X72+coeff!$F$7*Y72+coeff!$F$8*Z72+coeff!$F$9*AA72</f>
        <v>1.1700211391338395</v>
      </c>
      <c r="AE72" s="13">
        <f>coeff!$G$1+coeff!$G$2*C72+coeff!$G$3*D72+coeff!$G$4*N72+coeff!$G$5*W72+coeff!$G$6*X72+coeff!$G$7*Y72+coeff!$G$8*Z72+coeff!$G$9*AA72</f>
        <v>1.255452572198545</v>
      </c>
      <c r="AG72" s="6">
        <v>1.1453195447848872</v>
      </c>
      <c r="AH72" s="13">
        <v>1.1263857150022416</v>
      </c>
      <c r="AI72" s="6">
        <v>1.1453195447848872</v>
      </c>
      <c r="AJ72" s="3">
        <f t="shared" si="10"/>
        <v>-1.6531482300166027</v>
      </c>
      <c r="AM72" s="3">
        <v>2406.597167371709</v>
      </c>
      <c r="AN72" s="3">
        <v>2300.1082582679555</v>
      </c>
      <c r="AP72" s="6">
        <v>1.4389812504205945</v>
      </c>
      <c r="AQ72" s="13">
        <v>1.4157148951734821</v>
      </c>
      <c r="AR72" s="6">
        <v>1.4389812504205945</v>
      </c>
      <c r="AS72" s="13">
        <f t="shared" si="11"/>
        <v>-1.6168629883337233</v>
      </c>
      <c r="AV72" s="6">
        <v>1.1976445913314819</v>
      </c>
      <c r="AW72" s="13">
        <v>1.1700211391338395</v>
      </c>
      <c r="AX72" s="6">
        <v>1.1976445913314819</v>
      </c>
      <c r="AY72" s="13">
        <f t="shared" si="12"/>
        <v>-2.3064816054428978</v>
      </c>
      <c r="BA72" s="6">
        <v>1.2902097902097902</v>
      </c>
      <c r="BB72" s="13">
        <v>1.255452572198545</v>
      </c>
      <c r="BC72" s="6">
        <v>1.2902097902097902</v>
      </c>
      <c r="BD72" s="13">
        <f t="shared" si="13"/>
        <v>-2.6939198783783547</v>
      </c>
      <c r="BG72" s="13">
        <v>1.1700211391338395</v>
      </c>
      <c r="BH72" s="13">
        <v>1.1263857150022416</v>
      </c>
      <c r="BI72" s="3">
        <v>2204.3316496104667</v>
      </c>
      <c r="BJ72" s="13">
        <f t="shared" si="14"/>
        <v>9.2075204525614573E-2</v>
      </c>
      <c r="BK72" s="13">
        <f t="shared" si="15"/>
        <v>2.2964068541360811</v>
      </c>
      <c r="BL72" s="13">
        <f t="shared" si="9"/>
        <v>4.0095336050655401</v>
      </c>
      <c r="BO72" s="3">
        <v>2342.964136116369</v>
      </c>
      <c r="BP72" s="3">
        <v>2204.3316496104667</v>
      </c>
      <c r="BQ72" s="3">
        <v>2342.964136116369</v>
      </c>
      <c r="BR72" s="13">
        <f t="shared" si="16"/>
        <v>-5.9169700623627808</v>
      </c>
    </row>
    <row r="73" spans="1:70" ht="57.6" x14ac:dyDescent="0.3">
      <c r="A73" s="5" t="s">
        <v>43</v>
      </c>
      <c r="B73" s="6" t="s">
        <v>150</v>
      </c>
      <c r="C73" s="6">
        <v>10.5</v>
      </c>
      <c r="D73" s="6">
        <v>361</v>
      </c>
      <c r="E73" s="6">
        <v>430</v>
      </c>
      <c r="F73" s="6">
        <v>45916.763620289799</v>
      </c>
      <c r="G73" s="6">
        <v>3600</v>
      </c>
      <c r="H73" s="6">
        <v>405.04545454545456</v>
      </c>
      <c r="I73" s="6">
        <v>1.1911357340720221</v>
      </c>
      <c r="J73" s="6">
        <v>127.19325102573352</v>
      </c>
      <c r="K73" s="6">
        <v>3600</v>
      </c>
      <c r="L73" s="6">
        <v>1.1220093965530396</v>
      </c>
      <c r="M73" s="6">
        <v>445.97287712144583</v>
      </c>
      <c r="N73" s="6">
        <v>75252.4737110305</v>
      </c>
      <c r="O73" s="6">
        <v>5900</v>
      </c>
      <c r="P73" s="6">
        <v>342.66986777972051</v>
      </c>
      <c r="Q73" s="6">
        <v>1.2353819310843375</v>
      </c>
      <c r="R73" s="6">
        <v>208.45561218261719</v>
      </c>
      <c r="S73" s="6">
        <v>5900</v>
      </c>
      <c r="T73" s="6">
        <v>0.9492240104701396</v>
      </c>
      <c r="U73" s="6">
        <v>2500</v>
      </c>
      <c r="V73" s="6">
        <v>6500</v>
      </c>
      <c r="W73" s="6">
        <v>56874.17578125</v>
      </c>
      <c r="X73" s="6">
        <v>4.1849999999999996</v>
      </c>
      <c r="Y73" s="6">
        <v>3.2</v>
      </c>
      <c r="Z73" s="6">
        <v>0.34705275297164917</v>
      </c>
      <c r="AA73" s="6">
        <v>2.2678206286193499</v>
      </c>
      <c r="AB73" s="13">
        <f>coeff!$D$1+coeff!$D$2*C73+coeff!$D$3*D73+coeff!$D$4*N73+coeff!$D$5*W73+coeff!$D$6*X73+coeff!$D$7*Y73+coeff!$D$8*Z73+coeff!$D$9*AA73</f>
        <v>1.0406977652698424</v>
      </c>
      <c r="AC73" s="13">
        <f>coeff!$E$1+coeff!$E$2*C73+coeff!$E$3*D73+coeff!$E$4*N73+coeff!$E$5*W73+coeff!$E$6*X73+coeff!$E$7*Y73+coeff!$E$8*Z73+coeff!$E$9*AA73</f>
        <v>1.3549359654030637</v>
      </c>
      <c r="AD73" s="13">
        <f>coeff!$F$1+coeff!$F$2*C73+coeff!$F$3*D73+coeff!$F$4*N73+coeff!$F$5*W73+coeff!$F$6*X73+coeff!$F$7*Y73+coeff!$F$8*Z73+coeff!$F$9*AA73</f>
        <v>1.1419630517189412</v>
      </c>
      <c r="AE73" s="13">
        <f>coeff!$G$1+coeff!$G$2*C73+coeff!$G$3*D73+coeff!$G$4*N73+coeff!$G$5*W73+coeff!$G$6*X73+coeff!$G$7*Y73+coeff!$G$8*Z73+coeff!$G$9*AA73</f>
        <v>1.2339186958257073</v>
      </c>
      <c r="AG73" s="6">
        <v>0.9492240104701396</v>
      </c>
      <c r="AH73" s="13">
        <v>1.0406977652698424</v>
      </c>
      <c r="AI73" s="6">
        <v>0.9492240104701396</v>
      </c>
      <c r="AJ73" s="3">
        <f t="shared" si="10"/>
        <v>9.6366878408814038</v>
      </c>
      <c r="AM73" s="3">
        <v>2405.4942332046389</v>
      </c>
      <c r="AN73" s="3">
        <v>2438.8796406606166</v>
      </c>
      <c r="AP73" s="6">
        <v>1.2353819310843375</v>
      </c>
      <c r="AQ73" s="13">
        <v>1.3549359654030637</v>
      </c>
      <c r="AR73" s="6">
        <v>1.2353819310843375</v>
      </c>
      <c r="AS73" s="13">
        <f t="shared" si="11"/>
        <v>9.6774957857599162</v>
      </c>
      <c r="AV73" s="6">
        <v>1.1220093965530396</v>
      </c>
      <c r="AW73" s="13">
        <v>1.1419630517189412</v>
      </c>
      <c r="AX73" s="6">
        <v>1.1220093965530396</v>
      </c>
      <c r="AY73" s="13">
        <f t="shared" si="12"/>
        <v>1.778385745003731</v>
      </c>
      <c r="BA73" s="6">
        <v>1.1911357340720221</v>
      </c>
      <c r="BB73" s="13">
        <v>1.2339186958257073</v>
      </c>
      <c r="BC73" s="6">
        <v>1.1911357340720221</v>
      </c>
      <c r="BD73" s="13">
        <f t="shared" si="13"/>
        <v>3.591778882111714</v>
      </c>
      <c r="BG73" s="13">
        <v>1.1419630517189412</v>
      </c>
      <c r="BH73" s="13">
        <v>1.0406977652698424</v>
      </c>
      <c r="BI73" s="3">
        <v>2155.656727656959</v>
      </c>
      <c r="BJ73" s="13">
        <f t="shared" si="14"/>
        <v>2.700408933182441E-2</v>
      </c>
      <c r="BK73" s="13">
        <f t="shared" si="15"/>
        <v>2.1826608169887836</v>
      </c>
      <c r="BL73" s="13">
        <f t="shared" si="9"/>
        <v>1.2372096077245511</v>
      </c>
      <c r="BO73" s="3">
        <v>2071.2334070231791</v>
      </c>
      <c r="BP73" s="3">
        <v>2155.656727656959</v>
      </c>
      <c r="BQ73" s="3">
        <v>2071.2334070231791</v>
      </c>
      <c r="BR73" s="13">
        <f t="shared" si="16"/>
        <v>4.0759926113356242</v>
      </c>
    </row>
    <row r="74" spans="1:70" ht="43.2" x14ac:dyDescent="0.3">
      <c r="A74" s="5" t="s">
        <v>122</v>
      </c>
      <c r="B74" s="6" t="s">
        <v>123</v>
      </c>
      <c r="C74" s="6">
        <v>11.5</v>
      </c>
      <c r="D74" s="6">
        <v>407</v>
      </c>
      <c r="E74" s="6">
        <v>564</v>
      </c>
      <c r="F74" s="6">
        <v>61834.195723669553</v>
      </c>
      <c r="G74" s="6">
        <v>4800</v>
      </c>
      <c r="H74" s="6">
        <v>528</v>
      </c>
      <c r="I74" s="6">
        <v>1.3857493857493857</v>
      </c>
      <c r="J74" s="6">
        <v>151.92677081982691</v>
      </c>
      <c r="K74" s="6">
        <v>4800</v>
      </c>
      <c r="L74" s="6">
        <v>1.297297477722168</v>
      </c>
      <c r="M74" s="6">
        <v>616.58991814459739</v>
      </c>
      <c r="N74" s="6">
        <v>82445.59429822606</v>
      </c>
      <c r="O74" s="6">
        <v>6400</v>
      </c>
      <c r="P74" s="6">
        <v>521.27366103546251</v>
      </c>
      <c r="Q74" s="6">
        <v>1.5149629438442196</v>
      </c>
      <c r="R74" s="6">
        <v>202.56903076171875</v>
      </c>
      <c r="S74" s="6">
        <v>6400</v>
      </c>
      <c r="T74" s="6">
        <v>1.2807706659347975</v>
      </c>
      <c r="U74" s="6">
        <v>3600</v>
      </c>
      <c r="V74" s="6">
        <v>6800</v>
      </c>
      <c r="W74" s="6">
        <v>66987.0546875</v>
      </c>
      <c r="X74" s="6">
        <v>4.0220000000000002</v>
      </c>
      <c r="Y74" s="6">
        <v>4</v>
      </c>
      <c r="Z74" s="6">
        <v>0.36354142427444458</v>
      </c>
      <c r="AA74" s="6">
        <v>2.3298820982635302</v>
      </c>
      <c r="AB74" s="13">
        <f>coeff!$D$1+coeff!$D$2*C74+coeff!$D$3*D74+coeff!$D$4*N74+coeff!$D$5*W74+coeff!$D$6*X74+coeff!$D$7*Y74+coeff!$D$8*Z74+coeff!$D$9*AA74</f>
        <v>1.1481708973249729</v>
      </c>
      <c r="AC74" s="13">
        <f>coeff!$E$1+coeff!$E$2*C74+coeff!$E$3*D74+coeff!$E$4*N74+coeff!$E$5*W74+coeff!$E$6*X74+coeff!$E$7*Y74+coeff!$E$8*Z74+coeff!$E$9*AA74</f>
        <v>1.3717736119128616</v>
      </c>
      <c r="AD74" s="13">
        <f>coeff!$F$1+coeff!$F$2*C74+coeff!$F$3*D74+coeff!$F$4*N74+coeff!$F$5*W74+coeff!$F$6*X74+coeff!$F$7*Y74+coeff!$F$8*Z74+coeff!$F$9*AA74</f>
        <v>1.207463007003365</v>
      </c>
      <c r="AE74" s="13">
        <f>coeff!$G$1+coeff!$G$2*C74+coeff!$G$3*D74+coeff!$G$4*N74+coeff!$G$5*W74+coeff!$G$6*X74+coeff!$G$7*Y74+coeff!$G$8*Z74+coeff!$G$9*AA74</f>
        <v>1.2974026370542779</v>
      </c>
      <c r="AG74" s="6">
        <v>1.2807706659347975</v>
      </c>
      <c r="AH74" s="13">
        <v>1.1481708973249729</v>
      </c>
      <c r="AI74" s="6">
        <v>1.2807706659347975</v>
      </c>
      <c r="AJ74" s="3">
        <f t="shared" si="10"/>
        <v>-10.353123485463641</v>
      </c>
      <c r="AM74" s="3">
        <v>2405.4070781096025</v>
      </c>
      <c r="AN74" s="3">
        <v>2204.9532324392053</v>
      </c>
      <c r="AP74" s="6">
        <v>1.5149629438442196</v>
      </c>
      <c r="AQ74" s="13">
        <v>1.3717736119128616</v>
      </c>
      <c r="AR74" s="6">
        <v>1.5149629438442196</v>
      </c>
      <c r="AS74" s="13">
        <f t="shared" si="11"/>
        <v>-9.451672234834664</v>
      </c>
      <c r="AV74" s="6">
        <v>1.297297477722168</v>
      </c>
      <c r="AW74" s="13">
        <v>1.207463007003365</v>
      </c>
      <c r="AX74" s="6">
        <v>1.297297477722168</v>
      </c>
      <c r="AY74" s="13">
        <f t="shared" si="12"/>
        <v>-6.9247394881655797</v>
      </c>
      <c r="BA74" s="6">
        <v>1.3857493857493857</v>
      </c>
      <c r="BB74" s="13">
        <v>1.2974026370542779</v>
      </c>
      <c r="BC74" s="6">
        <v>1.3857493857493857</v>
      </c>
      <c r="BD74" s="13">
        <f t="shared" si="13"/>
        <v>-6.3753770778207182</v>
      </c>
      <c r="BG74" s="13">
        <v>1.207463007003365</v>
      </c>
      <c r="BH74" s="13">
        <v>1.1481708973249729</v>
      </c>
      <c r="BI74" s="3">
        <v>2354.6913978072389</v>
      </c>
      <c r="BJ74" s="13">
        <f t="shared" si="14"/>
        <v>9.4250652109861832E-4</v>
      </c>
      <c r="BK74" s="13">
        <f t="shared" si="15"/>
        <v>2.3556339043283376</v>
      </c>
      <c r="BL74" s="13">
        <f t="shared" si="9"/>
        <v>4.0010738483888288E-2</v>
      </c>
      <c r="BO74" s="3">
        <v>2578.0681436569653</v>
      </c>
      <c r="BP74" s="3">
        <v>2354.6913978072389</v>
      </c>
      <c r="BQ74" s="3">
        <v>2578.0681436569653</v>
      </c>
      <c r="BR74" s="13">
        <f t="shared" si="16"/>
        <v>-8.6645012234963108</v>
      </c>
    </row>
    <row r="75" spans="1:70" ht="28.8" x14ac:dyDescent="0.3">
      <c r="A75" s="9" t="s">
        <v>145</v>
      </c>
      <c r="B75" s="7" t="s">
        <v>146</v>
      </c>
      <c r="C75" s="7">
        <v>11</v>
      </c>
      <c r="D75" s="7">
        <v>454</v>
      </c>
      <c r="E75" s="7">
        <v>632</v>
      </c>
      <c r="F75" s="7">
        <v>54639.112400354912</v>
      </c>
      <c r="G75" s="7">
        <v>4900</v>
      </c>
      <c r="H75" s="7">
        <v>594.16129032258061</v>
      </c>
      <c r="I75" s="7">
        <v>1.3920704845814977</v>
      </c>
      <c r="J75" s="7">
        <v>120.35046784219143</v>
      </c>
      <c r="K75" s="7">
        <v>4900</v>
      </c>
      <c r="L75" s="7">
        <v>1.308725118637085</v>
      </c>
      <c r="M75" s="7">
        <v>730.96293069074966</v>
      </c>
      <c r="N75" s="7">
        <v>74710.623078036297</v>
      </c>
      <c r="O75" s="7">
        <v>6700</v>
      </c>
      <c r="P75" s="7">
        <v>621.23750985715174</v>
      </c>
      <c r="Q75" s="7">
        <v>1.6100505081294045</v>
      </c>
      <c r="R75" s="7">
        <v>164.56083679199219</v>
      </c>
      <c r="S75" s="7">
        <v>6700</v>
      </c>
      <c r="T75" s="7">
        <v>1.3683645591567217</v>
      </c>
      <c r="U75" s="7">
        <v>4000</v>
      </c>
      <c r="V75" s="7">
        <v>7000</v>
      </c>
      <c r="W75" s="7">
        <v>61329.6171875</v>
      </c>
      <c r="X75" s="7">
        <v>4.125</v>
      </c>
      <c r="Y75" s="7">
        <v>4.25</v>
      </c>
      <c r="Z75" s="7">
        <v>0.48075196146965027</v>
      </c>
      <c r="AA75" s="7">
        <v>3.1716863437392755</v>
      </c>
      <c r="AB75" s="13">
        <f>coeff!$D$1+coeff!$D$2*C75+coeff!$D$3*D75+coeff!$D$4*N75+coeff!$D$5*W75+coeff!$D$6*X75+coeff!$D$7*Y75+coeff!$D$8*Z75+coeff!$D$9*AA75</f>
        <v>1.3140526475011238</v>
      </c>
      <c r="AC75" s="13">
        <f>coeff!$E$1+coeff!$E$2*C75+coeff!$E$3*D75+coeff!$E$4*N75+coeff!$E$5*W75+coeff!$E$6*X75+coeff!$E$7*Y75+coeff!$E$8*Z75+coeff!$E$9*AA75</f>
        <v>1.5892678471917037</v>
      </c>
      <c r="AD75" s="13">
        <f>coeff!$F$1+coeff!$F$2*C75+coeff!$F$3*D75+coeff!$F$4*N75+coeff!$F$5*W75+coeff!$F$6*X75+coeff!$F$7*Y75+coeff!$F$8*Z75+coeff!$F$9*AA75</f>
        <v>1.3081488283163836</v>
      </c>
      <c r="AE75" s="13">
        <f>coeff!$G$1+coeff!$G$2*C75+coeff!$G$3*D75+coeff!$G$4*N75+coeff!$G$5*W75+coeff!$G$6*X75+coeff!$G$7*Y75+coeff!$G$8*Z75+coeff!$G$9*AA75</f>
        <v>1.4155437578576227</v>
      </c>
      <c r="AG75" s="7">
        <v>1.3683645591567217</v>
      </c>
      <c r="AH75" s="13">
        <v>1.3140526475011238</v>
      </c>
      <c r="AI75" s="7">
        <v>1.3683645591567217</v>
      </c>
      <c r="AJ75" s="3">
        <f t="shared" si="10"/>
        <v>-3.9691112497877432</v>
      </c>
      <c r="AM75" s="3">
        <v>2405.2535901603055</v>
      </c>
      <c r="AN75" s="3">
        <v>2389.3903244918301</v>
      </c>
      <c r="AP75" s="7">
        <v>1.6100505081294045</v>
      </c>
      <c r="AQ75" s="13">
        <v>1.5892678471917037</v>
      </c>
      <c r="AR75" s="7">
        <v>1.6100505081294045</v>
      </c>
      <c r="AS75" s="13">
        <f t="shared" si="11"/>
        <v>-1.2908080108521978</v>
      </c>
      <c r="AV75" s="7">
        <v>1.308725118637085</v>
      </c>
      <c r="AW75" s="13">
        <v>1.3081488283163836</v>
      </c>
      <c r="AX75" s="7">
        <v>1.308725118637085</v>
      </c>
      <c r="AY75" s="13">
        <f t="shared" si="12"/>
        <v>-4.4034481534330275E-2</v>
      </c>
      <c r="BA75" s="7">
        <v>1.3920704845814977</v>
      </c>
      <c r="BB75" s="13">
        <v>1.4155437578576227</v>
      </c>
      <c r="BC75" s="7">
        <v>1.3920704845814977</v>
      </c>
      <c r="BD75" s="13">
        <f t="shared" si="13"/>
        <v>1.686212985341885</v>
      </c>
      <c r="BG75" s="13">
        <v>1.3081488283163836</v>
      </c>
      <c r="BH75" s="13">
        <v>1.3140526475011238</v>
      </c>
      <c r="BI75" s="3">
        <v>2540.7597950480267</v>
      </c>
      <c r="BJ75" s="13">
        <f t="shared" si="14"/>
        <v>8.1441680769481106E-2</v>
      </c>
      <c r="BK75" s="13">
        <f t="shared" si="15"/>
        <v>2.6222014758175076</v>
      </c>
      <c r="BL75" s="13">
        <f t="shared" si="9"/>
        <v>3.1058513817703703</v>
      </c>
      <c r="BO75" s="3">
        <v>2677.0896777938065</v>
      </c>
      <c r="BP75" s="3">
        <v>2540.7597950480267</v>
      </c>
      <c r="BQ75" s="3">
        <v>2677.0896777938065</v>
      </c>
      <c r="BR75" s="13">
        <f t="shared" si="16"/>
        <v>-5.0924660416355341</v>
      </c>
    </row>
    <row r="76" spans="1:70" x14ac:dyDescent="0.3">
      <c r="A76" s="3" t="s">
        <v>73</v>
      </c>
      <c r="B76" s="3" t="s">
        <v>74</v>
      </c>
      <c r="C76" s="3">
        <v>10.3</v>
      </c>
      <c r="D76" s="3">
        <v>305</v>
      </c>
      <c r="E76" s="3">
        <v>364</v>
      </c>
      <c r="F76" s="3">
        <v>55911.729144195349</v>
      </c>
      <c r="G76" s="3">
        <v>5000</v>
      </c>
      <c r="H76" s="3">
        <v>337.1904761904762</v>
      </c>
      <c r="I76" s="3">
        <v>1.1934426229508197</v>
      </c>
      <c r="J76" s="3">
        <v>183.31714473506671</v>
      </c>
      <c r="K76" s="3">
        <v>5000</v>
      </c>
      <c r="L76" s="3">
        <v>1.1055424213409424</v>
      </c>
      <c r="M76" s="3">
        <v>393.44163996232584</v>
      </c>
      <c r="N76" s="3">
        <v>70448.778721686147</v>
      </c>
      <c r="O76" s="3">
        <v>6300</v>
      </c>
      <c r="P76" s="3">
        <v>296.41402685508558</v>
      </c>
      <c r="Q76" s="3">
        <v>1.2899725900404126</v>
      </c>
      <c r="R76" s="3">
        <v>230.97959899902344</v>
      </c>
      <c r="S76" s="3">
        <v>6300</v>
      </c>
      <c r="T76" s="3">
        <v>0.97184926837732988</v>
      </c>
      <c r="U76" s="3">
        <v>2600</v>
      </c>
      <c r="V76" s="3">
        <v>6400</v>
      </c>
      <c r="W76" s="3">
        <v>51279.04296875</v>
      </c>
      <c r="X76" s="3">
        <v>3.7360000000000002</v>
      </c>
      <c r="Y76" s="3">
        <v>3.48</v>
      </c>
      <c r="Z76" s="3">
        <v>0.31336519122123718</v>
      </c>
      <c r="AA76" s="3">
        <v>1.9689315652629287</v>
      </c>
      <c r="AB76" s="13">
        <f>coeff!$D$1+coeff!$D$2*C76+coeff!$D$3*D76+coeff!$D$4*N76+coeff!$D$5*W76+coeff!$D$6*X76+coeff!$D$7*Y76+coeff!$D$8*Z76+coeff!$D$9*AA76</f>
        <v>0.99808095296935129</v>
      </c>
      <c r="AC76" s="13">
        <f>coeff!$E$1+coeff!$E$2*C76+coeff!$E$3*D76+coeff!$E$4*N76+coeff!$E$5*W76+coeff!$E$6*X76+coeff!$E$7*Y76+coeff!$E$8*Z76+coeff!$E$9*AA76</f>
        <v>1.348592351654964</v>
      </c>
      <c r="AD76" s="13">
        <f>coeff!$F$1+coeff!$F$2*C76+coeff!$F$3*D76+coeff!$F$4*N76+coeff!$F$5*W76+coeff!$F$6*X76+coeff!$F$7*Y76+coeff!$F$8*Z76+coeff!$F$9*AA76</f>
        <v>1.1565488616131256</v>
      </c>
      <c r="AE76" s="13">
        <f>coeff!$G$1+coeff!$G$2*C76+coeff!$G$3*D76+coeff!$G$4*N76+coeff!$G$5*W76+coeff!$G$6*X76+coeff!$G$7*Y76+coeff!$G$8*Z76+coeff!$G$9*AA76</f>
        <v>1.2542008163061573</v>
      </c>
      <c r="AG76" s="3">
        <v>0.97184926837732988</v>
      </c>
      <c r="AH76" s="13">
        <v>0.99808095296935129</v>
      </c>
      <c r="AI76" s="3">
        <v>0.97184926837732988</v>
      </c>
      <c r="AJ76" s="3">
        <f t="shared" si="10"/>
        <v>2.6991515500978598</v>
      </c>
      <c r="AM76" s="3">
        <v>2401.6502748080225</v>
      </c>
      <c r="AN76" s="3">
        <v>2367.7911612631406</v>
      </c>
      <c r="AP76" s="3">
        <v>1.2899725900404126</v>
      </c>
      <c r="AQ76" s="13">
        <v>1.348592351654964</v>
      </c>
      <c r="AR76" s="3">
        <v>1.2899725900404126</v>
      </c>
      <c r="AS76" s="13">
        <f t="shared" si="11"/>
        <v>4.5442641236830426</v>
      </c>
      <c r="AV76" s="3">
        <v>1.1055424213409424</v>
      </c>
      <c r="AW76" s="13">
        <v>1.1565488616131256</v>
      </c>
      <c r="AX76" s="3">
        <v>1.1055424213409424</v>
      </c>
      <c r="AY76" s="13">
        <f t="shared" si="12"/>
        <v>4.6137026754989794</v>
      </c>
      <c r="BA76" s="3">
        <v>1.1934426229508197</v>
      </c>
      <c r="BB76" s="13">
        <v>1.2542008163061573</v>
      </c>
      <c r="BC76" s="3">
        <v>1.1934426229508197</v>
      </c>
      <c r="BD76" s="13">
        <f t="shared" si="13"/>
        <v>5.0910024652137276</v>
      </c>
      <c r="BG76" s="13">
        <v>1.1565488616131256</v>
      </c>
      <c r="BH76" s="13">
        <v>0.99808095296935129</v>
      </c>
      <c r="BI76" s="3">
        <v>2182.3576697293697</v>
      </c>
      <c r="BJ76" s="13">
        <f t="shared" si="14"/>
        <v>-2.772785514689291E-2</v>
      </c>
      <c r="BK76" s="13">
        <f t="shared" si="15"/>
        <v>2.1546298145824769</v>
      </c>
      <c r="BL76" s="13">
        <f t="shared" si="9"/>
        <v>-1.2868964756373242</v>
      </c>
      <c r="BO76" s="3">
        <v>2077.3916897182721</v>
      </c>
      <c r="BP76" s="3">
        <v>2182.3576697293697</v>
      </c>
      <c r="BQ76" s="3">
        <v>2077.3916897182721</v>
      </c>
      <c r="BR76" s="13">
        <f t="shared" si="16"/>
        <v>5.0527775060721787</v>
      </c>
    </row>
    <row r="77" spans="1:70" ht="72" x14ac:dyDescent="0.3">
      <c r="A77" s="5" t="s">
        <v>49</v>
      </c>
      <c r="B77" s="6" t="s">
        <v>69</v>
      </c>
      <c r="C77" s="6">
        <v>10.1</v>
      </c>
      <c r="D77" s="6">
        <v>375</v>
      </c>
      <c r="E77" s="6">
        <v>416</v>
      </c>
      <c r="F77" s="6">
        <v>58416.09085976646</v>
      </c>
      <c r="G77" s="6">
        <v>4700</v>
      </c>
      <c r="H77" s="6">
        <v>376.80487804878049</v>
      </c>
      <c r="I77" s="6">
        <v>1.1093333333333333</v>
      </c>
      <c r="J77" s="6">
        <v>155.77624229271055</v>
      </c>
      <c r="K77" s="6">
        <v>4700</v>
      </c>
      <c r="L77" s="6">
        <v>1.0048130750656128</v>
      </c>
      <c r="M77" s="6">
        <v>433.23514690779916</v>
      </c>
      <c r="N77" s="6">
        <v>77059.524112883431</v>
      </c>
      <c r="O77" s="6">
        <v>6200</v>
      </c>
      <c r="P77" s="6">
        <v>351.97261693493772</v>
      </c>
      <c r="Q77" s="6">
        <v>1.1552937250874644</v>
      </c>
      <c r="R77" s="6">
        <v>205.4920654296875</v>
      </c>
      <c r="S77" s="6">
        <v>6200</v>
      </c>
      <c r="T77" s="6">
        <v>0.93859364515983423</v>
      </c>
      <c r="U77" s="6">
        <v>3000</v>
      </c>
      <c r="V77" s="6">
        <v>7000</v>
      </c>
      <c r="W77" s="6">
        <v>62144.78125</v>
      </c>
      <c r="X77" s="6">
        <v>3.859</v>
      </c>
      <c r="Y77" s="6">
        <v>4</v>
      </c>
      <c r="Z77" s="6">
        <v>0.36108145117759705</v>
      </c>
      <c r="AA77" s="6">
        <v>2.2914290854216532</v>
      </c>
      <c r="AB77" s="13">
        <f>coeff!$D$1+coeff!$D$2*C77+coeff!$D$3*D77+coeff!$D$4*N77+coeff!$D$5*W77+coeff!$D$6*X77+coeff!$D$7*Y77+coeff!$D$8*Z77+coeff!$D$9*AA77</f>
        <v>1.1124752979859032</v>
      </c>
      <c r="AC77" s="13">
        <f>coeff!$E$1+coeff!$E$2*C77+coeff!$E$3*D77+coeff!$E$4*N77+coeff!$E$5*W77+coeff!$E$6*X77+coeff!$E$7*Y77+coeff!$E$8*Z77+coeff!$E$9*AA77</f>
        <v>1.3492685842689978</v>
      </c>
      <c r="AD77" s="13">
        <f>coeff!$F$1+coeff!$F$2*C77+coeff!$F$3*D77+coeff!$F$4*N77+coeff!$F$5*W77+coeff!$F$6*X77+coeff!$F$7*Y77+coeff!$F$8*Z77+coeff!$F$9*AA77</f>
        <v>1.2037118416541621</v>
      </c>
      <c r="AE77" s="13">
        <f>coeff!$G$1+coeff!$G$2*C77+coeff!$G$3*D77+coeff!$G$4*N77+coeff!$G$5*W77+coeff!$G$6*X77+coeff!$G$7*Y77+coeff!$G$8*Z77+coeff!$G$9*AA77</f>
        <v>1.2947022244202804</v>
      </c>
      <c r="AG77" s="6">
        <v>0.93859364515983423</v>
      </c>
      <c r="AH77" s="13">
        <v>1.1124752979859032</v>
      </c>
      <c r="AI77" s="6">
        <v>0.93859364515983423</v>
      </c>
      <c r="AJ77" s="3">
        <f t="shared" si="10"/>
        <v>18.525764980697097</v>
      </c>
      <c r="AM77" s="3">
        <v>2400.5687475299196</v>
      </c>
      <c r="AN77" s="3">
        <v>2554.7012504525742</v>
      </c>
      <c r="AP77" s="6">
        <v>1.1552937250874644</v>
      </c>
      <c r="AQ77" s="13">
        <v>1.3492685842689978</v>
      </c>
      <c r="AR77" s="6">
        <v>1.1552937250874644</v>
      </c>
      <c r="AS77" s="13">
        <f t="shared" si="11"/>
        <v>16.790090257509878</v>
      </c>
      <c r="AV77" s="6">
        <v>1.0048130750656128</v>
      </c>
      <c r="AW77" s="13">
        <v>1.2037118416541621</v>
      </c>
      <c r="AX77" s="6">
        <v>1.0048130750656128</v>
      </c>
      <c r="AY77" s="13">
        <f t="shared" si="12"/>
        <v>19.794603745135536</v>
      </c>
      <c r="BA77" s="6">
        <v>1.1093333333333333</v>
      </c>
      <c r="BB77" s="13">
        <v>1.2947022244202804</v>
      </c>
      <c r="BC77" s="6">
        <v>1.1093333333333333</v>
      </c>
      <c r="BD77" s="13">
        <f t="shared" si="13"/>
        <v>16.709936095578165</v>
      </c>
      <c r="BG77" s="13">
        <v>1.2037118416541621</v>
      </c>
      <c r="BH77" s="13">
        <v>1.1124752979859032</v>
      </c>
      <c r="BI77" s="3">
        <v>2272.9849208831133</v>
      </c>
      <c r="BJ77" s="13">
        <f t="shared" si="14"/>
        <v>4.3202218756951627E-2</v>
      </c>
      <c r="BK77" s="13">
        <f t="shared" si="15"/>
        <v>2.3161871396400651</v>
      </c>
      <c r="BL77" s="13">
        <f t="shared" si="9"/>
        <v>1.8652300592457842</v>
      </c>
      <c r="BO77" s="3">
        <v>1943.4067202254471</v>
      </c>
      <c r="BP77" s="3">
        <v>2272.9849208831133</v>
      </c>
      <c r="BQ77" s="3">
        <v>1943.4067202254471</v>
      </c>
      <c r="BR77" s="13">
        <f t="shared" si="16"/>
        <v>16.958786713438613</v>
      </c>
    </row>
    <row r="78" spans="1:70" ht="28.8" x14ac:dyDescent="0.3">
      <c r="A78" s="4" t="s">
        <v>107</v>
      </c>
      <c r="B78" s="3" t="s">
        <v>108</v>
      </c>
      <c r="C78" s="3">
        <v>10</v>
      </c>
      <c r="D78" s="3">
        <v>521</v>
      </c>
      <c r="E78" s="3">
        <v>674</v>
      </c>
      <c r="F78" s="3">
        <v>58992.544243560158</v>
      </c>
      <c r="G78" s="3">
        <v>5000</v>
      </c>
      <c r="H78" s="3">
        <v>635.25</v>
      </c>
      <c r="I78" s="3">
        <v>1.2936660268714011</v>
      </c>
      <c r="J78" s="3">
        <v>113.2294515231481</v>
      </c>
      <c r="K78" s="3">
        <v>5000</v>
      </c>
      <c r="L78" s="3">
        <v>1.2192898988723755</v>
      </c>
      <c r="M78" s="3">
        <v>830.33245832157525</v>
      </c>
      <c r="N78" s="3">
        <v>82589.561940984233</v>
      </c>
      <c r="O78" s="3">
        <v>7000</v>
      </c>
      <c r="P78" s="3">
        <v>668.22627739633106</v>
      </c>
      <c r="Q78" s="3">
        <v>1.5937283269128124</v>
      </c>
      <c r="R78" s="3">
        <v>158.52122497558594</v>
      </c>
      <c r="S78" s="3">
        <v>7000</v>
      </c>
      <c r="T78" s="3">
        <v>1.2825840257127279</v>
      </c>
      <c r="U78" s="3">
        <v>4000</v>
      </c>
      <c r="V78" s="3">
        <v>7000</v>
      </c>
      <c r="W78" s="3">
        <v>64891.80078125</v>
      </c>
      <c r="X78" s="3">
        <v>4.3899999999999997</v>
      </c>
      <c r="Y78" s="3">
        <v>4.3</v>
      </c>
      <c r="Z78" s="3">
        <v>0.4818757176399231</v>
      </c>
      <c r="AA78" s="3">
        <v>3.4818715933062805</v>
      </c>
      <c r="AB78" s="13">
        <f>coeff!$D$1+coeff!$D$2*C78+coeff!$D$3*D78+coeff!$D$4*N78+coeff!$D$5*W78+coeff!$D$6*X78+coeff!$D$7*Y78+coeff!$D$8*Z78+coeff!$D$9*AA78</f>
        <v>1.2542192612518548</v>
      </c>
      <c r="AC78" s="13">
        <f>coeff!$E$1+coeff!$E$2*C78+coeff!$E$3*D78+coeff!$E$4*N78+coeff!$E$5*W78+coeff!$E$6*X78+coeff!$E$7*Y78+coeff!$E$8*Z78+coeff!$E$9*AA78</f>
        <v>1.543597790062383</v>
      </c>
      <c r="AD78" s="13">
        <f>coeff!$F$1+coeff!$F$2*C78+coeff!$F$3*D78+coeff!$F$4*N78+coeff!$F$5*W78+coeff!$F$6*X78+coeff!$F$7*Y78+coeff!$F$8*Z78+coeff!$F$9*AA78</f>
        <v>1.2304976201768625</v>
      </c>
      <c r="AE78" s="13">
        <f>coeff!$G$1+coeff!$G$2*C78+coeff!$G$3*D78+coeff!$G$4*N78+coeff!$G$5*W78+coeff!$G$6*X78+coeff!$G$7*Y78+coeff!$G$8*Z78+coeff!$G$9*AA78</f>
        <v>1.3231936206559873</v>
      </c>
      <c r="AG78" s="3">
        <v>1.2825840257127279</v>
      </c>
      <c r="AH78" s="13">
        <v>1.2542192612518548</v>
      </c>
      <c r="AI78" s="3">
        <v>1.2825840257127279</v>
      </c>
      <c r="AJ78" s="3">
        <f t="shared" si="10"/>
        <v>-2.2115326475480539</v>
      </c>
      <c r="AM78" s="3">
        <v>2400.3964737240385</v>
      </c>
      <c r="AN78" s="3">
        <v>2266.1677973449282</v>
      </c>
      <c r="AP78" s="3">
        <v>1.5937283269128124</v>
      </c>
      <c r="AQ78" s="13">
        <v>1.543597790062383</v>
      </c>
      <c r="AR78" s="3">
        <v>1.5937283269128124</v>
      </c>
      <c r="AS78" s="13">
        <f t="shared" si="11"/>
        <v>-3.1454882243033588</v>
      </c>
      <c r="AV78" s="3">
        <v>1.2192898988723755</v>
      </c>
      <c r="AW78" s="13">
        <v>1.2304976201768625</v>
      </c>
      <c r="AX78" s="3">
        <v>1.2192898988723755</v>
      </c>
      <c r="AY78" s="13">
        <f t="shared" si="12"/>
        <v>0.91920070156015621</v>
      </c>
      <c r="BA78" s="3">
        <v>1.2936660268714011</v>
      </c>
      <c r="BB78" s="13">
        <v>1.3231936206559873</v>
      </c>
      <c r="BC78" s="3">
        <v>1.2936660268714011</v>
      </c>
      <c r="BD78" s="13">
        <f t="shared" si="13"/>
        <v>2.2824742376512517</v>
      </c>
      <c r="BG78" s="13">
        <v>1.2304976201768625</v>
      </c>
      <c r="BH78" s="13">
        <v>1.2542192612518548</v>
      </c>
      <c r="BI78" s="3">
        <v>2329.371422484201</v>
      </c>
      <c r="BJ78" s="13">
        <f t="shared" si="14"/>
        <v>0.15534545894451623</v>
      </c>
      <c r="BK78" s="13">
        <f t="shared" si="15"/>
        <v>2.4847168814287173</v>
      </c>
      <c r="BL78" s="13">
        <f t="shared" si="9"/>
        <v>6.2520386167776305</v>
      </c>
      <c r="BO78" s="3">
        <v>2501.8739245851034</v>
      </c>
      <c r="BP78" s="3">
        <v>2329.371422484201</v>
      </c>
      <c r="BQ78" s="3">
        <v>2501.8739245851034</v>
      </c>
      <c r="BR78" s="13">
        <f t="shared" si="16"/>
        <v>-6.8949318511127284</v>
      </c>
    </row>
    <row r="79" spans="1:70" ht="43.2" x14ac:dyDescent="0.3">
      <c r="A79" s="4" t="s">
        <v>77</v>
      </c>
      <c r="B79" s="3" t="s">
        <v>78</v>
      </c>
      <c r="C79" s="3">
        <v>10.1</v>
      </c>
      <c r="D79" s="3">
        <v>509</v>
      </c>
      <c r="E79" s="3">
        <v>651</v>
      </c>
      <c r="F79" s="3">
        <v>68463.50371705291</v>
      </c>
      <c r="G79" s="3">
        <v>5000</v>
      </c>
      <c r="H79" s="3">
        <v>623.4375</v>
      </c>
      <c r="I79" s="3">
        <v>1.2789783889980353</v>
      </c>
      <c r="J79" s="3">
        <v>134.5059012122847</v>
      </c>
      <c r="K79" s="3">
        <v>5000</v>
      </c>
      <c r="L79" s="3">
        <v>1.2248281240463257</v>
      </c>
      <c r="M79" s="3">
        <v>717.73016163471902</v>
      </c>
      <c r="N79" s="3">
        <v>87633.284757827729</v>
      </c>
      <c r="O79" s="3">
        <v>6400</v>
      </c>
      <c r="P79" s="3">
        <v>588.15314964213007</v>
      </c>
      <c r="Q79" s="3">
        <v>1.410078903015165</v>
      </c>
      <c r="R79" s="3">
        <v>172.16755676269531</v>
      </c>
      <c r="S79" s="3">
        <v>6400</v>
      </c>
      <c r="T79" s="3">
        <v>1.1555071702202948</v>
      </c>
      <c r="U79" s="3">
        <v>3400</v>
      </c>
      <c r="V79" s="3">
        <v>6500</v>
      </c>
      <c r="W79" s="3">
        <v>67778.8671875</v>
      </c>
      <c r="X79" s="3">
        <v>4.5</v>
      </c>
      <c r="Y79" s="3">
        <v>4</v>
      </c>
      <c r="Z79" s="3">
        <v>0.39819720387458801</v>
      </c>
      <c r="AA79" s="3">
        <v>2.8146901733380916</v>
      </c>
      <c r="AB79" s="13">
        <f>coeff!$D$1+coeff!$D$2*C79+coeff!$D$3*D79+coeff!$D$4*N79+coeff!$D$5*W79+coeff!$D$6*X79+coeff!$D$7*Y79+coeff!$D$8*Z79+coeff!$D$9*AA79</f>
        <v>1.0696445751202512</v>
      </c>
      <c r="AC79" s="13">
        <f>coeff!$E$1+coeff!$E$2*C79+coeff!$E$3*D79+coeff!$E$4*N79+coeff!$E$5*W79+coeff!$E$6*X79+coeff!$E$7*Y79+coeff!$E$8*Z79+coeff!$E$9*AA79</f>
        <v>1.3398029902233968</v>
      </c>
      <c r="AD79" s="13">
        <f>coeff!$F$1+coeff!$F$2*C79+coeff!$F$3*D79+coeff!$F$4*N79+coeff!$F$5*W79+coeff!$F$6*X79+coeff!$F$7*Y79+coeff!$F$8*Z79+coeff!$F$9*AA79</f>
        <v>1.1601727507660522</v>
      </c>
      <c r="AE79" s="13">
        <f>coeff!$G$1+coeff!$G$2*C79+coeff!$G$3*D79+coeff!$G$4*N79+coeff!$G$5*W79+coeff!$G$6*X79+coeff!$G$7*Y79+coeff!$G$8*Z79+coeff!$G$9*AA79</f>
        <v>1.2504909014620176</v>
      </c>
      <c r="AG79" s="3">
        <v>1.1555071702202948</v>
      </c>
      <c r="AH79" s="13">
        <v>1.0696445751202512</v>
      </c>
      <c r="AI79" s="3">
        <v>1.1555071702202948</v>
      </c>
      <c r="AJ79" s="3">
        <f t="shared" si="10"/>
        <v>-7.4307280225421763</v>
      </c>
      <c r="AM79" s="3">
        <v>2399.062201157275</v>
      </c>
      <c r="AN79" s="3">
        <v>2305.4794112083164</v>
      </c>
      <c r="AP79" s="3">
        <v>1.410078903015165</v>
      </c>
      <c r="AQ79" s="13">
        <v>1.3398029902233968</v>
      </c>
      <c r="AR79" s="3">
        <v>1.410078903015165</v>
      </c>
      <c r="AS79" s="13">
        <f t="shared" si="11"/>
        <v>-4.9838283972263966</v>
      </c>
      <c r="AV79" s="3">
        <v>1.2248281240463257</v>
      </c>
      <c r="AW79" s="13">
        <v>1.1601727507660522</v>
      </c>
      <c r="AX79" s="3">
        <v>1.2248281240463257</v>
      </c>
      <c r="AY79" s="13">
        <f t="shared" si="12"/>
        <v>-5.2787302978216131</v>
      </c>
      <c r="BA79" s="3">
        <v>1.2789783889980353</v>
      </c>
      <c r="BB79" s="13">
        <v>1.2504909014620176</v>
      </c>
      <c r="BC79" s="3">
        <v>1.2789783889980353</v>
      </c>
      <c r="BD79" s="13">
        <f t="shared" si="13"/>
        <v>-2.2273626967485431</v>
      </c>
      <c r="BG79" s="13">
        <v>1.1601727507660522</v>
      </c>
      <c r="BH79" s="13">
        <v>1.0696445751202512</v>
      </c>
      <c r="BI79" s="3">
        <v>2160.873049526379</v>
      </c>
      <c r="BJ79" s="13">
        <f t="shared" si="14"/>
        <v>6.8944276359924395E-2</v>
      </c>
      <c r="BK79" s="13">
        <f t="shared" si="15"/>
        <v>2.2298173258863034</v>
      </c>
      <c r="BL79" s="13">
        <f t="shared" si="9"/>
        <v>3.0919248657519764</v>
      </c>
      <c r="BO79" s="3">
        <v>2380.3352942666206</v>
      </c>
      <c r="BP79" s="3">
        <v>2160.873049526379</v>
      </c>
      <c r="BQ79" s="3">
        <v>2380.3352942666206</v>
      </c>
      <c r="BR79" s="13">
        <f t="shared" si="16"/>
        <v>-9.2198038347306781</v>
      </c>
    </row>
    <row r="80" spans="1:70" ht="43.2" x14ac:dyDescent="0.3">
      <c r="A80" s="4" t="s">
        <v>27</v>
      </c>
      <c r="B80" s="3" t="s">
        <v>28</v>
      </c>
      <c r="C80" s="3">
        <v>10.5</v>
      </c>
      <c r="D80" s="3">
        <v>454</v>
      </c>
      <c r="E80" s="3">
        <v>597</v>
      </c>
      <c r="F80" s="3">
        <v>85939.797840184954</v>
      </c>
      <c r="G80" s="3">
        <v>6000</v>
      </c>
      <c r="H80" s="3">
        <v>554.18181818181813</v>
      </c>
      <c r="I80" s="3">
        <v>1.3149779735682818</v>
      </c>
      <c r="J80" s="3">
        <v>189.2947088990858</v>
      </c>
      <c r="K80" s="3">
        <v>6000</v>
      </c>
      <c r="L80" s="3">
        <v>1.2206649780273437</v>
      </c>
      <c r="M80" s="3">
        <v>682.01120516117464</v>
      </c>
      <c r="N80" s="3">
        <v>85939.797840184954</v>
      </c>
      <c r="O80" s="3">
        <v>6000</v>
      </c>
      <c r="P80" s="3">
        <v>482.60055874272308</v>
      </c>
      <c r="Q80" s="3">
        <v>1.5022273241435564</v>
      </c>
      <c r="R80" s="3">
        <v>189.29470825195312</v>
      </c>
      <c r="S80" s="3">
        <v>6000</v>
      </c>
      <c r="T80" s="3">
        <v>1.0629968254244999</v>
      </c>
      <c r="U80" s="3">
        <v>3000</v>
      </c>
      <c r="V80" s="3">
        <v>6200</v>
      </c>
      <c r="W80" s="3">
        <v>65887.171875</v>
      </c>
      <c r="X80" s="3">
        <v>4.25</v>
      </c>
      <c r="Y80" s="3">
        <v>4</v>
      </c>
      <c r="Z80" s="3">
        <v>0.32725110650062561</v>
      </c>
      <c r="AA80" s="3">
        <v>2.2515163818148256</v>
      </c>
      <c r="AB80" s="13">
        <f>coeff!$D$1+coeff!$D$2*C80+coeff!$D$3*D80+coeff!$D$4*N80+coeff!$D$5*W80+coeff!$D$6*X80+coeff!$D$7*Y80+coeff!$D$8*Z80+coeff!$D$9*AA80</f>
        <v>0.96610392524664124</v>
      </c>
      <c r="AC80" s="13">
        <f>coeff!$E$1+coeff!$E$2*C80+coeff!$E$3*D80+coeff!$E$4*N80+coeff!$E$5*W80+coeff!$E$6*X80+coeff!$E$7*Y80+coeff!$E$8*Z80+coeff!$E$9*AA80</f>
        <v>1.2321149954131163</v>
      </c>
      <c r="AD80" s="13">
        <f>coeff!$F$1+coeff!$F$2*C80+coeff!$F$3*D80+coeff!$F$4*N80+coeff!$F$5*W80+coeff!$F$6*X80+coeff!$F$7*Y80+coeff!$F$8*Z80+coeff!$F$9*AA80</f>
        <v>1.1430038544128225</v>
      </c>
      <c r="AE80" s="13">
        <f>coeff!$G$1+coeff!$G$2*C80+coeff!$G$3*D80+coeff!$G$4*N80+coeff!$G$5*W80+coeff!$G$6*X80+coeff!$G$7*Y80+coeff!$G$8*Z80+coeff!$G$9*AA80</f>
        <v>1.2357615087785796</v>
      </c>
      <c r="AG80" s="3">
        <v>1.0629968254244999</v>
      </c>
      <c r="AH80" s="13">
        <v>0.96610392524664124</v>
      </c>
      <c r="AI80" s="3">
        <v>1.0629968254244999</v>
      </c>
      <c r="AJ80" s="3">
        <f t="shared" si="10"/>
        <v>-9.115069571272258</v>
      </c>
      <c r="AM80" s="3">
        <v>2397.834878895756</v>
      </c>
      <c r="AN80" s="3">
        <v>2092.7079453745241</v>
      </c>
      <c r="AP80" s="3">
        <v>1.5022273241435564</v>
      </c>
      <c r="AQ80" s="13">
        <v>1.2321149954131163</v>
      </c>
      <c r="AR80" s="3">
        <v>1.5022273241435564</v>
      </c>
      <c r="AS80" s="13">
        <f t="shared" si="11"/>
        <v>-17.98078921806561</v>
      </c>
      <c r="AV80" s="3">
        <v>1.2206649780273437</v>
      </c>
      <c r="AW80" s="13">
        <v>1.1430038544128225</v>
      </c>
      <c r="AX80" s="3">
        <v>1.2206649780273437</v>
      </c>
      <c r="AY80" s="13">
        <f t="shared" si="12"/>
        <v>-6.3621980651911185</v>
      </c>
      <c r="BA80" s="3">
        <v>1.3149779735682818</v>
      </c>
      <c r="BB80" s="13">
        <v>1.2357615087785796</v>
      </c>
      <c r="BC80" s="3">
        <v>1.3149779735682818</v>
      </c>
      <c r="BD80" s="13">
        <f t="shared" si="13"/>
        <v>-6.0241666690996345</v>
      </c>
      <c r="BG80" s="13">
        <v>1.1430038544128225</v>
      </c>
      <c r="BH80" s="13">
        <v>0.96610392524664124</v>
      </c>
      <c r="BI80" s="3">
        <v>2139.3840146264261</v>
      </c>
      <c r="BJ80" s="13">
        <f t="shared" si="14"/>
        <v>-3.0276234966962079E-2</v>
      </c>
      <c r="BK80" s="13">
        <f t="shared" si="15"/>
        <v>2.1091077796594639</v>
      </c>
      <c r="BL80" s="13">
        <f t="shared" si="9"/>
        <v>-1.4354996581469379</v>
      </c>
      <c r="BO80" s="3">
        <v>2283.6618034518438</v>
      </c>
      <c r="BP80" s="3">
        <v>2139.3840146264261</v>
      </c>
      <c r="BQ80" s="3">
        <v>2283.6618034518438</v>
      </c>
      <c r="BR80" s="13">
        <f t="shared" si="16"/>
        <v>-6.3178264227801249</v>
      </c>
    </row>
    <row r="81" spans="1:70" ht="43.2" x14ac:dyDescent="0.3">
      <c r="A81" s="9" t="s">
        <v>27</v>
      </c>
      <c r="B81" s="7" t="s">
        <v>243</v>
      </c>
      <c r="C81" s="7">
        <v>10.5</v>
      </c>
      <c r="D81" s="7">
        <v>454</v>
      </c>
      <c r="E81" s="7">
        <v>580</v>
      </c>
      <c r="F81" s="7">
        <v>56198.045693213404</v>
      </c>
      <c r="G81" s="7">
        <v>4200</v>
      </c>
      <c r="H81" s="7">
        <v>551.30303030303025</v>
      </c>
      <c r="I81" s="7">
        <v>1.277533039647577</v>
      </c>
      <c r="J81" s="7">
        <v>123.7842416150075</v>
      </c>
      <c r="K81" s="7">
        <v>4200</v>
      </c>
      <c r="L81" s="7">
        <v>1.214323878288269</v>
      </c>
      <c r="M81" s="7">
        <v>599.30163857211426</v>
      </c>
      <c r="N81" s="7">
        <v>81620.971125857555</v>
      </c>
      <c r="O81" s="7">
        <v>6100</v>
      </c>
      <c r="P81" s="7">
        <v>482.54228493959863</v>
      </c>
      <c r="Q81" s="7">
        <v>1.3200476620531152</v>
      </c>
      <c r="R81" s="7">
        <v>179.78187561035156</v>
      </c>
      <c r="S81" s="7">
        <v>6100</v>
      </c>
      <c r="T81" s="7">
        <v>1.062868469029953</v>
      </c>
      <c r="U81" s="7">
        <v>3000</v>
      </c>
      <c r="V81" s="7">
        <v>6200</v>
      </c>
      <c r="W81" s="7">
        <v>61550.23828125</v>
      </c>
      <c r="X81" s="7">
        <v>4.25</v>
      </c>
      <c r="Y81" s="7">
        <v>4</v>
      </c>
      <c r="Z81" s="7">
        <v>0.35772708058357239</v>
      </c>
      <c r="AA81" s="7">
        <v>2.4611937626898919</v>
      </c>
      <c r="AB81" s="13">
        <f>coeff!$D$1+coeff!$D$2*C81+coeff!$D$3*D81+coeff!$D$4*N81+coeff!$D$5*W81+coeff!$D$6*X81+coeff!$D$7*Y81+coeff!$D$8*Z81+coeff!$D$9*AA81</f>
        <v>1.0029776221312003</v>
      </c>
      <c r="AC81" s="13">
        <f>coeff!$E$1+coeff!$E$2*C81+coeff!$E$3*D81+coeff!$E$4*N81+coeff!$E$5*W81+coeff!$E$6*X81+coeff!$E$7*Y81+coeff!$E$8*Z81+coeff!$E$9*AA81</f>
        <v>1.3116044236791504</v>
      </c>
      <c r="AD81" s="13">
        <f>coeff!$F$1+coeff!$F$2*C81+coeff!$F$3*D81+coeff!$F$4*N81+coeff!$F$5*W81+coeff!$F$6*X81+coeff!$F$7*Y81+coeff!$F$8*Z81+coeff!$F$9*AA81</f>
        <v>1.1764471003782822</v>
      </c>
      <c r="AE81" s="13">
        <f>coeff!$G$1+coeff!$G$2*C81+coeff!$G$3*D81+coeff!$G$4*N81+coeff!$G$5*W81+coeff!$G$6*X81+coeff!$G$7*Y81+coeff!$G$8*Z81+coeff!$G$9*AA81</f>
        <v>1.2784765081192357</v>
      </c>
      <c r="AG81" s="7">
        <v>1.062868469029953</v>
      </c>
      <c r="AH81" s="13">
        <v>1.0029776221312003</v>
      </c>
      <c r="AI81" s="7">
        <v>1.062868469029953</v>
      </c>
      <c r="AJ81" s="3">
        <f t="shared" si="10"/>
        <v>-5.6348314625809897</v>
      </c>
      <c r="AM81" s="3">
        <v>2392.7737095774182</v>
      </c>
      <c r="AN81" s="3">
        <v>2337.4818120822692</v>
      </c>
      <c r="AP81" s="7">
        <v>1.3200476620531152</v>
      </c>
      <c r="AQ81" s="13">
        <v>1.3116044236791504</v>
      </c>
      <c r="AR81" s="7">
        <v>1.3200476620531152</v>
      </c>
      <c r="AS81" s="13">
        <f t="shared" si="11"/>
        <v>-0.63961617573964802</v>
      </c>
      <c r="AV81" s="7">
        <v>1.214323878288269</v>
      </c>
      <c r="AW81" s="13">
        <v>1.1764471003782822</v>
      </c>
      <c r="AX81" s="7">
        <v>1.214323878288269</v>
      </c>
      <c r="AY81" s="13">
        <f t="shared" si="12"/>
        <v>-3.1191660303492195</v>
      </c>
      <c r="BA81" s="7">
        <v>1.277533039647577</v>
      </c>
      <c r="BB81" s="13">
        <v>1.2784765081192357</v>
      </c>
      <c r="BC81" s="7">
        <v>1.277533039647577</v>
      </c>
      <c r="BD81" s="13">
        <f t="shared" si="13"/>
        <v>7.3850807953975278E-2</v>
      </c>
      <c r="BG81" s="13">
        <v>1.1764471003782822</v>
      </c>
      <c r="BH81" s="13">
        <v>1.0029776221312003</v>
      </c>
      <c r="BI81" s="3">
        <v>2206.3234950627611</v>
      </c>
      <c r="BJ81" s="13">
        <f t="shared" si="14"/>
        <v>-2.6898772553278771E-2</v>
      </c>
      <c r="BK81" s="13">
        <f t="shared" si="15"/>
        <v>2.1794247225094825</v>
      </c>
      <c r="BL81" s="13">
        <f t="shared" si="9"/>
        <v>-1.2342143445223646</v>
      </c>
      <c r="BO81" s="3">
        <v>2277.1923473182219</v>
      </c>
      <c r="BP81" s="3">
        <v>2206.3234950627611</v>
      </c>
      <c r="BQ81" s="3">
        <v>2277.1923473182219</v>
      </c>
      <c r="BR81" s="13">
        <f t="shared" si="16"/>
        <v>-3.1121153353128372</v>
      </c>
    </row>
    <row r="82" spans="1:70" ht="28.8" x14ac:dyDescent="0.3">
      <c r="A82" s="4" t="s">
        <v>61</v>
      </c>
      <c r="B82" s="3" t="s">
        <v>124</v>
      </c>
      <c r="C82" s="3">
        <v>9</v>
      </c>
      <c r="D82" s="3">
        <v>302</v>
      </c>
      <c r="E82" s="3">
        <v>355</v>
      </c>
      <c r="F82" s="3">
        <v>48938.595275330525</v>
      </c>
      <c r="G82" s="3">
        <v>4400</v>
      </c>
      <c r="H82" s="3">
        <v>339.05882352941177</v>
      </c>
      <c r="I82" s="3">
        <v>1.1754966887417218</v>
      </c>
      <c r="J82" s="3">
        <v>162.04832872626002</v>
      </c>
      <c r="K82" s="3">
        <v>4400</v>
      </c>
      <c r="L82" s="3">
        <v>1.1227113008499146</v>
      </c>
      <c r="M82" s="3">
        <v>382.62694525178574</v>
      </c>
      <c r="N82" s="3">
        <v>71183.411309571689</v>
      </c>
      <c r="O82" s="3">
        <v>6400</v>
      </c>
      <c r="P82" s="3">
        <v>298.18138272223888</v>
      </c>
      <c r="Q82" s="3">
        <v>1.2669766399065754</v>
      </c>
      <c r="R82" s="3">
        <v>235.7066650390625</v>
      </c>
      <c r="S82" s="3">
        <v>6400</v>
      </c>
      <c r="T82" s="3">
        <v>0.98735557192794354</v>
      </c>
      <c r="U82" s="3">
        <v>3000</v>
      </c>
      <c r="V82" s="3">
        <v>6400</v>
      </c>
      <c r="W82" s="3">
        <v>51293.92578125</v>
      </c>
      <c r="X82" s="3">
        <v>4.0039999999999996</v>
      </c>
      <c r="Y82" s="3">
        <v>3.0028000000000001</v>
      </c>
      <c r="Z82" s="3">
        <v>0.33112230896949768</v>
      </c>
      <c r="AA82" s="3">
        <v>1.9660751711338473</v>
      </c>
      <c r="AB82" s="13">
        <f>coeff!$D$1+coeff!$D$2*C82+coeff!$D$3*D82+coeff!$D$4*N82+coeff!$D$5*W82+coeff!$D$6*X82+coeff!$D$7*Y82+coeff!$D$8*Z82+coeff!$D$9*AA82</f>
        <v>0.97471247534561978</v>
      </c>
      <c r="AC82" s="13">
        <f>coeff!$E$1+coeff!$E$2*C82+coeff!$E$3*D82+coeff!$E$4*N82+coeff!$E$5*W82+coeff!$E$6*X82+coeff!$E$7*Y82+coeff!$E$8*Z82+coeff!$E$9*AA82</f>
        <v>1.3359136787598207</v>
      </c>
      <c r="AD82" s="13">
        <f>coeff!$F$1+coeff!$F$2*C82+coeff!$F$3*D82+coeff!$F$4*N82+coeff!$F$5*W82+coeff!$F$6*X82+coeff!$F$7*Y82+coeff!$F$8*Z82+coeff!$F$9*AA82</f>
        <v>1.1410271238475451</v>
      </c>
      <c r="AE82" s="13">
        <f>coeff!$G$1+coeff!$G$2*C82+coeff!$G$3*D82+coeff!$G$4*N82+coeff!$G$5*W82+coeff!$G$6*X82+coeff!$G$7*Y82+coeff!$G$8*Z82+coeff!$G$9*AA82</f>
        <v>1.2373734523595759</v>
      </c>
      <c r="AG82" s="3">
        <v>0.98735557192794354</v>
      </c>
      <c r="AH82" s="13">
        <v>0.97471247534561978</v>
      </c>
      <c r="AI82" s="3">
        <v>0.98735557192794354</v>
      </c>
      <c r="AJ82" s="3">
        <f t="shared" si="10"/>
        <v>-1.2805008592432847</v>
      </c>
      <c r="AM82" s="3">
        <v>2392.5693986437896</v>
      </c>
      <c r="AN82" s="3">
        <v>2307.7970992168944</v>
      </c>
      <c r="AP82" s="3">
        <v>1.2669766399065754</v>
      </c>
      <c r="AQ82" s="13">
        <v>1.3359136787598207</v>
      </c>
      <c r="AR82" s="3">
        <v>1.2669766399065754</v>
      </c>
      <c r="AS82" s="13">
        <f t="shared" si="11"/>
        <v>5.44106628977221</v>
      </c>
      <c r="AV82" s="3">
        <v>1.1227113008499146</v>
      </c>
      <c r="AW82" s="13">
        <v>1.1410271238475451</v>
      </c>
      <c r="AX82" s="3">
        <v>1.1227113008499146</v>
      </c>
      <c r="AY82" s="13">
        <f t="shared" si="12"/>
        <v>1.6313920581154864</v>
      </c>
      <c r="BA82" s="3">
        <v>1.1754966887417218</v>
      </c>
      <c r="BB82" s="13">
        <v>1.2373734523595759</v>
      </c>
      <c r="BC82" s="3">
        <v>1.1754966887417218</v>
      </c>
      <c r="BD82" s="13">
        <f t="shared" si="13"/>
        <v>5.2638824260822368</v>
      </c>
      <c r="BG82" s="13">
        <v>1.1410271238475451</v>
      </c>
      <c r="BH82" s="13">
        <v>0.97471247534561978</v>
      </c>
      <c r="BI82" s="3">
        <v>2046.1820788711434</v>
      </c>
      <c r="BJ82" s="13">
        <f t="shared" si="14"/>
        <v>6.955752032202156E-2</v>
      </c>
      <c r="BK82" s="13">
        <f t="shared" si="15"/>
        <v>2.1157395991931649</v>
      </c>
      <c r="BL82" s="13">
        <f t="shared" si="9"/>
        <v>3.2876219903691011</v>
      </c>
      <c r="BO82" s="3">
        <v>2110.0668727778584</v>
      </c>
      <c r="BP82" s="3">
        <v>2046.1820788711434</v>
      </c>
      <c r="BQ82" s="3">
        <v>2110.0668727778584</v>
      </c>
      <c r="BR82" s="13">
        <f t="shared" si="16"/>
        <v>-3.0276193959015161</v>
      </c>
    </row>
    <row r="83" spans="1:70" ht="43.2" x14ac:dyDescent="0.3">
      <c r="A83" s="9" t="s">
        <v>143</v>
      </c>
      <c r="B83" s="7" t="s">
        <v>144</v>
      </c>
      <c r="C83" s="7">
        <v>10.9</v>
      </c>
      <c r="D83" s="7">
        <v>532</v>
      </c>
      <c r="E83" s="7">
        <v>673</v>
      </c>
      <c r="F83" s="7">
        <v>63445.341577401006</v>
      </c>
      <c r="G83" s="7">
        <v>5300</v>
      </c>
      <c r="H83" s="7">
        <v>607.48387096774195</v>
      </c>
      <c r="I83" s="7">
        <v>1.2650375939849625</v>
      </c>
      <c r="J83" s="7">
        <v>119.25816085977632</v>
      </c>
      <c r="K83" s="7">
        <v>5300</v>
      </c>
      <c r="L83" s="7">
        <v>1.1418870687484741</v>
      </c>
      <c r="M83" s="7">
        <v>775.34506690601199</v>
      </c>
      <c r="N83" s="7">
        <v>79007.406492612557</v>
      </c>
      <c r="O83" s="7">
        <v>6600</v>
      </c>
      <c r="P83" s="7">
        <v>617.88709188543442</v>
      </c>
      <c r="Q83" s="7">
        <v>1.457415539297015</v>
      </c>
      <c r="R83" s="7">
        <v>148.51016235351562</v>
      </c>
      <c r="S83" s="7">
        <v>6600</v>
      </c>
      <c r="T83" s="7">
        <v>1.1614419020402904</v>
      </c>
      <c r="U83" s="7">
        <v>3800</v>
      </c>
      <c r="V83" s="7">
        <v>6800</v>
      </c>
      <c r="W83" s="7">
        <v>63445.34375</v>
      </c>
      <c r="X83" s="7">
        <v>4.4400000000000004</v>
      </c>
      <c r="Y83" s="7">
        <v>4.3</v>
      </c>
      <c r="Z83" s="7">
        <v>0.49585050344467163</v>
      </c>
      <c r="AA83" s="7">
        <v>3.5049606725265376</v>
      </c>
      <c r="AB83" s="13">
        <f>coeff!$D$1+coeff!$D$2*C83+coeff!$D$3*D83+coeff!$D$4*N83+coeff!$D$5*W83+coeff!$D$6*X83+coeff!$D$7*Y83+coeff!$D$8*Z83+coeff!$D$9*AA83</f>
        <v>1.2744125476501926</v>
      </c>
      <c r="AC83" s="13">
        <f>coeff!$E$1+coeff!$E$2*C83+coeff!$E$3*D83+coeff!$E$4*N83+coeff!$E$5*W83+coeff!$E$6*X83+coeff!$E$7*Y83+coeff!$E$8*Z83+coeff!$E$9*AA83</f>
        <v>1.5592917987757897</v>
      </c>
      <c r="AD83" s="13">
        <f>coeff!$F$1+coeff!$F$2*C83+coeff!$F$3*D83+coeff!$F$4*N83+coeff!$F$5*W83+coeff!$F$6*X83+coeff!$F$7*Y83+coeff!$F$8*Z83+coeff!$F$9*AA83</f>
        <v>1.2659861158470829</v>
      </c>
      <c r="AE83" s="13">
        <f>coeff!$G$1+coeff!$G$2*C83+coeff!$G$3*D83+coeff!$G$4*N83+coeff!$G$5*W83+coeff!$G$6*X83+coeff!$G$7*Y83+coeff!$G$8*Z83+coeff!$G$9*AA83</f>
        <v>1.3707130967968171</v>
      </c>
      <c r="AG83" s="7">
        <v>1.1614419020402904</v>
      </c>
      <c r="AH83" s="13">
        <v>1.2744125476501926</v>
      </c>
      <c r="AI83" s="7">
        <v>1.1614419020402904</v>
      </c>
      <c r="AJ83" s="3">
        <f t="shared" si="10"/>
        <v>9.7267582142032332</v>
      </c>
      <c r="AM83" s="3">
        <v>2389.7727299583753</v>
      </c>
      <c r="AN83" s="3">
        <v>2375.4675726459659</v>
      </c>
      <c r="AP83" s="7">
        <v>1.457415539297015</v>
      </c>
      <c r="AQ83" s="13">
        <v>1.5592917987757897</v>
      </c>
      <c r="AR83" s="7">
        <v>1.457415539297015</v>
      </c>
      <c r="AS83" s="13">
        <f t="shared" si="11"/>
        <v>6.9901998937046352</v>
      </c>
      <c r="AV83" s="7">
        <v>1.1418870687484741</v>
      </c>
      <c r="AW83" s="13">
        <v>1.2659861158470829</v>
      </c>
      <c r="AX83" s="7">
        <v>1.1418870687484741</v>
      </c>
      <c r="AY83" s="13">
        <f t="shared" si="12"/>
        <v>10.867891448724718</v>
      </c>
      <c r="BA83" s="7">
        <v>1.2650375939849625</v>
      </c>
      <c r="BB83" s="13">
        <v>1.3707130967968171</v>
      </c>
      <c r="BC83" s="7">
        <v>1.2650375939849625</v>
      </c>
      <c r="BD83" s="13">
        <f t="shared" si="13"/>
        <v>8.3535464332699281</v>
      </c>
      <c r="BG83" s="13">
        <v>1.2659861158470829</v>
      </c>
      <c r="BH83" s="13">
        <v>1.2744125476501926</v>
      </c>
      <c r="BI83" s="3">
        <v>2455.8654950661098</v>
      </c>
      <c r="BJ83" s="13">
        <f t="shared" si="14"/>
        <v>8.4533168431165873E-2</v>
      </c>
      <c r="BK83" s="13">
        <f t="shared" si="15"/>
        <v>2.5403986634972755</v>
      </c>
      <c r="BL83" s="13">
        <f t="shared" si="9"/>
        <v>3.3275552237455557</v>
      </c>
      <c r="BO83" s="3">
        <v>2303.3289707887643</v>
      </c>
      <c r="BP83" s="3">
        <v>2455.8654950661098</v>
      </c>
      <c r="BQ83" s="3">
        <v>2303.3289707887643</v>
      </c>
      <c r="BR83" s="13">
        <f t="shared" si="16"/>
        <v>6.6224376201507198</v>
      </c>
    </row>
    <row r="84" spans="1:70" ht="28.8" x14ac:dyDescent="0.3">
      <c r="A84" s="5" t="s">
        <v>59</v>
      </c>
      <c r="B84" s="6" t="s">
        <v>60</v>
      </c>
      <c r="C84" s="6">
        <v>8.81</v>
      </c>
      <c r="D84" s="6">
        <v>455</v>
      </c>
      <c r="E84" s="6">
        <v>519</v>
      </c>
      <c r="F84" s="6">
        <v>66915.001078374815</v>
      </c>
      <c r="G84" s="6">
        <v>3900</v>
      </c>
      <c r="H84" s="6">
        <v>484.72222222222223</v>
      </c>
      <c r="I84" s="6">
        <v>1.1406593406593406</v>
      </c>
      <c r="J84" s="6">
        <v>147.06593643598859</v>
      </c>
      <c r="K84" s="6">
        <v>3900</v>
      </c>
      <c r="L84" s="6">
        <v>1.0653234720230103</v>
      </c>
      <c r="M84" s="6">
        <v>501.74090671153749</v>
      </c>
      <c r="N84" s="6">
        <v>92651.539954672844</v>
      </c>
      <c r="O84" s="6">
        <v>5400</v>
      </c>
      <c r="P84" s="6">
        <v>393.11372961801169</v>
      </c>
      <c r="Q84" s="6">
        <v>1.1027272674978845</v>
      </c>
      <c r="R84" s="6">
        <v>203.6297607421875</v>
      </c>
      <c r="S84" s="6">
        <v>5400</v>
      </c>
      <c r="T84" s="6">
        <v>0.86398621894068528</v>
      </c>
      <c r="U84" s="6">
        <v>2500</v>
      </c>
      <c r="V84" s="6">
        <v>6000</v>
      </c>
      <c r="W84" s="6">
        <v>72920.1953125</v>
      </c>
      <c r="X84" s="6">
        <v>4.3099999999999996</v>
      </c>
      <c r="Y84" s="6">
        <v>3.9</v>
      </c>
      <c r="Z84" s="6">
        <v>0.2907446026802063</v>
      </c>
      <c r="AA84" s="6">
        <v>1.940977354183544</v>
      </c>
      <c r="AB84" s="13">
        <f>coeff!$D$1+coeff!$D$2*C84+coeff!$D$3*D84+coeff!$D$4*N84+coeff!$D$5*W84+coeff!$D$6*X84+coeff!$D$7*Y84+coeff!$D$8*Z84+coeff!$D$9*AA84</f>
        <v>0.88085545354912631</v>
      </c>
      <c r="AC84" s="13">
        <f>coeff!$E$1+coeff!$E$2*C84+coeff!$E$3*D84+coeff!$E$4*N84+coeff!$E$5*W84+coeff!$E$6*X84+coeff!$E$7*Y84+coeff!$E$8*Z84+coeff!$E$9*AA84</f>
        <v>1.0654178447010962</v>
      </c>
      <c r="AD84" s="13">
        <f>coeff!$F$1+coeff!$F$2*C84+coeff!$F$3*D84+coeff!$F$4*N84+coeff!$F$5*W84+coeff!$F$6*X84+coeff!$F$7*Y84+coeff!$F$8*Z84+coeff!$F$9*AA84</f>
        <v>1.074319231388037</v>
      </c>
      <c r="AE84" s="13">
        <f>coeff!$G$1+coeff!$G$2*C84+coeff!$G$3*D84+coeff!$G$4*N84+coeff!$G$5*W84+coeff!$G$6*X84+coeff!$G$7*Y84+coeff!$G$8*Z84+coeff!$G$9*AA84</f>
        <v>1.1482068151733995</v>
      </c>
      <c r="AG84" s="6">
        <v>0.86398621894068528</v>
      </c>
      <c r="AH84" s="13">
        <v>0.88085545354912631</v>
      </c>
      <c r="AI84" s="6">
        <v>0.86398621894068528</v>
      </c>
      <c r="AJ84" s="3">
        <f t="shared" si="10"/>
        <v>1.9524888520935011</v>
      </c>
      <c r="AM84" s="3">
        <v>2387.5503517168017</v>
      </c>
      <c r="AN84" s="3">
        <v>2381.9783392961585</v>
      </c>
      <c r="AP84" s="6">
        <v>1.1027272674978845</v>
      </c>
      <c r="AQ84" s="13">
        <v>1.0654178447010962</v>
      </c>
      <c r="AR84" s="6">
        <v>1.1027272674978845</v>
      </c>
      <c r="AS84" s="13">
        <f t="shared" si="11"/>
        <v>-3.3833771864047839</v>
      </c>
      <c r="AV84" s="6">
        <v>1.0653234720230103</v>
      </c>
      <c r="AW84" s="13">
        <v>1.074319231388037</v>
      </c>
      <c r="AX84" s="6">
        <v>1.0653234720230103</v>
      </c>
      <c r="AY84" s="13">
        <f t="shared" si="12"/>
        <v>0.84441576678528496</v>
      </c>
      <c r="BA84" s="6">
        <v>1.1406593406593406</v>
      </c>
      <c r="BB84" s="13">
        <v>1.1482068151733995</v>
      </c>
      <c r="BC84" s="6">
        <v>1.1406593406593406</v>
      </c>
      <c r="BD84" s="13">
        <f t="shared" si="13"/>
        <v>0.66167647473926827</v>
      </c>
      <c r="BG84" s="13">
        <v>1.074319231388037</v>
      </c>
      <c r="BH84" s="13">
        <v>0.88085545354912631</v>
      </c>
      <c r="BI84" s="3">
        <v>1898.8341927121651</v>
      </c>
      <c r="BJ84" s="13">
        <f t="shared" si="14"/>
        <v>5.6340492224998373E-2</v>
      </c>
      <c r="BK84" s="13">
        <f t="shared" si="15"/>
        <v>1.9551746849371634</v>
      </c>
      <c r="BL84" s="13">
        <f t="shared" si="9"/>
        <v>2.8816091298158906</v>
      </c>
      <c r="BO84" s="3">
        <v>1929.3096909636956</v>
      </c>
      <c r="BP84" s="3">
        <v>1898.8341927121651</v>
      </c>
      <c r="BQ84" s="3">
        <v>1929.3096909636956</v>
      </c>
      <c r="BR84" s="13">
        <f t="shared" si="16"/>
        <v>-1.5796063428421363</v>
      </c>
    </row>
    <row r="85" spans="1:70" ht="28.8" x14ac:dyDescent="0.3">
      <c r="A85" s="5" t="s">
        <v>59</v>
      </c>
      <c r="B85" s="6" t="s">
        <v>115</v>
      </c>
      <c r="C85" s="6">
        <v>8.81</v>
      </c>
      <c r="D85" s="6">
        <v>455</v>
      </c>
      <c r="E85" s="6">
        <v>540</v>
      </c>
      <c r="F85" s="6">
        <v>64459.261667706196</v>
      </c>
      <c r="G85" s="6">
        <v>3400</v>
      </c>
      <c r="H85" s="6">
        <v>484.80555555555554</v>
      </c>
      <c r="I85" s="6">
        <v>1.1868131868131868</v>
      </c>
      <c r="J85" s="6">
        <v>141.66870696199163</v>
      </c>
      <c r="K85" s="6">
        <v>3400</v>
      </c>
      <c r="L85" s="6">
        <v>1.0655065774917603</v>
      </c>
      <c r="M85" s="6">
        <v>456.38773276698362</v>
      </c>
      <c r="N85" s="6">
        <v>96688.892501559298</v>
      </c>
      <c r="O85" s="6">
        <v>5100</v>
      </c>
      <c r="P85" s="6">
        <v>386.07317719299658</v>
      </c>
      <c r="Q85" s="6">
        <v>1.0030499621252387</v>
      </c>
      <c r="R85" s="6">
        <v>212.50306701660156</v>
      </c>
      <c r="S85" s="6">
        <v>5100</v>
      </c>
      <c r="T85" s="6">
        <v>0.84851247734724511</v>
      </c>
      <c r="U85" s="6">
        <v>2500</v>
      </c>
      <c r="V85" s="6">
        <v>6000</v>
      </c>
      <c r="W85" s="6">
        <v>80574.078125</v>
      </c>
      <c r="X85" s="6">
        <v>4.3099999999999996</v>
      </c>
      <c r="Y85" s="6">
        <v>3.9</v>
      </c>
      <c r="Z85" s="6">
        <v>0.25578764081001282</v>
      </c>
      <c r="AA85" s="6">
        <v>1.7076087181516897</v>
      </c>
      <c r="AB85" s="13">
        <f>coeff!$D$1+coeff!$D$2*C85+coeff!$D$3*D85+coeff!$D$4*N85+coeff!$D$5*W85+coeff!$D$6*X85+coeff!$D$7*Y85+coeff!$D$8*Z85+coeff!$D$9*AA85</f>
        <v>0.86528304274934464</v>
      </c>
      <c r="AC85" s="13">
        <f>coeff!$E$1+coeff!$E$2*C85+coeff!$E$3*D85+coeff!$E$4*N85+coeff!$E$5*W85+coeff!$E$6*X85+coeff!$E$7*Y85+coeff!$E$8*Z85+coeff!$E$9*AA85</f>
        <v>0.93160862991758564</v>
      </c>
      <c r="AD85" s="13">
        <f>coeff!$F$1+coeff!$F$2*C85+coeff!$F$3*D85+coeff!$F$4*N85+coeff!$F$5*W85+coeff!$F$6*X85+coeff!$F$7*Y85+coeff!$F$8*Z85+coeff!$F$9*AA85</f>
        <v>1.0297537886250547</v>
      </c>
      <c r="AE85" s="13">
        <f>coeff!$G$1+coeff!$G$2*C85+coeff!$G$3*D85+coeff!$G$4*N85+coeff!$G$5*W85+coeff!$G$6*X85+coeff!$G$7*Y85+coeff!$G$8*Z85+coeff!$G$9*AA85</f>
        <v>1.0865394993630473</v>
      </c>
      <c r="AG85" s="6">
        <v>0.84851247734724511</v>
      </c>
      <c r="AH85" s="13">
        <v>0.86528304274934464</v>
      </c>
      <c r="AI85" s="6">
        <v>0.84851247734724511</v>
      </c>
      <c r="AJ85" s="3">
        <f t="shared" si="10"/>
        <v>1.9764665635242453</v>
      </c>
      <c r="AM85" s="3">
        <v>2380.3352942666206</v>
      </c>
      <c r="AN85" s="3">
        <v>2160.873049526379</v>
      </c>
      <c r="AP85" s="6">
        <v>1.0030499621252387</v>
      </c>
      <c r="AQ85" s="13">
        <v>0.93160862991758564</v>
      </c>
      <c r="AR85" s="6">
        <v>1.0030499621252387</v>
      </c>
      <c r="AS85" s="13">
        <f t="shared" si="11"/>
        <v>-7.1224101395991095</v>
      </c>
      <c r="AV85" s="6">
        <v>1.0655065774917603</v>
      </c>
      <c r="AW85" s="13">
        <v>1.0297537886250547</v>
      </c>
      <c r="AX85" s="6">
        <v>1.0655065774917603</v>
      </c>
      <c r="AY85" s="13">
        <f t="shared" si="12"/>
        <v>-3.3554733140051405</v>
      </c>
      <c r="BA85" s="6">
        <v>1.1868131868131868</v>
      </c>
      <c r="BB85" s="13">
        <v>1.0865394993630473</v>
      </c>
      <c r="BC85" s="6">
        <v>1.1868131868131868</v>
      </c>
      <c r="BD85" s="13">
        <f t="shared" si="13"/>
        <v>-8.4489866277432402</v>
      </c>
      <c r="BG85" s="13">
        <v>1.0297537886250547</v>
      </c>
      <c r="BH85" s="13">
        <v>0.86528304274934464</v>
      </c>
      <c r="BI85" s="3">
        <v>1831.8622088376028</v>
      </c>
      <c r="BJ85" s="13">
        <f t="shared" si="14"/>
        <v>6.3174622536796399E-2</v>
      </c>
      <c r="BK85" s="13">
        <f t="shared" si="15"/>
        <v>1.8950368313743993</v>
      </c>
      <c r="BL85" s="13">
        <f t="shared" si="9"/>
        <v>3.333688374329812</v>
      </c>
      <c r="BO85" s="3">
        <v>1914.0190548390055</v>
      </c>
      <c r="BP85" s="3">
        <v>1831.8622088376028</v>
      </c>
      <c r="BQ85" s="3">
        <v>1914.0190548390055</v>
      </c>
      <c r="BR85" s="13">
        <f t="shared" si="16"/>
        <v>-4.2923734637695778</v>
      </c>
    </row>
    <row r="86" spans="1:70" ht="28.8" x14ac:dyDescent="0.3">
      <c r="A86" s="4" t="s">
        <v>73</v>
      </c>
      <c r="B86" s="3" t="s">
        <v>100</v>
      </c>
      <c r="C86" s="3">
        <v>10.5</v>
      </c>
      <c r="D86" s="3">
        <v>496</v>
      </c>
      <c r="E86" s="3">
        <v>582</v>
      </c>
      <c r="F86" s="3">
        <v>60715.546709170078</v>
      </c>
      <c r="G86" s="3">
        <v>3800</v>
      </c>
      <c r="H86" s="3">
        <v>557</v>
      </c>
      <c r="I86" s="3">
        <v>1.1733870967741935</v>
      </c>
      <c r="J86" s="3">
        <v>122.41037642977838</v>
      </c>
      <c r="K86" s="3">
        <v>3800</v>
      </c>
      <c r="L86" s="3">
        <v>1.1229839324951172</v>
      </c>
      <c r="M86" s="3">
        <v>566.51483524192031</v>
      </c>
      <c r="N86" s="3">
        <v>92671.097608733282</v>
      </c>
      <c r="O86" s="3">
        <v>5800</v>
      </c>
      <c r="P86" s="3">
        <v>474.04491147682018</v>
      </c>
      <c r="Q86" s="3">
        <v>1.1421670065361296</v>
      </c>
      <c r="R86" s="3">
        <v>186.83688354492187</v>
      </c>
      <c r="S86" s="3">
        <v>5800</v>
      </c>
      <c r="T86" s="3">
        <v>0.95573570862262147</v>
      </c>
      <c r="U86" s="3">
        <v>3000</v>
      </c>
      <c r="V86" s="3">
        <v>6000</v>
      </c>
      <c r="W86" s="3">
        <v>71899.984375</v>
      </c>
      <c r="X86" s="3">
        <v>4.3099999999999996</v>
      </c>
      <c r="Y86" s="3">
        <v>4.25</v>
      </c>
      <c r="Z86" s="3">
        <v>0.32735323905944824</v>
      </c>
      <c r="AA86" s="3">
        <v>2.3139236946556205</v>
      </c>
      <c r="AB86" s="13">
        <f>coeff!$D$1+coeff!$D$2*C86+coeff!$D$3*D86+coeff!$D$4*N86+coeff!$D$5*W86+coeff!$D$6*X86+coeff!$D$7*Y86+coeff!$D$8*Z86+coeff!$D$9*AA86</f>
        <v>0.97040368037331448</v>
      </c>
      <c r="AC86" s="13">
        <f>coeff!$E$1+coeff!$E$2*C86+coeff!$E$3*D86+coeff!$E$4*N86+coeff!$E$5*W86+coeff!$E$6*X86+coeff!$E$7*Y86+coeff!$E$8*Z86+coeff!$E$9*AA86</f>
        <v>1.2015968559518613</v>
      </c>
      <c r="AD86" s="13">
        <f>coeff!$F$1+coeff!$F$2*C86+coeff!$F$3*D86+coeff!$F$4*N86+coeff!$F$5*W86+coeff!$F$6*X86+coeff!$F$7*Y86+coeff!$F$8*Z86+coeff!$F$9*AA86</f>
        <v>1.126880568470785</v>
      </c>
      <c r="AE86" s="13">
        <f>coeff!$G$1+coeff!$G$2*C86+coeff!$G$3*D86+coeff!$G$4*N86+coeff!$G$5*W86+coeff!$G$6*X86+coeff!$G$7*Y86+coeff!$G$8*Z86+coeff!$G$9*AA86</f>
        <v>1.2116045313408392</v>
      </c>
      <c r="AG86" s="3">
        <v>0.95573570862262147</v>
      </c>
      <c r="AH86" s="13">
        <v>0.97040368037331448</v>
      </c>
      <c r="AI86" s="3">
        <v>0.95573570862262147</v>
      </c>
      <c r="AJ86" s="3">
        <f t="shared" si="10"/>
        <v>1.5347309531661282</v>
      </c>
      <c r="AM86" s="3">
        <v>2377.0383211911944</v>
      </c>
      <c r="AN86" s="3">
        <v>2400.149492473266</v>
      </c>
      <c r="AP86" s="3">
        <v>1.1421670065361296</v>
      </c>
      <c r="AQ86" s="13">
        <v>1.2015968559518613</v>
      </c>
      <c r="AR86" s="3">
        <v>1.1421670065361296</v>
      </c>
      <c r="AS86" s="13">
        <f t="shared" si="11"/>
        <v>5.203253909072866</v>
      </c>
      <c r="AV86" s="3">
        <v>1.1229839324951172</v>
      </c>
      <c r="AW86" s="13">
        <v>1.126880568470785</v>
      </c>
      <c r="AX86" s="3">
        <v>1.1229839324951172</v>
      </c>
      <c r="AY86" s="13">
        <f t="shared" si="12"/>
        <v>0.3469894682295242</v>
      </c>
      <c r="BA86" s="3">
        <v>1.1733870967741935</v>
      </c>
      <c r="BB86" s="13">
        <v>1.2116045313408392</v>
      </c>
      <c r="BC86" s="3">
        <v>1.1733870967741935</v>
      </c>
      <c r="BD86" s="13">
        <f t="shared" si="13"/>
        <v>3.2570184785320069</v>
      </c>
      <c r="BG86" s="13">
        <v>1.126880568470785</v>
      </c>
      <c r="BH86" s="13">
        <v>0.97040368037331448</v>
      </c>
      <c r="BI86" s="3">
        <v>2110.9308815241802</v>
      </c>
      <c r="BJ86" s="13">
        <f t="shared" si="14"/>
        <v>-1.3646632680080817E-2</v>
      </c>
      <c r="BK86" s="13">
        <f t="shared" si="15"/>
        <v>2.0972842488440993</v>
      </c>
      <c r="BL86" s="13">
        <f t="shared" si="9"/>
        <v>-0.65068112191287586</v>
      </c>
      <c r="BO86" s="3">
        <v>2078.7196411177388</v>
      </c>
      <c r="BP86" s="3">
        <v>2110.9308815241802</v>
      </c>
      <c r="BQ86" s="3">
        <v>2078.7196411177388</v>
      </c>
      <c r="BR86" s="13">
        <f t="shared" si="16"/>
        <v>1.5495711768577551</v>
      </c>
    </row>
    <row r="87" spans="1:70" ht="28.8" x14ac:dyDescent="0.3">
      <c r="A87" s="9" t="s">
        <v>61</v>
      </c>
      <c r="B87" s="7" t="s">
        <v>62</v>
      </c>
      <c r="C87" s="7">
        <v>9</v>
      </c>
      <c r="D87" s="7">
        <v>302</v>
      </c>
      <c r="E87" s="7">
        <v>348</v>
      </c>
      <c r="F87" s="7">
        <v>51275.956986837133</v>
      </c>
      <c r="G87" s="7">
        <v>4400</v>
      </c>
      <c r="H87" s="7">
        <v>333.625</v>
      </c>
      <c r="I87" s="7">
        <v>1.1523178807947019</v>
      </c>
      <c r="J87" s="7">
        <v>169.78793704250705</v>
      </c>
      <c r="K87" s="7">
        <v>4400</v>
      </c>
      <c r="L87" s="7">
        <v>1.1047184467315674</v>
      </c>
      <c r="M87" s="7">
        <v>353.38157364018423</v>
      </c>
      <c r="N87" s="7">
        <v>67591.03420992168</v>
      </c>
      <c r="O87" s="7">
        <v>5800</v>
      </c>
      <c r="P87" s="7">
        <v>285.58743217237281</v>
      </c>
      <c r="Q87" s="7">
        <v>1.1701376610602128</v>
      </c>
      <c r="R87" s="7">
        <v>223.81137084960937</v>
      </c>
      <c r="S87" s="7">
        <v>5800</v>
      </c>
      <c r="T87" s="7">
        <v>0.94565374891514153</v>
      </c>
      <c r="U87" s="7">
        <v>3000</v>
      </c>
      <c r="V87" s="7">
        <v>6000</v>
      </c>
      <c r="W87" s="7">
        <v>52441.3203125</v>
      </c>
      <c r="X87" s="7">
        <v>4.0039999999999996</v>
      </c>
      <c r="Y87" s="7">
        <v>3.0028000000000001</v>
      </c>
      <c r="Z87" s="7">
        <v>0.31052473187446594</v>
      </c>
      <c r="AA87" s="7">
        <v>1.8437747890240226</v>
      </c>
      <c r="AB87" s="13">
        <f>coeff!$D$1+coeff!$D$2*C87+coeff!$D$3*D87+coeff!$D$4*N87+coeff!$D$5*W87+coeff!$D$6*X87+coeff!$D$7*Y87+coeff!$D$8*Z87+coeff!$D$9*AA87</f>
        <v>0.93952131606668687</v>
      </c>
      <c r="AC87" s="13">
        <f>coeff!$E$1+coeff!$E$2*C87+coeff!$E$3*D87+coeff!$E$4*N87+coeff!$E$5*W87+coeff!$E$6*X87+coeff!$E$7*Y87+coeff!$E$8*Z87+coeff!$E$9*AA87</f>
        <v>1.217318525402997</v>
      </c>
      <c r="AD87" s="13">
        <f>coeff!$F$1+coeff!$F$2*C87+coeff!$F$3*D87+coeff!$F$4*N87+coeff!$F$5*W87+coeff!$F$6*X87+coeff!$F$7*Y87+coeff!$F$8*Z87+coeff!$F$9*AA87</f>
        <v>1.1249324790007722</v>
      </c>
      <c r="AE87" s="13">
        <f>coeff!$G$1+coeff!$G$2*C87+coeff!$G$3*D87+coeff!$G$4*N87+coeff!$G$5*W87+coeff!$G$6*X87+coeff!$G$7*Y87+coeff!$G$8*Z87+coeff!$G$9*AA87</f>
        <v>1.2194058678925184</v>
      </c>
      <c r="AG87" s="7">
        <v>0.94565374891514153</v>
      </c>
      <c r="AH87" s="13">
        <v>0.93952131606668687</v>
      </c>
      <c r="AI87" s="7">
        <v>0.94565374891514153</v>
      </c>
      <c r="AJ87" s="3">
        <f t="shared" si="10"/>
        <v>-0.64848607172443584</v>
      </c>
      <c r="AM87" s="3">
        <v>2376.1169658206745</v>
      </c>
      <c r="AN87" s="3">
        <v>2536.2665470855713</v>
      </c>
      <c r="AP87" s="7">
        <v>1.1701376610602128</v>
      </c>
      <c r="AQ87" s="13">
        <v>1.217318525402997</v>
      </c>
      <c r="AR87" s="7">
        <v>1.1701376610602128</v>
      </c>
      <c r="AS87" s="13">
        <f t="shared" si="11"/>
        <v>4.0320780975492774</v>
      </c>
      <c r="AV87" s="7">
        <v>1.1047184467315674</v>
      </c>
      <c r="AW87" s="13">
        <v>1.1249324790007722</v>
      </c>
      <c r="AX87" s="7">
        <v>1.1047184467315674</v>
      </c>
      <c r="AY87" s="13">
        <f t="shared" si="12"/>
        <v>1.8297904166450996</v>
      </c>
      <c r="BA87" s="7">
        <v>1.1523178807947019</v>
      </c>
      <c r="BB87" s="13">
        <v>1.2194058678925184</v>
      </c>
      <c r="BC87" s="7">
        <v>1.1523178807947019</v>
      </c>
      <c r="BD87" s="13">
        <f t="shared" si="13"/>
        <v>5.8220034780289032</v>
      </c>
      <c r="BG87" s="13">
        <v>1.1249324790007722</v>
      </c>
      <c r="BH87" s="13">
        <v>0.93952131606668687</v>
      </c>
      <c r="BI87" s="3">
        <v>2038.7538670578522</v>
      </c>
      <c r="BJ87" s="13">
        <f t="shared" si="14"/>
        <v>2.5699928009607298E-2</v>
      </c>
      <c r="BK87" s="13">
        <f t="shared" si="15"/>
        <v>2.0644537950674593</v>
      </c>
      <c r="BL87" s="13">
        <f t="shared" si="9"/>
        <v>1.2448778495799424</v>
      </c>
      <c r="BO87" s="3">
        <v>2050.3721956467089</v>
      </c>
      <c r="BP87" s="3">
        <v>2038.7538670578522</v>
      </c>
      <c r="BQ87" s="3">
        <v>2050.3721956467089</v>
      </c>
      <c r="BR87" s="13">
        <f t="shared" si="16"/>
        <v>-0.56664485665209396</v>
      </c>
    </row>
    <row r="88" spans="1:70" ht="28.8" x14ac:dyDescent="0.3">
      <c r="A88" s="4" t="s">
        <v>84</v>
      </c>
      <c r="B88" s="3" t="s">
        <v>85</v>
      </c>
      <c r="C88" s="3">
        <v>9.43</v>
      </c>
      <c r="D88" s="3">
        <v>461</v>
      </c>
      <c r="E88" s="3">
        <v>540</v>
      </c>
      <c r="F88" s="3">
        <v>50562.054144113252</v>
      </c>
      <c r="G88" s="3">
        <v>3100</v>
      </c>
      <c r="H88" s="3">
        <v>499.64285714285717</v>
      </c>
      <c r="I88" s="3">
        <v>1.1713665943600868</v>
      </c>
      <c r="J88" s="3">
        <v>109.67907623451899</v>
      </c>
      <c r="K88" s="3">
        <v>3100</v>
      </c>
      <c r="L88" s="3">
        <v>1.0838239192962646</v>
      </c>
      <c r="M88" s="3">
        <v>441.82216682761185</v>
      </c>
      <c r="N88" s="3">
        <v>83182.734237089564</v>
      </c>
      <c r="O88" s="3">
        <v>5100</v>
      </c>
      <c r="P88" s="3">
        <v>386.95377513377554</v>
      </c>
      <c r="Q88" s="3">
        <v>0.95839949420306259</v>
      </c>
      <c r="R88" s="3">
        <v>180.43977355957031</v>
      </c>
      <c r="S88" s="3">
        <v>5100</v>
      </c>
      <c r="T88" s="3">
        <v>0.83937912176523988</v>
      </c>
      <c r="U88" s="3">
        <v>2500</v>
      </c>
      <c r="V88" s="3">
        <v>5500</v>
      </c>
      <c r="W88" s="3">
        <v>67163.6484375</v>
      </c>
      <c r="X88" s="3">
        <v>4.25</v>
      </c>
      <c r="Y88" s="3">
        <v>4</v>
      </c>
      <c r="Z88" s="3">
        <v>0.29295718669891357</v>
      </c>
      <c r="AA88" s="3">
        <v>1.9925623951151026</v>
      </c>
      <c r="AB88" s="13">
        <f>coeff!$D$1+coeff!$D$2*C88+coeff!$D$3*D88+coeff!$D$4*N88+coeff!$D$5*W88+coeff!$D$6*X88+coeff!$D$7*Y88+coeff!$D$8*Z88+coeff!$D$9*AA88</f>
        <v>0.85621048185063486</v>
      </c>
      <c r="AC88" s="13">
        <f>coeff!$E$1+coeff!$E$2*C88+coeff!$E$3*D88+coeff!$E$4*N88+coeff!$E$5*W88+coeff!$E$6*X88+coeff!$E$7*Y88+coeff!$E$8*Z88+coeff!$E$9*AA88</f>
        <v>1.0312833925156824</v>
      </c>
      <c r="AD88" s="13">
        <f>coeff!$F$1+coeff!$F$2*C88+coeff!$F$3*D88+coeff!$F$4*N88+coeff!$F$5*W88+coeff!$F$6*X88+coeff!$F$7*Y88+coeff!$F$8*Z88+coeff!$F$9*AA88</f>
        <v>1.0960071134438125</v>
      </c>
      <c r="AE88" s="13">
        <f>coeff!$G$1+coeff!$G$2*C88+coeff!$G$3*D88+coeff!$G$4*N88+coeff!$G$5*W88+coeff!$G$6*X88+coeff!$G$7*Y88+coeff!$G$8*Z88+coeff!$G$9*AA88</f>
        <v>1.1848216237263187</v>
      </c>
      <c r="AG88" s="3">
        <v>0.83937912176523988</v>
      </c>
      <c r="AH88" s="13">
        <v>0.85621048185063486</v>
      </c>
      <c r="AI88" s="3">
        <v>0.83937912176523988</v>
      </c>
      <c r="AJ88" s="3">
        <f t="shared" si="10"/>
        <v>2.0052154799845536</v>
      </c>
      <c r="AM88" s="3">
        <v>2369.9806979034865</v>
      </c>
      <c r="AN88" s="3">
        <v>2532.4311603288133</v>
      </c>
      <c r="AP88" s="3">
        <v>0.95839949420306259</v>
      </c>
      <c r="AQ88" s="13">
        <v>1.0312833925156824</v>
      </c>
      <c r="AR88" s="3">
        <v>0.95839949420306259</v>
      </c>
      <c r="AS88" s="13">
        <f t="shared" si="11"/>
        <v>7.6047513331822945</v>
      </c>
      <c r="AV88" s="3">
        <v>1.0838239192962646</v>
      </c>
      <c r="AW88" s="13">
        <v>1.0960071134438125</v>
      </c>
      <c r="AX88" s="3">
        <v>1.0838239192962646</v>
      </c>
      <c r="AY88" s="13">
        <f t="shared" si="12"/>
        <v>1.1240934925535242</v>
      </c>
      <c r="BA88" s="3">
        <v>1.1713665943600868</v>
      </c>
      <c r="BB88" s="13">
        <v>1.1848216237263187</v>
      </c>
      <c r="BC88" s="3">
        <v>1.1713665943600868</v>
      </c>
      <c r="BD88" s="13">
        <f t="shared" si="13"/>
        <v>1.1486608403394258</v>
      </c>
      <c r="BG88" s="13">
        <v>1.0960071134438125</v>
      </c>
      <c r="BH88" s="13">
        <v>0.85621048185063486</v>
      </c>
      <c r="BI88" s="3">
        <v>2007.8365482287243</v>
      </c>
      <c r="BJ88" s="13">
        <f t="shared" si="14"/>
        <v>-5.5618952934276988E-2</v>
      </c>
      <c r="BK88" s="13">
        <f t="shared" si="15"/>
        <v>1.9522175952944474</v>
      </c>
      <c r="BL88" s="13">
        <f t="shared" si="9"/>
        <v>-2.8490140171023373</v>
      </c>
      <c r="BO88" s="3">
        <v>1923.2030410615043</v>
      </c>
      <c r="BP88" s="3">
        <v>2007.8365482287243</v>
      </c>
      <c r="BQ88" s="3">
        <v>1923.2030410615043</v>
      </c>
      <c r="BR88" s="13">
        <f t="shared" si="16"/>
        <v>4.4006537718714709</v>
      </c>
    </row>
    <row r="89" spans="1:70" ht="43.2" x14ac:dyDescent="0.3">
      <c r="A89" s="5" t="s">
        <v>120</v>
      </c>
      <c r="B89" s="6" t="s">
        <v>121</v>
      </c>
      <c r="C89" s="6">
        <v>10</v>
      </c>
      <c r="D89" s="6">
        <v>500</v>
      </c>
      <c r="E89" s="6">
        <v>662</v>
      </c>
      <c r="F89" s="6">
        <v>67943.587204111784</v>
      </c>
      <c r="G89" s="6">
        <v>4500</v>
      </c>
      <c r="H89" s="6">
        <v>602.125</v>
      </c>
      <c r="I89" s="6">
        <v>1.3240000000000001</v>
      </c>
      <c r="J89" s="6">
        <v>135.88717440822356</v>
      </c>
      <c r="K89" s="6">
        <v>4500</v>
      </c>
      <c r="L89" s="6">
        <v>1.2042500972747803</v>
      </c>
      <c r="M89" s="6">
        <v>657.37350277483847</v>
      </c>
      <c r="N89" s="6">
        <v>92101.307098907084</v>
      </c>
      <c r="O89" s="6">
        <v>6100</v>
      </c>
      <c r="P89" s="6">
        <v>629.70606747333568</v>
      </c>
      <c r="Q89" s="6">
        <v>1.3147470055496771</v>
      </c>
      <c r="R89" s="6">
        <v>184.20262145996094</v>
      </c>
      <c r="S89" s="6">
        <v>6100</v>
      </c>
      <c r="T89" s="6">
        <v>1.2594121349466711</v>
      </c>
      <c r="U89" s="6">
        <v>4400</v>
      </c>
      <c r="V89" s="6">
        <v>6700</v>
      </c>
      <c r="W89" s="6">
        <v>83797.09375</v>
      </c>
      <c r="X89" s="6">
        <v>4.375</v>
      </c>
      <c r="Y89" s="6">
        <v>4.125</v>
      </c>
      <c r="Z89" s="6">
        <v>0.3554629385471344</v>
      </c>
      <c r="AA89" s="6">
        <v>2.4456162664353882</v>
      </c>
      <c r="AB89" s="13">
        <f>coeff!$D$1+coeff!$D$2*C89+coeff!$D$3*D89+coeff!$D$4*N89+coeff!$D$5*W89+coeff!$D$6*X89+coeff!$D$7*Y89+coeff!$D$8*Z89+coeff!$D$9*AA89</f>
        <v>1.121501660519761</v>
      </c>
      <c r="AC89" s="13">
        <f>coeff!$E$1+coeff!$E$2*C89+coeff!$E$3*D89+coeff!$E$4*N89+coeff!$E$5*W89+coeff!$E$6*X89+coeff!$E$7*Y89+coeff!$E$8*Z89+coeff!$E$9*AA89</f>
        <v>1.1016121568614694</v>
      </c>
      <c r="AD89" s="13">
        <f>coeff!$F$1+coeff!$F$2*C89+coeff!$F$3*D89+coeff!$F$4*N89+coeff!$F$5*W89+coeff!$F$6*X89+coeff!$F$7*Y89+coeff!$F$8*Z89+coeff!$F$9*AA89</f>
        <v>1.104982997339528</v>
      </c>
      <c r="AE89" s="13">
        <f>coeff!$G$1+coeff!$G$2*C89+coeff!$G$3*D89+coeff!$G$4*N89+coeff!$G$5*W89+coeff!$G$6*X89+coeff!$G$7*Y89+coeff!$G$8*Z89+coeff!$G$9*AA89</f>
        <v>1.1602906987285748</v>
      </c>
      <c r="AG89" s="6">
        <v>1.2594121349466711</v>
      </c>
      <c r="AH89" s="13">
        <v>1.121501660519761</v>
      </c>
      <c r="AI89" s="6">
        <v>1.2594121349466711</v>
      </c>
      <c r="AJ89" s="3">
        <f t="shared" si="10"/>
        <v>-10.950384754927734</v>
      </c>
      <c r="AM89" s="3">
        <v>2360.9284149599312</v>
      </c>
      <c r="AN89" s="3">
        <v>2306.5894570700989</v>
      </c>
      <c r="AP89" s="6">
        <v>1.3147470055496771</v>
      </c>
      <c r="AQ89" s="13">
        <v>1.1016121568614694</v>
      </c>
      <c r="AR89" s="6">
        <v>1.3147470055496771</v>
      </c>
      <c r="AS89" s="13">
        <f t="shared" si="11"/>
        <v>-16.211092156022747</v>
      </c>
      <c r="AV89" s="6">
        <v>1.2042500972747803</v>
      </c>
      <c r="AW89" s="13">
        <v>1.104982997339528</v>
      </c>
      <c r="AX89" s="6">
        <v>1.2042500972747803</v>
      </c>
      <c r="AY89" s="13">
        <f t="shared" si="12"/>
        <v>-8.2430634765896134</v>
      </c>
      <c r="BA89" s="6">
        <v>1.3240000000000001</v>
      </c>
      <c r="BB89" s="13">
        <v>1.1602906987285748</v>
      </c>
      <c r="BC89" s="6">
        <v>1.3240000000000001</v>
      </c>
      <c r="BD89" s="13">
        <f t="shared" si="13"/>
        <v>-12.364750851316106</v>
      </c>
      <c r="BG89" s="13">
        <v>1.104982997339528</v>
      </c>
      <c r="BH89" s="13">
        <v>1.121501660519761</v>
      </c>
      <c r="BI89" s="3">
        <v>2117.7667241499598</v>
      </c>
      <c r="BJ89" s="13">
        <f t="shared" si="14"/>
        <v>0.10871793370932892</v>
      </c>
      <c r="BK89" s="13">
        <f t="shared" si="15"/>
        <v>2.226484657859289</v>
      </c>
      <c r="BL89" s="13">
        <f t="shared" si="9"/>
        <v>4.8829410670118234</v>
      </c>
      <c r="BO89" s="3">
        <v>2463.6622322214512</v>
      </c>
      <c r="BP89" s="3">
        <v>2117.7667241499598</v>
      </c>
      <c r="BQ89" s="3">
        <v>2463.6622322214512</v>
      </c>
      <c r="BR89" s="13">
        <f t="shared" si="16"/>
        <v>-14.039891651852049</v>
      </c>
    </row>
    <row r="90" spans="1:70" ht="28.8" x14ac:dyDescent="0.3">
      <c r="A90" s="9" t="s">
        <v>140</v>
      </c>
      <c r="B90" s="7" t="s">
        <v>30</v>
      </c>
      <c r="C90" s="7">
        <v>10.199999999999999</v>
      </c>
      <c r="D90" s="7">
        <v>357</v>
      </c>
      <c r="E90" s="7">
        <v>434</v>
      </c>
      <c r="F90" s="7">
        <v>71830.924318695164</v>
      </c>
      <c r="G90" s="7">
        <v>4400</v>
      </c>
      <c r="H90" s="7">
        <v>419.48148148148147</v>
      </c>
      <c r="I90" s="7">
        <v>1.2156862745098038</v>
      </c>
      <c r="J90" s="7">
        <v>201.20707092071476</v>
      </c>
      <c r="K90" s="7">
        <v>4400</v>
      </c>
      <c r="L90" s="7">
        <v>1.175018310546875</v>
      </c>
      <c r="M90" s="7">
        <v>401.97154001570959</v>
      </c>
      <c r="N90" s="7">
        <v>84891.092376639732</v>
      </c>
      <c r="O90" s="7">
        <v>5200</v>
      </c>
      <c r="P90" s="7">
        <v>341.70373428138504</v>
      </c>
      <c r="Q90" s="7">
        <v>1.1259707003241166</v>
      </c>
      <c r="R90" s="7">
        <v>237.79017639160156</v>
      </c>
      <c r="S90" s="7">
        <v>5200</v>
      </c>
      <c r="T90" s="7">
        <v>0.95715331731480402</v>
      </c>
      <c r="U90" s="7">
        <v>3000</v>
      </c>
      <c r="V90" s="7">
        <v>5600</v>
      </c>
      <c r="W90" s="7">
        <v>70198.3984375</v>
      </c>
      <c r="X90" s="7">
        <v>4.04</v>
      </c>
      <c r="Y90" s="7">
        <v>4.05</v>
      </c>
      <c r="Z90" s="7">
        <v>0.29256010055541992</v>
      </c>
      <c r="AA90" s="7">
        <v>1.8565914185296872</v>
      </c>
      <c r="AB90" s="13">
        <f>coeff!$D$1+coeff!$D$2*C90+coeff!$D$3*D90+coeff!$D$4*N90+coeff!$D$5*W90+coeff!$D$6*X90+coeff!$D$7*Y90+coeff!$D$8*Z90+coeff!$D$9*AA90</f>
        <v>1.0289627035779509</v>
      </c>
      <c r="AC90" s="13">
        <f>coeff!$E$1+coeff!$E$2*C90+coeff!$E$3*D90+coeff!$E$4*N90+coeff!$E$5*W90+coeff!$E$6*X90+coeff!$E$7*Y90+coeff!$E$8*Z90+coeff!$E$9*AA90</f>
        <v>1.2021126340550372</v>
      </c>
      <c r="AD90" s="13">
        <f>coeff!$F$1+coeff!$F$2*C90+coeff!$F$3*D90+coeff!$F$4*N90+coeff!$F$5*W90+coeff!$F$6*X90+coeff!$F$7*Y90+coeff!$F$8*Z90+coeff!$F$9*AA90</f>
        <v>1.2222696596269511</v>
      </c>
      <c r="AE90" s="13">
        <f>coeff!$G$1+coeff!$G$2*C90+coeff!$G$3*D90+coeff!$G$4*N90+coeff!$G$5*W90+coeff!$G$6*X90+coeff!$G$7*Y90+coeff!$G$8*Z90+coeff!$G$9*AA90</f>
        <v>1.311742324997446</v>
      </c>
      <c r="AG90" s="7">
        <v>0.95715331731480402</v>
      </c>
      <c r="AH90" s="13">
        <v>1.0289627035779509</v>
      </c>
      <c r="AI90" s="7">
        <v>0.95715331731480402</v>
      </c>
      <c r="AJ90" s="3">
        <f t="shared" si="10"/>
        <v>7.5023912015058185</v>
      </c>
      <c r="AM90" s="3">
        <v>2358.3315901524898</v>
      </c>
      <c r="AN90" s="3">
        <v>2585.452898560342</v>
      </c>
      <c r="AP90" s="7">
        <v>1.1259707003241166</v>
      </c>
      <c r="AQ90" s="13">
        <v>1.2021126340550372</v>
      </c>
      <c r="AR90" s="7">
        <v>1.1259707003241166</v>
      </c>
      <c r="AS90" s="13">
        <f t="shared" si="11"/>
        <v>6.7623370402980054</v>
      </c>
      <c r="AV90" s="7">
        <v>1.175018310546875</v>
      </c>
      <c r="AW90" s="13">
        <v>1.2222696596269511</v>
      </c>
      <c r="AX90" s="7">
        <v>1.175018310546875</v>
      </c>
      <c r="AY90" s="13">
        <f t="shared" si="12"/>
        <v>4.0213287449184065</v>
      </c>
      <c r="BA90" s="7">
        <v>1.2156862745098038</v>
      </c>
      <c r="BB90" s="13">
        <v>1.311742324997446</v>
      </c>
      <c r="BC90" s="7">
        <v>1.2156862745098038</v>
      </c>
      <c r="BD90" s="13">
        <f t="shared" si="13"/>
        <v>7.9013847981770207</v>
      </c>
      <c r="BG90" s="13">
        <v>1.2222696596269511</v>
      </c>
      <c r="BH90" s="13">
        <v>1.0289627035779509</v>
      </c>
      <c r="BI90" s="3">
        <v>2224.0932479940188</v>
      </c>
      <c r="BJ90" s="13">
        <f t="shared" si="14"/>
        <v>2.713911521088308E-2</v>
      </c>
      <c r="BK90" s="13">
        <f t="shared" si="15"/>
        <v>2.2512323632049021</v>
      </c>
      <c r="BL90" s="13">
        <f t="shared" si="9"/>
        <v>1.2055226130565775</v>
      </c>
      <c r="BO90" s="3">
        <v>2132.1716278616791</v>
      </c>
      <c r="BP90" s="3">
        <v>2224.0932479940188</v>
      </c>
      <c r="BQ90" s="3">
        <v>2132.1716278616791</v>
      </c>
      <c r="BR90" s="13">
        <f t="shared" si="16"/>
        <v>4.3111735908673756</v>
      </c>
    </row>
    <row r="91" spans="1:70" ht="43.2" x14ac:dyDescent="0.3">
      <c r="A91" s="9" t="s">
        <v>132</v>
      </c>
      <c r="B91" s="7" t="s">
        <v>133</v>
      </c>
      <c r="C91" s="7">
        <v>10.44</v>
      </c>
      <c r="D91" s="7">
        <v>461</v>
      </c>
      <c r="E91" s="7">
        <v>540</v>
      </c>
      <c r="F91" s="7">
        <v>67164.380101995877</v>
      </c>
      <c r="G91" s="7">
        <v>4100</v>
      </c>
      <c r="H91" s="7">
        <v>510.25</v>
      </c>
      <c r="I91" s="7">
        <v>1.1713665943600868</v>
      </c>
      <c r="J91" s="7">
        <v>145.69279848589127</v>
      </c>
      <c r="K91" s="7">
        <v>4100</v>
      </c>
      <c r="L91" s="7">
        <v>1.1068329811096191</v>
      </c>
      <c r="M91" s="7">
        <v>513.05064026446144</v>
      </c>
      <c r="N91" s="7">
        <v>88460.403061165343</v>
      </c>
      <c r="O91" s="7">
        <v>5400</v>
      </c>
      <c r="P91" s="7">
        <v>422.09065296847297</v>
      </c>
      <c r="Q91" s="7">
        <v>1.1129081133719336</v>
      </c>
      <c r="R91" s="7">
        <v>191.88807678222656</v>
      </c>
      <c r="S91" s="7">
        <v>5400</v>
      </c>
      <c r="T91" s="7">
        <v>0.91559794570167685</v>
      </c>
      <c r="U91" s="7">
        <v>3000</v>
      </c>
      <c r="V91" s="7">
        <v>5700</v>
      </c>
      <c r="W91" s="7">
        <v>71259.7734375</v>
      </c>
      <c r="X91" s="7">
        <v>4.1550000000000002</v>
      </c>
      <c r="Y91" s="7">
        <v>4.25</v>
      </c>
      <c r="Z91" s="7">
        <v>0.31945917010307312</v>
      </c>
      <c r="AA91" s="7">
        <v>2.0794811257336252</v>
      </c>
      <c r="AB91" s="13">
        <f>coeff!$D$1+coeff!$D$2*C91+coeff!$D$3*D91+coeff!$D$4*N91+coeff!$D$5*W91+coeff!$D$6*X91+coeff!$D$7*Y91+coeff!$D$8*Z91+coeff!$D$9*AA91</f>
        <v>0.97857882464334356</v>
      </c>
      <c r="AC91" s="13">
        <f>coeff!$E$1+coeff!$E$2*C91+coeff!$E$3*D91+coeff!$E$4*N91+coeff!$E$5*W91+coeff!$E$6*X91+coeff!$E$7*Y91+coeff!$E$8*Z91+coeff!$E$9*AA91</f>
        <v>1.1677694076128957</v>
      </c>
      <c r="AD91" s="13">
        <f>coeff!$F$1+coeff!$F$2*C91+coeff!$F$3*D91+coeff!$F$4*N91+coeff!$F$5*W91+coeff!$F$6*X91+coeff!$F$7*Y91+coeff!$F$8*Z91+coeff!$F$9*AA91</f>
        <v>1.1551900327302351</v>
      </c>
      <c r="AE91" s="13">
        <f>coeff!$G$1+coeff!$G$2*C91+coeff!$G$3*D91+coeff!$G$4*N91+coeff!$G$5*W91+coeff!$G$6*X91+coeff!$G$7*Y91+coeff!$G$8*Z91+coeff!$G$9*AA91</f>
        <v>1.2442050329110199</v>
      </c>
      <c r="AG91" s="7">
        <v>0.91559794570167685</v>
      </c>
      <c r="AH91" s="13">
        <v>0.97857882464334356</v>
      </c>
      <c r="AI91" s="7">
        <v>0.91559794570167685</v>
      </c>
      <c r="AJ91" s="3">
        <f t="shared" si="10"/>
        <v>6.8786610146226073</v>
      </c>
      <c r="AM91" s="3">
        <v>2355.4134331693995</v>
      </c>
      <c r="AN91" s="3">
        <v>2340.346300227664</v>
      </c>
      <c r="AP91" s="7">
        <v>1.1129081133719336</v>
      </c>
      <c r="AQ91" s="13">
        <v>1.1677694076128957</v>
      </c>
      <c r="AR91" s="7">
        <v>1.1129081133719336</v>
      </c>
      <c r="AS91" s="13">
        <f t="shared" si="11"/>
        <v>4.9295439202739875</v>
      </c>
      <c r="AV91" s="7">
        <v>1.1068329811096191</v>
      </c>
      <c r="AW91" s="13">
        <v>1.1551900327302351</v>
      </c>
      <c r="AX91" s="7">
        <v>1.1068329811096191</v>
      </c>
      <c r="AY91" s="13">
        <f t="shared" si="12"/>
        <v>4.3689565133970989</v>
      </c>
      <c r="BA91" s="7">
        <v>1.1713665943600868</v>
      </c>
      <c r="BB91" s="13">
        <v>1.2442050329110199</v>
      </c>
      <c r="BC91" s="7">
        <v>1.1713665943600868</v>
      </c>
      <c r="BD91" s="13">
        <f t="shared" si="13"/>
        <v>6.2182444762926208</v>
      </c>
      <c r="BG91" s="13">
        <v>1.1551900327302351</v>
      </c>
      <c r="BH91" s="13">
        <v>0.97857882464334356</v>
      </c>
      <c r="BI91" s="3">
        <v>2169.2517286536549</v>
      </c>
      <c r="BJ91" s="13">
        <f t="shared" si="14"/>
        <v>-3.54828712800761E-2</v>
      </c>
      <c r="BK91" s="13">
        <f t="shared" si="15"/>
        <v>2.1337688573735787</v>
      </c>
      <c r="BL91" s="13">
        <f t="shared" si="9"/>
        <v>-1.6629201029652005</v>
      </c>
      <c r="BO91" s="3">
        <v>2022.4309268112961</v>
      </c>
      <c r="BP91" s="3">
        <v>2169.2517286536549</v>
      </c>
      <c r="BQ91" s="3">
        <v>2022.4309268112961</v>
      </c>
      <c r="BR91" s="13">
        <f t="shared" si="16"/>
        <v>7.259620088674505</v>
      </c>
    </row>
    <row r="92" spans="1:70" ht="28.8" x14ac:dyDescent="0.3">
      <c r="A92" s="9" t="s">
        <v>84</v>
      </c>
      <c r="B92" s="7" t="s">
        <v>117</v>
      </c>
      <c r="C92" s="7">
        <v>10.199999999999999</v>
      </c>
      <c r="D92" s="7">
        <v>461</v>
      </c>
      <c r="E92" s="7">
        <v>511</v>
      </c>
      <c r="F92" s="7">
        <v>68378.537947513003</v>
      </c>
      <c r="G92" s="7">
        <v>3700</v>
      </c>
      <c r="H92" s="7">
        <v>474.5625</v>
      </c>
      <c r="I92" s="7">
        <v>1.1084598698481563</v>
      </c>
      <c r="J92" s="7">
        <v>148.32654652388939</v>
      </c>
      <c r="K92" s="7">
        <v>3700</v>
      </c>
      <c r="L92" s="7">
        <v>1.0294196605682373</v>
      </c>
      <c r="M92" s="7">
        <v>442.79320455690328</v>
      </c>
      <c r="N92" s="7">
        <v>94251.498251977362</v>
      </c>
      <c r="O92" s="7">
        <v>5100</v>
      </c>
      <c r="P92" s="7">
        <v>358.86389082014227</v>
      </c>
      <c r="Q92" s="7">
        <v>0.96050586671779448</v>
      </c>
      <c r="R92" s="7">
        <v>204.45010375976562</v>
      </c>
      <c r="S92" s="7">
        <v>5100</v>
      </c>
      <c r="T92" s="7">
        <v>0.77844661783111113</v>
      </c>
      <c r="U92" s="7">
        <v>2500</v>
      </c>
      <c r="V92" s="7">
        <v>5500</v>
      </c>
      <c r="W92" s="7">
        <v>73922.7421875</v>
      </c>
      <c r="X92" s="7">
        <v>4.1550000000000002</v>
      </c>
      <c r="Y92" s="7">
        <v>4.25</v>
      </c>
      <c r="Z92" s="7">
        <v>0.27525436878204346</v>
      </c>
      <c r="AA92" s="7">
        <v>1.790005802866836</v>
      </c>
      <c r="AB92" s="13">
        <f>coeff!$D$1+coeff!$D$2*C92+coeff!$D$3*D92+coeff!$D$4*N92+coeff!$D$5*W92+coeff!$D$6*X92+coeff!$D$7*Y92+coeff!$D$8*Z92+coeff!$D$9*AA92</f>
        <v>0.88673888122087174</v>
      </c>
      <c r="AC92" s="13">
        <f>coeff!$E$1+coeff!$E$2*C92+coeff!$E$3*D92+coeff!$E$4*N92+coeff!$E$5*W92+coeff!$E$6*X92+coeff!$E$7*Y92+coeff!$E$8*Z92+coeff!$E$9*AA92</f>
        <v>1.0810383895700213</v>
      </c>
      <c r="AD92" s="13">
        <f>coeff!$F$1+coeff!$F$2*C92+coeff!$F$3*D92+coeff!$F$4*N92+coeff!$F$5*W92+coeff!$F$6*X92+coeff!$F$7*Y92+coeff!$F$8*Z92+coeff!$F$9*AA92</f>
        <v>1.1098792219182345</v>
      </c>
      <c r="AE92" s="13">
        <f>coeff!$G$1+coeff!$G$2*C92+coeff!$G$3*D92+coeff!$G$4*N92+coeff!$G$5*W92+coeff!$G$6*X92+coeff!$G$7*Y92+coeff!$G$8*Z92+coeff!$G$9*AA92</f>
        <v>1.1925223733428592</v>
      </c>
      <c r="AG92" s="7">
        <v>0.77844661783111113</v>
      </c>
      <c r="AH92" s="13">
        <v>0.88673888122087174</v>
      </c>
      <c r="AI92" s="7">
        <v>0.77844661783111113</v>
      </c>
      <c r="AJ92" s="3">
        <f t="shared" si="10"/>
        <v>13.911328138528223</v>
      </c>
      <c r="AM92" s="3">
        <v>2354.7569337253922</v>
      </c>
      <c r="AN92" s="3">
        <v>2294.045797601842</v>
      </c>
      <c r="AP92" s="7">
        <v>0.96050586671779448</v>
      </c>
      <c r="AQ92" s="13">
        <v>1.0810383895700213</v>
      </c>
      <c r="AR92" s="7">
        <v>0.96050586671779448</v>
      </c>
      <c r="AS92" s="13">
        <f t="shared" si="11"/>
        <v>12.548858578459926</v>
      </c>
      <c r="AV92" s="7">
        <v>1.0294196605682373</v>
      </c>
      <c r="AW92" s="13">
        <v>1.1098792219182345</v>
      </c>
      <c r="AX92" s="7">
        <v>1.0294196605682373</v>
      </c>
      <c r="AY92" s="13">
        <f t="shared" si="12"/>
        <v>7.8160117231085051</v>
      </c>
      <c r="BA92" s="7">
        <v>1.1084598698481563</v>
      </c>
      <c r="BB92" s="13">
        <v>1.1925223733428592</v>
      </c>
      <c r="BC92" s="7">
        <v>1.1084598698481563</v>
      </c>
      <c r="BD92" s="13">
        <f t="shared" si="13"/>
        <v>7.5837209610681091</v>
      </c>
      <c r="BG92" s="13">
        <v>1.1098792219182345</v>
      </c>
      <c r="BH92" s="13">
        <v>0.88673888122087174</v>
      </c>
      <c r="BI92" s="3">
        <v>2045.7244409198674</v>
      </c>
      <c r="BJ92" s="13">
        <f t="shared" si="14"/>
        <v>-4.9106337780761233E-2</v>
      </c>
      <c r="BK92" s="13">
        <f t="shared" si="15"/>
        <v>1.9966181031391064</v>
      </c>
      <c r="BL92" s="13">
        <f t="shared" si="9"/>
        <v>-2.4594757356730201</v>
      </c>
      <c r="BO92" s="3">
        <v>1807.8662783993484</v>
      </c>
      <c r="BP92" s="3">
        <v>2045.7244409198674</v>
      </c>
      <c r="BQ92" s="3">
        <v>1807.8662783993484</v>
      </c>
      <c r="BR92" s="13">
        <f t="shared" si="16"/>
        <v>13.1568449150517</v>
      </c>
    </row>
    <row r="93" spans="1:70" ht="28.8" x14ac:dyDescent="0.3">
      <c r="A93" s="4" t="s">
        <v>33</v>
      </c>
      <c r="B93" s="3" t="s">
        <v>48</v>
      </c>
      <c r="C93" s="3">
        <v>10.5</v>
      </c>
      <c r="D93" s="3">
        <v>302</v>
      </c>
      <c r="E93" s="3">
        <v>325</v>
      </c>
      <c r="F93" s="3">
        <v>44183.675222069382</v>
      </c>
      <c r="G93" s="3">
        <v>4200</v>
      </c>
      <c r="H93" s="3">
        <v>306.16074127912555</v>
      </c>
      <c r="I93" s="3">
        <v>1.076158940397351</v>
      </c>
      <c r="J93" s="3">
        <v>146.3035603379781</v>
      </c>
      <c r="K93" s="3">
        <v>4200</v>
      </c>
      <c r="L93" s="3">
        <v>1.0137772560119629</v>
      </c>
      <c r="M93" s="3">
        <v>372.00000000002456</v>
      </c>
      <c r="N93" s="3">
        <v>71535.474169064692</v>
      </c>
      <c r="O93" s="3">
        <v>6800</v>
      </c>
      <c r="P93" s="3">
        <v>315.94769612578045</v>
      </c>
      <c r="Q93" s="3">
        <v>1.23178807947028</v>
      </c>
      <c r="R93" s="3">
        <v>236.8724365234375</v>
      </c>
      <c r="S93" s="3">
        <v>6800</v>
      </c>
      <c r="T93" s="3">
        <v>1.0461844242575511</v>
      </c>
      <c r="U93" s="3">
        <v>4200</v>
      </c>
      <c r="V93" s="3">
        <v>6800</v>
      </c>
      <c r="W93" s="3">
        <v>57859.57421875</v>
      </c>
      <c r="X93" s="3">
        <v>4</v>
      </c>
      <c r="Y93" s="3">
        <v>3</v>
      </c>
      <c r="Z93" s="3">
        <v>0.29527655243873596</v>
      </c>
      <c r="AA93" s="3">
        <v>2.0686341848591812</v>
      </c>
      <c r="AB93" s="13">
        <f>coeff!$D$1+coeff!$D$2*C93+coeff!$D$3*D93+coeff!$D$4*N93+coeff!$D$5*W93+coeff!$D$6*X93+coeff!$D$7*Y93+coeff!$D$8*Z93+coeff!$D$9*AA93</f>
        <v>1.0308984630981171</v>
      </c>
      <c r="AC93" s="13">
        <f>coeff!$E$1+coeff!$E$2*C93+coeff!$E$3*D93+coeff!$E$4*N93+coeff!$E$5*W93+coeff!$E$6*X93+coeff!$E$7*Y93+coeff!$E$8*Z93+coeff!$E$9*AA93</f>
        <v>1.2471351177368182</v>
      </c>
      <c r="AD93" s="13">
        <f>coeff!$F$1+coeff!$F$2*C93+coeff!$F$3*D93+coeff!$F$4*N93+coeff!$F$5*W93+coeff!$F$6*X93+coeff!$F$7*Y93+coeff!$F$8*Z93+coeff!$F$9*AA93</f>
        <v>1.0784023239124381</v>
      </c>
      <c r="AE93" s="13">
        <f>coeff!$G$1+coeff!$G$2*C93+coeff!$G$3*D93+coeff!$G$4*N93+coeff!$G$5*W93+coeff!$G$6*X93+coeff!$G$7*Y93+coeff!$G$8*Z93+coeff!$G$9*AA93</f>
        <v>1.1492428169644615</v>
      </c>
      <c r="AG93" s="3">
        <v>1.0461844242575511</v>
      </c>
      <c r="AH93" s="13">
        <v>1.0308984630981171</v>
      </c>
      <c r="AI93" s="3">
        <v>1.0461844242575511</v>
      </c>
      <c r="AJ93" s="3">
        <f t="shared" si="10"/>
        <v>-1.4611153449624401</v>
      </c>
      <c r="AM93" s="3">
        <v>2342.964136116369</v>
      </c>
      <c r="AN93" s="3">
        <v>2204.3316496104667</v>
      </c>
      <c r="AP93" s="3">
        <v>1.23178807947028</v>
      </c>
      <c r="AQ93" s="13">
        <v>1.2471351177368182</v>
      </c>
      <c r="AR93" s="3">
        <v>1.23178807947028</v>
      </c>
      <c r="AS93" s="13">
        <f t="shared" si="11"/>
        <v>1.2459154721758652</v>
      </c>
      <c r="AV93" s="3">
        <v>1.0137772560119629</v>
      </c>
      <c r="AW93" s="13">
        <v>1.0784023239124381</v>
      </c>
      <c r="AX93" s="3">
        <v>1.0137772560119629</v>
      </c>
      <c r="AY93" s="13">
        <f t="shared" si="12"/>
        <v>6.3746811754980399</v>
      </c>
      <c r="BA93" s="3">
        <v>1.076158940397351</v>
      </c>
      <c r="BB93" s="13">
        <v>1.1492428169644615</v>
      </c>
      <c r="BC93" s="3">
        <v>1.076158940397351</v>
      </c>
      <c r="BD93" s="13">
        <f t="shared" si="13"/>
        <v>6.7911786840822632</v>
      </c>
      <c r="BG93" s="13">
        <v>1.0784023239124381</v>
      </c>
      <c r="BH93" s="13">
        <v>1.0308984630981171</v>
      </c>
      <c r="BI93" s="3">
        <v>2076.3204561610114</v>
      </c>
      <c r="BJ93" s="13">
        <f t="shared" si="14"/>
        <v>3.2980330849543549E-2</v>
      </c>
      <c r="BK93" s="13">
        <f t="shared" si="15"/>
        <v>2.1093007870105551</v>
      </c>
      <c r="BL93" s="13">
        <f t="shared" si="9"/>
        <v>1.5635669911395387</v>
      </c>
      <c r="BO93" s="3">
        <v>2059.9616802695141</v>
      </c>
      <c r="BP93" s="3">
        <v>2076.3204561610114</v>
      </c>
      <c r="BQ93" s="3">
        <v>2059.9616802695141</v>
      </c>
      <c r="BR93" s="13">
        <f t="shared" si="16"/>
        <v>0.79413010679679363</v>
      </c>
    </row>
    <row r="94" spans="1:70" ht="28.8" x14ac:dyDescent="0.3">
      <c r="A94" s="5" t="s">
        <v>63</v>
      </c>
      <c r="B94" s="6" t="s">
        <v>64</v>
      </c>
      <c r="C94" s="6">
        <v>9.9</v>
      </c>
      <c r="D94" s="6">
        <v>383</v>
      </c>
      <c r="E94" s="6">
        <v>481</v>
      </c>
      <c r="F94" s="6">
        <v>62941.600447174518</v>
      </c>
      <c r="G94" s="6">
        <v>4400</v>
      </c>
      <c r="H94" s="6">
        <v>453.83333333333331</v>
      </c>
      <c r="I94" s="6">
        <v>1.2558746736292428</v>
      </c>
      <c r="J94" s="6">
        <v>164.33838236860188</v>
      </c>
      <c r="K94" s="6">
        <v>4400</v>
      </c>
      <c r="L94" s="6">
        <v>1.1849434375762939</v>
      </c>
      <c r="M94" s="6">
        <v>472.64785474374639</v>
      </c>
      <c r="N94" s="6">
        <v>82968.473316730044</v>
      </c>
      <c r="O94" s="6">
        <v>5800</v>
      </c>
      <c r="P94" s="6">
        <v>437.51596356405463</v>
      </c>
      <c r="Q94" s="6">
        <v>1.2340675058583457</v>
      </c>
      <c r="R94" s="6">
        <v>216.62786865234375</v>
      </c>
      <c r="S94" s="6">
        <v>5800</v>
      </c>
      <c r="T94" s="6">
        <v>1.1423393304544507</v>
      </c>
      <c r="U94" s="6">
        <v>4000</v>
      </c>
      <c r="V94" s="6">
        <v>6200</v>
      </c>
      <c r="W94" s="6">
        <v>72955.0390625</v>
      </c>
      <c r="X94" s="6">
        <v>4.03</v>
      </c>
      <c r="Y94" s="6">
        <v>3.75</v>
      </c>
      <c r="Z94" s="6">
        <v>0.30507132411003113</v>
      </c>
      <c r="AA94" s="6">
        <v>1.9359878579029961</v>
      </c>
      <c r="AB94" s="13">
        <f>coeff!$D$1+coeff!$D$2*C94+coeff!$D$3*D94+coeff!$D$4*N94+coeff!$D$5*W94+coeff!$D$6*X94+coeff!$D$7*Y94+coeff!$D$8*Z94+coeff!$D$9*AA94</f>
        <v>1.0481408490803328</v>
      </c>
      <c r="AC94" s="13">
        <f>coeff!$E$1+coeff!$E$2*C94+coeff!$E$3*D94+coeff!$E$4*N94+coeff!$E$5*W94+coeff!$E$6*X94+coeff!$E$7*Y94+coeff!$E$8*Z94+coeff!$E$9*AA94</f>
        <v>1.1150959230683362</v>
      </c>
      <c r="AD94" s="13">
        <f>coeff!$F$1+coeff!$F$2*C94+coeff!$F$3*D94+coeff!$F$4*N94+coeff!$F$5*W94+coeff!$F$6*X94+coeff!$F$7*Y94+coeff!$F$8*Z94+coeff!$F$9*AA94</f>
        <v>1.1129311126317598</v>
      </c>
      <c r="AE94" s="13">
        <f>coeff!$G$1+coeff!$G$2*C94+coeff!$G$3*D94+coeff!$G$4*N94+coeff!$G$5*W94+coeff!$G$6*X94+coeff!$G$7*Y94+coeff!$G$8*Z94+coeff!$G$9*AA94</f>
        <v>1.1786047820911947</v>
      </c>
      <c r="AG94" s="6">
        <v>1.1423393304544507</v>
      </c>
      <c r="AH94" s="13">
        <v>1.0481408490803328</v>
      </c>
      <c r="AI94" s="6">
        <v>1.1423393304544507</v>
      </c>
      <c r="AJ94" s="3">
        <f t="shared" si="10"/>
        <v>-8.2461033129834931</v>
      </c>
      <c r="AM94" s="3">
        <v>2341.293442678344</v>
      </c>
      <c r="AN94" s="3">
        <v>2631.9648405107214</v>
      </c>
      <c r="AP94" s="6">
        <v>1.2340675058583457</v>
      </c>
      <c r="AQ94" s="13">
        <v>1.1150959230683362</v>
      </c>
      <c r="AR94" s="6">
        <v>1.2340675058583457</v>
      </c>
      <c r="AS94" s="13">
        <f t="shared" si="11"/>
        <v>-9.6406057387646555</v>
      </c>
      <c r="AV94" s="6">
        <v>1.1849434375762939</v>
      </c>
      <c r="AW94" s="13">
        <v>1.1129311126317598</v>
      </c>
      <c r="AX94" s="6">
        <v>1.1849434375762939</v>
      </c>
      <c r="AY94" s="13">
        <f t="shared" si="12"/>
        <v>-6.0772795275215437</v>
      </c>
      <c r="BA94" s="6">
        <v>1.2558746736292428</v>
      </c>
      <c r="BB94" s="13">
        <v>1.1786047820911947</v>
      </c>
      <c r="BC94" s="6">
        <v>1.2558746736292428</v>
      </c>
      <c r="BD94" s="13">
        <f t="shared" si="13"/>
        <v>-6.1526753553165108</v>
      </c>
      <c r="BG94" s="13">
        <v>1.1129311126317598</v>
      </c>
      <c r="BH94" s="13">
        <v>1.0481408490803328</v>
      </c>
      <c r="BI94" s="3">
        <v>2104.7441946135323</v>
      </c>
      <c r="BJ94" s="13">
        <f t="shared" si="14"/>
        <v>5.6327767098560688E-2</v>
      </c>
      <c r="BK94" s="13">
        <f t="shared" si="15"/>
        <v>2.1610719617120928</v>
      </c>
      <c r="BL94" s="13">
        <f t="shared" si="9"/>
        <v>2.6064734583819895</v>
      </c>
      <c r="BO94" s="3">
        <v>2327.2827680307446</v>
      </c>
      <c r="BP94" s="3">
        <v>2104.7441946135323</v>
      </c>
      <c r="BQ94" s="3">
        <v>2327.2827680307446</v>
      </c>
      <c r="BR94" s="13">
        <f t="shared" si="16"/>
        <v>-9.5621630716372188</v>
      </c>
    </row>
    <row r="95" spans="1:70" ht="43.2" x14ac:dyDescent="0.3">
      <c r="A95" s="9" t="s">
        <v>67</v>
      </c>
      <c r="B95" s="7" t="s">
        <v>68</v>
      </c>
      <c r="C95" s="7">
        <v>10.75</v>
      </c>
      <c r="D95" s="7">
        <v>598</v>
      </c>
      <c r="E95" s="7">
        <v>768</v>
      </c>
      <c r="F95" s="7">
        <v>76486.565877237474</v>
      </c>
      <c r="G95" s="7">
        <v>4800</v>
      </c>
      <c r="H95" s="7">
        <v>745.47619047619048</v>
      </c>
      <c r="I95" s="7">
        <v>1.2842809364548495</v>
      </c>
      <c r="J95" s="7">
        <v>127.90395631645062</v>
      </c>
      <c r="K95" s="7">
        <v>4800</v>
      </c>
      <c r="L95" s="7">
        <v>1.2466156482696533</v>
      </c>
      <c r="M95" s="7">
        <v>795.10854069041454</v>
      </c>
      <c r="N95" s="7">
        <v>95608.207346546857</v>
      </c>
      <c r="O95" s="7">
        <v>6000</v>
      </c>
      <c r="P95" s="7">
        <v>708.30719700304201</v>
      </c>
      <c r="Q95" s="7">
        <v>1.329612944298352</v>
      </c>
      <c r="R95" s="7">
        <v>159.87994384765625</v>
      </c>
      <c r="S95" s="7">
        <v>6000</v>
      </c>
      <c r="T95" s="7">
        <v>1.1844601956572609</v>
      </c>
      <c r="U95" s="7">
        <v>4000</v>
      </c>
      <c r="V95" s="7">
        <v>6000</v>
      </c>
      <c r="W95" s="7">
        <v>79673.515625</v>
      </c>
      <c r="X95" s="7">
        <v>4.5999999999999996</v>
      </c>
      <c r="Y95" s="7">
        <v>4.5</v>
      </c>
      <c r="Z95" s="7">
        <v>0.39371266961097717</v>
      </c>
      <c r="AA95" s="7">
        <v>2.8448351100928511</v>
      </c>
      <c r="AB95" s="13">
        <f>coeff!$D$1+coeff!$D$2*C95+coeff!$D$3*D95+coeff!$D$4*N95+coeff!$D$5*W95+coeff!$D$6*X95+coeff!$D$7*Y95+coeff!$D$8*Z95+coeff!$D$9*AA95</f>
        <v>1.0738028158114059</v>
      </c>
      <c r="AC95" s="13">
        <f>coeff!$E$1+coeff!$E$2*C95+coeff!$E$3*D95+coeff!$E$4*N95+coeff!$E$5*W95+coeff!$E$6*X95+coeff!$E$7*Y95+coeff!$E$8*Z95+coeff!$E$9*AA95</f>
        <v>1.2023651048756474</v>
      </c>
      <c r="AD95" s="13">
        <f>coeff!$F$1+coeff!$F$2*C95+coeff!$F$3*D95+coeff!$F$4*N95+coeff!$F$5*W95+coeff!$F$6*X95+coeff!$F$7*Y95+coeff!$F$8*Z95+coeff!$F$9*AA95</f>
        <v>1.1329515922766591</v>
      </c>
      <c r="AE95" s="13">
        <f>coeff!$G$1+coeff!$G$2*C95+coeff!$G$3*D95+coeff!$G$4*N95+coeff!$G$5*W95+coeff!$G$6*X95+coeff!$G$7*Y95+coeff!$G$8*Z95+coeff!$G$9*AA95</f>
        <v>1.2120101474404086</v>
      </c>
      <c r="AG95" s="7">
        <v>1.1844601956572609</v>
      </c>
      <c r="AH95" s="13">
        <v>1.0738028158114059</v>
      </c>
      <c r="AI95" s="7">
        <v>1.1844601956572609</v>
      </c>
      <c r="AJ95" s="3">
        <f t="shared" si="10"/>
        <v>-9.3424312823320204</v>
      </c>
      <c r="AM95" s="3">
        <v>2336.2607158327319</v>
      </c>
      <c r="AN95" s="3">
        <v>2367.6722505551861</v>
      </c>
      <c r="AP95" s="7">
        <v>1.329612944298352</v>
      </c>
      <c r="AQ95" s="13">
        <v>1.2023651048756474</v>
      </c>
      <c r="AR95" s="7">
        <v>1.329612944298352</v>
      </c>
      <c r="AS95" s="13">
        <f t="shared" si="11"/>
        <v>-9.5702918633854264</v>
      </c>
      <c r="AV95" s="7">
        <v>1.2466156482696533</v>
      </c>
      <c r="AW95" s="13">
        <v>1.1329515922766591</v>
      </c>
      <c r="AX95" s="7">
        <v>1.2466156482696533</v>
      </c>
      <c r="AY95" s="13">
        <f t="shared" si="12"/>
        <v>-9.1178107823982444</v>
      </c>
      <c r="BA95" s="7">
        <v>1.2842809364548495</v>
      </c>
      <c r="BB95" s="13">
        <v>1.2120101474404086</v>
      </c>
      <c r="BC95" s="7">
        <v>1.2842809364548495</v>
      </c>
      <c r="BD95" s="13">
        <f t="shared" si="13"/>
        <v>-5.627334873780689</v>
      </c>
      <c r="BG95" s="13">
        <v>1.1329515922766591</v>
      </c>
      <c r="BH95" s="13">
        <v>1.0738028158114059</v>
      </c>
      <c r="BI95" s="3">
        <v>2187.0199966165474</v>
      </c>
      <c r="BJ95" s="13">
        <f t="shared" si="14"/>
        <v>1.9734411471517443E-2</v>
      </c>
      <c r="BK95" s="13">
        <f t="shared" si="15"/>
        <v>2.2067544080880648</v>
      </c>
      <c r="BL95" s="13">
        <f t="shared" si="9"/>
        <v>0.89427311889297945</v>
      </c>
      <c r="BO95" s="3">
        <v>2431.0758439269139</v>
      </c>
      <c r="BP95" s="3">
        <v>2187.0199966165474</v>
      </c>
      <c r="BQ95" s="3">
        <v>2431.0758439269139</v>
      </c>
      <c r="BR95" s="13">
        <f t="shared" si="16"/>
        <v>-10.039005896095096</v>
      </c>
    </row>
    <row r="96" spans="1:70" ht="28.8" x14ac:dyDescent="0.3">
      <c r="A96" s="9" t="s">
        <v>106</v>
      </c>
      <c r="B96" s="7" t="s">
        <v>85</v>
      </c>
      <c r="C96" s="7">
        <v>12.53</v>
      </c>
      <c r="D96" s="7">
        <v>460</v>
      </c>
      <c r="E96" s="7">
        <v>538</v>
      </c>
      <c r="F96" s="7">
        <v>67165.138219341738</v>
      </c>
      <c r="G96" s="7">
        <v>4800</v>
      </c>
      <c r="H96" s="7">
        <v>507.33333333333331</v>
      </c>
      <c r="I96" s="7">
        <v>1.1695652173913043</v>
      </c>
      <c r="J96" s="7">
        <v>146.01117004204727</v>
      </c>
      <c r="K96" s="7">
        <v>4800</v>
      </c>
      <c r="L96" s="7">
        <v>1.1028985977172852</v>
      </c>
      <c r="M96" s="7">
        <v>554.82430257947033</v>
      </c>
      <c r="N96" s="7">
        <v>86754.970199983072</v>
      </c>
      <c r="O96" s="7">
        <v>6200</v>
      </c>
      <c r="P96" s="7">
        <v>491.66877026457314</v>
      </c>
      <c r="Q96" s="7">
        <v>1.2061397882162399</v>
      </c>
      <c r="R96" s="7">
        <v>188.59776306152344</v>
      </c>
      <c r="S96" s="7">
        <v>6200</v>
      </c>
      <c r="T96" s="7">
        <v>1.0688451527490719</v>
      </c>
      <c r="U96" s="7">
        <v>4000</v>
      </c>
      <c r="V96" s="7">
        <v>6200</v>
      </c>
      <c r="W96" s="7">
        <v>71362.9609375</v>
      </c>
      <c r="X96" s="7">
        <v>4.28</v>
      </c>
      <c r="Y96" s="7">
        <v>4</v>
      </c>
      <c r="Z96" s="7">
        <v>0.36196726560592651</v>
      </c>
      <c r="AA96" s="7">
        <v>2.4903666084041296</v>
      </c>
      <c r="AB96" s="13">
        <f>coeff!$D$1+coeff!$D$2*C96+coeff!$D$3*D96+coeff!$D$4*N96+coeff!$D$5*W96+coeff!$D$6*X96+coeff!$D$7*Y96+coeff!$D$8*Z96+coeff!$D$9*AA96</f>
        <v>1.1460370660390198</v>
      </c>
      <c r="AC96" s="13">
        <f>coeff!$E$1+coeff!$E$2*C96+coeff!$E$3*D96+coeff!$E$4*N96+coeff!$E$5*W96+coeff!$E$6*X96+coeff!$E$7*Y96+coeff!$E$8*Z96+coeff!$E$9*AA96</f>
        <v>1.3406080376463803</v>
      </c>
      <c r="AD96" s="13">
        <f>coeff!$F$1+coeff!$F$2*C96+coeff!$F$3*D96+coeff!$F$4*N96+coeff!$F$5*W96+coeff!$F$6*X96+coeff!$F$7*Y96+coeff!$F$8*Z96+coeff!$F$9*AA96</f>
        <v>1.1824982096542365</v>
      </c>
      <c r="AE96" s="13">
        <f>coeff!$G$1+coeff!$G$2*C96+coeff!$G$3*D96+coeff!$G$4*N96+coeff!$G$5*W96+coeff!$G$6*X96+coeff!$G$7*Y96+coeff!$G$8*Z96+coeff!$G$9*AA96</f>
        <v>1.2686760445594545</v>
      </c>
      <c r="AG96" s="7">
        <v>1.0688451527490719</v>
      </c>
      <c r="AH96" s="13">
        <v>1.1460370660390198</v>
      </c>
      <c r="AI96" s="7">
        <v>1.0688451527490719</v>
      </c>
      <c r="AJ96" s="3">
        <f t="shared" si="10"/>
        <v>7.2219921745830193</v>
      </c>
      <c r="AM96" s="3">
        <v>2335.3567738589559</v>
      </c>
      <c r="AN96" s="3">
        <v>2324.3511942017371</v>
      </c>
      <c r="AP96" s="7">
        <v>1.2061397882162399</v>
      </c>
      <c r="AQ96" s="13">
        <v>1.3406080376463803</v>
      </c>
      <c r="AR96" s="7">
        <v>1.2061397882162399</v>
      </c>
      <c r="AS96" s="13">
        <f t="shared" si="11"/>
        <v>11.148645517200411</v>
      </c>
      <c r="AV96" s="7">
        <v>1.1028985977172852</v>
      </c>
      <c r="AW96" s="13">
        <v>1.1824982096542365</v>
      </c>
      <c r="AX96" s="7">
        <v>1.1028985977172852</v>
      </c>
      <c r="AY96" s="13">
        <f t="shared" si="12"/>
        <v>7.217310104637173</v>
      </c>
      <c r="BA96" s="7">
        <v>1.1695652173913043</v>
      </c>
      <c r="BB96" s="13">
        <v>1.2686760445594545</v>
      </c>
      <c r="BC96" s="7">
        <v>1.1695652173913043</v>
      </c>
      <c r="BD96" s="13">
        <f t="shared" si="13"/>
        <v>8.4741599437451889</v>
      </c>
      <c r="BG96" s="13">
        <v>1.1824982096542365</v>
      </c>
      <c r="BH96" s="13">
        <v>1.1460370660390198</v>
      </c>
      <c r="BI96" s="3">
        <v>2369.7469669718084</v>
      </c>
      <c r="BJ96" s="13">
        <f t="shared" si="14"/>
        <v>-4.1211691278552287E-2</v>
      </c>
      <c r="BK96" s="13">
        <f t="shared" si="15"/>
        <v>2.3285352756932562</v>
      </c>
      <c r="BL96" s="13">
        <f t="shared" si="9"/>
        <v>-1.7698547111888892</v>
      </c>
      <c r="BO96" s="3">
        <v>2171.7437504663567</v>
      </c>
      <c r="BP96" s="3">
        <v>2369.7469669718084</v>
      </c>
      <c r="BQ96" s="3">
        <v>2171.7437504663567</v>
      </c>
      <c r="BR96" s="13">
        <f t="shared" si="16"/>
        <v>9.1172458289765022</v>
      </c>
    </row>
    <row r="97" spans="1:70" ht="28.8" x14ac:dyDescent="0.3">
      <c r="A97" s="4" t="s">
        <v>61</v>
      </c>
      <c r="B97" s="3" t="s">
        <v>111</v>
      </c>
      <c r="C97" s="3">
        <v>9</v>
      </c>
      <c r="D97" s="3">
        <v>302</v>
      </c>
      <c r="E97" s="3">
        <v>328</v>
      </c>
      <c r="F97" s="3">
        <v>65560.487361322666</v>
      </c>
      <c r="G97" s="3">
        <v>4200</v>
      </c>
      <c r="H97" s="3">
        <v>314.30769230769232</v>
      </c>
      <c r="I97" s="3">
        <v>1.0860927152317881</v>
      </c>
      <c r="J97" s="3">
        <v>217.08770649444591</v>
      </c>
      <c r="K97" s="3">
        <v>4200</v>
      </c>
      <c r="L97" s="3">
        <v>1.0407538414001465</v>
      </c>
      <c r="M97" s="3">
        <v>294.05307237602398</v>
      </c>
      <c r="N97" s="3">
        <v>84292.055178843424</v>
      </c>
      <c r="O97" s="3">
        <v>5400</v>
      </c>
      <c r="P97" s="3">
        <v>250.31097158715735</v>
      </c>
      <c r="Q97" s="3">
        <v>0.97368567011928464</v>
      </c>
      <c r="R97" s="3">
        <v>279.11276245117187</v>
      </c>
      <c r="S97" s="3">
        <v>5400</v>
      </c>
      <c r="T97" s="3">
        <v>0.82884427677866668</v>
      </c>
      <c r="U97" s="3">
        <v>3000</v>
      </c>
      <c r="V97" s="3">
        <v>5400</v>
      </c>
      <c r="W97" s="3">
        <v>65560.484375</v>
      </c>
      <c r="X97" s="3">
        <v>4.0039999999999996</v>
      </c>
      <c r="Y97" s="3">
        <v>3.0028000000000001</v>
      </c>
      <c r="Z97" s="3">
        <v>0.22523249685764313</v>
      </c>
      <c r="AA97" s="3">
        <v>1.3373427516328613</v>
      </c>
      <c r="AB97" s="13">
        <f>coeff!$D$1+coeff!$D$2*C97+coeff!$D$3*D97+coeff!$D$4*N97+coeff!$D$5*W97+coeff!$D$6*X97+coeff!$D$7*Y97+coeff!$D$8*Z97+coeff!$D$9*AA97</f>
        <v>0.85258670951043047</v>
      </c>
      <c r="AC97" s="13">
        <f>coeff!$E$1+coeff!$E$2*C97+coeff!$E$3*D97+coeff!$E$4*N97+coeff!$E$5*W97+coeff!$E$6*X97+coeff!$E$7*Y97+coeff!$E$8*Z97+coeff!$E$9*AA97</f>
        <v>1.0528478292274295</v>
      </c>
      <c r="AD97" s="13">
        <f>coeff!$F$1+coeff!$F$2*C97+coeff!$F$3*D97+coeff!$F$4*N97+coeff!$F$5*W97+coeff!$F$6*X97+coeff!$F$7*Y97+coeff!$F$8*Z97+coeff!$F$9*AA97</f>
        <v>1.0156364778933655</v>
      </c>
      <c r="AE97" s="13">
        <f>coeff!$G$1+coeff!$G$2*C97+coeff!$G$3*D97+coeff!$G$4*N97+coeff!$G$5*W97+coeff!$G$6*X97+coeff!$G$7*Y97+coeff!$G$8*Z97+coeff!$G$9*AA97</f>
        <v>1.0772094029212624</v>
      </c>
      <c r="AG97" s="3">
        <v>0.82884427677866668</v>
      </c>
      <c r="AH97" s="13">
        <v>0.85258670951043047</v>
      </c>
      <c r="AI97" s="3">
        <v>0.82884427677866668</v>
      </c>
      <c r="AJ97" s="3">
        <f t="shared" si="10"/>
        <v>2.8645227332738088</v>
      </c>
      <c r="AM97" s="3">
        <v>2333.3001702554952</v>
      </c>
      <c r="AN97" s="3">
        <v>2313.8724736995673</v>
      </c>
      <c r="AP97" s="3">
        <v>0.97368567011928464</v>
      </c>
      <c r="AQ97" s="13">
        <v>1.0528478292274295</v>
      </c>
      <c r="AR97" s="3">
        <v>0.97368567011928464</v>
      </c>
      <c r="AS97" s="13">
        <f t="shared" si="11"/>
        <v>8.1301555047479344</v>
      </c>
      <c r="AV97" s="3">
        <v>1.0407538414001465</v>
      </c>
      <c r="AW97" s="13">
        <v>1.0156364778933655</v>
      </c>
      <c r="AX97" s="3">
        <v>1.0407538414001465</v>
      </c>
      <c r="AY97" s="13">
        <f t="shared" si="12"/>
        <v>-2.4133817726764355</v>
      </c>
      <c r="BA97" s="3">
        <v>1.0860927152317881</v>
      </c>
      <c r="BB97" s="13">
        <v>1.0772094029212624</v>
      </c>
      <c r="BC97" s="3">
        <v>1.0860927152317881</v>
      </c>
      <c r="BD97" s="13">
        <f t="shared" si="13"/>
        <v>-0.81791473103010448</v>
      </c>
      <c r="BG97" s="13">
        <v>1.0156364778933655</v>
      </c>
      <c r="BH97" s="13">
        <v>0.85258670951043047</v>
      </c>
      <c r="BI97" s="3">
        <v>1809.3766983111343</v>
      </c>
      <c r="BJ97" s="13">
        <f t="shared" si="14"/>
        <v>5.8846489092661658E-2</v>
      </c>
      <c r="BK97" s="13">
        <f t="shared" si="15"/>
        <v>1.868223187403796</v>
      </c>
      <c r="BL97" s="13">
        <f t="shared" si="9"/>
        <v>3.1498639717901455</v>
      </c>
      <c r="BO97" s="3">
        <v>1869.5981181788134</v>
      </c>
      <c r="BP97" s="3">
        <v>1809.3766983111343</v>
      </c>
      <c r="BQ97" s="3">
        <v>1869.5981181788134</v>
      </c>
      <c r="BR97" s="13">
        <f t="shared" si="16"/>
        <v>-3.2210890288197929</v>
      </c>
    </row>
    <row r="98" spans="1:70" ht="43.2" x14ac:dyDescent="0.3">
      <c r="A98" s="9" t="s">
        <v>41</v>
      </c>
      <c r="B98" s="7" t="s">
        <v>42</v>
      </c>
      <c r="C98" s="7">
        <v>10.25</v>
      </c>
      <c r="D98" s="7">
        <v>383</v>
      </c>
      <c r="E98" s="7">
        <v>490</v>
      </c>
      <c r="F98" s="7">
        <v>62932.666900828277</v>
      </c>
      <c r="G98" s="7">
        <v>4200</v>
      </c>
      <c r="H98" s="7">
        <v>467.90909090909093</v>
      </c>
      <c r="I98" s="7">
        <v>1.2793733681462141</v>
      </c>
      <c r="J98" s="7">
        <v>164.31505718231926</v>
      </c>
      <c r="K98" s="7">
        <v>4200</v>
      </c>
      <c r="L98" s="7">
        <v>1.2216947078704834</v>
      </c>
      <c r="M98" s="7">
        <v>453.45557962363301</v>
      </c>
      <c r="N98" s="7">
        <v>77916.635210549284</v>
      </c>
      <c r="O98" s="7">
        <v>5200</v>
      </c>
      <c r="P98" s="7">
        <v>398.57896613084108</v>
      </c>
      <c r="Q98" s="7">
        <v>1.1839571269546554</v>
      </c>
      <c r="R98" s="7">
        <v>203.43768310546875</v>
      </c>
      <c r="S98" s="7">
        <v>5200</v>
      </c>
      <c r="T98" s="7">
        <v>1.0406761517776528</v>
      </c>
      <c r="U98" s="7">
        <v>3600</v>
      </c>
      <c r="V98" s="7">
        <v>5400</v>
      </c>
      <c r="W98" s="7">
        <v>67155.421875</v>
      </c>
      <c r="X98" s="7">
        <v>4.03</v>
      </c>
      <c r="Y98" s="7">
        <v>3.75</v>
      </c>
      <c r="Z98" s="7">
        <v>0.32595890760421753</v>
      </c>
      <c r="AA98" s="7">
        <v>2.0685408211932956</v>
      </c>
      <c r="AB98" s="13">
        <f>coeff!$D$1+coeff!$D$2*C98+coeff!$D$3*D98+coeff!$D$4*N98+coeff!$D$5*W98+coeff!$D$6*X98+coeff!$D$7*Y98+coeff!$D$8*Z98+coeff!$D$9*AA98</f>
        <v>1.0558622648883207</v>
      </c>
      <c r="AC98" s="13">
        <f>coeff!$E$1+coeff!$E$2*C98+coeff!$E$3*D98+coeff!$E$4*N98+coeff!$E$5*W98+coeff!$E$6*X98+coeff!$E$7*Y98+coeff!$E$8*Z98+coeff!$E$9*AA98</f>
        <v>1.1854983183043004</v>
      </c>
      <c r="AD98" s="13">
        <f>coeff!$F$1+coeff!$F$2*C98+coeff!$F$3*D98+coeff!$F$4*N98+coeff!$F$5*W98+coeff!$F$6*X98+coeff!$F$7*Y98+coeff!$F$8*Z98+coeff!$F$9*AA98</f>
        <v>1.1502270173496756</v>
      </c>
      <c r="AE98" s="13">
        <f>coeff!$G$1+coeff!$G$2*C98+coeff!$G$3*D98+coeff!$G$4*N98+coeff!$G$5*W98+coeff!$G$6*X98+coeff!$G$7*Y98+coeff!$G$8*Z98+coeff!$G$9*AA98</f>
        <v>1.230976053327123</v>
      </c>
      <c r="AG98" s="7">
        <v>1.0406761517776528</v>
      </c>
      <c r="AH98" s="13">
        <v>1.0558622648883207</v>
      </c>
      <c r="AI98" s="7">
        <v>1.0406761517776528</v>
      </c>
      <c r="AJ98" s="3">
        <f t="shared" si="10"/>
        <v>1.4592544553584117</v>
      </c>
      <c r="AM98" s="3">
        <v>2329.7862932465887</v>
      </c>
      <c r="AN98" s="3">
        <v>2369.616083798066</v>
      </c>
      <c r="AP98" s="7">
        <v>1.1839571269546554</v>
      </c>
      <c r="AQ98" s="13">
        <v>1.1854983183043004</v>
      </c>
      <c r="AR98" s="7">
        <v>1.1839571269546554</v>
      </c>
      <c r="AS98" s="13">
        <f t="shared" si="11"/>
        <v>0.13017290191995767</v>
      </c>
      <c r="AV98" s="7">
        <v>1.2216947078704834</v>
      </c>
      <c r="AW98" s="13">
        <v>1.1502270173496756</v>
      </c>
      <c r="AX98" s="7">
        <v>1.2216947078704834</v>
      </c>
      <c r="AY98" s="13">
        <f t="shared" si="12"/>
        <v>-5.8498813214458467</v>
      </c>
      <c r="BA98" s="7">
        <v>1.2793733681462141</v>
      </c>
      <c r="BB98" s="13">
        <v>1.230976053327123</v>
      </c>
      <c r="BC98" s="7">
        <v>1.2793733681462141</v>
      </c>
      <c r="BD98" s="13">
        <f t="shared" si="13"/>
        <v>-3.7828921583085449</v>
      </c>
      <c r="BG98" s="13">
        <v>1.1502270173496756</v>
      </c>
      <c r="BH98" s="13">
        <v>1.0558622648883207</v>
      </c>
      <c r="BI98" s="3">
        <v>2192.0301343840165</v>
      </c>
      <c r="BJ98" s="13">
        <f t="shared" si="14"/>
        <v>1.405914785397977E-2</v>
      </c>
      <c r="BK98" s="13">
        <f t="shared" si="15"/>
        <v>2.2060892822379961</v>
      </c>
      <c r="BL98" s="13">
        <f t="shared" ref="BL98:BL129" si="17">(BG98+BH98-BI98/1000)/(BG98+BH98)*100</f>
        <v>0.63728825334382133</v>
      </c>
      <c r="BO98" s="3">
        <v>2262.3708596481365</v>
      </c>
      <c r="BP98" s="3">
        <v>2192.0301343840165</v>
      </c>
      <c r="BQ98" s="3">
        <v>2262.3708596481365</v>
      </c>
      <c r="BR98" s="13">
        <f t="shared" si="16"/>
        <v>-3.1091597986308934</v>
      </c>
    </row>
    <row r="99" spans="1:70" ht="28.8" x14ac:dyDescent="0.3">
      <c r="A99" s="9" t="s">
        <v>33</v>
      </c>
      <c r="B99" s="7" t="s">
        <v>66</v>
      </c>
      <c r="C99" s="7">
        <v>11</v>
      </c>
      <c r="D99" s="7">
        <v>327</v>
      </c>
      <c r="E99" s="7">
        <v>369</v>
      </c>
      <c r="F99" s="7">
        <v>55838.007276425909</v>
      </c>
      <c r="G99" s="7">
        <v>4100</v>
      </c>
      <c r="H99" s="7">
        <v>337.75838290521199</v>
      </c>
      <c r="I99" s="7">
        <v>1.128440366972477</v>
      </c>
      <c r="J99" s="7">
        <v>170.75843203799971</v>
      </c>
      <c r="K99" s="7">
        <v>4100</v>
      </c>
      <c r="L99" s="7">
        <v>1.0329002141952515</v>
      </c>
      <c r="M99" s="7">
        <v>356.00000000002348</v>
      </c>
      <c r="N99" s="7">
        <v>83076.059606389783</v>
      </c>
      <c r="O99" s="7">
        <v>6100</v>
      </c>
      <c r="P99" s="7">
        <v>322.02774320050605</v>
      </c>
      <c r="Q99" s="7">
        <v>1.0886850152905916</v>
      </c>
      <c r="R99" s="7">
        <v>254.05522155761719</v>
      </c>
      <c r="S99" s="7">
        <v>6100</v>
      </c>
      <c r="T99" s="7">
        <v>0.98479432171408565</v>
      </c>
      <c r="U99" s="7">
        <v>4100</v>
      </c>
      <c r="V99" s="7">
        <v>6100</v>
      </c>
      <c r="W99" s="7">
        <v>69457.03125</v>
      </c>
      <c r="X99" s="7">
        <v>4</v>
      </c>
      <c r="Y99" s="7">
        <v>3.25</v>
      </c>
      <c r="Z99" s="7">
        <v>0.29097706079483032</v>
      </c>
      <c r="AA99" s="7">
        <v>1.8465454210436243</v>
      </c>
      <c r="AB99" s="13">
        <f>coeff!$D$1+coeff!$D$2*C99+coeff!$D$3*D99+coeff!$D$4*N99+coeff!$D$5*W99+coeff!$D$6*X99+coeff!$D$7*Y99+coeff!$D$8*Z99+coeff!$D$9*AA99</f>
        <v>1.0809544588744682</v>
      </c>
      <c r="AC99" s="13">
        <f>coeff!$E$1+coeff!$E$2*C99+coeff!$E$3*D99+coeff!$E$4*N99+coeff!$E$5*W99+coeff!$E$6*X99+coeff!$E$7*Y99+coeff!$E$8*Z99+coeff!$E$9*AA99</f>
        <v>1.2252796855482757</v>
      </c>
      <c r="AD99" s="13">
        <f>coeff!$F$1+coeff!$F$2*C99+coeff!$F$3*D99+coeff!$F$4*N99+coeff!$F$5*W99+coeff!$F$6*X99+coeff!$F$7*Y99+coeff!$F$8*Z99+coeff!$F$9*AA99</f>
        <v>1.0901442265091248</v>
      </c>
      <c r="AE99" s="13">
        <f>coeff!$G$1+coeff!$G$2*C99+coeff!$G$3*D99+coeff!$G$4*N99+coeff!$G$5*W99+coeff!$G$6*X99+coeff!$G$7*Y99+coeff!$G$8*Z99+coeff!$G$9*AA99</f>
        <v>1.1508508224091143</v>
      </c>
      <c r="AG99" s="7">
        <v>0.98479432171408565</v>
      </c>
      <c r="AH99" s="13">
        <v>1.0809544588744682</v>
      </c>
      <c r="AI99" s="7">
        <v>0.98479432171408565</v>
      </c>
      <c r="AJ99" s="3">
        <f t="shared" si="10"/>
        <v>9.7644894004882978</v>
      </c>
      <c r="AM99" s="3">
        <v>2327.2827680307446</v>
      </c>
      <c r="AN99" s="3">
        <v>2104.7441946135323</v>
      </c>
      <c r="AP99" s="7">
        <v>1.0886850152905916</v>
      </c>
      <c r="AQ99" s="13">
        <v>1.2252796855482757</v>
      </c>
      <c r="AR99" s="7">
        <v>1.0886850152905916</v>
      </c>
      <c r="AS99" s="13">
        <f t="shared" si="11"/>
        <v>12.546757633219036</v>
      </c>
      <c r="AV99" s="7">
        <v>1.0329002141952515</v>
      </c>
      <c r="AW99" s="13">
        <v>1.0901442265091248</v>
      </c>
      <c r="AX99" s="7">
        <v>1.0329002141952515</v>
      </c>
      <c r="AY99" s="13">
        <f t="shared" si="12"/>
        <v>5.542066070580983</v>
      </c>
      <c r="BA99" s="7">
        <v>1.128440366972477</v>
      </c>
      <c r="BB99" s="13">
        <v>1.1508508224091143</v>
      </c>
      <c r="BC99" s="7">
        <v>1.128440366972477</v>
      </c>
      <c r="BD99" s="13">
        <f t="shared" si="13"/>
        <v>1.9859671891003818</v>
      </c>
      <c r="BG99" s="13">
        <v>1.0901442265091248</v>
      </c>
      <c r="BH99" s="13">
        <v>1.0809544588744682</v>
      </c>
      <c r="BI99" s="3">
        <v>2115.4715704346718</v>
      </c>
      <c r="BJ99" s="13">
        <f t="shared" si="14"/>
        <v>5.5627114948921363E-2</v>
      </c>
      <c r="BK99" s="13">
        <f t="shared" si="15"/>
        <v>2.1710986853835932</v>
      </c>
      <c r="BL99" s="13">
        <f t="shared" si="17"/>
        <v>2.5621642776267017</v>
      </c>
      <c r="BO99" s="3">
        <v>2017.694535909337</v>
      </c>
      <c r="BP99" s="3">
        <v>2115.4715704346718</v>
      </c>
      <c r="BQ99" s="3">
        <v>2017.694535909337</v>
      </c>
      <c r="BR99" s="13">
        <f t="shared" si="16"/>
        <v>4.8459780598686368</v>
      </c>
    </row>
    <row r="100" spans="1:70" ht="28.8" x14ac:dyDescent="0.3">
      <c r="A100" s="9" t="s">
        <v>33</v>
      </c>
      <c r="B100" s="7" t="s">
        <v>34</v>
      </c>
      <c r="C100" s="7">
        <v>11</v>
      </c>
      <c r="D100" s="7">
        <v>350</v>
      </c>
      <c r="E100" s="7">
        <v>392</v>
      </c>
      <c r="F100" s="7">
        <v>62706.942715860343</v>
      </c>
      <c r="G100" s="7">
        <v>4100</v>
      </c>
      <c r="H100" s="7">
        <v>361.53535107834722</v>
      </c>
      <c r="I100" s="7">
        <v>1.1200000000000001</v>
      </c>
      <c r="J100" s="7">
        <v>179.16269347388669</v>
      </c>
      <c r="K100" s="7">
        <v>4100</v>
      </c>
      <c r="L100" s="7">
        <v>1.0329581499099731</v>
      </c>
      <c r="M100" s="7">
        <v>353.00000000002325</v>
      </c>
      <c r="N100" s="7">
        <v>85648.507124101918</v>
      </c>
      <c r="O100" s="7">
        <v>5600</v>
      </c>
      <c r="P100" s="7">
        <v>329.50508220758275</v>
      </c>
      <c r="Q100" s="7">
        <v>1.0085714285714951</v>
      </c>
      <c r="R100" s="7">
        <v>244.71002197265625</v>
      </c>
      <c r="S100" s="7">
        <v>5600</v>
      </c>
      <c r="T100" s="7">
        <v>0.9414430920216651</v>
      </c>
      <c r="U100" s="7">
        <v>4100</v>
      </c>
      <c r="V100" s="7">
        <v>5600</v>
      </c>
      <c r="W100" s="7">
        <v>74177.7265625</v>
      </c>
      <c r="X100" s="7">
        <v>4</v>
      </c>
      <c r="Y100" s="7">
        <v>3.48</v>
      </c>
      <c r="Z100" s="7">
        <v>0.2697988748550415</v>
      </c>
      <c r="AA100" s="7">
        <v>1.7121482896467213</v>
      </c>
      <c r="AB100" s="13">
        <f>coeff!$D$1+coeff!$D$2*C100+coeff!$D$3*D100+coeff!$D$4*N100+coeff!$D$5*W100+coeff!$D$6*X100+coeff!$D$7*Y100+coeff!$D$8*Z100+coeff!$D$9*AA100</f>
        <v>1.0449472722655542</v>
      </c>
      <c r="AC100" s="13">
        <f>coeff!$E$1+coeff!$E$2*C100+coeff!$E$3*D100+coeff!$E$4*N100+coeff!$E$5*W100+coeff!$E$6*X100+coeff!$E$7*Y100+coeff!$E$8*Z100+coeff!$E$9*AA100</f>
        <v>1.1182082092092338</v>
      </c>
      <c r="AD100" s="13">
        <f>coeff!$F$1+coeff!$F$2*C100+coeff!$F$3*D100+coeff!$F$4*N100+coeff!$F$5*W100+coeff!$F$6*X100+coeff!$F$7*Y100+coeff!$F$8*Z100+coeff!$F$9*AA100</f>
        <v>1.0787051330609234</v>
      </c>
      <c r="AE100" s="13">
        <f>coeff!$G$1+coeff!$G$2*C100+coeff!$G$3*D100+coeff!$G$4*N100+coeff!$G$5*W100+coeff!$G$6*X100+coeff!$G$7*Y100+coeff!$G$8*Z100+coeff!$G$9*AA100</f>
        <v>1.1358134821333705</v>
      </c>
      <c r="AG100" s="7">
        <v>0.9414430920216651</v>
      </c>
      <c r="AH100" s="13">
        <v>1.0449472722655542</v>
      </c>
      <c r="AI100" s="7">
        <v>0.9414430920216651</v>
      </c>
      <c r="AJ100" s="3">
        <f t="shared" si="10"/>
        <v>10.994204654645994</v>
      </c>
      <c r="AM100" s="3">
        <v>2322.1111306490316</v>
      </c>
      <c r="AN100" s="3">
        <v>2410.8944299241621</v>
      </c>
      <c r="AP100" s="7">
        <v>1.0085714285714951</v>
      </c>
      <c r="AQ100" s="13">
        <v>1.1182082092092338</v>
      </c>
      <c r="AR100" s="7">
        <v>1.0085714285714951</v>
      </c>
      <c r="AS100" s="13">
        <f t="shared" si="11"/>
        <v>10.870502329520122</v>
      </c>
      <c r="AV100" s="7">
        <v>1.0329581499099731</v>
      </c>
      <c r="AW100" s="13">
        <v>1.0787051330609234</v>
      </c>
      <c r="AX100" s="7">
        <v>1.0329581499099731</v>
      </c>
      <c r="AY100" s="13">
        <f t="shared" si="12"/>
        <v>4.4287353901934283</v>
      </c>
      <c r="BA100" s="7">
        <v>1.1200000000000001</v>
      </c>
      <c r="BB100" s="13">
        <v>1.1358134821333705</v>
      </c>
      <c r="BC100" s="7">
        <v>1.1200000000000001</v>
      </c>
      <c r="BD100" s="13">
        <f t="shared" si="13"/>
        <v>1.4119180476223583</v>
      </c>
      <c r="BG100" s="13">
        <v>1.0787051330609234</v>
      </c>
      <c r="BH100" s="13">
        <v>1.0449472722655542</v>
      </c>
      <c r="BI100" s="3">
        <v>2100.0718848834572</v>
      </c>
      <c r="BJ100" s="13">
        <f t="shared" si="14"/>
        <v>2.3580520443020614E-2</v>
      </c>
      <c r="BK100" s="13">
        <f t="shared" si="15"/>
        <v>2.1236524053264776</v>
      </c>
      <c r="BL100" s="13">
        <f t="shared" si="17"/>
        <v>1.1103757085611894</v>
      </c>
      <c r="BO100" s="3">
        <v>1974.4012419316382</v>
      </c>
      <c r="BP100" s="3">
        <v>2100.0718848834572</v>
      </c>
      <c r="BQ100" s="3">
        <v>1974.4012419316382</v>
      </c>
      <c r="BR100" s="13">
        <f t="shared" si="16"/>
        <v>6.365000197673611</v>
      </c>
    </row>
    <row r="101" spans="1:70" ht="28.8" x14ac:dyDescent="0.3">
      <c r="A101" s="9" t="s">
        <v>33</v>
      </c>
      <c r="B101" s="7" t="s">
        <v>113</v>
      </c>
      <c r="C101" s="7">
        <v>10.5</v>
      </c>
      <c r="D101" s="7">
        <v>289</v>
      </c>
      <c r="E101" s="7">
        <v>310</v>
      </c>
      <c r="F101" s="7">
        <v>62882.283019071016</v>
      </c>
      <c r="G101" s="7">
        <v>4600</v>
      </c>
      <c r="H101" s="7">
        <v>291.7360485218818</v>
      </c>
      <c r="I101" s="7">
        <v>1.0726643598615917</v>
      </c>
      <c r="J101" s="7">
        <v>217.5857543912492</v>
      </c>
      <c r="K101" s="7">
        <v>4600</v>
      </c>
      <c r="L101" s="7">
        <v>1.0094673633575439</v>
      </c>
      <c r="M101" s="7">
        <v>302.00000000001995</v>
      </c>
      <c r="N101" s="7">
        <v>79286.35685013303</v>
      </c>
      <c r="O101" s="7">
        <v>5800</v>
      </c>
      <c r="P101" s="7">
        <v>286.75488254605057</v>
      </c>
      <c r="Q101" s="7">
        <v>1.0449826989620068</v>
      </c>
      <c r="R101" s="7">
        <v>274.34725952148437</v>
      </c>
      <c r="S101" s="7">
        <v>5800</v>
      </c>
      <c r="T101" s="7">
        <v>0.99223142749498461</v>
      </c>
      <c r="U101" s="7">
        <v>4600</v>
      </c>
      <c r="V101" s="7">
        <v>5800</v>
      </c>
      <c r="W101" s="7">
        <v>71084.3203125</v>
      </c>
      <c r="X101" s="7">
        <v>4</v>
      </c>
      <c r="Y101" s="7">
        <v>2.87</v>
      </c>
      <c r="Z101" s="7">
        <v>0.27318093180656433</v>
      </c>
      <c r="AA101" s="7">
        <v>1.5276373110665844</v>
      </c>
      <c r="AB101" s="13">
        <f>coeff!$D$1+coeff!$D$2*C101+coeff!$D$3*D101+coeff!$D$4*N101+coeff!$D$5*W101+coeff!$D$6*X101+coeff!$D$7*Y101+coeff!$D$8*Z101+coeff!$D$9*AA101</f>
        <v>1.0640275507395263</v>
      </c>
      <c r="AC101" s="13">
        <f>coeff!$E$1+coeff!$E$2*C101+coeff!$E$3*D101+coeff!$E$4*N101+coeff!$E$5*W101+coeff!$E$6*X101+coeff!$E$7*Y101+coeff!$E$8*Z101+coeff!$E$9*AA101</f>
        <v>1.1141008330267461</v>
      </c>
      <c r="AD101" s="13">
        <f>coeff!$F$1+coeff!$F$2*C101+coeff!$F$3*D101+coeff!$F$4*N101+coeff!$F$5*W101+coeff!$F$6*X101+coeff!$F$7*Y101+coeff!$F$8*Z101+coeff!$F$9*AA101</f>
        <v>1.0670344032710983</v>
      </c>
      <c r="AE101" s="13">
        <f>coeff!$G$1+coeff!$G$2*C101+coeff!$G$3*D101+coeff!$G$4*N101+coeff!$G$5*W101+coeff!$G$6*X101+coeff!$G$7*Y101+coeff!$G$8*Z101+coeff!$G$9*AA101</f>
        <v>1.1211613619584031</v>
      </c>
      <c r="AG101" s="7">
        <v>0.99223142749498461</v>
      </c>
      <c r="AH101" s="13">
        <v>1.0640275507395263</v>
      </c>
      <c r="AI101" s="7">
        <v>0.99223142749498461</v>
      </c>
      <c r="AJ101" s="3">
        <f t="shared" si="10"/>
        <v>7.2358243505550073</v>
      </c>
      <c r="AM101" s="3">
        <v>2318.632533995667</v>
      </c>
      <c r="AN101" s="3">
        <v>2471.4465566931199</v>
      </c>
      <c r="AP101" s="7">
        <v>1.0449826989620068</v>
      </c>
      <c r="AQ101" s="13">
        <v>1.1141008330267461</v>
      </c>
      <c r="AR101" s="7">
        <v>1.0449826989620068</v>
      </c>
      <c r="AS101" s="13">
        <f t="shared" si="11"/>
        <v>6.6142850148040875</v>
      </c>
      <c r="AV101" s="7">
        <v>1.0094673633575439</v>
      </c>
      <c r="AW101" s="13">
        <v>1.0670344032710983</v>
      </c>
      <c r="AX101" s="7">
        <v>1.0094673633575439</v>
      </c>
      <c r="AY101" s="13">
        <f t="shared" si="12"/>
        <v>5.7027143227378101</v>
      </c>
      <c r="BA101" s="7">
        <v>1.0726643598615917</v>
      </c>
      <c r="BB101" s="13">
        <v>1.1211613619584031</v>
      </c>
      <c r="BC101" s="7">
        <v>1.0726643598615917</v>
      </c>
      <c r="BD101" s="13">
        <f t="shared" si="13"/>
        <v>4.5211721309608048</v>
      </c>
      <c r="BG101" s="13">
        <v>1.0670344032710983</v>
      </c>
      <c r="BH101" s="13">
        <v>1.0640275507395263</v>
      </c>
      <c r="BI101" s="3">
        <v>2060.0371090448152</v>
      </c>
      <c r="BJ101" s="13">
        <f t="shared" si="14"/>
        <v>7.1024844965809297E-2</v>
      </c>
      <c r="BK101" s="13">
        <f t="shared" si="15"/>
        <v>2.1310619540106246</v>
      </c>
      <c r="BL101" s="13">
        <f t="shared" si="17"/>
        <v>3.3328381106960161</v>
      </c>
      <c r="BO101" s="3">
        <v>2001.6987908525286</v>
      </c>
      <c r="BP101" s="3">
        <v>2060.0371090448152</v>
      </c>
      <c r="BQ101" s="3">
        <v>2001.6987908525286</v>
      </c>
      <c r="BR101" s="13">
        <f t="shared" si="16"/>
        <v>2.9144403972707669</v>
      </c>
    </row>
    <row r="102" spans="1:70" ht="28.8" x14ac:dyDescent="0.3">
      <c r="A102" s="4" t="s">
        <v>53</v>
      </c>
      <c r="B102" s="3" t="s">
        <v>152</v>
      </c>
      <c r="C102" s="3">
        <v>11.5</v>
      </c>
      <c r="D102" s="3">
        <v>435</v>
      </c>
      <c r="E102" s="3">
        <v>676</v>
      </c>
      <c r="F102" s="3">
        <v>48941.692240929682</v>
      </c>
      <c r="G102" s="3">
        <v>5300</v>
      </c>
      <c r="H102" s="3">
        <v>615.68292682926824</v>
      </c>
      <c r="I102" s="3">
        <v>1.554022988505747</v>
      </c>
      <c r="J102" s="3">
        <v>112.50963733547053</v>
      </c>
      <c r="K102" s="3">
        <v>5300</v>
      </c>
      <c r="L102" s="3">
        <v>1.415363073348999</v>
      </c>
      <c r="M102" s="3">
        <v>741.41586624723993</v>
      </c>
      <c r="N102" s="3">
        <v>60946.258262289812</v>
      </c>
      <c r="O102" s="3">
        <v>6600</v>
      </c>
      <c r="P102" s="3">
        <v>589.49652589097616</v>
      </c>
      <c r="Q102" s="3">
        <v>1.7044042902235401</v>
      </c>
      <c r="R102" s="3">
        <v>140.10633850097656</v>
      </c>
      <c r="S102" s="3">
        <v>6600</v>
      </c>
      <c r="T102" s="3">
        <v>1.3551644273355772</v>
      </c>
      <c r="U102" s="3">
        <v>3000</v>
      </c>
      <c r="V102" s="3">
        <v>7000</v>
      </c>
      <c r="W102" s="3">
        <v>46171.41015625</v>
      </c>
      <c r="X102" s="3">
        <v>4.1849999999999996</v>
      </c>
      <c r="Y102" s="3">
        <v>4.0650000000000004</v>
      </c>
      <c r="Z102" s="3">
        <v>0.51706117391586304</v>
      </c>
      <c r="AA102" s="3">
        <v>3.5736702879475333</v>
      </c>
      <c r="AB102" s="13">
        <f>coeff!$D$1+coeff!$D$2*C102+coeff!$D$3*D102+coeff!$D$4*N102+coeff!$D$5*W102+coeff!$D$6*X102+coeff!$D$7*Y102+coeff!$D$8*Z102+coeff!$D$9*AA102</f>
        <v>1.3195814980253016</v>
      </c>
      <c r="AC102" s="13">
        <f>coeff!$E$1+coeff!$E$2*C102+coeff!$E$3*D102+coeff!$E$4*N102+coeff!$E$5*W102+coeff!$E$6*X102+coeff!$E$7*Y102+coeff!$E$8*Z102+coeff!$E$9*AA102</f>
        <v>1.7383208969140158</v>
      </c>
      <c r="AD102" s="13">
        <f>coeff!$F$1+coeff!$F$2*C102+coeff!$F$3*D102+coeff!$F$4*N102+coeff!$F$5*W102+coeff!$F$6*X102+coeff!$F$7*Y102+coeff!$F$8*Z102+coeff!$F$9*AA102</f>
        <v>1.370151719379386</v>
      </c>
      <c r="AE102" s="13">
        <f>coeff!$G$1+coeff!$G$2*C102+coeff!$G$3*D102+coeff!$G$4*N102+coeff!$G$5*W102+coeff!$G$6*X102+coeff!$G$7*Y102+coeff!$G$8*Z102+coeff!$G$9*AA102</f>
        <v>1.5062239303145011</v>
      </c>
      <c r="AG102" s="3">
        <v>1.3551644273355772</v>
      </c>
      <c r="AH102" s="13">
        <v>1.3195814980253016</v>
      </c>
      <c r="AI102" s="3">
        <v>1.3551644273355772</v>
      </c>
      <c r="AJ102" s="3">
        <f t="shared" si="10"/>
        <v>-2.6257278152021826</v>
      </c>
      <c r="AM102" s="3">
        <v>2314.7110991842419</v>
      </c>
      <c r="AN102" s="3">
        <v>2363.3470561995418</v>
      </c>
      <c r="AP102" s="3">
        <v>1.7044042902235401</v>
      </c>
      <c r="AQ102" s="13">
        <v>1.7383208969140158</v>
      </c>
      <c r="AR102" s="3">
        <v>1.7044042902235401</v>
      </c>
      <c r="AS102" s="13">
        <f t="shared" si="11"/>
        <v>1.9899390587679981</v>
      </c>
      <c r="AV102" s="3">
        <v>1.415363073348999</v>
      </c>
      <c r="AW102" s="13">
        <v>1.370151719379386</v>
      </c>
      <c r="AX102" s="3">
        <v>1.415363073348999</v>
      </c>
      <c r="AY102" s="13">
        <f t="shared" si="12"/>
        <v>-3.1943290609267496</v>
      </c>
      <c r="BA102" s="3">
        <v>1.554022988505747</v>
      </c>
      <c r="BB102" s="13">
        <v>1.5062239303145011</v>
      </c>
      <c r="BC102" s="3">
        <v>1.554022988505747</v>
      </c>
      <c r="BD102" s="13">
        <f t="shared" si="13"/>
        <v>-3.0758269694071005</v>
      </c>
      <c r="BG102" s="13">
        <v>1.370151719379386</v>
      </c>
      <c r="BH102" s="13">
        <v>1.3195814980253016</v>
      </c>
      <c r="BI102" s="3">
        <v>2674.8731207130172</v>
      </c>
      <c r="BJ102" s="13">
        <f t="shared" si="14"/>
        <v>1.4860096691670321E-2</v>
      </c>
      <c r="BK102" s="13">
        <f t="shared" si="15"/>
        <v>2.6897332174046875</v>
      </c>
      <c r="BL102" s="13">
        <f t="shared" si="17"/>
        <v>0.55247474342488023</v>
      </c>
      <c r="BO102" s="3">
        <v>2770.5275006845759</v>
      </c>
      <c r="BP102" s="3">
        <v>2674.8731207130172</v>
      </c>
      <c r="BQ102" s="3">
        <v>2770.5275006845759</v>
      </c>
      <c r="BR102" s="13">
        <f t="shared" si="16"/>
        <v>-3.4525692290700323</v>
      </c>
    </row>
    <row r="103" spans="1:70" ht="28.8" x14ac:dyDescent="0.3">
      <c r="A103" s="4" t="s">
        <v>53</v>
      </c>
      <c r="B103" s="3" t="s">
        <v>153</v>
      </c>
      <c r="C103" s="3">
        <v>11.4</v>
      </c>
      <c r="D103" s="3">
        <v>428</v>
      </c>
      <c r="E103" s="3">
        <v>652</v>
      </c>
      <c r="F103" s="3">
        <v>45796.95791945664</v>
      </c>
      <c r="G103" s="3">
        <v>5500</v>
      </c>
      <c r="H103" s="3">
        <v>597.63414634146341</v>
      </c>
      <c r="I103" s="3">
        <v>1.5233644859813085</v>
      </c>
      <c r="J103" s="3">
        <v>107.00223812957159</v>
      </c>
      <c r="K103" s="3">
        <v>5500</v>
      </c>
      <c r="L103" s="3">
        <v>1.3963414430618286</v>
      </c>
      <c r="M103" s="3">
        <v>737.60787515197944</v>
      </c>
      <c r="N103" s="3">
        <v>54123.677541176032</v>
      </c>
      <c r="O103" s="3">
        <v>6500</v>
      </c>
      <c r="P103" s="3">
        <v>573.47463555224613</v>
      </c>
      <c r="Q103" s="3">
        <v>1.7233828858691109</v>
      </c>
      <c r="R103" s="3">
        <v>126.45719146728516</v>
      </c>
      <c r="S103" s="3">
        <v>6500</v>
      </c>
      <c r="T103" s="3">
        <v>1.3398940082996404</v>
      </c>
      <c r="U103" s="3">
        <v>3000</v>
      </c>
      <c r="V103" s="3">
        <v>7000</v>
      </c>
      <c r="W103" s="3">
        <v>41633.6015625</v>
      </c>
      <c r="X103" s="3">
        <v>4.3499999999999996</v>
      </c>
      <c r="Y103" s="3">
        <v>3.5990000000000002</v>
      </c>
      <c r="Z103" s="3">
        <v>0.51136916875839233</v>
      </c>
      <c r="AA103" s="3">
        <v>3.7753070160329076</v>
      </c>
      <c r="AB103" s="13">
        <f>coeff!$D$1+coeff!$D$2*C103+coeff!$D$3*D103+coeff!$D$4*N103+coeff!$D$5*W103+coeff!$D$6*X103+coeff!$D$7*Y103+coeff!$D$8*Z103+coeff!$D$9*AA103</f>
        <v>1.2901609952122561</v>
      </c>
      <c r="AC103" s="13">
        <f>coeff!$E$1+coeff!$E$2*C103+coeff!$E$3*D103+coeff!$E$4*N103+coeff!$E$5*W103+coeff!$E$6*X103+coeff!$E$7*Y103+coeff!$E$8*Z103+coeff!$E$9*AA103</f>
        <v>1.6933197655234489</v>
      </c>
      <c r="AD103" s="13">
        <f>coeff!$F$1+coeff!$F$2*C103+coeff!$F$3*D103+coeff!$F$4*N103+coeff!$F$5*W103+coeff!$F$6*X103+coeff!$F$7*Y103+coeff!$F$8*Z103+coeff!$F$9*AA103</f>
        <v>1.3049298583505575</v>
      </c>
      <c r="AE103" s="13">
        <f>coeff!$G$1+coeff!$G$2*C103+coeff!$G$3*D103+coeff!$G$4*N103+coeff!$G$5*W103+coeff!$G$6*X103+coeff!$G$7*Y103+coeff!$G$8*Z103+coeff!$G$9*AA103</f>
        <v>1.4334422465785699</v>
      </c>
      <c r="AG103" s="3">
        <v>1.3398940082996404</v>
      </c>
      <c r="AH103" s="13">
        <v>1.2901609952122561</v>
      </c>
      <c r="AI103" s="3">
        <v>1.3398940082996404</v>
      </c>
      <c r="AJ103" s="3">
        <f t="shared" si="10"/>
        <v>-3.7117124772053254</v>
      </c>
      <c r="AM103" s="3">
        <v>2311.1618487257283</v>
      </c>
      <c r="AN103" s="3">
        <v>2251.8469981521539</v>
      </c>
      <c r="AP103" s="3">
        <v>1.7233828858691109</v>
      </c>
      <c r="AQ103" s="13">
        <v>1.6933197655234489</v>
      </c>
      <c r="AR103" s="3">
        <v>1.7233828858691109</v>
      </c>
      <c r="AS103" s="13">
        <f t="shared" si="11"/>
        <v>-1.7444249094130388</v>
      </c>
      <c r="AV103" s="3">
        <v>1.3963414430618286</v>
      </c>
      <c r="AW103" s="13">
        <v>1.3049298583505575</v>
      </c>
      <c r="AX103" s="3">
        <v>1.3963414430618286</v>
      </c>
      <c r="AY103" s="13">
        <f t="shared" si="12"/>
        <v>-6.5465065987605637</v>
      </c>
      <c r="BA103" s="3">
        <v>1.5233644859813085</v>
      </c>
      <c r="BB103" s="13">
        <v>1.4334422465785699</v>
      </c>
      <c r="BC103" s="3">
        <v>1.5233644859813085</v>
      </c>
      <c r="BD103" s="13">
        <f t="shared" si="13"/>
        <v>-5.9028709301184223</v>
      </c>
      <c r="BG103" s="13">
        <v>1.3049298583505575</v>
      </c>
      <c r="BH103" s="13">
        <v>1.2901609952122561</v>
      </c>
      <c r="BI103" s="3">
        <v>2578.4498421144963</v>
      </c>
      <c r="BJ103" s="13">
        <f t="shared" si="14"/>
        <v>1.6641011448317311E-2</v>
      </c>
      <c r="BK103" s="13">
        <f t="shared" si="15"/>
        <v>2.5950908535628137</v>
      </c>
      <c r="BL103" s="13">
        <f t="shared" si="17"/>
        <v>0.64124966667239336</v>
      </c>
      <c r="BO103" s="3">
        <v>2736.2354513614687</v>
      </c>
      <c r="BP103" s="3">
        <v>2578.4498421144963</v>
      </c>
      <c r="BQ103" s="3">
        <v>2736.2354513614687</v>
      </c>
      <c r="BR103" s="13">
        <f t="shared" si="16"/>
        <v>-5.7665216335262022</v>
      </c>
    </row>
    <row r="104" spans="1:70" ht="28.8" x14ac:dyDescent="0.3">
      <c r="A104" s="4" t="s">
        <v>53</v>
      </c>
      <c r="B104" s="3" t="s">
        <v>154</v>
      </c>
      <c r="C104" s="3">
        <v>11.47</v>
      </c>
      <c r="D104" s="3">
        <v>427</v>
      </c>
      <c r="E104" s="3">
        <v>656</v>
      </c>
      <c r="F104" s="3">
        <v>47099.530082183315</v>
      </c>
      <c r="G104" s="3">
        <v>5300</v>
      </c>
      <c r="H104" s="3">
        <v>592.26829268292681</v>
      </c>
      <c r="I104" s="3">
        <v>1.5362997658079625</v>
      </c>
      <c r="J104" s="3">
        <v>110.30334913860261</v>
      </c>
      <c r="K104" s="3">
        <v>5300</v>
      </c>
      <c r="L104" s="3">
        <v>1.3870452642440796</v>
      </c>
      <c r="M104" s="3">
        <v>741.41586624723993</v>
      </c>
      <c r="N104" s="3">
        <v>58652.245008001861</v>
      </c>
      <c r="O104" s="3">
        <v>6600</v>
      </c>
      <c r="P104" s="3">
        <v>571.23813736751731</v>
      </c>
      <c r="Q104" s="3">
        <v>1.7363369232956438</v>
      </c>
      <c r="R104" s="3">
        <v>137.35888671875</v>
      </c>
      <c r="S104" s="3">
        <v>6600</v>
      </c>
      <c r="T104" s="3">
        <v>1.3377942327108137</v>
      </c>
      <c r="U104" s="3">
        <v>3000</v>
      </c>
      <c r="V104" s="3">
        <v>7000</v>
      </c>
      <c r="W104" s="3">
        <v>44433.51953125</v>
      </c>
      <c r="X104" s="3">
        <v>4.125</v>
      </c>
      <c r="Y104" s="3">
        <v>4</v>
      </c>
      <c r="Z104" s="3">
        <v>0.52328544855117798</v>
      </c>
      <c r="AA104" s="3">
        <v>3.6166893859776432</v>
      </c>
      <c r="AB104" s="13">
        <f>coeff!$D$1+coeff!$D$2*C104+coeff!$D$3*D104+coeff!$D$4*N104+coeff!$D$5*W104+coeff!$D$6*X104+coeff!$D$7*Y104+coeff!$D$8*Z104+coeff!$D$9*AA104</f>
        <v>1.3338314278725751</v>
      </c>
      <c r="AC104" s="13">
        <f>coeff!$E$1+coeff!$E$2*C104+coeff!$E$3*D104+coeff!$E$4*N104+coeff!$E$5*W104+coeff!$E$6*X104+coeff!$E$7*Y104+coeff!$E$8*Z104+coeff!$E$9*AA104</f>
        <v>1.7548205131745525</v>
      </c>
      <c r="AD104" s="13">
        <f>coeff!$F$1+coeff!$F$2*C104+coeff!$F$3*D104+coeff!$F$4*N104+coeff!$F$5*W104+coeff!$F$6*X104+coeff!$F$7*Y104+coeff!$F$8*Z104+coeff!$F$9*AA104</f>
        <v>1.359418632454428</v>
      </c>
      <c r="AE104" s="13">
        <f>coeff!$G$1+coeff!$G$2*C104+coeff!$G$3*D104+coeff!$G$4*N104+coeff!$G$5*W104+coeff!$G$6*X104+coeff!$G$7*Y104+coeff!$G$8*Z104+coeff!$G$9*AA104</f>
        <v>1.4935207646997961</v>
      </c>
      <c r="AG104" s="3">
        <v>1.3377942327108137</v>
      </c>
      <c r="AH104" s="13">
        <v>1.3338314278725751</v>
      </c>
      <c r="AI104" s="3">
        <v>1.3377942327108137</v>
      </c>
      <c r="AJ104" s="3">
        <f t="shared" si="10"/>
        <v>-0.29621930946798652</v>
      </c>
      <c r="AM104" s="3">
        <v>2309.9162989988954</v>
      </c>
      <c r="AN104" s="3">
        <v>2251.3483614425591</v>
      </c>
      <c r="AP104" s="3">
        <v>1.7363369232956438</v>
      </c>
      <c r="AQ104" s="13">
        <v>1.7548205131745525</v>
      </c>
      <c r="AR104" s="3">
        <v>1.7363369232956438</v>
      </c>
      <c r="AS104" s="13">
        <f t="shared" si="11"/>
        <v>1.0645163177101578</v>
      </c>
      <c r="AV104" s="3">
        <v>1.3870452642440796</v>
      </c>
      <c r="AW104" s="13">
        <v>1.359418632454428</v>
      </c>
      <c r="AX104" s="3">
        <v>1.3870452642440796</v>
      </c>
      <c r="AY104" s="13">
        <f t="shared" si="12"/>
        <v>-1.9917613723087664</v>
      </c>
      <c r="BA104" s="3">
        <v>1.5362997658079625</v>
      </c>
      <c r="BB104" s="13">
        <v>1.4935207646997961</v>
      </c>
      <c r="BC104" s="3">
        <v>1.5362997658079625</v>
      </c>
      <c r="BD104" s="13">
        <f t="shared" si="13"/>
        <v>-2.7845477855468035</v>
      </c>
      <c r="BG104" s="13">
        <v>1.359418632454428</v>
      </c>
      <c r="BH104" s="13">
        <v>1.3338314278725751</v>
      </c>
      <c r="BI104" s="3">
        <v>2673.9435495188263</v>
      </c>
      <c r="BJ104" s="13">
        <f t="shared" si="14"/>
        <v>1.9306510808176469E-2</v>
      </c>
      <c r="BK104" s="13">
        <f t="shared" si="15"/>
        <v>2.6932500603270029</v>
      </c>
      <c r="BL104" s="13">
        <f t="shared" si="17"/>
        <v>0.71684805999159085</v>
      </c>
      <c r="BO104" s="3">
        <v>2724.8394969548935</v>
      </c>
      <c r="BP104" s="3">
        <v>2673.9435495188263</v>
      </c>
      <c r="BQ104" s="3">
        <v>2724.8394969548935</v>
      </c>
      <c r="BR104" s="13">
        <f t="shared" si="16"/>
        <v>-1.8678512071241362</v>
      </c>
    </row>
    <row r="105" spans="1:70" ht="28.8" x14ac:dyDescent="0.3">
      <c r="A105" s="4" t="s">
        <v>53</v>
      </c>
      <c r="B105" s="3" t="s">
        <v>155</v>
      </c>
      <c r="C105" s="3">
        <v>11.48</v>
      </c>
      <c r="D105" s="3">
        <v>432</v>
      </c>
      <c r="E105" s="3">
        <v>657</v>
      </c>
      <c r="F105" s="3">
        <v>47617.721872270951</v>
      </c>
      <c r="G105" s="3">
        <v>5200</v>
      </c>
      <c r="H105" s="3">
        <v>596.29268292682923</v>
      </c>
      <c r="I105" s="3">
        <v>1.5208333333333333</v>
      </c>
      <c r="J105" s="3">
        <v>110.22620803766424</v>
      </c>
      <c r="K105" s="3">
        <v>5200</v>
      </c>
      <c r="L105" s="3">
        <v>1.3803070783615112</v>
      </c>
      <c r="M105" s="3">
        <v>747.50865199965699</v>
      </c>
      <c r="N105" s="3">
        <v>59522.152340338696</v>
      </c>
      <c r="O105" s="3">
        <v>6500</v>
      </c>
      <c r="P105" s="3">
        <v>575.00154710361403</v>
      </c>
      <c r="Q105" s="3">
        <v>1.7303441018510579</v>
      </c>
      <c r="R105" s="3">
        <v>137.78276062011719</v>
      </c>
      <c r="S105" s="3">
        <v>6500</v>
      </c>
      <c r="T105" s="3">
        <v>1.3310220997768842</v>
      </c>
      <c r="U105" s="3">
        <v>3000</v>
      </c>
      <c r="V105" s="3">
        <v>7000</v>
      </c>
      <c r="W105" s="3">
        <v>45786.26953125</v>
      </c>
      <c r="X105" s="3">
        <v>4.0214999999999996</v>
      </c>
      <c r="Y105" s="3">
        <v>4.25</v>
      </c>
      <c r="Z105" s="3">
        <v>0.50278472900390625</v>
      </c>
      <c r="AA105" s="3">
        <v>3.4749985841470044</v>
      </c>
      <c r="AB105" s="13">
        <f>coeff!$D$1+coeff!$D$2*C105+coeff!$D$3*D105+coeff!$D$4*N105+coeff!$D$5*W105+coeff!$D$6*X105+coeff!$D$7*Y105+coeff!$D$8*Z105+coeff!$D$9*AA105</f>
        <v>1.2976909293579966</v>
      </c>
      <c r="AC105" s="13">
        <f>coeff!$E$1+coeff!$E$2*C105+coeff!$E$3*D105+coeff!$E$4*N105+coeff!$E$5*W105+coeff!$E$6*X105+coeff!$E$7*Y105+coeff!$E$8*Z105+coeff!$E$9*AA105</f>
        <v>1.6951379368238511</v>
      </c>
      <c r="AD105" s="13">
        <f>coeff!$F$1+coeff!$F$2*C105+coeff!$F$3*D105+coeff!$F$4*N105+coeff!$F$5*W105+coeff!$F$6*X105+coeff!$F$7*Y105+coeff!$F$8*Z105+coeff!$F$9*AA105</f>
        <v>1.3602192908317599</v>
      </c>
      <c r="AE105" s="13">
        <f>coeff!$G$1+coeff!$G$2*C105+coeff!$G$3*D105+coeff!$G$4*N105+coeff!$G$5*W105+coeff!$G$6*X105+coeff!$G$7*Y105+coeff!$G$8*Z105+coeff!$G$9*AA105</f>
        <v>1.4952314512290639</v>
      </c>
      <c r="AG105" s="3">
        <v>1.3310220997768842</v>
      </c>
      <c r="AH105" s="13">
        <v>1.2976909293579966</v>
      </c>
      <c r="AI105" s="3">
        <v>1.3310220997768842</v>
      </c>
      <c r="AJ105" s="3">
        <f t="shared" si="10"/>
        <v>-2.5041785876038336</v>
      </c>
      <c r="AM105" s="3">
        <v>2307.6056961514314</v>
      </c>
      <c r="AN105" s="3">
        <v>2263.2642905510788</v>
      </c>
      <c r="AP105" s="3">
        <v>1.7303441018510579</v>
      </c>
      <c r="AQ105" s="13">
        <v>1.6951379368238511</v>
      </c>
      <c r="AR105" s="3">
        <v>1.7303441018510579</v>
      </c>
      <c r="AS105" s="13">
        <f t="shared" si="11"/>
        <v>-2.0346337465215507</v>
      </c>
      <c r="AV105" s="3">
        <v>1.3803070783615112</v>
      </c>
      <c r="AW105" s="13">
        <v>1.3602192908317599</v>
      </c>
      <c r="AX105" s="3">
        <v>1.3803070783615112</v>
      </c>
      <c r="AY105" s="13">
        <f t="shared" si="12"/>
        <v>-1.4553129404796299</v>
      </c>
      <c r="BA105" s="3">
        <v>1.5208333333333333</v>
      </c>
      <c r="BB105" s="13">
        <v>1.4952314512290639</v>
      </c>
      <c r="BC105" s="3">
        <v>1.5208333333333333</v>
      </c>
      <c r="BD105" s="13">
        <f t="shared" si="13"/>
        <v>-1.6834114260341519</v>
      </c>
      <c r="BG105" s="13">
        <v>1.3602192908317599</v>
      </c>
      <c r="BH105" s="13">
        <v>1.2976909293579966</v>
      </c>
      <c r="BI105" s="3">
        <v>2677.8068694208123</v>
      </c>
      <c r="BJ105" s="13">
        <f t="shared" si="14"/>
        <v>-1.9896649231055719E-2</v>
      </c>
      <c r="BK105" s="13">
        <f t="shared" si="15"/>
        <v>2.6579102201897564</v>
      </c>
      <c r="BL105" s="13">
        <f t="shared" si="17"/>
        <v>-0.74858244194701329</v>
      </c>
      <c r="BO105" s="3">
        <v>2711.3291781383955</v>
      </c>
      <c r="BP105" s="3">
        <v>2677.8068694208123</v>
      </c>
      <c r="BQ105" s="3">
        <v>2711.3291781383955</v>
      </c>
      <c r="BR105" s="13">
        <f t="shared" si="16"/>
        <v>-1.2363791526265244</v>
      </c>
    </row>
    <row r="106" spans="1:70" ht="28.8" x14ac:dyDescent="0.3">
      <c r="A106" s="4" t="s">
        <v>53</v>
      </c>
      <c r="B106" s="3" t="s">
        <v>156</v>
      </c>
      <c r="C106" s="3">
        <v>10</v>
      </c>
      <c r="D106" s="3">
        <v>434</v>
      </c>
      <c r="E106" s="3">
        <v>637</v>
      </c>
      <c r="F106" s="3">
        <v>53923.148385088381</v>
      </c>
      <c r="G106" s="3">
        <v>5200</v>
      </c>
      <c r="H106" s="3">
        <v>589.73170731707319</v>
      </c>
      <c r="I106" s="3">
        <v>1.467741935483871</v>
      </c>
      <c r="J106" s="3">
        <v>124.24688567992715</v>
      </c>
      <c r="K106" s="3">
        <v>5200</v>
      </c>
      <c r="L106" s="3">
        <v>1.3588287830352783</v>
      </c>
      <c r="M106" s="3">
        <v>717.53976207995606</v>
      </c>
      <c r="N106" s="3">
        <v>68440.919104150671</v>
      </c>
      <c r="O106" s="3">
        <v>6600</v>
      </c>
      <c r="P106" s="3">
        <v>563.01566293670226</v>
      </c>
      <c r="Q106" s="3">
        <v>1.6533174241473643</v>
      </c>
      <c r="R106" s="3">
        <v>157.69796752929687</v>
      </c>
      <c r="S106" s="3">
        <v>6600</v>
      </c>
      <c r="T106" s="3">
        <v>1.2972711127573784</v>
      </c>
      <c r="U106" s="3">
        <v>3000</v>
      </c>
      <c r="V106" s="3">
        <v>7000</v>
      </c>
      <c r="W106" s="3">
        <v>51849.17578125</v>
      </c>
      <c r="X106" s="3">
        <v>4.3250000000000002</v>
      </c>
      <c r="Y106" s="3">
        <v>3.68</v>
      </c>
      <c r="Z106" s="3">
        <v>0.44034191966056824</v>
      </c>
      <c r="AA106" s="3">
        <v>3.1125936147150584</v>
      </c>
      <c r="AB106" s="13">
        <f>coeff!$D$1+coeff!$D$2*C106+coeff!$D$3*D106+coeff!$D$4*N106+coeff!$D$5*W106+coeff!$D$6*X106+coeff!$D$7*Y106+coeff!$D$8*Z106+coeff!$D$9*AA106</f>
        <v>1.1390497254680023</v>
      </c>
      <c r="AC106" s="13">
        <f>coeff!$E$1+coeff!$E$2*C106+coeff!$E$3*D106+coeff!$E$4*N106+coeff!$E$5*W106+coeff!$E$6*X106+coeff!$E$7*Y106+coeff!$E$8*Z106+coeff!$E$9*AA106</f>
        <v>1.4922856729236615</v>
      </c>
      <c r="AD106" s="13">
        <f>coeff!$F$1+coeff!$F$2*C106+coeff!$F$3*D106+coeff!$F$4*N106+coeff!$F$5*W106+coeff!$F$6*X106+coeff!$F$7*Y106+coeff!$F$8*Z106+coeff!$F$9*AA106</f>
        <v>1.2266654199104616</v>
      </c>
      <c r="AE106" s="13">
        <f>coeff!$G$1+coeff!$G$2*C106+coeff!$G$3*D106+coeff!$G$4*N106+coeff!$G$5*W106+coeff!$G$6*X106+coeff!$G$7*Y106+coeff!$G$8*Z106+coeff!$G$9*AA106</f>
        <v>1.3372350828058419</v>
      </c>
      <c r="AG106" s="3">
        <v>1.2972711127573784</v>
      </c>
      <c r="AH106" s="13">
        <v>1.1390497254680023</v>
      </c>
      <c r="AI106" s="3">
        <v>1.2972711127573784</v>
      </c>
      <c r="AJ106" s="3">
        <f t="shared" si="10"/>
        <v>-12.196478109581351</v>
      </c>
      <c r="AM106" s="3">
        <v>2305.951017120381</v>
      </c>
      <c r="AN106" s="3">
        <v>2319.8239503076429</v>
      </c>
      <c r="AP106" s="3">
        <v>1.6533174241473643</v>
      </c>
      <c r="AQ106" s="13">
        <v>1.4922856729236615</v>
      </c>
      <c r="AR106" s="3">
        <v>1.6533174241473643</v>
      </c>
      <c r="AS106" s="13">
        <f t="shared" si="11"/>
        <v>-9.7399173849963354</v>
      </c>
      <c r="AV106" s="3">
        <v>1.3588287830352783</v>
      </c>
      <c r="AW106" s="13">
        <v>1.2266654199104616</v>
      </c>
      <c r="AX106" s="3">
        <v>1.3588287830352783</v>
      </c>
      <c r="AY106" s="13">
        <f t="shared" si="12"/>
        <v>-9.7262705040437343</v>
      </c>
      <c r="BA106" s="3">
        <v>1.467741935483871</v>
      </c>
      <c r="BB106" s="13">
        <v>1.3372350828058419</v>
      </c>
      <c r="BC106" s="3">
        <v>1.467741935483871</v>
      </c>
      <c r="BD106" s="13">
        <f t="shared" si="13"/>
        <v>-8.8916756769646188</v>
      </c>
      <c r="BG106" s="13">
        <v>1.2266654199104616</v>
      </c>
      <c r="BH106" s="13">
        <v>1.1390497254680023</v>
      </c>
      <c r="BI106" s="3">
        <v>2305.8727453190927</v>
      </c>
      <c r="BJ106" s="13">
        <f t="shared" si="14"/>
        <v>5.9842400059371137E-2</v>
      </c>
      <c r="BK106" s="13">
        <f t="shared" si="15"/>
        <v>2.3657151453784637</v>
      </c>
      <c r="BL106" s="13">
        <f t="shared" si="17"/>
        <v>2.5295691316123201</v>
      </c>
      <c r="BO106" s="3">
        <v>2656.0998957926568</v>
      </c>
      <c r="BP106" s="3">
        <v>2305.8727453190927</v>
      </c>
      <c r="BQ106" s="3">
        <v>2656.0998957926568</v>
      </c>
      <c r="BR106" s="13">
        <f t="shared" si="16"/>
        <v>-13.185767260799736</v>
      </c>
    </row>
    <row r="107" spans="1:70" ht="72" x14ac:dyDescent="0.3">
      <c r="A107" s="4" t="s">
        <v>49</v>
      </c>
      <c r="B107" s="3" t="s">
        <v>157</v>
      </c>
      <c r="C107" s="3">
        <v>11.35</v>
      </c>
      <c r="D107" s="3">
        <v>435</v>
      </c>
      <c r="E107" s="3">
        <v>640</v>
      </c>
      <c r="F107" s="3">
        <v>42968.347696352364</v>
      </c>
      <c r="G107" s="3">
        <v>4900</v>
      </c>
      <c r="H107" s="3">
        <v>589.48780487804879</v>
      </c>
      <c r="I107" s="3">
        <v>1.4712643678160919</v>
      </c>
      <c r="J107" s="3">
        <v>98.777810796212336</v>
      </c>
      <c r="K107" s="3">
        <v>4900</v>
      </c>
      <c r="L107" s="3">
        <v>1.3551443815231323</v>
      </c>
      <c r="M107" s="3">
        <v>712.85593303278552</v>
      </c>
      <c r="N107" s="3">
        <v>56121.92352176633</v>
      </c>
      <c r="O107" s="3">
        <v>6400</v>
      </c>
      <c r="P107" s="3">
        <v>563.66859409279209</v>
      </c>
      <c r="Q107" s="3">
        <v>1.6387492713397369</v>
      </c>
      <c r="R107" s="3">
        <v>129.01591491699219</v>
      </c>
      <c r="S107" s="3">
        <v>6400</v>
      </c>
      <c r="T107" s="3">
        <v>1.2957898714776828</v>
      </c>
      <c r="U107" s="3">
        <v>3000</v>
      </c>
      <c r="V107" s="3">
        <v>7000</v>
      </c>
      <c r="W107" s="3">
        <v>43845.25390625</v>
      </c>
      <c r="X107" s="3">
        <v>4.1150000000000002</v>
      </c>
      <c r="Y107" s="3">
        <v>4.0039999999999996</v>
      </c>
      <c r="Z107" s="3">
        <v>0.51960903406143188</v>
      </c>
      <c r="AA107" s="3">
        <v>3.5831178335013267</v>
      </c>
      <c r="AB107" s="13">
        <f>coeff!$D$1+coeff!$D$2*C107+coeff!$D$3*D107+coeff!$D$4*N107+coeff!$D$5*W107+coeff!$D$6*X107+coeff!$D$7*Y107+coeff!$D$8*Z107+coeff!$D$9*AA107</f>
        <v>1.3078205451601446</v>
      </c>
      <c r="AC107" s="13">
        <f>coeff!$E$1+coeff!$E$2*C107+coeff!$E$3*D107+coeff!$E$4*N107+coeff!$E$5*W107+coeff!$E$6*X107+coeff!$E$7*Y107+coeff!$E$8*Z107+coeff!$E$9*AA107</f>
        <v>1.6995735261923617</v>
      </c>
      <c r="AD107" s="13">
        <f>coeff!$F$1+coeff!$F$2*C107+coeff!$F$3*D107+coeff!$F$4*N107+coeff!$F$5*W107+coeff!$F$6*X107+coeff!$F$7*Y107+coeff!$F$8*Z107+coeff!$F$9*AA107</f>
        <v>1.3453288020268324</v>
      </c>
      <c r="AE107" s="13">
        <f>coeff!$G$1+coeff!$G$2*C107+coeff!$G$3*D107+coeff!$G$4*N107+coeff!$G$5*W107+coeff!$G$6*X107+coeff!$G$7*Y107+coeff!$G$8*Z107+coeff!$G$9*AA107</f>
        <v>1.480062746715024</v>
      </c>
      <c r="AG107" s="3">
        <v>1.2957898714776828</v>
      </c>
      <c r="AH107" s="13">
        <v>1.3078205451601446</v>
      </c>
      <c r="AI107" s="3">
        <v>1.2957898714776828</v>
      </c>
      <c r="AJ107" s="3">
        <f t="shared" si="10"/>
        <v>0.92844325667882832</v>
      </c>
      <c r="AM107" s="3">
        <v>2303.3289707887643</v>
      </c>
      <c r="AN107" s="3">
        <v>2455.8654950661098</v>
      </c>
      <c r="AP107" s="3">
        <v>1.6387492713397369</v>
      </c>
      <c r="AQ107" s="13">
        <v>1.6995735261923617</v>
      </c>
      <c r="AR107" s="3">
        <v>1.6387492713397369</v>
      </c>
      <c r="AS107" s="13">
        <f t="shared" si="11"/>
        <v>3.7116266604285806</v>
      </c>
      <c r="AV107" s="3">
        <v>1.3551443815231323</v>
      </c>
      <c r="AW107" s="13">
        <v>1.3453288020268324</v>
      </c>
      <c r="AX107" s="3">
        <v>1.3551443815231323</v>
      </c>
      <c r="AY107" s="13">
        <f t="shared" si="12"/>
        <v>-0.72431983116571053</v>
      </c>
      <c r="BA107" s="3">
        <v>1.4712643678160919</v>
      </c>
      <c r="BB107" s="13">
        <v>1.480062746715024</v>
      </c>
      <c r="BC107" s="3">
        <v>1.4712643678160919</v>
      </c>
      <c r="BD107" s="13">
        <f t="shared" si="13"/>
        <v>0.59801481578679061</v>
      </c>
      <c r="BG107" s="13">
        <v>1.3453288020268324</v>
      </c>
      <c r="BH107" s="13">
        <v>1.3078205451601446</v>
      </c>
      <c r="BI107" s="3">
        <v>2660.7184725029483</v>
      </c>
      <c r="BJ107" s="13">
        <f t="shared" si="14"/>
        <v>-7.5691253159715366E-3</v>
      </c>
      <c r="BK107" s="13">
        <f t="shared" si="15"/>
        <v>2.6531493471869769</v>
      </c>
      <c r="BL107" s="13">
        <f t="shared" si="17"/>
        <v>-0.28528832438312463</v>
      </c>
      <c r="BO107" s="3">
        <v>2650.9342530008153</v>
      </c>
      <c r="BP107" s="3">
        <v>2660.7184725029483</v>
      </c>
      <c r="BQ107" s="3">
        <v>2650.9342530008153</v>
      </c>
      <c r="BR107" s="13">
        <f t="shared" si="16"/>
        <v>0.3690857097288428</v>
      </c>
    </row>
    <row r="108" spans="1:70" ht="28.8" x14ac:dyDescent="0.3">
      <c r="A108" s="4" t="s">
        <v>53</v>
      </c>
      <c r="B108" s="3" t="s">
        <v>158</v>
      </c>
      <c r="C108" s="3">
        <v>10.6</v>
      </c>
      <c r="D108" s="3">
        <v>434</v>
      </c>
      <c r="E108" s="3">
        <v>649</v>
      </c>
      <c r="F108" s="3">
        <v>58961.384184832859</v>
      </c>
      <c r="G108" s="3">
        <v>5000</v>
      </c>
      <c r="H108" s="3">
        <v>588.04878048780483</v>
      </c>
      <c r="I108" s="3">
        <v>1.4953917050691243</v>
      </c>
      <c r="J108" s="3">
        <v>135.85572392818631</v>
      </c>
      <c r="K108" s="3">
        <v>5000</v>
      </c>
      <c r="L108" s="3">
        <v>1.3549511432647705</v>
      </c>
      <c r="M108" s="3">
        <v>706.76314728036846</v>
      </c>
      <c r="N108" s="3">
        <v>75470.571756586069</v>
      </c>
      <c r="O108" s="3">
        <v>6400</v>
      </c>
      <c r="P108" s="3">
        <v>562.43471210009602</v>
      </c>
      <c r="Q108" s="3">
        <v>1.6284865144708951</v>
      </c>
      <c r="R108" s="3">
        <v>173.89532470703125</v>
      </c>
      <c r="S108" s="3">
        <v>6400</v>
      </c>
      <c r="T108" s="3">
        <v>1.2959325163596682</v>
      </c>
      <c r="U108" s="3">
        <v>3000</v>
      </c>
      <c r="V108" s="3">
        <v>7000</v>
      </c>
      <c r="W108" s="3">
        <v>58961.390625</v>
      </c>
      <c r="X108" s="3">
        <v>4.03</v>
      </c>
      <c r="Y108" s="3">
        <v>4.25</v>
      </c>
      <c r="Z108" s="3">
        <v>0.42001381516456604</v>
      </c>
      <c r="AA108" s="3">
        <v>2.7709758638673487</v>
      </c>
      <c r="AB108" s="13">
        <f>coeff!$D$1+coeff!$D$2*C108+coeff!$D$3*D108+coeff!$D$4*N108+coeff!$D$5*W108+coeff!$D$6*X108+coeff!$D$7*Y108+coeff!$D$8*Z108+coeff!$D$9*AA108</f>
        <v>1.1652666961642109</v>
      </c>
      <c r="AC108" s="13">
        <f>coeff!$E$1+coeff!$E$2*C108+coeff!$E$3*D108+coeff!$E$4*N108+coeff!$E$5*W108+coeff!$E$6*X108+coeff!$E$7*Y108+coeff!$E$8*Z108+coeff!$E$9*AA108</f>
        <v>1.4730031619990702</v>
      </c>
      <c r="AD108" s="13">
        <f>coeff!$F$1+coeff!$F$2*C108+coeff!$F$3*D108+coeff!$F$4*N108+coeff!$F$5*W108+coeff!$F$6*X108+coeff!$F$7*Y108+coeff!$F$8*Z108+coeff!$F$9*AA108</f>
        <v>1.2665608973456153</v>
      </c>
      <c r="AE108" s="13">
        <f>coeff!$G$1+coeff!$G$2*C108+coeff!$G$3*D108+coeff!$G$4*N108+coeff!$G$5*W108+coeff!$G$6*X108+coeff!$G$7*Y108+coeff!$G$8*Z108+coeff!$G$9*AA108</f>
        <v>1.3761852211530403</v>
      </c>
      <c r="AG108" s="3">
        <v>1.2959325163596682</v>
      </c>
      <c r="AH108" s="13">
        <v>1.1652666961642109</v>
      </c>
      <c r="AI108" s="3">
        <v>1.2959325163596682</v>
      </c>
      <c r="AJ108" s="3">
        <f t="shared" si="10"/>
        <v>-10.082764229305969</v>
      </c>
      <c r="AM108" s="3">
        <v>2300.2496579110093</v>
      </c>
      <c r="AN108" s="3">
        <v>2407.537691435803</v>
      </c>
      <c r="AP108" s="3">
        <v>1.6284865144708951</v>
      </c>
      <c r="AQ108" s="13">
        <v>1.4730031619990702</v>
      </c>
      <c r="AR108" s="3">
        <v>1.6284865144708951</v>
      </c>
      <c r="AS108" s="13">
        <f t="shared" si="11"/>
        <v>-9.5477212178414845</v>
      </c>
      <c r="AV108" s="3">
        <v>1.3549511432647705</v>
      </c>
      <c r="AW108" s="13">
        <v>1.2665608973456153</v>
      </c>
      <c r="AX108" s="3">
        <v>1.3549511432647705</v>
      </c>
      <c r="AY108" s="13">
        <f t="shared" si="12"/>
        <v>-6.5235005969424043</v>
      </c>
      <c r="BA108" s="3">
        <v>1.4953917050691243</v>
      </c>
      <c r="BB108" s="13">
        <v>1.3761852211530403</v>
      </c>
      <c r="BC108" s="3">
        <v>1.4953917050691243</v>
      </c>
      <c r="BD108" s="13">
        <f t="shared" si="13"/>
        <v>-7.9715892171926761</v>
      </c>
      <c r="BG108" s="13">
        <v>1.2665608973456153</v>
      </c>
      <c r="BH108" s="13">
        <v>1.1652666961642109</v>
      </c>
      <c r="BI108" s="3">
        <v>2413.0759809359406</v>
      </c>
      <c r="BJ108" s="13">
        <f t="shared" si="14"/>
        <v>1.8751612573885801E-2</v>
      </c>
      <c r="BK108" s="13">
        <f t="shared" si="15"/>
        <v>2.4318275935098264</v>
      </c>
      <c r="BL108" s="13">
        <f t="shared" si="17"/>
        <v>0.77109136453303562</v>
      </c>
      <c r="BO108" s="3">
        <v>2650.8836596244391</v>
      </c>
      <c r="BP108" s="3">
        <v>2413.0759809359406</v>
      </c>
      <c r="BQ108" s="3">
        <v>2650.8836596244391</v>
      </c>
      <c r="BR108" s="13">
        <f t="shared" si="16"/>
        <v>-8.9708832684943118</v>
      </c>
    </row>
    <row r="109" spans="1:70" ht="72" x14ac:dyDescent="0.3">
      <c r="A109" s="4" t="s">
        <v>49</v>
      </c>
      <c r="B109" s="3" t="s">
        <v>159</v>
      </c>
      <c r="C109" s="3">
        <v>11.3</v>
      </c>
      <c r="D109" s="3">
        <v>403</v>
      </c>
      <c r="E109" s="3">
        <v>597</v>
      </c>
      <c r="F109" s="3">
        <v>51324.816125828875</v>
      </c>
      <c r="G109" s="3">
        <v>5400</v>
      </c>
      <c r="H109" s="3">
        <v>544.2439024390244</v>
      </c>
      <c r="I109" s="3">
        <v>1.4813895781637718</v>
      </c>
      <c r="J109" s="3">
        <v>127.35686383580367</v>
      </c>
      <c r="K109" s="3">
        <v>5400</v>
      </c>
      <c r="L109" s="3">
        <v>1.3504810333251953</v>
      </c>
      <c r="M109" s="3">
        <v>676.29921851828362</v>
      </c>
      <c r="N109" s="3">
        <v>60829.41170468607</v>
      </c>
      <c r="O109" s="3">
        <v>6400</v>
      </c>
      <c r="P109" s="3">
        <v>522.27387333067736</v>
      </c>
      <c r="Q109" s="3">
        <v>1.6781618325515724</v>
      </c>
      <c r="R109" s="3">
        <v>150.94146728515625</v>
      </c>
      <c r="S109" s="3">
        <v>6400</v>
      </c>
      <c r="T109" s="3">
        <v>1.2959649462299689</v>
      </c>
      <c r="U109" s="3">
        <v>3000</v>
      </c>
      <c r="V109" s="3">
        <v>7000</v>
      </c>
      <c r="W109" s="3">
        <v>47522.98046875</v>
      </c>
      <c r="X109" s="3">
        <v>4.0019999999999998</v>
      </c>
      <c r="Y109" s="3">
        <v>4</v>
      </c>
      <c r="Z109" s="3">
        <v>0.45439594984054565</v>
      </c>
      <c r="AA109" s="3">
        <v>3.1262840814698376</v>
      </c>
      <c r="AB109" s="13">
        <f>coeff!$D$1+coeff!$D$2*C109+coeff!$D$3*D109+coeff!$D$4*N109+coeff!$D$5*W109+coeff!$D$6*X109+coeff!$D$7*Y109+coeff!$D$8*Z109+coeff!$D$9*AA109</f>
        <v>1.2244775423531069</v>
      </c>
      <c r="AC109" s="13">
        <f>coeff!$E$1+coeff!$E$2*C109+coeff!$E$3*D109+coeff!$E$4*N109+coeff!$E$5*W109+coeff!$E$6*X109+coeff!$E$7*Y109+coeff!$E$8*Z109+coeff!$E$9*AA109</f>
        <v>1.582545589051116</v>
      </c>
      <c r="AD109" s="13">
        <f>coeff!$F$1+coeff!$F$2*C109+coeff!$F$3*D109+coeff!$F$4*N109+coeff!$F$5*W109+coeff!$F$6*X109+coeff!$F$7*Y109+coeff!$F$8*Z109+coeff!$F$9*AA109</f>
        <v>1.3043863269277223</v>
      </c>
      <c r="AE109" s="13">
        <f>coeff!$G$1+coeff!$G$2*C109+coeff!$G$3*D109+coeff!$G$4*N109+coeff!$G$5*W109+coeff!$G$6*X109+coeff!$G$7*Y109+coeff!$G$8*Z109+coeff!$G$9*AA109</f>
        <v>1.4290216282662718</v>
      </c>
      <c r="AG109" s="3">
        <v>1.2959649462299689</v>
      </c>
      <c r="AH109" s="13">
        <v>1.2244775423531069</v>
      </c>
      <c r="AI109" s="3">
        <v>1.2959649462299689</v>
      </c>
      <c r="AJ109" s="3">
        <f t="shared" si="10"/>
        <v>-5.5161525845913273</v>
      </c>
      <c r="AM109" s="3">
        <v>2295.5332882831704</v>
      </c>
      <c r="AN109" s="3">
        <v>2502.5705393877897</v>
      </c>
      <c r="AP109" s="3">
        <v>1.6781618325515724</v>
      </c>
      <c r="AQ109" s="13">
        <v>1.582545589051116</v>
      </c>
      <c r="AR109" s="3">
        <v>1.6781618325515724</v>
      </c>
      <c r="AS109" s="13">
        <f t="shared" si="11"/>
        <v>-5.697677163535297</v>
      </c>
      <c r="AV109" s="3">
        <v>1.3504810333251953</v>
      </c>
      <c r="AW109" s="13">
        <v>1.3043863269277223</v>
      </c>
      <c r="AX109" s="3">
        <v>1.3504810333251953</v>
      </c>
      <c r="AY109" s="13">
        <f t="shared" si="12"/>
        <v>-3.4132064990188908</v>
      </c>
      <c r="BA109" s="3">
        <v>1.4813895781637718</v>
      </c>
      <c r="BB109" s="13">
        <v>1.4290216282662718</v>
      </c>
      <c r="BC109" s="3">
        <v>1.4813895781637718</v>
      </c>
      <c r="BD109" s="13">
        <f t="shared" si="13"/>
        <v>-3.5350559143538551</v>
      </c>
      <c r="BG109" s="13">
        <v>1.3043863269277223</v>
      </c>
      <c r="BH109" s="13">
        <v>1.2244775423531069</v>
      </c>
      <c r="BI109" s="3">
        <v>2559.2092664442062</v>
      </c>
      <c r="BJ109" s="13">
        <f t="shared" si="14"/>
        <v>-3.0345397163377363E-2</v>
      </c>
      <c r="BK109" s="13">
        <f t="shared" si="15"/>
        <v>2.528863869280829</v>
      </c>
      <c r="BL109" s="13">
        <f t="shared" si="17"/>
        <v>-1.1999616718003543</v>
      </c>
      <c r="BO109" s="3">
        <v>2646.4459795551638</v>
      </c>
      <c r="BP109" s="3">
        <v>2559.2092664442062</v>
      </c>
      <c r="BQ109" s="3">
        <v>2646.4459795551638</v>
      </c>
      <c r="BR109" s="13">
        <f t="shared" si="16"/>
        <v>-3.2963723342511275</v>
      </c>
    </row>
    <row r="110" spans="1:70" ht="28.8" x14ac:dyDescent="0.3">
      <c r="A110" s="4" t="s">
        <v>53</v>
      </c>
      <c r="B110" s="3" t="s">
        <v>160</v>
      </c>
      <c r="C110" s="3">
        <v>11.45</v>
      </c>
      <c r="D110" s="3">
        <v>409</v>
      </c>
      <c r="E110" s="3">
        <v>604</v>
      </c>
      <c r="F110" s="3">
        <v>52760.716281453977</v>
      </c>
      <c r="G110" s="3">
        <v>5100</v>
      </c>
      <c r="H110" s="3">
        <v>554.7560975609756</v>
      </c>
      <c r="I110" s="3">
        <v>1.4767726161369192</v>
      </c>
      <c r="J110" s="3">
        <v>128.99930631162343</v>
      </c>
      <c r="K110" s="3">
        <v>5100</v>
      </c>
      <c r="L110" s="3">
        <v>1.3563719987869263</v>
      </c>
      <c r="M110" s="3">
        <v>644.54057278381015</v>
      </c>
      <c r="N110" s="3">
        <v>64140.478616669556</v>
      </c>
      <c r="O110" s="3">
        <v>6200</v>
      </c>
      <c r="P110" s="3">
        <v>525.57753780039502</v>
      </c>
      <c r="Q110" s="3">
        <v>1.5758938209873108</v>
      </c>
      <c r="R110" s="3">
        <v>156.82269287109375</v>
      </c>
      <c r="S110" s="3">
        <v>6200</v>
      </c>
      <c r="T110" s="3">
        <v>1.285030654768692</v>
      </c>
      <c r="U110" s="3">
        <v>3000</v>
      </c>
      <c r="V110" s="3">
        <v>7000</v>
      </c>
      <c r="W110" s="3">
        <v>51726.1875</v>
      </c>
      <c r="X110" s="3">
        <v>4.165</v>
      </c>
      <c r="Y110" s="3">
        <v>3.75</v>
      </c>
      <c r="Z110" s="3">
        <v>0.40873149037361145</v>
      </c>
      <c r="AA110" s="3">
        <v>2.8891526567594163</v>
      </c>
      <c r="AB110" s="13">
        <f>coeff!$D$1+coeff!$D$2*C110+coeff!$D$3*D110+coeff!$D$4*N110+coeff!$D$5*W110+coeff!$D$6*X110+coeff!$D$7*Y110+coeff!$D$8*Z110+coeff!$D$9*AA110</f>
        <v>1.1430207339644658</v>
      </c>
      <c r="AC110" s="13">
        <f>coeff!$E$1+coeff!$E$2*C110+coeff!$E$3*D110+coeff!$E$4*N110+coeff!$E$5*W110+coeff!$E$6*X110+coeff!$E$7*Y110+coeff!$E$8*Z110+coeff!$E$9*AA110</f>
        <v>1.4395150109302077</v>
      </c>
      <c r="AD110" s="13">
        <f>coeff!$F$1+coeff!$F$2*C110+coeff!$F$3*D110+coeff!$F$4*N110+coeff!$F$5*W110+coeff!$F$6*X110+coeff!$F$7*Y110+coeff!$F$8*Z110+coeff!$F$9*AA110</f>
        <v>1.2372023122486344</v>
      </c>
      <c r="AE110" s="13">
        <f>coeff!$G$1+coeff!$G$2*C110+coeff!$G$3*D110+coeff!$G$4*N110+coeff!$G$5*W110+coeff!$G$6*X110+coeff!$G$7*Y110+coeff!$G$8*Z110+coeff!$G$9*AA110</f>
        <v>1.3505190362477193</v>
      </c>
      <c r="AG110" s="3">
        <v>1.285030654768692</v>
      </c>
      <c r="AH110" s="13">
        <v>1.1430207339644658</v>
      </c>
      <c r="AI110" s="3">
        <v>1.285030654768692</v>
      </c>
      <c r="AJ110" s="3">
        <f t="shared" si="10"/>
        <v>-11.051092071401854</v>
      </c>
      <c r="AM110" s="3">
        <v>2293.3112912693441</v>
      </c>
      <c r="AN110" s="3">
        <v>2281.0075457392977</v>
      </c>
      <c r="AP110" s="3">
        <v>1.5758938209873108</v>
      </c>
      <c r="AQ110" s="13">
        <v>1.4395150109302077</v>
      </c>
      <c r="AR110" s="3">
        <v>1.5758938209873108</v>
      </c>
      <c r="AS110" s="13">
        <f t="shared" si="11"/>
        <v>-8.6540608409556796</v>
      </c>
      <c r="AV110" s="3">
        <v>1.3563719987869263</v>
      </c>
      <c r="AW110" s="13">
        <v>1.2372023122486344</v>
      </c>
      <c r="AX110" s="3">
        <v>1.3563719987869263</v>
      </c>
      <c r="AY110" s="13">
        <f t="shared" si="12"/>
        <v>-8.7859146786332563</v>
      </c>
      <c r="BA110" s="3">
        <v>1.4767726161369192</v>
      </c>
      <c r="BB110" s="13">
        <v>1.3505190362477193</v>
      </c>
      <c r="BC110" s="3">
        <v>1.4767726161369192</v>
      </c>
      <c r="BD110" s="13">
        <f t="shared" si="13"/>
        <v>-8.5492904262719822</v>
      </c>
      <c r="BG110" s="13">
        <v>1.2372023122486344</v>
      </c>
      <c r="BH110" s="13">
        <v>1.1430207339644658</v>
      </c>
      <c r="BI110" s="3">
        <v>2436.7506614000517</v>
      </c>
      <c r="BJ110" s="13">
        <f t="shared" si="14"/>
        <v>-5.6527615186951596E-2</v>
      </c>
      <c r="BK110" s="13">
        <f t="shared" si="15"/>
        <v>2.3802230462131</v>
      </c>
      <c r="BL110" s="13">
        <f t="shared" si="17"/>
        <v>-2.3748873147365837</v>
      </c>
      <c r="BO110" s="3">
        <v>2641.4026535556181</v>
      </c>
      <c r="BP110" s="3">
        <v>2436.7506614000517</v>
      </c>
      <c r="BQ110" s="3">
        <v>2641.4026535556181</v>
      </c>
      <c r="BR110" s="13">
        <f t="shared" si="16"/>
        <v>-7.7478529023237837</v>
      </c>
    </row>
    <row r="111" spans="1:70" ht="72" x14ac:dyDescent="0.3">
      <c r="A111" s="4" t="s">
        <v>49</v>
      </c>
      <c r="B111" s="3" t="s">
        <v>159</v>
      </c>
      <c r="C111" s="3">
        <v>11.4</v>
      </c>
      <c r="D111" s="3">
        <v>384</v>
      </c>
      <c r="E111" s="3">
        <v>557</v>
      </c>
      <c r="F111" s="3">
        <v>44939.939321525002</v>
      </c>
      <c r="G111" s="3">
        <v>5400</v>
      </c>
      <c r="H111" s="3">
        <v>510.58536585365852</v>
      </c>
      <c r="I111" s="3">
        <v>1.4505208333333333</v>
      </c>
      <c r="J111" s="3">
        <v>117.03109198313803</v>
      </c>
      <c r="K111" s="3">
        <v>5400</v>
      </c>
      <c r="L111" s="3">
        <v>1.3296492099761963</v>
      </c>
      <c r="M111" s="3">
        <v>631.21260395039815</v>
      </c>
      <c r="N111" s="3">
        <v>53262.150306992604</v>
      </c>
      <c r="O111" s="3">
        <v>6400</v>
      </c>
      <c r="P111" s="3">
        <v>490.77296357887099</v>
      </c>
      <c r="Q111" s="3">
        <v>1.6437828227874951</v>
      </c>
      <c r="R111" s="3">
        <v>138.70352172851562</v>
      </c>
      <c r="S111" s="3">
        <v>6400</v>
      </c>
      <c r="T111" s="3">
        <v>1.27805459265331</v>
      </c>
      <c r="U111" s="3">
        <v>3000</v>
      </c>
      <c r="V111" s="3">
        <v>7000</v>
      </c>
      <c r="W111" s="3">
        <v>41611.0546875</v>
      </c>
      <c r="X111" s="3">
        <v>4.032</v>
      </c>
      <c r="Y111" s="3">
        <v>3.75</v>
      </c>
      <c r="Z111" s="3">
        <v>0.4869135320186615</v>
      </c>
      <c r="AA111" s="3">
        <v>3.3958984247739181</v>
      </c>
      <c r="AB111" s="13">
        <f>coeff!$D$1+coeff!$D$2*C111+coeff!$D$3*D111+coeff!$D$4*N111+coeff!$D$5*W111+coeff!$D$6*X111+coeff!$D$7*Y111+coeff!$D$8*Z111+coeff!$D$9*AA111</f>
        <v>1.2828076993811406</v>
      </c>
      <c r="AC111" s="13">
        <f>coeff!$E$1+coeff!$E$2*C111+coeff!$E$3*D111+coeff!$E$4*N111+coeff!$E$5*W111+coeff!$E$6*X111+coeff!$E$7*Y111+coeff!$E$8*Z111+coeff!$E$9*AA111</f>
        <v>1.6703550861157694</v>
      </c>
      <c r="AD111" s="13">
        <f>coeff!$F$1+coeff!$F$2*C111+coeff!$F$3*D111+coeff!$F$4*N111+coeff!$F$5*W111+coeff!$F$6*X111+coeff!$F$7*Y111+coeff!$F$8*Z111+coeff!$F$9*AA111</f>
        <v>1.3224893501582535</v>
      </c>
      <c r="AE111" s="13">
        <f>coeff!$G$1+coeff!$G$2*C111+coeff!$G$3*D111+coeff!$G$4*N111+coeff!$G$5*W111+coeff!$G$6*X111+coeff!$G$7*Y111+coeff!$G$8*Z111+coeff!$G$9*AA111</f>
        <v>1.4521388518821583</v>
      </c>
      <c r="AG111" s="3">
        <v>1.27805459265331</v>
      </c>
      <c r="AH111" s="13">
        <v>1.2828076993811406</v>
      </c>
      <c r="AI111" s="3">
        <v>1.27805459265331</v>
      </c>
      <c r="AJ111" s="3">
        <f t="shared" si="10"/>
        <v>0.37190169771722159</v>
      </c>
      <c r="AM111" s="3">
        <v>2290.0119366160297</v>
      </c>
      <c r="AN111" s="3">
        <v>2292.7582901968772</v>
      </c>
      <c r="AP111" s="3">
        <v>1.6437828227874951</v>
      </c>
      <c r="AQ111" s="13">
        <v>1.6703550861157694</v>
      </c>
      <c r="AR111" s="3">
        <v>1.6437828227874951</v>
      </c>
      <c r="AS111" s="13">
        <f t="shared" si="11"/>
        <v>1.6165312692107106</v>
      </c>
      <c r="AV111" s="3">
        <v>1.3296492099761963</v>
      </c>
      <c r="AW111" s="13">
        <v>1.3224893501582535</v>
      </c>
      <c r="AX111" s="3">
        <v>1.3296492099761963</v>
      </c>
      <c r="AY111" s="13">
        <f t="shared" si="12"/>
        <v>-0.53847734907998313</v>
      </c>
      <c r="BA111" s="3">
        <v>1.4505208333333333</v>
      </c>
      <c r="BB111" s="13">
        <v>1.4521388518821583</v>
      </c>
      <c r="BC111" s="3">
        <v>1.4505208333333333</v>
      </c>
      <c r="BD111" s="13">
        <f t="shared" si="13"/>
        <v>0.11154741880589143</v>
      </c>
      <c r="BG111" s="13">
        <v>1.3224893501582535</v>
      </c>
      <c r="BH111" s="13">
        <v>1.2828076993811406</v>
      </c>
      <c r="BI111" s="3">
        <v>2618.0327270197563</v>
      </c>
      <c r="BJ111" s="13">
        <f t="shared" si="14"/>
        <v>-1.2735677480362195E-2</v>
      </c>
      <c r="BK111" s="13">
        <f t="shared" si="15"/>
        <v>2.6052970495393941</v>
      </c>
      <c r="BL111" s="13">
        <f t="shared" si="17"/>
        <v>-0.48883782686560873</v>
      </c>
      <c r="BO111" s="3">
        <v>2607.7038026295063</v>
      </c>
      <c r="BP111" s="3">
        <v>2618.0327270197563</v>
      </c>
      <c r="BQ111" s="3">
        <v>2607.7038026295063</v>
      </c>
      <c r="BR111" s="13">
        <f t="shared" si="16"/>
        <v>0.39609269963232452</v>
      </c>
    </row>
    <row r="112" spans="1:70" ht="28.8" x14ac:dyDescent="0.3">
      <c r="A112" s="4" t="s">
        <v>53</v>
      </c>
      <c r="B112" s="3" t="s">
        <v>161</v>
      </c>
      <c r="C112" s="3">
        <v>11.48</v>
      </c>
      <c r="D112" s="3">
        <v>466</v>
      </c>
      <c r="E112" s="3">
        <v>674</v>
      </c>
      <c r="F112" s="3">
        <v>72584.806569950699</v>
      </c>
      <c r="G112" s="3">
        <v>4800</v>
      </c>
      <c r="H112" s="3">
        <v>618.56097560975604</v>
      </c>
      <c r="I112" s="3">
        <v>1.446351931330472</v>
      </c>
      <c r="J112" s="3">
        <v>155.76138748916458</v>
      </c>
      <c r="K112" s="3">
        <v>4800</v>
      </c>
      <c r="L112" s="3">
        <v>1.3273841142654419</v>
      </c>
      <c r="M112" s="3">
        <v>754.49631565946027</v>
      </c>
      <c r="N112" s="3">
        <v>95267.558623060322</v>
      </c>
      <c r="O112" s="3">
        <v>6300</v>
      </c>
      <c r="P112" s="3">
        <v>591.7985029469769</v>
      </c>
      <c r="Q112" s="3">
        <v>1.6190908061361808</v>
      </c>
      <c r="R112" s="3">
        <v>204.43682861328125</v>
      </c>
      <c r="S112" s="3">
        <v>6300</v>
      </c>
      <c r="T112" s="3">
        <v>1.2699538689849292</v>
      </c>
      <c r="U112" s="3">
        <v>3000</v>
      </c>
      <c r="V112" s="3">
        <v>7000</v>
      </c>
      <c r="W112" s="3">
        <v>75609.171875</v>
      </c>
      <c r="X112" s="3">
        <v>4.3600000000000003</v>
      </c>
      <c r="Y112" s="3">
        <v>3.9</v>
      </c>
      <c r="Z112" s="3">
        <v>0.4631306529045105</v>
      </c>
      <c r="AA112" s="3">
        <v>2.327948570907441</v>
      </c>
      <c r="AB112" s="13">
        <f>coeff!$D$1+coeff!$D$2*C112+coeff!$D$3*D112+coeff!$D$4*N112+coeff!$D$5*W112+coeff!$D$6*X112+coeff!$D$7*Y112+coeff!$D$8*Z112+coeff!$D$9*AA112</f>
        <v>1.2824091100605983</v>
      </c>
      <c r="AC112" s="13">
        <f>coeff!$E$1+coeff!$E$2*C112+coeff!$E$3*D112+coeff!$E$4*N112+coeff!$E$5*W112+coeff!$E$6*X112+coeff!$E$7*Y112+coeff!$E$8*Z112+coeff!$E$9*AA112</f>
        <v>1.5643772279879193</v>
      </c>
      <c r="AD112" s="13">
        <f>coeff!$F$1+coeff!$F$2*C112+coeff!$F$3*D112+coeff!$F$4*N112+coeff!$F$5*W112+coeff!$F$6*X112+coeff!$F$7*Y112+coeff!$F$8*Z112+coeff!$F$9*AA112</f>
        <v>1.3181318492896674</v>
      </c>
      <c r="AE112" s="13">
        <f>coeff!$G$1+coeff!$G$2*C112+coeff!$G$3*D112+coeff!$G$4*N112+coeff!$G$5*W112+coeff!$G$6*X112+coeff!$G$7*Y112+coeff!$G$8*Z112+coeff!$G$9*AA112</f>
        <v>1.4253830054428376</v>
      </c>
      <c r="AG112" s="3">
        <v>1.2699538689849292</v>
      </c>
      <c r="AH112" s="13">
        <v>1.2824091100605983</v>
      </c>
      <c r="AI112" s="3">
        <v>1.2699538689849292</v>
      </c>
      <c r="AJ112" s="3">
        <f t="shared" si="10"/>
        <v>0.98076326863939778</v>
      </c>
      <c r="AM112" s="3">
        <v>2289.8407039709455</v>
      </c>
      <c r="AN112" s="3">
        <v>2409.1422703218641</v>
      </c>
      <c r="AP112" s="3">
        <v>1.6190908061361808</v>
      </c>
      <c r="AQ112" s="13">
        <v>1.5643772279879193</v>
      </c>
      <c r="AR112" s="3">
        <v>1.6190908061361808</v>
      </c>
      <c r="AS112" s="13">
        <f t="shared" si="11"/>
        <v>-3.379277921961072</v>
      </c>
      <c r="AV112" s="3">
        <v>1.3273841142654419</v>
      </c>
      <c r="AW112" s="13">
        <v>1.3181318492896674</v>
      </c>
      <c r="AX112" s="3">
        <v>1.3273841142654419</v>
      </c>
      <c r="AY112" s="13">
        <f t="shared" si="12"/>
        <v>-0.69702996113484161</v>
      </c>
      <c r="BA112" s="3">
        <v>1.446351931330472</v>
      </c>
      <c r="BB112" s="13">
        <v>1.4253830054428376</v>
      </c>
      <c r="BC112" s="3">
        <v>1.446351931330472</v>
      </c>
      <c r="BD112" s="13">
        <f t="shared" si="13"/>
        <v>-1.4497803358512833</v>
      </c>
      <c r="BG112" s="13">
        <v>1.3181318492896674</v>
      </c>
      <c r="BH112" s="13">
        <v>1.2824091100605983</v>
      </c>
      <c r="BI112" s="3">
        <v>2494.8198310805815</v>
      </c>
      <c r="BJ112" s="13">
        <f t="shared" si="14"/>
        <v>0.10572112826968416</v>
      </c>
      <c r="BK112" s="13">
        <f t="shared" si="15"/>
        <v>2.6005409593502655</v>
      </c>
      <c r="BL112" s="13">
        <f t="shared" si="17"/>
        <v>4.0653513988911811</v>
      </c>
      <c r="BO112" s="3">
        <v>2597.3379832503715</v>
      </c>
      <c r="BP112" s="3">
        <v>2494.8198310805815</v>
      </c>
      <c r="BQ112" s="3">
        <v>2597.3379832503715</v>
      </c>
      <c r="BR112" s="13">
        <f t="shared" si="16"/>
        <v>-3.9470470470499315</v>
      </c>
    </row>
    <row r="113" spans="1:70" ht="43.2" x14ac:dyDescent="0.3">
      <c r="A113" s="4" t="s">
        <v>162</v>
      </c>
      <c r="B113" s="3" t="s">
        <v>163</v>
      </c>
      <c r="C113" s="3">
        <v>11.4</v>
      </c>
      <c r="D113" s="3">
        <v>433</v>
      </c>
      <c r="E113" s="3">
        <v>612</v>
      </c>
      <c r="F113" s="3">
        <v>57747.575384371114</v>
      </c>
      <c r="G113" s="3">
        <v>5500</v>
      </c>
      <c r="H113" s="3">
        <v>562.02439024390242</v>
      </c>
      <c r="I113" s="3">
        <v>1.4133949191685913</v>
      </c>
      <c r="J113" s="3">
        <v>133.36622490616887</v>
      </c>
      <c r="K113" s="3">
        <v>5500</v>
      </c>
      <c r="L113" s="3">
        <v>1.2979776859283447</v>
      </c>
      <c r="M113" s="3">
        <v>711.25657677277604</v>
      </c>
      <c r="N113" s="3">
        <v>69297.09046124536</v>
      </c>
      <c r="O113" s="3">
        <v>6600</v>
      </c>
      <c r="P113" s="3">
        <v>540.84943964902186</v>
      </c>
      <c r="Q113" s="3">
        <v>1.64262488862073</v>
      </c>
      <c r="R113" s="3">
        <v>160.03947448730469</v>
      </c>
      <c r="S113" s="3">
        <v>6600</v>
      </c>
      <c r="T113" s="3">
        <v>1.2490749183580181</v>
      </c>
      <c r="U113" s="3">
        <v>3000</v>
      </c>
      <c r="V113" s="3">
        <v>7000</v>
      </c>
      <c r="W113" s="3">
        <v>52497.79296875</v>
      </c>
      <c r="X113" s="3">
        <v>4.3499999999999996</v>
      </c>
      <c r="Y113" s="3">
        <v>3.64</v>
      </c>
      <c r="Z113" s="3">
        <v>0.42945820093154907</v>
      </c>
      <c r="AA113" s="3">
        <v>3.0356611404086986</v>
      </c>
      <c r="AB113" s="13">
        <f>coeff!$D$1+coeff!$D$2*C113+coeff!$D$3*D113+coeff!$D$4*N113+coeff!$D$5*W113+coeff!$D$6*X113+coeff!$D$7*Y113+coeff!$D$8*Z113+coeff!$D$9*AA113</f>
        <v>1.1534238560874708</v>
      </c>
      <c r="AC113" s="13">
        <f>coeff!$E$1+coeff!$E$2*C113+coeff!$E$3*D113+coeff!$E$4*N113+coeff!$E$5*W113+coeff!$E$6*X113+coeff!$E$7*Y113+coeff!$E$8*Z113+coeff!$E$9*AA113</f>
        <v>1.5139582106203056</v>
      </c>
      <c r="AD113" s="13">
        <f>coeff!$F$1+coeff!$F$2*C113+coeff!$F$3*D113+coeff!$F$4*N113+coeff!$F$5*W113+coeff!$F$6*X113+coeff!$F$7*Y113+coeff!$F$8*Z113+coeff!$F$9*AA113</f>
        <v>1.2376650472028488</v>
      </c>
      <c r="AE113" s="13">
        <f>coeff!$G$1+coeff!$G$2*C113+coeff!$G$3*D113+coeff!$G$4*N113+coeff!$G$5*W113+coeff!$G$6*X113+coeff!$G$7*Y113+coeff!$G$8*Z113+coeff!$G$9*AA113</f>
        <v>1.352119811546844</v>
      </c>
      <c r="AG113" s="3">
        <v>1.2490749183580181</v>
      </c>
      <c r="AH113" s="13">
        <v>1.1534238560874708</v>
      </c>
      <c r="AI113" s="3">
        <v>1.2490749183580181</v>
      </c>
      <c r="AJ113" s="3">
        <f t="shared" si="10"/>
        <v>-7.6577522184406863</v>
      </c>
      <c r="AM113" s="3">
        <v>2288.9182232146741</v>
      </c>
      <c r="AN113" s="3">
        <v>2510.0430782405238</v>
      </c>
      <c r="AP113" s="3">
        <v>1.64262488862073</v>
      </c>
      <c r="AQ113" s="13">
        <v>1.5139582106203056</v>
      </c>
      <c r="AR113" s="3">
        <v>1.64262488862073</v>
      </c>
      <c r="AS113" s="13">
        <f t="shared" si="11"/>
        <v>-7.8329921147403612</v>
      </c>
      <c r="AV113" s="3">
        <v>1.2979776859283447</v>
      </c>
      <c r="AW113" s="13">
        <v>1.2376650472028488</v>
      </c>
      <c r="AX113" s="3">
        <v>1.2979776859283447</v>
      </c>
      <c r="AY113" s="13">
        <f t="shared" si="12"/>
        <v>-4.6466622176450532</v>
      </c>
      <c r="BA113" s="3">
        <v>1.4133949191685913</v>
      </c>
      <c r="BB113" s="13">
        <v>1.352119811546844</v>
      </c>
      <c r="BC113" s="3">
        <v>1.4133949191685913</v>
      </c>
      <c r="BD113" s="13">
        <f t="shared" si="13"/>
        <v>-4.3353139869634907</v>
      </c>
      <c r="BG113" s="13">
        <v>1.2376650472028488</v>
      </c>
      <c r="BH113" s="13">
        <v>1.1534238560874708</v>
      </c>
      <c r="BI113" s="3">
        <v>2403.9232704866658</v>
      </c>
      <c r="BJ113" s="13">
        <f t="shared" si="14"/>
        <v>-1.2834367196346008E-2</v>
      </c>
      <c r="BK113" s="13">
        <f t="shared" si="15"/>
        <v>2.3910889032903198</v>
      </c>
      <c r="BL113" s="13">
        <f t="shared" si="17"/>
        <v>-0.53675826016694506</v>
      </c>
      <c r="BO113" s="3">
        <v>2547.052604286363</v>
      </c>
      <c r="BP113" s="3">
        <v>2403.9232704866658</v>
      </c>
      <c r="BQ113" s="3">
        <v>2547.052604286363</v>
      </c>
      <c r="BR113" s="13">
        <f t="shared" si="16"/>
        <v>-5.6194101982357507</v>
      </c>
    </row>
    <row r="114" spans="1:70" ht="28.8" x14ac:dyDescent="0.3">
      <c r="A114" s="4" t="s">
        <v>53</v>
      </c>
      <c r="B114" s="3" t="s">
        <v>164</v>
      </c>
      <c r="C114" s="3">
        <v>11.4</v>
      </c>
      <c r="D114" s="3">
        <v>433</v>
      </c>
      <c r="E114" s="3">
        <v>612</v>
      </c>
      <c r="F114" s="3">
        <v>57747.575384371114</v>
      </c>
      <c r="G114" s="3">
        <v>5500</v>
      </c>
      <c r="H114" s="3">
        <v>561.85365853658539</v>
      </c>
      <c r="I114" s="3">
        <v>1.4133949191685913</v>
      </c>
      <c r="J114" s="3">
        <v>133.36622490616887</v>
      </c>
      <c r="K114" s="3">
        <v>5500</v>
      </c>
      <c r="L114" s="3">
        <v>1.2975833415985107</v>
      </c>
      <c r="M114" s="3">
        <v>711.25657677277604</v>
      </c>
      <c r="N114" s="3">
        <v>69297.09046124536</v>
      </c>
      <c r="O114" s="3">
        <v>6600</v>
      </c>
      <c r="P114" s="3">
        <v>540.74541647763931</v>
      </c>
      <c r="Q114" s="3">
        <v>1.64262488862073</v>
      </c>
      <c r="R114" s="3">
        <v>160.03947448730469</v>
      </c>
      <c r="S114" s="3">
        <v>6600</v>
      </c>
      <c r="T114" s="3">
        <v>1.2488346800869263</v>
      </c>
      <c r="U114" s="3">
        <v>3000</v>
      </c>
      <c r="V114" s="3">
        <v>7000</v>
      </c>
      <c r="W114" s="3">
        <v>52497.79296875</v>
      </c>
      <c r="X114" s="3">
        <v>4.3499999999999996</v>
      </c>
      <c r="Y114" s="3">
        <v>3.64</v>
      </c>
      <c r="Z114" s="3">
        <v>0.42945820093154907</v>
      </c>
      <c r="AA114" s="3">
        <v>3.0356611404086986</v>
      </c>
      <c r="AB114" s="13">
        <f>coeff!$D$1+coeff!$D$2*C114+coeff!$D$3*D114+coeff!$D$4*N114+coeff!$D$5*W114+coeff!$D$6*X114+coeff!$D$7*Y114+coeff!$D$8*Z114+coeff!$D$9*AA114</f>
        <v>1.1534238560874708</v>
      </c>
      <c r="AC114" s="13">
        <f>coeff!$E$1+coeff!$E$2*C114+coeff!$E$3*D114+coeff!$E$4*N114+coeff!$E$5*W114+coeff!$E$6*X114+coeff!$E$7*Y114+coeff!$E$8*Z114+coeff!$E$9*AA114</f>
        <v>1.5139582106203056</v>
      </c>
      <c r="AD114" s="13">
        <f>coeff!$F$1+coeff!$F$2*C114+coeff!$F$3*D114+coeff!$F$4*N114+coeff!$F$5*W114+coeff!$F$6*X114+coeff!$F$7*Y114+coeff!$F$8*Z114+coeff!$F$9*AA114</f>
        <v>1.2376650472028488</v>
      </c>
      <c r="AE114" s="13">
        <f>coeff!$G$1+coeff!$G$2*C114+coeff!$G$3*D114+coeff!$G$4*N114+coeff!$G$5*W114+coeff!$G$6*X114+coeff!$G$7*Y114+coeff!$G$8*Z114+coeff!$G$9*AA114</f>
        <v>1.352119811546844</v>
      </c>
      <c r="AG114" s="3">
        <v>1.2488346800869263</v>
      </c>
      <c r="AH114" s="13">
        <v>1.1534238560874708</v>
      </c>
      <c r="AI114" s="3">
        <v>1.2488346800869263</v>
      </c>
      <c r="AJ114" s="3">
        <f t="shared" si="10"/>
        <v>-7.6399883443991472</v>
      </c>
      <c r="AM114" s="3">
        <v>2283.672518744429</v>
      </c>
      <c r="AN114" s="3">
        <v>2235.5459782976718</v>
      </c>
      <c r="AP114" s="3">
        <v>1.64262488862073</v>
      </c>
      <c r="AQ114" s="13">
        <v>1.5139582106203056</v>
      </c>
      <c r="AR114" s="3">
        <v>1.64262488862073</v>
      </c>
      <c r="AS114" s="13">
        <f t="shared" si="11"/>
        <v>-7.8329921147403612</v>
      </c>
      <c r="AV114" s="3">
        <v>1.2975833415985107</v>
      </c>
      <c r="AW114" s="13">
        <v>1.2376650472028488</v>
      </c>
      <c r="AX114" s="3">
        <v>1.2975833415985107</v>
      </c>
      <c r="AY114" s="13">
        <f t="shared" si="12"/>
        <v>-4.6176836951257263</v>
      </c>
      <c r="BA114" s="3">
        <v>1.4133949191685913</v>
      </c>
      <c r="BB114" s="13">
        <v>1.352119811546844</v>
      </c>
      <c r="BC114" s="3">
        <v>1.4133949191685913</v>
      </c>
      <c r="BD114" s="13">
        <f t="shared" si="13"/>
        <v>-4.3353139869634907</v>
      </c>
      <c r="BG114" s="13">
        <v>1.2376650472028488</v>
      </c>
      <c r="BH114" s="13">
        <v>1.1534238560874708</v>
      </c>
      <c r="BI114" s="3">
        <v>2403.9232704866658</v>
      </c>
      <c r="BJ114" s="13">
        <f t="shared" si="14"/>
        <v>-1.2834367196346008E-2</v>
      </c>
      <c r="BK114" s="13">
        <f t="shared" si="15"/>
        <v>2.3910889032903198</v>
      </c>
      <c r="BL114" s="13">
        <f t="shared" si="17"/>
        <v>-0.53675826016694506</v>
      </c>
      <c r="BO114" s="3">
        <v>2546.418021685437</v>
      </c>
      <c r="BP114" s="3">
        <v>2403.9232704866658</v>
      </c>
      <c r="BQ114" s="3">
        <v>2546.418021685437</v>
      </c>
      <c r="BR114" s="13">
        <f t="shared" si="16"/>
        <v>-5.5958899907744115</v>
      </c>
    </row>
    <row r="115" spans="1:70" ht="72" x14ac:dyDescent="0.3">
      <c r="A115" s="4" t="s">
        <v>49</v>
      </c>
      <c r="B115" s="3" t="s">
        <v>159</v>
      </c>
      <c r="C115" s="3">
        <v>11.2</v>
      </c>
      <c r="D115" s="3">
        <v>378</v>
      </c>
      <c r="E115" s="3">
        <v>538</v>
      </c>
      <c r="F115" s="3">
        <v>46010.704961991389</v>
      </c>
      <c r="G115" s="3">
        <v>5400</v>
      </c>
      <c r="H115" s="3">
        <v>489.19512195121951</v>
      </c>
      <c r="I115" s="3">
        <v>1.4232804232804233</v>
      </c>
      <c r="J115" s="3">
        <v>121.72144169838992</v>
      </c>
      <c r="K115" s="3">
        <v>5400</v>
      </c>
      <c r="L115" s="3">
        <v>1.2941670417785645</v>
      </c>
      <c r="M115" s="3">
        <v>622.75886371891954</v>
      </c>
      <c r="N115" s="3">
        <v>57939.40624843361</v>
      </c>
      <c r="O115" s="3">
        <v>6800</v>
      </c>
      <c r="P115" s="3">
        <v>471.22171563965537</v>
      </c>
      <c r="Q115" s="3">
        <v>1.647510221478623</v>
      </c>
      <c r="R115" s="3">
        <v>153.27885437011719</v>
      </c>
      <c r="S115" s="3">
        <v>6800</v>
      </c>
      <c r="T115" s="3">
        <v>1.2466182953430043</v>
      </c>
      <c r="U115" s="3">
        <v>3000</v>
      </c>
      <c r="V115" s="3">
        <v>7000</v>
      </c>
      <c r="W115" s="3">
        <v>42602.50390625</v>
      </c>
      <c r="X115" s="3">
        <v>4</v>
      </c>
      <c r="Y115" s="3">
        <v>3.75</v>
      </c>
      <c r="Z115" s="3">
        <v>0.46977949142456055</v>
      </c>
      <c r="AA115" s="3">
        <v>3.2321241999559547</v>
      </c>
      <c r="AB115" s="13">
        <f>coeff!$D$1+coeff!$D$2*C115+coeff!$D$3*D115+coeff!$D$4*N115+coeff!$D$5*W115+coeff!$D$6*X115+coeff!$D$7*Y115+coeff!$D$8*Z115+coeff!$D$9*AA115</f>
        <v>1.2459361853892159</v>
      </c>
      <c r="AC115" s="13">
        <f>coeff!$E$1+coeff!$E$2*C115+coeff!$E$3*D115+coeff!$E$4*N115+coeff!$E$5*W115+coeff!$E$6*X115+coeff!$E$7*Y115+coeff!$E$8*Z115+coeff!$E$9*AA115</f>
        <v>1.6710150926137808</v>
      </c>
      <c r="AD115" s="13">
        <f>coeff!$F$1+coeff!$F$2*C115+coeff!$F$3*D115+coeff!$F$4*N115+coeff!$F$5*W115+coeff!$F$6*X115+coeff!$F$7*Y115+coeff!$F$8*Z115+coeff!$F$9*AA115</f>
        <v>1.307729697143438</v>
      </c>
      <c r="AE115" s="13">
        <f>coeff!$G$1+coeff!$G$2*C115+coeff!$G$3*D115+coeff!$G$4*N115+coeff!$G$5*W115+coeff!$G$6*X115+coeff!$G$7*Y115+coeff!$G$8*Z115+coeff!$G$9*AA115</f>
        <v>1.4351491992240142</v>
      </c>
      <c r="AG115" s="3">
        <v>1.2466182953430043</v>
      </c>
      <c r="AH115" s="13">
        <v>1.2459361853892159</v>
      </c>
      <c r="AI115" s="3">
        <v>1.2466182953430043</v>
      </c>
      <c r="AJ115" s="3">
        <f t="shared" si="10"/>
        <v>-5.4716825217191831E-2</v>
      </c>
      <c r="AM115" s="3">
        <v>2283.6618034518438</v>
      </c>
      <c r="AN115" s="3">
        <v>2139.3840146264261</v>
      </c>
      <c r="AP115" s="3">
        <v>1.647510221478623</v>
      </c>
      <c r="AQ115" s="13">
        <v>1.6710150926137808</v>
      </c>
      <c r="AR115" s="3">
        <v>1.647510221478623</v>
      </c>
      <c r="AS115" s="13">
        <f t="shared" si="11"/>
        <v>1.4266904586523526</v>
      </c>
      <c r="AV115" s="3">
        <v>1.2941670417785645</v>
      </c>
      <c r="AW115" s="13">
        <v>1.307729697143438</v>
      </c>
      <c r="AX115" s="3">
        <v>1.2941670417785645</v>
      </c>
      <c r="AY115" s="13">
        <f t="shared" si="12"/>
        <v>1.0479833689965166</v>
      </c>
      <c r="BA115" s="3">
        <v>1.4232804232804233</v>
      </c>
      <c r="BB115" s="13">
        <v>1.4351491992240142</v>
      </c>
      <c r="BC115" s="3">
        <v>1.4232804232804233</v>
      </c>
      <c r="BD115" s="13">
        <f t="shared" si="13"/>
        <v>0.83390284510731794</v>
      </c>
      <c r="BG115" s="13">
        <v>1.307729697143438</v>
      </c>
      <c r="BH115" s="13">
        <v>1.2459361853892159</v>
      </c>
      <c r="BI115" s="3">
        <v>2554.4354841108097</v>
      </c>
      <c r="BJ115" s="13">
        <f t="shared" si="14"/>
        <v>-7.6960157815619823E-4</v>
      </c>
      <c r="BK115" s="13">
        <f t="shared" si="15"/>
        <v>2.5536658825326537</v>
      </c>
      <c r="BL115" s="13">
        <f t="shared" si="17"/>
        <v>-3.0137128878932631E-2</v>
      </c>
      <c r="BO115" s="3">
        <v>2540.7853371215683</v>
      </c>
      <c r="BP115" s="3">
        <v>2554.4354841108097</v>
      </c>
      <c r="BQ115" s="3">
        <v>2540.7853371215683</v>
      </c>
      <c r="BR115" s="13">
        <f t="shared" si="16"/>
        <v>0.53724125331680095</v>
      </c>
    </row>
    <row r="116" spans="1:70" ht="28.8" x14ac:dyDescent="0.3">
      <c r="A116" s="4" t="s">
        <v>25</v>
      </c>
      <c r="B116" s="3" t="s">
        <v>87</v>
      </c>
      <c r="C116" s="3">
        <v>10.4</v>
      </c>
      <c r="D116" s="3">
        <v>409</v>
      </c>
      <c r="E116" s="3">
        <v>619</v>
      </c>
      <c r="F116" s="3">
        <v>52905.852974092806</v>
      </c>
      <c r="G116" s="3">
        <v>5100</v>
      </c>
      <c r="H116" s="3">
        <v>552.04878048780483</v>
      </c>
      <c r="I116" s="3">
        <v>1.5134474327628362</v>
      </c>
      <c r="J116" s="3">
        <v>129.35416375083815</v>
      </c>
      <c r="K116" s="3">
        <v>5100</v>
      </c>
      <c r="L116" s="3">
        <v>1.3497524261474609</v>
      </c>
      <c r="M116" s="3">
        <v>673.25282564207521</v>
      </c>
      <c r="N116" s="3">
        <v>67429.02830031437</v>
      </c>
      <c r="O116" s="3">
        <v>6500</v>
      </c>
      <c r="P116" s="3">
        <v>481.34261294820539</v>
      </c>
      <c r="Q116" s="3">
        <v>1.6460949282202328</v>
      </c>
      <c r="R116" s="3">
        <v>164.86314392089844</v>
      </c>
      <c r="S116" s="3">
        <v>6500</v>
      </c>
      <c r="T116" s="3">
        <v>1.1768768042743407</v>
      </c>
      <c r="U116" s="3">
        <v>2500</v>
      </c>
      <c r="V116" s="3">
        <v>6500</v>
      </c>
      <c r="W116" s="3">
        <v>46681.6328125</v>
      </c>
      <c r="X116" s="3">
        <v>4.0339999999999998</v>
      </c>
      <c r="Y116" s="3">
        <v>4</v>
      </c>
      <c r="Z116" s="3">
        <v>0.42618545889854431</v>
      </c>
      <c r="AA116" s="3">
        <v>2.9321934237661837</v>
      </c>
      <c r="AB116" s="13">
        <f>coeff!$D$1+coeff!$D$2*C116+coeff!$D$3*D116+coeff!$D$4*N116+coeff!$D$5*W116+coeff!$D$6*X116+coeff!$D$7*Y116+coeff!$D$8*Z116+coeff!$D$9*AA116</f>
        <v>1.1095533464657175</v>
      </c>
      <c r="AC116" s="13">
        <f>coeff!$E$1+coeff!$E$2*C116+coeff!$E$3*D116+coeff!$E$4*N116+coeff!$E$5*W116+coeff!$E$6*X116+coeff!$E$7*Y116+coeff!$E$8*Z116+coeff!$E$9*AA116</f>
        <v>1.5586989960607298</v>
      </c>
      <c r="AD116" s="13">
        <f>coeff!$F$1+coeff!$F$2*C116+coeff!$F$3*D116+coeff!$F$4*N116+coeff!$F$5*W116+coeff!$F$6*X116+coeff!$F$7*Y116+coeff!$F$8*Z116+coeff!$F$9*AA116</f>
        <v>1.2696563499357858</v>
      </c>
      <c r="AE116" s="13">
        <f>coeff!$G$1+coeff!$G$2*C116+coeff!$G$3*D116+coeff!$G$4*N116+coeff!$G$5*W116+coeff!$G$6*X116+coeff!$G$7*Y116+coeff!$G$8*Z116+coeff!$G$9*AA116</f>
        <v>1.3951213185176705</v>
      </c>
      <c r="AG116" s="3">
        <v>1.1768768042743407</v>
      </c>
      <c r="AH116" s="13">
        <v>1.1095533464657175</v>
      </c>
      <c r="AI116" s="3">
        <v>1.1768768042743407</v>
      </c>
      <c r="AJ116" s="3">
        <f t="shared" si="10"/>
        <v>-5.7205187122482828</v>
      </c>
      <c r="AM116" s="3">
        <v>2277.527878826404</v>
      </c>
      <c r="AN116" s="3">
        <v>2332.1110503711866</v>
      </c>
      <c r="AP116" s="3">
        <v>1.6460949282202328</v>
      </c>
      <c r="AQ116" s="13">
        <v>1.5586989960607298</v>
      </c>
      <c r="AR116" s="3">
        <v>1.6460949282202328</v>
      </c>
      <c r="AS116" s="13">
        <f t="shared" si="11"/>
        <v>-5.3092887087621374</v>
      </c>
      <c r="AV116" s="3">
        <v>1.3497524261474609</v>
      </c>
      <c r="AW116" s="13">
        <v>1.2696563499357858</v>
      </c>
      <c r="AX116" s="3">
        <v>1.3497524261474609</v>
      </c>
      <c r="AY116" s="13">
        <f t="shared" si="12"/>
        <v>-5.9341309309804204</v>
      </c>
      <c r="BA116" s="3">
        <v>1.5134474327628362</v>
      </c>
      <c r="BB116" s="13">
        <v>1.3951213185176705</v>
      </c>
      <c r="BC116" s="3">
        <v>1.5134474327628362</v>
      </c>
      <c r="BD116" s="13">
        <f t="shared" si="13"/>
        <v>-7.8183167570715302</v>
      </c>
      <c r="BG116" s="13">
        <v>1.2696563499357858</v>
      </c>
      <c r="BH116" s="13">
        <v>1.1095533464657175</v>
      </c>
      <c r="BI116" s="3">
        <v>2390.5594207400154</v>
      </c>
      <c r="BJ116" s="13">
        <f t="shared" si="14"/>
        <v>-1.1349724338512335E-2</v>
      </c>
      <c r="BK116" s="13">
        <f t="shared" si="15"/>
        <v>2.379209696401503</v>
      </c>
      <c r="BL116" s="13">
        <f t="shared" si="17"/>
        <v>-0.47703757914565154</v>
      </c>
      <c r="BO116" s="3">
        <v>2526.6292304218014</v>
      </c>
      <c r="BP116" s="3">
        <v>2390.5594207400154</v>
      </c>
      <c r="BQ116" s="3">
        <v>2526.6292304218014</v>
      </c>
      <c r="BR116" s="13">
        <f t="shared" si="16"/>
        <v>-5.3854284611070593</v>
      </c>
    </row>
    <row r="117" spans="1:70" ht="72" x14ac:dyDescent="0.3">
      <c r="A117" s="4" t="s">
        <v>49</v>
      </c>
      <c r="B117" s="3" t="s">
        <v>165</v>
      </c>
      <c r="C117" s="3">
        <v>11.49</v>
      </c>
      <c r="D117" s="3">
        <v>400</v>
      </c>
      <c r="E117" s="3">
        <v>553</v>
      </c>
      <c r="F117" s="3">
        <v>47296.560149014411</v>
      </c>
      <c r="G117" s="3">
        <v>5000</v>
      </c>
      <c r="H117" s="3">
        <v>515.19512195121956</v>
      </c>
      <c r="I117" s="3">
        <v>1.3825000000000001</v>
      </c>
      <c r="J117" s="3">
        <v>118.24140037253602</v>
      </c>
      <c r="K117" s="3">
        <v>5000</v>
      </c>
      <c r="L117" s="3">
        <v>1.2879878282546997</v>
      </c>
      <c r="M117" s="3">
        <v>638.60010667520362</v>
      </c>
      <c r="N117" s="3">
        <v>61485.528193718746</v>
      </c>
      <c r="O117" s="3">
        <v>6500</v>
      </c>
      <c r="P117" s="3">
        <v>493.87972704561412</v>
      </c>
      <c r="Q117" s="3">
        <v>1.596500266688009</v>
      </c>
      <c r="R117" s="3">
        <v>153.71382141113281</v>
      </c>
      <c r="S117" s="3">
        <v>6500</v>
      </c>
      <c r="T117" s="3">
        <v>1.2346993176140353</v>
      </c>
      <c r="U117" s="3">
        <v>3000</v>
      </c>
      <c r="V117" s="3">
        <v>7000</v>
      </c>
      <c r="W117" s="3">
        <v>47296.5625</v>
      </c>
      <c r="X117" s="3">
        <v>4</v>
      </c>
      <c r="Y117" s="3">
        <v>3.97</v>
      </c>
      <c r="Z117" s="3">
        <v>0.45904195308685303</v>
      </c>
      <c r="AA117" s="3">
        <v>3.1582489922409054</v>
      </c>
      <c r="AB117" s="13">
        <f>coeff!$D$1+coeff!$D$2*C117+coeff!$D$3*D117+coeff!$D$4*N117+coeff!$D$5*W117+coeff!$D$6*X117+coeff!$D$7*Y117+coeff!$D$8*Z117+coeff!$D$9*AA117</f>
        <v>1.2421597906301227</v>
      </c>
      <c r="AC117" s="13">
        <f>coeff!$E$1+coeff!$E$2*C117+coeff!$E$3*D117+coeff!$E$4*N117+coeff!$E$5*W117+coeff!$E$6*X117+coeff!$E$7*Y117+coeff!$E$8*Z117+coeff!$E$9*AA117</f>
        <v>1.6175141672121007</v>
      </c>
      <c r="AD117" s="13">
        <f>coeff!$F$1+coeff!$F$2*C117+coeff!$F$3*D117+coeff!$F$4*N117+coeff!$F$5*W117+coeff!$F$6*X117+coeff!$F$7*Y117+coeff!$F$8*Z117+coeff!$F$9*AA117</f>
        <v>1.3074960182738598</v>
      </c>
      <c r="AE117" s="13">
        <f>coeff!$G$1+coeff!$G$2*C117+coeff!$G$3*D117+coeff!$G$4*N117+coeff!$G$5*W117+coeff!$G$6*X117+coeff!$G$7*Y117+coeff!$G$8*Z117+coeff!$G$9*AA117</f>
        <v>1.4318504986025413</v>
      </c>
      <c r="AG117" s="3">
        <v>1.2346993176140353</v>
      </c>
      <c r="AH117" s="13">
        <v>1.2421597906301227</v>
      </c>
      <c r="AI117" s="3">
        <v>1.2346993176140353</v>
      </c>
      <c r="AJ117" s="3">
        <f t="shared" si="10"/>
        <v>0.60423399524543697</v>
      </c>
      <c r="AM117" s="3">
        <v>2277.1923473182219</v>
      </c>
      <c r="AN117" s="3">
        <v>2206.3234950627611</v>
      </c>
      <c r="AP117" s="3">
        <v>1.596500266688009</v>
      </c>
      <c r="AQ117" s="13">
        <v>1.6175141672121007</v>
      </c>
      <c r="AR117" s="3">
        <v>1.596500266688009</v>
      </c>
      <c r="AS117" s="13">
        <f t="shared" si="11"/>
        <v>1.316247855547541</v>
      </c>
      <c r="AV117" s="3">
        <v>1.2879878282546997</v>
      </c>
      <c r="AW117" s="13">
        <v>1.3074960182738598</v>
      </c>
      <c r="AX117" s="3">
        <v>1.2879878282546997</v>
      </c>
      <c r="AY117" s="13">
        <f t="shared" si="12"/>
        <v>1.5146253397126279</v>
      </c>
      <c r="BA117" s="3">
        <v>1.3825000000000001</v>
      </c>
      <c r="BB117" s="13">
        <v>1.4318504986025413</v>
      </c>
      <c r="BC117" s="3">
        <v>1.3825000000000001</v>
      </c>
      <c r="BD117" s="13">
        <f t="shared" si="13"/>
        <v>3.5696563184478309</v>
      </c>
      <c r="BG117" s="13">
        <v>1.3074960182738598</v>
      </c>
      <c r="BH117" s="13">
        <v>1.2421597906301227</v>
      </c>
      <c r="BI117" s="3">
        <v>2573.8516768386626</v>
      </c>
      <c r="BJ117" s="13">
        <f t="shared" si="14"/>
        <v>-2.4195867934680315E-2</v>
      </c>
      <c r="BK117" s="13">
        <f t="shared" si="15"/>
        <v>2.5496558089039825</v>
      </c>
      <c r="BL117" s="13">
        <f t="shared" si="17"/>
        <v>-0.94898565720842787</v>
      </c>
      <c r="BO117" s="3">
        <v>2522.6871458687351</v>
      </c>
      <c r="BP117" s="3">
        <v>2573.8516768386626</v>
      </c>
      <c r="BQ117" s="3">
        <v>2522.6871458687351</v>
      </c>
      <c r="BR117" s="13">
        <f t="shared" si="16"/>
        <v>2.0281758304321156</v>
      </c>
    </row>
    <row r="118" spans="1:70" ht="28.8" x14ac:dyDescent="0.3">
      <c r="A118" s="4" t="s">
        <v>53</v>
      </c>
      <c r="B118" s="3" t="s">
        <v>147</v>
      </c>
      <c r="C118" s="3">
        <v>11.4</v>
      </c>
      <c r="D118" s="3">
        <v>401</v>
      </c>
      <c r="E118" s="3">
        <v>551</v>
      </c>
      <c r="F118" s="3">
        <v>40689.127625042129</v>
      </c>
      <c r="G118" s="3">
        <v>4200</v>
      </c>
      <c r="H118" s="3">
        <v>517.90243902439022</v>
      </c>
      <c r="I118" s="3">
        <v>1.3740648379052369</v>
      </c>
      <c r="J118" s="3">
        <v>101.46914619711254</v>
      </c>
      <c r="K118" s="3">
        <v>4200</v>
      </c>
      <c r="L118" s="3">
        <v>1.2915273904800415</v>
      </c>
      <c r="M118" s="3">
        <v>630.52716555325117</v>
      </c>
      <c r="N118" s="3">
        <v>65877.635202449164</v>
      </c>
      <c r="O118" s="3">
        <v>6800</v>
      </c>
      <c r="P118" s="3">
        <v>491.82991330238485</v>
      </c>
      <c r="Q118" s="3">
        <v>1.5723869465168359</v>
      </c>
      <c r="R118" s="3">
        <v>164.28338623046875</v>
      </c>
      <c r="S118" s="3">
        <v>6800</v>
      </c>
      <c r="T118" s="3">
        <v>1.226508511976022</v>
      </c>
      <c r="U118" s="3">
        <v>3000</v>
      </c>
      <c r="V118" s="3">
        <v>7000</v>
      </c>
      <c r="W118" s="3">
        <v>48439.4375</v>
      </c>
      <c r="X118" s="3">
        <v>4.125</v>
      </c>
      <c r="Y118" s="3">
        <v>3.75</v>
      </c>
      <c r="Z118" s="3">
        <v>0.46489888429641724</v>
      </c>
      <c r="AA118" s="3">
        <v>3.1036112040816</v>
      </c>
      <c r="AB118" s="13">
        <f>coeff!$D$1+coeff!$D$2*C118+coeff!$D$3*D118+coeff!$D$4*N118+coeff!$D$5*W118+coeff!$D$6*X118+coeff!$D$7*Y118+coeff!$D$8*Z118+coeff!$D$9*AA118</f>
        <v>1.2394849408620203</v>
      </c>
      <c r="AC118" s="13">
        <f>coeff!$E$1+coeff!$E$2*C118+coeff!$E$3*D118+coeff!$E$4*N118+coeff!$E$5*W118+coeff!$E$6*X118+coeff!$E$7*Y118+coeff!$E$8*Z118+coeff!$E$9*AA118</f>
        <v>1.6568122540974866</v>
      </c>
      <c r="AD118" s="13">
        <f>coeff!$F$1+coeff!$F$2*C118+coeff!$F$3*D118+coeff!$F$4*N118+coeff!$F$5*W118+coeff!$F$6*X118+coeff!$F$7*Y118+coeff!$F$8*Z118+coeff!$F$9*AA118</f>
        <v>1.3019919359209073</v>
      </c>
      <c r="AE118" s="13">
        <f>coeff!$G$1+coeff!$G$2*C118+coeff!$G$3*D118+coeff!$G$4*N118+coeff!$G$5*W118+coeff!$G$6*X118+coeff!$G$7*Y118+coeff!$G$8*Z118+coeff!$G$9*AA118</f>
        <v>1.4258530424237754</v>
      </c>
      <c r="AG118" s="3">
        <v>1.226508511976022</v>
      </c>
      <c r="AH118" s="13">
        <v>1.2394849408620203</v>
      </c>
      <c r="AI118" s="3">
        <v>1.226508511976022</v>
      </c>
      <c r="AJ118" s="3">
        <f t="shared" si="10"/>
        <v>1.0579974585820124</v>
      </c>
      <c r="AM118" s="3">
        <v>2276.5916237249348</v>
      </c>
      <c r="AN118" s="3">
        <v>2334.4571009456258</v>
      </c>
      <c r="AP118" s="3">
        <v>1.5723869465168359</v>
      </c>
      <c r="AQ118" s="13">
        <v>1.6568122540974866</v>
      </c>
      <c r="AR118" s="3">
        <v>1.5723869465168359</v>
      </c>
      <c r="AS118" s="13">
        <f t="shared" si="11"/>
        <v>5.3692450047153031</v>
      </c>
      <c r="AV118" s="3">
        <v>1.2915273904800415</v>
      </c>
      <c r="AW118" s="13">
        <v>1.3019919359209073</v>
      </c>
      <c r="AX118" s="3">
        <v>1.2915273904800415</v>
      </c>
      <c r="AY118" s="13">
        <f t="shared" si="12"/>
        <v>0.81024572285503904</v>
      </c>
      <c r="BA118" s="3">
        <v>1.3740648379052369</v>
      </c>
      <c r="BB118" s="13">
        <v>1.4258530424237754</v>
      </c>
      <c r="BC118" s="3">
        <v>1.3740648379052369</v>
      </c>
      <c r="BD118" s="13">
        <f t="shared" si="13"/>
        <v>3.768978223581477</v>
      </c>
      <c r="BG118" s="13">
        <v>1.3019919359209073</v>
      </c>
      <c r="BH118" s="13">
        <v>1.2394849408620203</v>
      </c>
      <c r="BI118" s="3">
        <v>2528.8612311501306</v>
      </c>
      <c r="BJ118" s="13">
        <f t="shared" si="14"/>
        <v>1.2615645632796824E-2</v>
      </c>
      <c r="BK118" s="13">
        <f t="shared" si="15"/>
        <v>2.5414768767829274</v>
      </c>
      <c r="BL118" s="13">
        <f t="shared" si="17"/>
        <v>0.49639033697469875</v>
      </c>
      <c r="BO118" s="3">
        <v>2518.0359024560635</v>
      </c>
      <c r="BP118" s="3">
        <v>2528.8612311501306</v>
      </c>
      <c r="BQ118" s="3">
        <v>2518.0359024560635</v>
      </c>
      <c r="BR118" s="13">
        <f t="shared" si="16"/>
        <v>0.42991161021605123</v>
      </c>
    </row>
    <row r="119" spans="1:70" ht="72" x14ac:dyDescent="0.3">
      <c r="A119" s="4" t="s">
        <v>49</v>
      </c>
      <c r="B119" s="3" t="s">
        <v>166</v>
      </c>
      <c r="C119" s="3">
        <v>11.3</v>
      </c>
      <c r="D119" s="3">
        <v>387</v>
      </c>
      <c r="E119" s="3">
        <v>546</v>
      </c>
      <c r="F119" s="3">
        <v>46465.017942945087</v>
      </c>
      <c r="G119" s="3">
        <v>4900</v>
      </c>
      <c r="H119" s="3">
        <v>496.80487804878049</v>
      </c>
      <c r="I119" s="3">
        <v>1.4108527131782946</v>
      </c>
      <c r="J119" s="3">
        <v>120.06464584740333</v>
      </c>
      <c r="K119" s="3">
        <v>4900</v>
      </c>
      <c r="L119" s="3">
        <v>1.2837334871292114</v>
      </c>
      <c r="M119" s="3">
        <v>602.42419127022799</v>
      </c>
      <c r="N119" s="3">
        <v>66378.597061350112</v>
      </c>
      <c r="O119" s="3">
        <v>7000</v>
      </c>
      <c r="P119" s="3">
        <v>475.30880461884925</v>
      </c>
      <c r="Q119" s="3">
        <v>1.556651657029013</v>
      </c>
      <c r="R119" s="3">
        <v>171.52091979980469</v>
      </c>
      <c r="S119" s="3">
        <v>7000</v>
      </c>
      <c r="T119" s="3">
        <v>1.2281881256301015</v>
      </c>
      <c r="U119" s="3">
        <v>3000</v>
      </c>
      <c r="V119" s="3">
        <v>7000</v>
      </c>
      <c r="W119" s="3">
        <v>47413.2890625</v>
      </c>
      <c r="X119" s="3">
        <v>4.125</v>
      </c>
      <c r="Y119" s="3">
        <v>3.6219999999999999</v>
      </c>
      <c r="Z119" s="3">
        <v>0.43886896967887878</v>
      </c>
      <c r="AA119" s="3">
        <v>3.0332445682699123</v>
      </c>
      <c r="AB119" s="13">
        <f>coeff!$D$1+coeff!$D$2*C119+coeff!$D$3*D119+coeff!$D$4*N119+coeff!$D$5*W119+coeff!$D$6*X119+coeff!$D$7*Y119+coeff!$D$8*Z119+coeff!$D$9*AA119</f>
        <v>1.1933801629370393</v>
      </c>
      <c r="AC119" s="13">
        <f>coeff!$E$1+coeff!$E$2*C119+coeff!$E$3*D119+coeff!$E$4*N119+coeff!$E$5*W119+coeff!$E$6*X119+coeff!$E$7*Y119+coeff!$E$8*Z119+coeff!$E$9*AA119</f>
        <v>1.6246721839851737</v>
      </c>
      <c r="AD119" s="13">
        <f>coeff!$F$1+coeff!$F$2*C119+coeff!$F$3*D119+coeff!$F$4*N119+coeff!$F$5*W119+coeff!$F$6*X119+coeff!$F$7*Y119+coeff!$F$8*Z119+coeff!$F$9*AA119</f>
        <v>1.2639805682208685</v>
      </c>
      <c r="AE119" s="13">
        <f>coeff!$G$1+coeff!$G$2*C119+coeff!$G$3*D119+coeff!$G$4*N119+coeff!$G$5*W119+coeff!$G$6*X119+coeff!$G$7*Y119+coeff!$G$8*Z119+coeff!$G$9*AA119</f>
        <v>1.382097276776729</v>
      </c>
      <c r="AG119" s="3">
        <v>1.2281881256301015</v>
      </c>
      <c r="AH119" s="13">
        <v>1.1933801629370393</v>
      </c>
      <c r="AI119" s="3">
        <v>1.2281881256301015</v>
      </c>
      <c r="AJ119" s="3">
        <f t="shared" si="10"/>
        <v>-2.8340904757733707</v>
      </c>
      <c r="AM119" s="3">
        <v>2273.815590760461</v>
      </c>
      <c r="AN119" s="3">
        <v>2341.012811561</v>
      </c>
      <c r="AP119" s="3">
        <v>1.556651657029013</v>
      </c>
      <c r="AQ119" s="13">
        <v>1.6246721839851737</v>
      </c>
      <c r="AR119" s="3">
        <v>1.556651657029013</v>
      </c>
      <c r="AS119" s="13">
        <f t="shared" si="11"/>
        <v>4.3696691323981227</v>
      </c>
      <c r="AV119" s="3">
        <v>1.2837334871292114</v>
      </c>
      <c r="AW119" s="13">
        <v>1.2639805682208685</v>
      </c>
      <c r="AX119" s="3">
        <v>1.2837334871292114</v>
      </c>
      <c r="AY119" s="13">
        <f t="shared" si="12"/>
        <v>-1.5387087044458145</v>
      </c>
      <c r="BA119" s="3">
        <v>1.4108527131782946</v>
      </c>
      <c r="BB119" s="13">
        <v>1.382097276776729</v>
      </c>
      <c r="BC119" s="3">
        <v>1.4108527131782946</v>
      </c>
      <c r="BD119" s="13">
        <f t="shared" si="13"/>
        <v>-2.0381600526384434</v>
      </c>
      <c r="BG119" s="13">
        <v>1.2639805682208685</v>
      </c>
      <c r="BH119" s="13">
        <v>1.1933801629370393</v>
      </c>
      <c r="BI119" s="3">
        <v>2446.1127742451599</v>
      </c>
      <c r="BJ119" s="13">
        <f t="shared" si="14"/>
        <v>1.1247956912748158E-2</v>
      </c>
      <c r="BK119" s="13">
        <f t="shared" si="15"/>
        <v>2.457360731157908</v>
      </c>
      <c r="BL119" s="13">
        <f t="shared" si="17"/>
        <v>0.45772510198159322</v>
      </c>
      <c r="BO119" s="3">
        <v>2511.9216127593127</v>
      </c>
      <c r="BP119" s="3">
        <v>2446.1127742451599</v>
      </c>
      <c r="BQ119" s="3">
        <v>2511.9216127593127</v>
      </c>
      <c r="BR119" s="13">
        <f t="shared" si="16"/>
        <v>-2.6198603563055696</v>
      </c>
    </row>
    <row r="120" spans="1:70" ht="57.6" x14ac:dyDescent="0.3">
      <c r="A120" s="4" t="s">
        <v>43</v>
      </c>
      <c r="B120" s="3" t="s">
        <v>97</v>
      </c>
      <c r="C120" s="3">
        <v>10.5</v>
      </c>
      <c r="D120" s="3">
        <v>417</v>
      </c>
      <c r="E120" s="3">
        <v>604</v>
      </c>
      <c r="F120" s="3">
        <v>59885.409421424156</v>
      </c>
      <c r="G120" s="3">
        <v>5200</v>
      </c>
      <c r="H120" s="3">
        <v>555.90909090909088</v>
      </c>
      <c r="I120" s="3">
        <v>1.4484412470023982</v>
      </c>
      <c r="J120" s="3">
        <v>143.61009453578933</v>
      </c>
      <c r="K120" s="3">
        <v>5200</v>
      </c>
      <c r="L120" s="3">
        <v>1.3331154584884644</v>
      </c>
      <c r="M120" s="3">
        <v>675.3281807889922</v>
      </c>
      <c r="N120" s="3">
        <v>72553.476799033102</v>
      </c>
      <c r="O120" s="3">
        <v>6300</v>
      </c>
      <c r="P120" s="3">
        <v>486.65433835413211</v>
      </c>
      <c r="Q120" s="3">
        <v>1.6194920402613722</v>
      </c>
      <c r="R120" s="3">
        <v>173.98915100097656</v>
      </c>
      <c r="S120" s="3">
        <v>6300</v>
      </c>
      <c r="T120" s="3">
        <v>1.1670367826238186</v>
      </c>
      <c r="U120" s="3">
        <v>2500</v>
      </c>
      <c r="V120" s="3">
        <v>6500</v>
      </c>
      <c r="W120" s="3">
        <v>52190.33984375</v>
      </c>
      <c r="X120" s="3">
        <v>3.95</v>
      </c>
      <c r="Y120" s="3">
        <v>4.25</v>
      </c>
      <c r="Z120" s="3">
        <v>0.38382673263549805</v>
      </c>
      <c r="AA120" s="3">
        <v>2.6287033908281119</v>
      </c>
      <c r="AB120" s="13">
        <f>coeff!$D$1+coeff!$D$2*C120+coeff!$D$3*D120+coeff!$D$4*N120+coeff!$D$5*W120+coeff!$D$6*X120+coeff!$D$7*Y120+coeff!$D$8*Z120+coeff!$D$9*AA120</f>
        <v>1.0518245309842444</v>
      </c>
      <c r="AC120" s="13">
        <f>coeff!$E$1+coeff!$E$2*C120+coeff!$E$3*D120+coeff!$E$4*N120+coeff!$E$5*W120+coeff!$E$6*X120+coeff!$E$7*Y120+coeff!$E$8*Z120+coeff!$E$9*AA120</f>
        <v>1.4426397995283806</v>
      </c>
      <c r="AD120" s="13">
        <f>coeff!$F$1+coeff!$F$2*C120+coeff!$F$3*D120+coeff!$F$4*N120+coeff!$F$5*W120+coeff!$F$6*X120+coeff!$F$7*Y120+coeff!$F$8*Z120+coeff!$F$9*AA120</f>
        <v>1.2471634324565501</v>
      </c>
      <c r="AE120" s="13">
        <f>coeff!$G$1+coeff!$G$2*C120+coeff!$G$3*D120+coeff!$G$4*N120+coeff!$G$5*W120+coeff!$G$6*X120+coeff!$G$7*Y120+coeff!$G$8*Z120+coeff!$G$9*AA120</f>
        <v>1.3660910243449322</v>
      </c>
      <c r="AG120" s="3">
        <v>1.1670367826238186</v>
      </c>
      <c r="AH120" s="13">
        <v>1.0518245309842444</v>
      </c>
      <c r="AI120" s="3">
        <v>1.1670367826238186</v>
      </c>
      <c r="AJ120" s="3">
        <f t="shared" si="10"/>
        <v>-9.8722039746292687</v>
      </c>
      <c r="AM120" s="3">
        <v>2264.0457434125037</v>
      </c>
      <c r="AN120" s="3">
        <v>2264.9123431546877</v>
      </c>
      <c r="AP120" s="3">
        <v>1.6194920402613722</v>
      </c>
      <c r="AQ120" s="13">
        <v>1.4426397995283806</v>
      </c>
      <c r="AR120" s="3">
        <v>1.6194920402613722</v>
      </c>
      <c r="AS120" s="13">
        <f t="shared" si="11"/>
        <v>-10.92022908025217</v>
      </c>
      <c r="AV120" s="3">
        <v>1.3331154584884644</v>
      </c>
      <c r="AW120" s="13">
        <v>1.2471634324565501</v>
      </c>
      <c r="AX120" s="3">
        <v>1.3331154584884644</v>
      </c>
      <c r="AY120" s="13">
        <f t="shared" si="12"/>
        <v>-6.447455506169721</v>
      </c>
      <c r="BA120" s="3">
        <v>1.4484412470023982</v>
      </c>
      <c r="BB120" s="13">
        <v>1.3660910243449322</v>
      </c>
      <c r="BC120" s="3">
        <v>1.4484412470023982</v>
      </c>
      <c r="BD120" s="13">
        <f t="shared" si="13"/>
        <v>-5.6854375576429295</v>
      </c>
      <c r="BG120" s="13">
        <v>1.2471634324565501</v>
      </c>
      <c r="BH120" s="13">
        <v>1.0518245309842444</v>
      </c>
      <c r="BI120" s="3">
        <v>2349.9183562614876</v>
      </c>
      <c r="BJ120" s="13">
        <f t="shared" si="14"/>
        <v>-5.0930392820693005E-2</v>
      </c>
      <c r="BK120" s="13">
        <f t="shared" si="15"/>
        <v>2.2989879634407946</v>
      </c>
      <c r="BL120" s="13">
        <f t="shared" si="17"/>
        <v>-2.2153396899245927</v>
      </c>
      <c r="BO120" s="3">
        <v>2500.1522411122828</v>
      </c>
      <c r="BP120" s="3">
        <v>2349.9183562614876</v>
      </c>
      <c r="BQ120" s="3">
        <v>2500.1522411122828</v>
      </c>
      <c r="BR120" s="13">
        <f t="shared" si="16"/>
        <v>-6.0089894679356908</v>
      </c>
    </row>
    <row r="121" spans="1:70" ht="72" x14ac:dyDescent="0.3">
      <c r="A121" s="4" t="s">
        <v>49</v>
      </c>
      <c r="B121" s="3" t="s">
        <v>159</v>
      </c>
      <c r="C121" s="3">
        <v>11.3</v>
      </c>
      <c r="D121" s="3">
        <v>404</v>
      </c>
      <c r="E121" s="3">
        <v>554</v>
      </c>
      <c r="F121" s="3">
        <v>55480.075269994042</v>
      </c>
      <c r="G121" s="3">
        <v>5900</v>
      </c>
      <c r="H121" s="3">
        <v>513.7560975609756</v>
      </c>
      <c r="I121" s="3">
        <v>1.3712871287128714</v>
      </c>
      <c r="J121" s="3">
        <v>137.32691898513377</v>
      </c>
      <c r="K121" s="3">
        <v>5900</v>
      </c>
      <c r="L121" s="3">
        <v>1.2716734409332275</v>
      </c>
      <c r="M121" s="3">
        <v>671.72962920397083</v>
      </c>
      <c r="N121" s="3">
        <v>65823.8181169421</v>
      </c>
      <c r="O121" s="3">
        <v>7000</v>
      </c>
      <c r="P121" s="3">
        <v>495.12754071304892</v>
      </c>
      <c r="Q121" s="3">
        <v>1.6626971019900267</v>
      </c>
      <c r="R121" s="3">
        <v>162.93023681640625</v>
      </c>
      <c r="S121" s="3">
        <v>7000</v>
      </c>
      <c r="T121" s="3">
        <v>1.2255632195867545</v>
      </c>
      <c r="U121" s="3">
        <v>3000</v>
      </c>
      <c r="V121" s="3">
        <v>7000</v>
      </c>
      <c r="W121" s="3">
        <v>47017.01171875</v>
      </c>
      <c r="X121" s="3">
        <v>4</v>
      </c>
      <c r="Y121" s="3">
        <v>4.0119999999999996</v>
      </c>
      <c r="Z121" s="3">
        <v>0.46760758757591248</v>
      </c>
      <c r="AA121" s="3">
        <v>3.231871636161145</v>
      </c>
      <c r="AB121" s="13">
        <f>coeff!$D$1+coeff!$D$2*C121+coeff!$D$3*D121+coeff!$D$4*N121+coeff!$D$5*W121+coeff!$D$6*X121+coeff!$D$7*Y121+coeff!$D$8*Z121+coeff!$D$9*AA121</f>
        <v>1.2497990672057349</v>
      </c>
      <c r="AC121" s="13">
        <f>coeff!$E$1+coeff!$E$2*C121+coeff!$E$3*D121+coeff!$E$4*N121+coeff!$E$5*W121+coeff!$E$6*X121+coeff!$E$7*Y121+coeff!$E$8*Z121+coeff!$E$9*AA121</f>
        <v>1.6934535356587408</v>
      </c>
      <c r="AD121" s="13">
        <f>coeff!$F$1+coeff!$F$2*C121+coeff!$F$3*D121+coeff!$F$4*N121+coeff!$F$5*W121+coeff!$F$6*X121+coeff!$F$7*Y121+coeff!$F$8*Z121+coeff!$F$9*AA121</f>
        <v>1.3093670081130098</v>
      </c>
      <c r="AE121" s="13">
        <f>coeff!$G$1+coeff!$G$2*C121+coeff!$G$3*D121+coeff!$G$4*N121+coeff!$G$5*W121+coeff!$G$6*X121+coeff!$G$7*Y121+coeff!$G$8*Z121+coeff!$G$9*AA121</f>
        <v>1.433163459228723</v>
      </c>
      <c r="AG121" s="3">
        <v>1.2255632195867545</v>
      </c>
      <c r="AH121" s="13">
        <v>1.2497990672057349</v>
      </c>
      <c r="AI121" s="3">
        <v>1.2255632195867545</v>
      </c>
      <c r="AJ121" s="3">
        <f t="shared" si="10"/>
        <v>1.9775273304262824</v>
      </c>
      <c r="AM121" s="3">
        <v>2262.3708596481365</v>
      </c>
      <c r="AN121" s="3">
        <v>2192.0301343840165</v>
      </c>
      <c r="AP121" s="3">
        <v>1.6626971019900267</v>
      </c>
      <c r="AQ121" s="13">
        <v>1.6934535356587408</v>
      </c>
      <c r="AR121" s="3">
        <v>1.6626971019900267</v>
      </c>
      <c r="AS121" s="13">
        <f t="shared" si="11"/>
        <v>1.8497917408951219</v>
      </c>
      <c r="AV121" s="3">
        <v>1.2716734409332275</v>
      </c>
      <c r="AW121" s="13">
        <v>1.3093670081130098</v>
      </c>
      <c r="AX121" s="3">
        <v>1.2716734409332275</v>
      </c>
      <c r="AY121" s="13">
        <f t="shared" si="12"/>
        <v>2.9640917209154347</v>
      </c>
      <c r="BA121" s="3">
        <v>1.3712871287128714</v>
      </c>
      <c r="BB121" s="13">
        <v>1.433163459228723</v>
      </c>
      <c r="BC121" s="3">
        <v>1.3712871287128714</v>
      </c>
      <c r="BD121" s="13">
        <f t="shared" si="13"/>
        <v>4.5122811423112008</v>
      </c>
      <c r="BG121" s="13">
        <v>1.3093670081130098</v>
      </c>
      <c r="BH121" s="13">
        <v>1.2497990672057349</v>
      </c>
      <c r="BI121" s="3">
        <v>2543.1937821281299</v>
      </c>
      <c r="BJ121" s="13">
        <f t="shared" si="14"/>
        <v>1.597229319061455E-2</v>
      </c>
      <c r="BK121" s="13">
        <f t="shared" si="15"/>
        <v>2.5591660753187444</v>
      </c>
      <c r="BL121" s="13">
        <f t="shared" si="17"/>
        <v>0.62412101131909536</v>
      </c>
      <c r="BO121" s="3">
        <v>2497.2366605199818</v>
      </c>
      <c r="BP121" s="3">
        <v>2543.1937821281299</v>
      </c>
      <c r="BQ121" s="3">
        <v>2497.2366605199818</v>
      </c>
      <c r="BR121" s="13">
        <f t="shared" si="16"/>
        <v>1.8403190348238272</v>
      </c>
    </row>
    <row r="122" spans="1:70" ht="72" x14ac:dyDescent="0.3">
      <c r="A122" s="4" t="s">
        <v>49</v>
      </c>
      <c r="B122" s="3" t="s">
        <v>167</v>
      </c>
      <c r="C122" s="3">
        <v>11.3</v>
      </c>
      <c r="D122" s="3">
        <v>511</v>
      </c>
      <c r="E122" s="3">
        <v>751</v>
      </c>
      <c r="F122" s="3">
        <v>63777.608100122423</v>
      </c>
      <c r="G122" s="3">
        <v>5500</v>
      </c>
      <c r="H122" s="3">
        <v>651.36585365853659</v>
      </c>
      <c r="I122" s="3">
        <v>1.4696673189823874</v>
      </c>
      <c r="J122" s="3">
        <v>124.80940919789124</v>
      </c>
      <c r="K122" s="3">
        <v>5500</v>
      </c>
      <c r="L122" s="3">
        <v>1.2746881246566772</v>
      </c>
      <c r="M122" s="3">
        <v>856.41719732411036</v>
      </c>
      <c r="N122" s="3">
        <v>75373.536845599243</v>
      </c>
      <c r="O122" s="3">
        <v>6500</v>
      </c>
      <c r="P122" s="3">
        <v>624.71394207392541</v>
      </c>
      <c r="Q122" s="3">
        <v>1.6759632041567718</v>
      </c>
      <c r="R122" s="3">
        <v>147.50202941894531</v>
      </c>
      <c r="S122" s="3">
        <v>6500</v>
      </c>
      <c r="T122" s="3">
        <v>1.2225321762699126</v>
      </c>
      <c r="U122" s="3">
        <v>3000</v>
      </c>
      <c r="V122" s="3">
        <v>7000</v>
      </c>
      <c r="W122" s="3">
        <v>57979.640625</v>
      </c>
      <c r="X122" s="3">
        <v>4.25</v>
      </c>
      <c r="Y122" s="3">
        <v>4.5</v>
      </c>
      <c r="Z122" s="3">
        <v>0.47123605012893677</v>
      </c>
      <c r="AA122" s="3">
        <v>3.479014526000817</v>
      </c>
      <c r="AB122" s="13">
        <f>coeff!$D$1+coeff!$D$2*C122+coeff!$D$3*D122+coeff!$D$4*N122+coeff!$D$5*W122+coeff!$D$6*X122+coeff!$D$7*Y122+coeff!$D$8*Z122+coeff!$D$9*AA122</f>
        <v>1.2332397555235559</v>
      </c>
      <c r="AC122" s="13">
        <f>coeff!$E$1+coeff!$E$2*C122+coeff!$E$3*D122+coeff!$E$4*N122+coeff!$E$5*W122+coeff!$E$6*X122+coeff!$E$7*Y122+coeff!$E$8*Z122+coeff!$E$9*AA122</f>
        <v>1.5733788429513418</v>
      </c>
      <c r="AD122" s="13">
        <f>coeff!$F$1+coeff!$F$2*C122+coeff!$F$3*D122+coeff!$F$4*N122+coeff!$F$5*W122+coeff!$F$6*X122+coeff!$F$7*Y122+coeff!$F$8*Z122+coeff!$F$9*AA122</f>
        <v>1.2731654910744039</v>
      </c>
      <c r="AE122" s="13">
        <f>coeff!$G$1+coeff!$G$2*C122+coeff!$G$3*D122+coeff!$G$4*N122+coeff!$G$5*W122+coeff!$G$6*X122+coeff!$G$7*Y122+coeff!$G$8*Z122+coeff!$G$9*AA122</f>
        <v>1.3850292989716728</v>
      </c>
      <c r="AG122" s="3">
        <v>1.2225321762699126</v>
      </c>
      <c r="AH122" s="13">
        <v>1.2332397555235559</v>
      </c>
      <c r="AI122" s="3">
        <v>1.2225321762699126</v>
      </c>
      <c r="AJ122" s="3">
        <f t="shared" si="10"/>
        <v>0.87585255108077087</v>
      </c>
      <c r="AM122" s="3">
        <v>2259.3947522916505</v>
      </c>
      <c r="AN122" s="3">
        <v>2365.4228901744136</v>
      </c>
      <c r="AP122" s="3">
        <v>1.6759632041567718</v>
      </c>
      <c r="AQ122" s="13">
        <v>1.5733788429513418</v>
      </c>
      <c r="AR122" s="3">
        <v>1.6759632041567718</v>
      </c>
      <c r="AS122" s="13">
        <f t="shared" si="11"/>
        <v>-6.1209196568872963</v>
      </c>
      <c r="AV122" s="3">
        <v>1.2746881246566772</v>
      </c>
      <c r="AW122" s="13">
        <v>1.2731654910744039</v>
      </c>
      <c r="AX122" s="3">
        <v>1.2746881246566772</v>
      </c>
      <c r="AY122" s="13">
        <f t="shared" si="12"/>
        <v>-0.11945146054321641</v>
      </c>
      <c r="BA122" s="3">
        <v>1.4696673189823874</v>
      </c>
      <c r="BB122" s="13">
        <v>1.3850292989716728</v>
      </c>
      <c r="BC122" s="3">
        <v>1.4696673189823874</v>
      </c>
      <c r="BD122" s="13">
        <f t="shared" si="13"/>
        <v>-5.7589917743642047</v>
      </c>
      <c r="BG122" s="13">
        <v>1.2731654910744039</v>
      </c>
      <c r="BH122" s="13">
        <v>1.2332397555235559</v>
      </c>
      <c r="BI122" s="3">
        <v>2491.0575569085222</v>
      </c>
      <c r="BJ122" s="13">
        <f t="shared" si="14"/>
        <v>1.5347689689437782E-2</v>
      </c>
      <c r="BK122" s="13">
        <f t="shared" si="15"/>
        <v>2.5064052465979598</v>
      </c>
      <c r="BL122" s="13">
        <f t="shared" si="17"/>
        <v>0.61233871538809581</v>
      </c>
      <c r="BO122" s="3">
        <v>2497.22030092659</v>
      </c>
      <c r="BP122" s="3">
        <v>2491.0575569085222</v>
      </c>
      <c r="BQ122" s="3">
        <v>2497.22030092659</v>
      </c>
      <c r="BR122" s="13">
        <f t="shared" si="16"/>
        <v>-0.24678415499750231</v>
      </c>
    </row>
    <row r="123" spans="1:70" ht="72" x14ac:dyDescent="0.3">
      <c r="A123" s="4" t="s">
        <v>49</v>
      </c>
      <c r="B123" s="3" t="s">
        <v>159</v>
      </c>
      <c r="C123" s="3">
        <v>11.4</v>
      </c>
      <c r="D123" s="3">
        <v>358</v>
      </c>
      <c r="E123" s="3">
        <v>510</v>
      </c>
      <c r="F123" s="3">
        <v>33131.421135654906</v>
      </c>
      <c r="G123" s="3">
        <v>5600</v>
      </c>
      <c r="H123" s="3">
        <v>452.70731707317071</v>
      </c>
      <c r="I123" s="3">
        <v>1.4245810055865922</v>
      </c>
      <c r="J123" s="3">
        <v>92.545869094008111</v>
      </c>
      <c r="K123" s="3">
        <v>5600</v>
      </c>
      <c r="L123" s="3">
        <v>1.2645454406738281</v>
      </c>
      <c r="M123" s="3">
        <v>613.69584491219916</v>
      </c>
      <c r="N123" s="3">
        <v>40231.01137900952</v>
      </c>
      <c r="O123" s="3">
        <v>6800</v>
      </c>
      <c r="P123" s="3">
        <v>441.04524376634703</v>
      </c>
      <c r="Q123" s="3">
        <v>1.7142342036653608</v>
      </c>
      <c r="R123" s="3">
        <v>112.37712860107422</v>
      </c>
      <c r="S123" s="3">
        <v>6800</v>
      </c>
      <c r="T123" s="3">
        <v>1.2319699546546008</v>
      </c>
      <c r="U123" s="3">
        <v>3000</v>
      </c>
      <c r="V123" s="3">
        <v>7000</v>
      </c>
      <c r="W123" s="3">
        <v>29581.625</v>
      </c>
      <c r="X123" s="3">
        <v>3.3</v>
      </c>
      <c r="Y123" s="3">
        <v>4.125</v>
      </c>
      <c r="Z123" s="3">
        <v>0.50843155384063721</v>
      </c>
      <c r="AA123" s="3">
        <v>3.4820809389900265</v>
      </c>
      <c r="AB123" s="13">
        <f>coeff!$D$1+coeff!$D$2*C123+coeff!$D$3*D123+coeff!$D$4*N123+coeff!$D$5*W123+coeff!$D$6*X123+coeff!$D$7*Y123+coeff!$D$8*Z123+coeff!$D$9*AA123</f>
        <v>1.3129828235457484</v>
      </c>
      <c r="AC123" s="13">
        <f>coeff!$E$1+coeff!$E$2*C123+coeff!$E$3*D123+coeff!$E$4*N123+coeff!$E$5*W123+coeff!$E$6*X123+coeff!$E$7*Y123+coeff!$E$8*Z123+coeff!$E$9*AA123</f>
        <v>1.7505794562217745</v>
      </c>
      <c r="AD123" s="13">
        <f>coeff!$F$1+coeff!$F$2*C123+coeff!$F$3*D123+coeff!$F$4*N123+coeff!$F$5*W123+coeff!$F$6*X123+coeff!$F$7*Y123+coeff!$F$8*Z123+coeff!$F$9*AA123</f>
        <v>1.2897266427736416</v>
      </c>
      <c r="AE123" s="13">
        <f>coeff!$G$1+coeff!$G$2*C123+coeff!$G$3*D123+coeff!$G$4*N123+coeff!$G$5*W123+coeff!$G$6*X123+coeff!$G$7*Y123+coeff!$G$8*Z123+coeff!$G$9*AA123</f>
        <v>1.4205270448324998</v>
      </c>
      <c r="AG123" s="3">
        <v>1.2319699546546008</v>
      </c>
      <c r="AH123" s="13">
        <v>1.3129828235457484</v>
      </c>
      <c r="AI123" s="3">
        <v>1.2319699546546008</v>
      </c>
      <c r="AJ123" s="3">
        <f t="shared" si="10"/>
        <v>6.5758802465162871</v>
      </c>
      <c r="AM123" s="3">
        <v>2255.6903707283309</v>
      </c>
      <c r="AN123" s="3">
        <v>2426.0959617636609</v>
      </c>
      <c r="AP123" s="3">
        <v>1.7142342036653608</v>
      </c>
      <c r="AQ123" s="13">
        <v>1.7505794562217745</v>
      </c>
      <c r="AR123" s="3">
        <v>1.7142342036653608</v>
      </c>
      <c r="AS123" s="13">
        <f t="shared" si="11"/>
        <v>2.1202034400375704</v>
      </c>
      <c r="AV123" s="3">
        <v>1.2645454406738281</v>
      </c>
      <c r="AW123" s="13">
        <v>1.2897266427736416</v>
      </c>
      <c r="AX123" s="3">
        <v>1.2645454406738281</v>
      </c>
      <c r="AY123" s="13">
        <f t="shared" si="12"/>
        <v>1.9913244150716596</v>
      </c>
      <c r="BA123" s="3">
        <v>1.4245810055865922</v>
      </c>
      <c r="BB123" s="13">
        <v>1.4205270448324998</v>
      </c>
      <c r="BC123" s="3">
        <v>1.4245810055865922</v>
      </c>
      <c r="BD123" s="13">
        <f t="shared" si="13"/>
        <v>-0.28457214705197403</v>
      </c>
      <c r="BG123" s="13">
        <v>1.2897266427736416</v>
      </c>
      <c r="BH123" s="13">
        <v>1.3129828235457484</v>
      </c>
      <c r="BI123" s="3">
        <v>2694.8227187337216</v>
      </c>
      <c r="BJ123" s="13">
        <f t="shared" si="14"/>
        <v>-9.2113252414331548E-2</v>
      </c>
      <c r="BK123" s="13">
        <f t="shared" si="15"/>
        <v>2.6027094663193902</v>
      </c>
      <c r="BL123" s="13">
        <f t="shared" si="17"/>
        <v>-3.539129265341824</v>
      </c>
      <c r="BO123" s="3">
        <v>2496.5153953284293</v>
      </c>
      <c r="BP123" s="3">
        <v>2694.8227187337216</v>
      </c>
      <c r="BQ123" s="3">
        <v>2496.5153953284293</v>
      </c>
      <c r="BR123" s="13">
        <f t="shared" si="16"/>
        <v>7.9433647305509156</v>
      </c>
    </row>
    <row r="124" spans="1:70" ht="28.8" x14ac:dyDescent="0.3">
      <c r="A124" s="4" t="s">
        <v>25</v>
      </c>
      <c r="B124" s="3" t="s">
        <v>168</v>
      </c>
      <c r="C124" s="3">
        <v>10.3</v>
      </c>
      <c r="D124" s="3">
        <v>307</v>
      </c>
      <c r="E124" s="3">
        <v>442</v>
      </c>
      <c r="F124" s="3">
        <v>40293.854732868211</v>
      </c>
      <c r="G124" s="3">
        <v>4400</v>
      </c>
      <c r="H124" s="3">
        <v>408.5609756097561</v>
      </c>
      <c r="I124" s="3">
        <v>1.4397394136807817</v>
      </c>
      <c r="J124" s="3">
        <v>131.25034114940786</v>
      </c>
      <c r="K124" s="3">
        <v>4400</v>
      </c>
      <c r="L124" s="3">
        <v>1.3308174610137939</v>
      </c>
      <c r="M124" s="3">
        <v>511.12760476135492</v>
      </c>
      <c r="N124" s="3">
        <v>59525.012673555313</v>
      </c>
      <c r="O124" s="3">
        <v>6500</v>
      </c>
      <c r="P124" s="3">
        <v>356.02859184054836</v>
      </c>
      <c r="Q124" s="3">
        <v>1.6649107646949672</v>
      </c>
      <c r="R124" s="3">
        <v>193.89254760742187</v>
      </c>
      <c r="S124" s="3">
        <v>6500</v>
      </c>
      <c r="T124" s="3">
        <v>1.1597022535522745</v>
      </c>
      <c r="U124" s="3">
        <v>2500</v>
      </c>
      <c r="V124" s="3">
        <v>6500</v>
      </c>
      <c r="W124" s="3">
        <v>41209.625</v>
      </c>
      <c r="X124" s="3">
        <v>4.0309999999999997</v>
      </c>
      <c r="Y124" s="3">
        <v>3.0049999999999999</v>
      </c>
      <c r="Z124" s="3">
        <v>0.36691451072692871</v>
      </c>
      <c r="AA124" s="3">
        <v>2.4494788542149881</v>
      </c>
      <c r="AB124" s="13">
        <f>coeff!$D$1+coeff!$D$2*C124+coeff!$D$3*D124+coeff!$D$4*N124+coeff!$D$5*W124+coeff!$D$6*X124+coeff!$D$7*Y124+coeff!$D$8*Z124+coeff!$D$9*AA124</f>
        <v>1.0302613122848077</v>
      </c>
      <c r="AC124" s="13">
        <f>coeff!$E$1+coeff!$E$2*C124+coeff!$E$3*D124+coeff!$E$4*N124+coeff!$E$5*W124+coeff!$E$6*X124+coeff!$E$7*Y124+coeff!$E$8*Z124+coeff!$E$9*AA124</f>
        <v>1.4583967102988227</v>
      </c>
      <c r="AD124" s="13">
        <f>coeff!$F$1+coeff!$F$2*C124+coeff!$F$3*D124+coeff!$F$4*N124+coeff!$F$5*W124+coeff!$F$6*X124+coeff!$F$7*Y124+coeff!$F$8*Z124+coeff!$F$9*AA124</f>
        <v>1.1866165927988168</v>
      </c>
      <c r="AE124" s="13">
        <f>coeff!$G$1+coeff!$G$2*C124+coeff!$G$3*D124+coeff!$G$4*N124+coeff!$G$5*W124+coeff!$G$6*X124+coeff!$G$7*Y124+coeff!$G$8*Z124+coeff!$G$9*AA124</f>
        <v>1.3011839477460412</v>
      </c>
      <c r="AG124" s="3">
        <v>1.1597022535522745</v>
      </c>
      <c r="AH124" s="13">
        <v>1.0302613122848077</v>
      </c>
      <c r="AI124" s="3">
        <v>1.1597022535522745</v>
      </c>
      <c r="AJ124" s="3">
        <f t="shared" si="10"/>
        <v>-11.161566761725036</v>
      </c>
      <c r="AM124" s="3">
        <v>2254.6008178938869</v>
      </c>
      <c r="AN124" s="3">
        <v>2325.9625201818858</v>
      </c>
      <c r="AP124" s="3">
        <v>1.6649107646949672</v>
      </c>
      <c r="AQ124" s="13">
        <v>1.4583967102988227</v>
      </c>
      <c r="AR124" s="3">
        <v>1.6649107646949672</v>
      </c>
      <c r="AS124" s="13">
        <f t="shared" si="11"/>
        <v>-12.403911295148635</v>
      </c>
      <c r="AV124" s="3">
        <v>1.3308174610137939</v>
      </c>
      <c r="AW124" s="13">
        <v>1.1866165927988168</v>
      </c>
      <c r="AX124" s="3">
        <v>1.3308174610137939</v>
      </c>
      <c r="AY124" s="13">
        <f t="shared" si="12"/>
        <v>-10.835510687177742</v>
      </c>
      <c r="BA124" s="3">
        <v>1.4397394136807817</v>
      </c>
      <c r="BB124" s="13">
        <v>1.3011839477460412</v>
      </c>
      <c r="BC124" s="3">
        <v>1.4397394136807817</v>
      </c>
      <c r="BD124" s="13">
        <f t="shared" si="13"/>
        <v>-9.6236488782727037</v>
      </c>
      <c r="BG124" s="13">
        <v>1.1866165927988168</v>
      </c>
      <c r="BH124" s="13">
        <v>1.0302613122848077</v>
      </c>
      <c r="BI124" s="3">
        <v>2235.7130462883219</v>
      </c>
      <c r="BJ124" s="13">
        <f t="shared" si="14"/>
        <v>-1.8835141204697869E-2</v>
      </c>
      <c r="BK124" s="13">
        <f t="shared" si="15"/>
        <v>2.2168779050836243</v>
      </c>
      <c r="BL124" s="13">
        <f t="shared" si="17"/>
        <v>-0.8496246528284731</v>
      </c>
      <c r="BO124" s="3">
        <v>2490.5197145660686</v>
      </c>
      <c r="BP124" s="3">
        <v>2235.7130462883219</v>
      </c>
      <c r="BQ124" s="3">
        <v>2490.5197145660686</v>
      </c>
      <c r="BR124" s="13">
        <f t="shared" si="16"/>
        <v>-10.231064094272487</v>
      </c>
    </row>
    <row r="125" spans="1:70" ht="28.8" x14ac:dyDescent="0.3">
      <c r="A125" s="4" t="s">
        <v>53</v>
      </c>
      <c r="B125" s="3" t="s">
        <v>169</v>
      </c>
      <c r="C125" s="3">
        <v>11.4</v>
      </c>
      <c r="D125" s="3">
        <v>452</v>
      </c>
      <c r="E125" s="3">
        <v>638</v>
      </c>
      <c r="F125" s="3">
        <v>54847.806976955384</v>
      </c>
      <c r="G125" s="3">
        <v>4900</v>
      </c>
      <c r="H125" s="3">
        <v>577.17073170731703</v>
      </c>
      <c r="I125" s="3">
        <v>1.4115044247787611</v>
      </c>
      <c r="J125" s="3">
        <v>121.34470570122872</v>
      </c>
      <c r="K125" s="3">
        <v>4900</v>
      </c>
      <c r="L125" s="3">
        <v>1.2769265174865723</v>
      </c>
      <c r="M125" s="3">
        <v>676.41345825114149</v>
      </c>
      <c r="N125" s="3">
        <v>69399.265970841487</v>
      </c>
      <c r="O125" s="3">
        <v>6200</v>
      </c>
      <c r="P125" s="3">
        <v>548.51232514449691</v>
      </c>
      <c r="Q125" s="3">
        <v>1.4964899518830563</v>
      </c>
      <c r="R125" s="3">
        <v>153.53819274902344</v>
      </c>
      <c r="S125" s="3">
        <v>6200</v>
      </c>
      <c r="T125" s="3">
        <v>1.2135228432400371</v>
      </c>
      <c r="U125" s="3">
        <v>3000</v>
      </c>
      <c r="V125" s="3">
        <v>7000</v>
      </c>
      <c r="W125" s="3">
        <v>55967.14453125</v>
      </c>
      <c r="X125" s="3">
        <v>4.375</v>
      </c>
      <c r="Y125" s="3">
        <v>3.75</v>
      </c>
      <c r="Z125" s="3">
        <v>0.4321606457233429</v>
      </c>
      <c r="AA125" s="3">
        <v>3.0547635969941207</v>
      </c>
      <c r="AB125" s="13">
        <f>coeff!$D$1+coeff!$D$2*C125+coeff!$D$3*D125+coeff!$D$4*N125+coeff!$D$5*W125+coeff!$D$6*X125+coeff!$D$7*Y125+coeff!$D$8*Z125+coeff!$D$9*AA125</f>
        <v>1.1676292777430111</v>
      </c>
      <c r="AC125" s="13">
        <f>coeff!$E$1+coeff!$E$2*C125+coeff!$E$3*D125+coeff!$E$4*N125+coeff!$E$5*W125+coeff!$E$6*X125+coeff!$E$7*Y125+coeff!$E$8*Z125+coeff!$E$9*AA125</f>
        <v>1.4569494046527873</v>
      </c>
      <c r="AD125" s="13">
        <f>coeff!$F$1+coeff!$F$2*C125+coeff!$F$3*D125+coeff!$F$4*N125+coeff!$F$5*W125+coeff!$F$6*X125+coeff!$F$7*Y125+coeff!$F$8*Z125+coeff!$F$9*AA125</f>
        <v>1.2347876340419128</v>
      </c>
      <c r="AE125" s="13">
        <f>coeff!$G$1+coeff!$G$2*C125+coeff!$G$3*D125+coeff!$G$4*N125+coeff!$G$5*W125+coeff!$G$6*X125+coeff!$G$7*Y125+coeff!$G$8*Z125+coeff!$G$9*AA125</f>
        <v>1.3452519700308532</v>
      </c>
      <c r="AG125" s="3">
        <v>1.2135228432400371</v>
      </c>
      <c r="AH125" s="13">
        <v>1.1676292777430111</v>
      </c>
      <c r="AI125" s="3">
        <v>1.2135228432400371</v>
      </c>
      <c r="AJ125" s="3">
        <f t="shared" si="10"/>
        <v>-3.7818460322092364</v>
      </c>
      <c r="AM125" s="3">
        <v>2251.5096967368377</v>
      </c>
      <c r="AN125" s="3">
        <v>2239.3470472366735</v>
      </c>
      <c r="AP125" s="3">
        <v>1.4964899518830563</v>
      </c>
      <c r="AQ125" s="13">
        <v>1.4569494046527873</v>
      </c>
      <c r="AR125" s="3">
        <v>1.4964899518830563</v>
      </c>
      <c r="AS125" s="13">
        <f t="shared" si="11"/>
        <v>-2.6422193600775286</v>
      </c>
      <c r="AV125" s="3">
        <v>1.2769265174865723</v>
      </c>
      <c r="AW125" s="13">
        <v>1.2347876340419128</v>
      </c>
      <c r="AX125" s="3">
        <v>1.2769265174865723</v>
      </c>
      <c r="AY125" s="13">
        <f t="shared" si="12"/>
        <v>-3.3000241492050115</v>
      </c>
      <c r="BA125" s="3">
        <v>1.4115044247787611</v>
      </c>
      <c r="BB125" s="13">
        <v>1.3452519700308532</v>
      </c>
      <c r="BC125" s="3">
        <v>1.4115044247787611</v>
      </c>
      <c r="BD125" s="13">
        <f t="shared" si="13"/>
        <v>-4.6937475777514743</v>
      </c>
      <c r="BG125" s="13">
        <v>1.2347876340419128</v>
      </c>
      <c r="BH125" s="13">
        <v>1.1676292777430111</v>
      </c>
      <c r="BI125" s="3">
        <v>2419.10549238361</v>
      </c>
      <c r="BJ125" s="13">
        <f t="shared" si="14"/>
        <v>-1.6688580598686276E-2</v>
      </c>
      <c r="BK125" s="13">
        <f t="shared" si="15"/>
        <v>2.4024169117849237</v>
      </c>
      <c r="BL125" s="13">
        <f t="shared" si="17"/>
        <v>-0.69465797201232493</v>
      </c>
      <c r="BO125" s="3">
        <v>2490.4493607266095</v>
      </c>
      <c r="BP125" s="3">
        <v>2419.10549238361</v>
      </c>
      <c r="BQ125" s="3">
        <v>2490.4493607266095</v>
      </c>
      <c r="BR125" s="13">
        <f t="shared" si="16"/>
        <v>-2.8646986149593627</v>
      </c>
    </row>
    <row r="126" spans="1:70" ht="72" x14ac:dyDescent="0.3">
      <c r="A126" s="4" t="s">
        <v>49</v>
      </c>
      <c r="B126" s="3" t="s">
        <v>95</v>
      </c>
      <c r="C126" s="3">
        <v>11.4</v>
      </c>
      <c r="D126" s="3">
        <v>534</v>
      </c>
      <c r="E126" s="3">
        <v>745</v>
      </c>
      <c r="F126" s="3">
        <v>56979.133799992618</v>
      </c>
      <c r="G126" s="3">
        <v>5400</v>
      </c>
      <c r="H126" s="3">
        <v>670.8780487804878</v>
      </c>
      <c r="I126" s="3">
        <v>1.3951310861423221</v>
      </c>
      <c r="J126" s="3">
        <v>106.70249775279517</v>
      </c>
      <c r="K126" s="3">
        <v>5400</v>
      </c>
      <c r="L126" s="3">
        <v>1.2563259601593018</v>
      </c>
      <c r="M126" s="3">
        <v>866.31797417178791</v>
      </c>
      <c r="N126" s="3">
        <v>73861.840111101526</v>
      </c>
      <c r="O126" s="3">
        <v>7000</v>
      </c>
      <c r="P126" s="3">
        <v>646.53558860640032</v>
      </c>
      <c r="Q126" s="3">
        <v>1.6223183036924866</v>
      </c>
      <c r="R126" s="3">
        <v>138.31805419921875</v>
      </c>
      <c r="S126" s="3">
        <v>7000</v>
      </c>
      <c r="T126" s="3">
        <v>1.2107408026337088</v>
      </c>
      <c r="U126" s="3">
        <v>3000</v>
      </c>
      <c r="V126" s="3">
        <v>7000</v>
      </c>
      <c r="W126" s="3">
        <v>52758.45703125</v>
      </c>
      <c r="X126" s="3">
        <v>4.444</v>
      </c>
      <c r="Y126" s="3">
        <v>4.3</v>
      </c>
      <c r="Z126" s="3">
        <v>0.49265637993812561</v>
      </c>
      <c r="AA126" s="3">
        <v>3.7919278766967555</v>
      </c>
      <c r="AB126" s="13">
        <f>coeff!$D$1+coeff!$D$2*C126+coeff!$D$3*D126+coeff!$D$4*N126+coeff!$D$5*W126+coeff!$D$6*X126+coeff!$D$7*Y126+coeff!$D$8*Z126+coeff!$D$9*AA126</f>
        <v>1.2176407498780075</v>
      </c>
      <c r="AC126" s="13">
        <f>coeff!$E$1+coeff!$E$2*C126+coeff!$E$3*D126+coeff!$E$4*N126+coeff!$E$5*W126+coeff!$E$6*X126+coeff!$E$7*Y126+coeff!$E$8*Z126+coeff!$E$9*AA126</f>
        <v>1.6478960172102908</v>
      </c>
      <c r="AD126" s="13">
        <f>coeff!$F$1+coeff!$F$2*C126+coeff!$F$3*D126+coeff!$F$4*N126+coeff!$F$5*W126+coeff!$F$6*X126+coeff!$F$7*Y126+coeff!$F$8*Z126+coeff!$F$9*AA126</f>
        <v>1.2586202807468978</v>
      </c>
      <c r="AE126" s="13">
        <f>coeff!$G$1+coeff!$G$2*C126+coeff!$G$3*D126+coeff!$G$4*N126+coeff!$G$5*W126+coeff!$G$6*X126+coeff!$G$7*Y126+coeff!$G$8*Z126+coeff!$G$9*AA126</f>
        <v>1.3764746353607362</v>
      </c>
      <c r="AG126" s="3">
        <v>1.2107408026337088</v>
      </c>
      <c r="AH126" s="13">
        <v>1.2176407498780075</v>
      </c>
      <c r="AI126" s="3">
        <v>1.2107408026337088</v>
      </c>
      <c r="AJ126" s="3">
        <f t="shared" si="10"/>
        <v>0.56989466525695665</v>
      </c>
      <c r="AM126" s="3">
        <v>2250.4014229038357</v>
      </c>
      <c r="AN126" s="3">
        <v>2301.5510369733047</v>
      </c>
      <c r="AP126" s="3">
        <v>1.6223183036924866</v>
      </c>
      <c r="AQ126" s="13">
        <v>1.6478960172102908</v>
      </c>
      <c r="AR126" s="3">
        <v>1.6223183036924866</v>
      </c>
      <c r="AS126" s="13">
        <f t="shared" si="11"/>
        <v>1.5766149873047623</v>
      </c>
      <c r="AV126" s="3">
        <v>1.2563259601593018</v>
      </c>
      <c r="AW126" s="13">
        <v>1.2586202807468978</v>
      </c>
      <c r="AX126" s="3">
        <v>1.2563259601593018</v>
      </c>
      <c r="AY126" s="13">
        <f t="shared" si="12"/>
        <v>0.18262144223344112</v>
      </c>
      <c r="BA126" s="3">
        <v>1.3951310861423221</v>
      </c>
      <c r="BB126" s="13">
        <v>1.3764746353607362</v>
      </c>
      <c r="BC126" s="3">
        <v>1.3951310861423221</v>
      </c>
      <c r="BD126" s="13">
        <f t="shared" si="13"/>
        <v>-1.3372543244787705</v>
      </c>
      <c r="BG126" s="13">
        <v>1.2586202807468978</v>
      </c>
      <c r="BH126" s="13">
        <v>1.2176407498780075</v>
      </c>
      <c r="BI126" s="3">
        <v>2459.8885925636487</v>
      </c>
      <c r="BJ126" s="13">
        <f t="shared" si="14"/>
        <v>1.6372438061256656E-2</v>
      </c>
      <c r="BK126" s="13">
        <f t="shared" si="15"/>
        <v>2.4762610306249053</v>
      </c>
      <c r="BL126" s="13">
        <f t="shared" si="17"/>
        <v>0.66117577504036129</v>
      </c>
      <c r="BO126" s="3">
        <v>2467.0667627930106</v>
      </c>
      <c r="BP126" s="3">
        <v>2459.8885925636487</v>
      </c>
      <c r="BQ126" s="3">
        <v>2467.0667627930106</v>
      </c>
      <c r="BR126" s="13">
        <f t="shared" si="16"/>
        <v>-0.29095970719638864</v>
      </c>
    </row>
    <row r="127" spans="1:70" ht="28.8" x14ac:dyDescent="0.3">
      <c r="A127" s="4" t="s">
        <v>170</v>
      </c>
      <c r="B127" s="3" t="s">
        <v>171</v>
      </c>
      <c r="C127" s="3">
        <v>10.4</v>
      </c>
      <c r="D127" s="3">
        <v>401</v>
      </c>
      <c r="E127" s="3">
        <v>656</v>
      </c>
      <c r="F127" s="3">
        <v>61006.146613991004</v>
      </c>
      <c r="G127" s="3">
        <v>5500</v>
      </c>
      <c r="H127" s="3">
        <v>526.43902439024396</v>
      </c>
      <c r="I127" s="3">
        <v>1.6359102244389028</v>
      </c>
      <c r="J127" s="3">
        <v>152.13502896257108</v>
      </c>
      <c r="K127" s="3">
        <v>5500</v>
      </c>
      <c r="L127" s="3">
        <v>1.3128155469894409</v>
      </c>
      <c r="M127" s="3">
        <v>686.96159358501325</v>
      </c>
      <c r="N127" s="3">
        <v>61006.146613991004</v>
      </c>
      <c r="O127" s="3">
        <v>5500</v>
      </c>
      <c r="P127" s="3">
        <v>458.06882151879375</v>
      </c>
      <c r="Q127" s="3">
        <v>1.713121181010008</v>
      </c>
      <c r="R127" s="3">
        <v>152.13502502441406</v>
      </c>
      <c r="S127" s="3">
        <v>5500</v>
      </c>
      <c r="T127" s="3">
        <v>1.1423162631391368</v>
      </c>
      <c r="U127" s="3">
        <v>2500</v>
      </c>
      <c r="V127" s="3">
        <v>6500</v>
      </c>
      <c r="W127" s="3">
        <v>49914.12109375</v>
      </c>
      <c r="X127" s="3">
        <v>4.125</v>
      </c>
      <c r="Y127" s="3">
        <v>3.75</v>
      </c>
      <c r="Z127" s="3">
        <v>0.39994913339614868</v>
      </c>
      <c r="AA127" s="3">
        <v>2.6700141759849338</v>
      </c>
      <c r="AB127" s="13">
        <f>coeff!$D$1+coeff!$D$2*C127+coeff!$D$3*D127+coeff!$D$4*N127+coeff!$D$5*W127+coeff!$D$6*X127+coeff!$D$7*Y127+coeff!$D$8*Z127+coeff!$D$9*AA127</f>
        <v>1.0721318237675992</v>
      </c>
      <c r="AC127" s="13">
        <f>coeff!$E$1+coeff!$E$2*C127+coeff!$E$3*D127+coeff!$E$4*N127+coeff!$E$5*W127+coeff!$E$6*X127+coeff!$E$7*Y127+coeff!$E$8*Z127+coeff!$E$9*AA127</f>
        <v>1.3546480219865951</v>
      </c>
      <c r="AD127" s="13">
        <f>coeff!$F$1+coeff!$F$2*C127+coeff!$F$3*D127+coeff!$F$4*N127+coeff!$F$5*W127+coeff!$F$6*X127+coeff!$F$7*Y127+coeff!$F$8*Z127+coeff!$F$9*AA127</f>
        <v>1.2426709004545957</v>
      </c>
      <c r="AE127" s="13">
        <f>coeff!$G$1+coeff!$G$2*C127+coeff!$G$3*D127+coeff!$G$4*N127+coeff!$G$5*W127+coeff!$G$6*X127+coeff!$G$7*Y127+coeff!$G$8*Z127+coeff!$G$9*AA127</f>
        <v>1.3634212263161347</v>
      </c>
      <c r="AG127" s="3">
        <v>1.1423162631391368</v>
      </c>
      <c r="AH127" s="13">
        <v>1.0721318237675992</v>
      </c>
      <c r="AI127" s="3">
        <v>1.1423162631391368</v>
      </c>
      <c r="AJ127" s="3">
        <f t="shared" si="10"/>
        <v>-6.1440462362557637</v>
      </c>
      <c r="AM127" s="3">
        <v>2245.2430663925506</v>
      </c>
      <c r="AN127" s="3">
        <v>2153.3787807384501</v>
      </c>
      <c r="AP127" s="3">
        <v>1.713121181010008</v>
      </c>
      <c r="AQ127" s="13">
        <v>1.3546480219865951</v>
      </c>
      <c r="AR127" s="3">
        <v>1.713121181010008</v>
      </c>
      <c r="AS127" s="13">
        <f t="shared" si="11"/>
        <v>-20.925148961853782</v>
      </c>
      <c r="AV127" s="3">
        <v>1.3128155469894409</v>
      </c>
      <c r="AW127" s="13">
        <v>1.2426709004545957</v>
      </c>
      <c r="AX127" s="3">
        <v>1.3128155469894409</v>
      </c>
      <c r="AY127" s="13">
        <f t="shared" si="12"/>
        <v>-5.3430694582876832</v>
      </c>
      <c r="BA127" s="3">
        <v>1.6359102244389028</v>
      </c>
      <c r="BB127" s="13">
        <v>1.3634212263161347</v>
      </c>
      <c r="BC127" s="3">
        <v>1.6359102244389028</v>
      </c>
      <c r="BD127" s="13">
        <f t="shared" si="13"/>
        <v>-16.656720769394813</v>
      </c>
      <c r="BG127" s="13">
        <v>1.2426709004545957</v>
      </c>
      <c r="BH127" s="13">
        <v>1.0721318237675992</v>
      </c>
      <c r="BI127" s="3">
        <v>2378.330911256744</v>
      </c>
      <c r="BJ127" s="13">
        <f t="shared" si="14"/>
        <v>-6.3528187034548989E-2</v>
      </c>
      <c r="BK127" s="13">
        <f t="shared" si="15"/>
        <v>2.3148027242221949</v>
      </c>
      <c r="BL127" s="13">
        <f t="shared" si="17"/>
        <v>-2.7444320144342029</v>
      </c>
      <c r="BO127" s="3">
        <v>2455.1318101285779</v>
      </c>
      <c r="BP127" s="3">
        <v>2378.330911256744</v>
      </c>
      <c r="BQ127" s="3">
        <v>2455.1318101285779</v>
      </c>
      <c r="BR127" s="13">
        <f t="shared" si="16"/>
        <v>-3.1281782328343382</v>
      </c>
    </row>
    <row r="128" spans="1:70" ht="72" x14ac:dyDescent="0.3">
      <c r="A128" s="4" t="s">
        <v>49</v>
      </c>
      <c r="B128" s="3" t="s">
        <v>157</v>
      </c>
      <c r="C128" s="3">
        <v>11.34</v>
      </c>
      <c r="D128" s="3">
        <v>369</v>
      </c>
      <c r="E128" s="3">
        <v>500</v>
      </c>
      <c r="F128" s="3">
        <v>39973.408021475843</v>
      </c>
      <c r="G128" s="3">
        <v>5000</v>
      </c>
      <c r="H128" s="3">
        <v>457.6829268292683</v>
      </c>
      <c r="I128" s="3">
        <v>1.3550135501355014</v>
      </c>
      <c r="J128" s="3">
        <v>108.32901902838982</v>
      </c>
      <c r="K128" s="3">
        <v>5000</v>
      </c>
      <c r="L128" s="3">
        <v>1.2403331995010376</v>
      </c>
      <c r="M128" s="3">
        <v>579.30968532199597</v>
      </c>
      <c r="N128" s="3">
        <v>52764.898588348122</v>
      </c>
      <c r="O128" s="3">
        <v>6600</v>
      </c>
      <c r="P128" s="3">
        <v>441.00205557465688</v>
      </c>
      <c r="Q128" s="3">
        <v>1.5699449466720758</v>
      </c>
      <c r="R128" s="3">
        <v>142.99430847167969</v>
      </c>
      <c r="S128" s="3">
        <v>6600</v>
      </c>
      <c r="T128" s="3">
        <v>1.1951275218825388</v>
      </c>
      <c r="U128" s="3">
        <v>3000</v>
      </c>
      <c r="V128" s="3">
        <v>7000</v>
      </c>
      <c r="W128" s="3">
        <v>39973.40625</v>
      </c>
      <c r="X128" s="3">
        <v>4.03</v>
      </c>
      <c r="Y128" s="3">
        <v>3.6219999999999999</v>
      </c>
      <c r="Z128" s="3">
        <v>0.49326056241989136</v>
      </c>
      <c r="AA128" s="3">
        <v>3.4091722702488054</v>
      </c>
      <c r="AB128" s="13">
        <f>coeff!$D$1+coeff!$D$2*C128+coeff!$D$3*D128+coeff!$D$4*N128+coeff!$D$5*W128+coeff!$D$6*X128+coeff!$D$7*Y128+coeff!$D$8*Z128+coeff!$D$9*AA128</f>
        <v>1.2964628163991558</v>
      </c>
      <c r="AC128" s="13">
        <f>coeff!$E$1+coeff!$E$2*C128+coeff!$E$3*D128+coeff!$E$4*N128+coeff!$E$5*W128+coeff!$E$6*X128+coeff!$E$7*Y128+coeff!$E$8*Z128+coeff!$E$9*AA128</f>
        <v>1.7146399238368888</v>
      </c>
      <c r="AD128" s="13">
        <f>coeff!$F$1+coeff!$F$2*C128+coeff!$F$3*D128+coeff!$F$4*N128+coeff!$F$5*W128+coeff!$F$6*X128+coeff!$F$7*Y128+coeff!$F$8*Z128+coeff!$F$9*AA128</f>
        <v>1.3271544249838145</v>
      </c>
      <c r="AE128" s="13">
        <f>coeff!$G$1+coeff!$G$2*C128+coeff!$G$3*D128+coeff!$G$4*N128+coeff!$G$5*W128+coeff!$G$6*X128+coeff!$G$7*Y128+coeff!$G$8*Z128+coeff!$G$9*AA128</f>
        <v>1.4576677169598315</v>
      </c>
      <c r="AG128" s="3">
        <v>1.1951275218825388</v>
      </c>
      <c r="AH128" s="13">
        <v>1.2964628163991558</v>
      </c>
      <c r="AI128" s="3">
        <v>1.1951275218825388</v>
      </c>
      <c r="AJ128" s="3">
        <f t="shared" si="10"/>
        <v>8.47903614143166</v>
      </c>
      <c r="AM128" s="3">
        <v>2239.1909467405135</v>
      </c>
      <c r="AN128" s="3">
        <v>2366.0197511984202</v>
      </c>
      <c r="AP128" s="3">
        <v>1.5699449466720758</v>
      </c>
      <c r="AQ128" s="13">
        <v>1.7146399238368888</v>
      </c>
      <c r="AR128" s="3">
        <v>1.5699449466720758</v>
      </c>
      <c r="AS128" s="13">
        <f t="shared" si="11"/>
        <v>9.2165637700565988</v>
      </c>
      <c r="AV128" s="3">
        <v>1.2403331995010376</v>
      </c>
      <c r="AW128" s="13">
        <v>1.3271544249838145</v>
      </c>
      <c r="AX128" s="3">
        <v>1.2403331995010376</v>
      </c>
      <c r="AY128" s="13">
        <f t="shared" si="12"/>
        <v>6.9998308130189093</v>
      </c>
      <c r="BA128" s="3">
        <v>1.3550135501355014</v>
      </c>
      <c r="BB128" s="13">
        <v>1.4576677169598315</v>
      </c>
      <c r="BC128" s="3">
        <v>1.3550135501355014</v>
      </c>
      <c r="BD128" s="13">
        <f t="shared" si="13"/>
        <v>7.5758775116355643</v>
      </c>
      <c r="BG128" s="13">
        <v>1.3271544249838145</v>
      </c>
      <c r="BH128" s="13">
        <v>1.2964628163991558</v>
      </c>
      <c r="BI128" s="3">
        <v>2615.634671918514</v>
      </c>
      <c r="BJ128" s="13">
        <f t="shared" si="14"/>
        <v>7.9825694644561906E-3</v>
      </c>
      <c r="BK128" s="13">
        <f t="shared" si="15"/>
        <v>2.6236172413829704</v>
      </c>
      <c r="BL128" s="13">
        <f t="shared" si="17"/>
        <v>0.30425815696531977</v>
      </c>
      <c r="BO128" s="3">
        <v>2435.4607213835766</v>
      </c>
      <c r="BP128" s="3">
        <v>2615.634671918514</v>
      </c>
      <c r="BQ128" s="3">
        <v>2435.4607213835766</v>
      </c>
      <c r="BR128" s="13">
        <f t="shared" si="16"/>
        <v>7.3979411350383506</v>
      </c>
    </row>
    <row r="129" spans="1:70" ht="86.4" x14ac:dyDescent="0.3">
      <c r="A129" s="4" t="s">
        <v>51</v>
      </c>
      <c r="B129" s="3" t="s">
        <v>70</v>
      </c>
      <c r="C129" s="3">
        <v>11.46</v>
      </c>
      <c r="D129" s="3">
        <v>426</v>
      </c>
      <c r="E129" s="3">
        <v>613</v>
      </c>
      <c r="F129" s="3">
        <v>55996.21277245145</v>
      </c>
      <c r="G129" s="3">
        <v>4800</v>
      </c>
      <c r="H129" s="3">
        <v>553.22727272727275</v>
      </c>
      <c r="I129" s="3">
        <v>1.4389671361502347</v>
      </c>
      <c r="J129" s="3">
        <v>131.44650885551982</v>
      </c>
      <c r="K129" s="3">
        <v>4800</v>
      </c>
      <c r="L129" s="3">
        <v>1.29865562915802</v>
      </c>
      <c r="M129" s="3">
        <v>642.27481808213008</v>
      </c>
      <c r="N129" s="3">
        <v>71161.853731657058</v>
      </c>
      <c r="O129" s="3">
        <v>6100</v>
      </c>
      <c r="P129" s="3">
        <v>480.2915314149605</v>
      </c>
      <c r="Q129" s="3">
        <v>1.5076873663899768</v>
      </c>
      <c r="R129" s="3">
        <v>167.04660034179687</v>
      </c>
      <c r="S129" s="3">
        <v>6100</v>
      </c>
      <c r="T129" s="3">
        <v>1.12744490942479</v>
      </c>
      <c r="U129" s="3">
        <v>2500</v>
      </c>
      <c r="V129" s="3">
        <v>6500</v>
      </c>
      <c r="W129" s="3">
        <v>52655.53515625</v>
      </c>
      <c r="X129" s="3">
        <v>4.0659999999999998</v>
      </c>
      <c r="Y129" s="3">
        <v>4.0999999999999996</v>
      </c>
      <c r="Z129" s="3">
        <v>0.38543617725372314</v>
      </c>
      <c r="AA129" s="3">
        <v>2.6639436183538416</v>
      </c>
      <c r="AB129" s="13">
        <f>coeff!$D$1+coeff!$D$2*C129+coeff!$D$3*D129+coeff!$D$4*N129+coeff!$D$5*W129+coeff!$D$6*X129+coeff!$D$7*Y129+coeff!$D$8*Z129+coeff!$D$9*AA129</f>
        <v>1.0691237451779836</v>
      </c>
      <c r="AC129" s="13">
        <f>coeff!$E$1+coeff!$E$2*C129+coeff!$E$3*D129+coeff!$E$4*N129+coeff!$E$5*W129+coeff!$E$6*X129+coeff!$E$7*Y129+coeff!$E$8*Z129+coeff!$E$9*AA129</f>
        <v>1.4381211735188131</v>
      </c>
      <c r="AD129" s="13">
        <f>coeff!$F$1+coeff!$F$2*C129+coeff!$F$3*D129+coeff!$F$4*N129+coeff!$F$5*W129+coeff!$F$6*X129+coeff!$F$7*Y129+coeff!$F$8*Z129+coeff!$F$9*AA129</f>
        <v>1.2459914241856103</v>
      </c>
      <c r="AE129" s="13">
        <f>coeff!$G$1+coeff!$G$2*C129+coeff!$G$3*D129+coeff!$G$4*N129+coeff!$G$5*W129+coeff!$G$6*X129+coeff!$G$7*Y129+coeff!$G$8*Z129+coeff!$G$9*AA129</f>
        <v>1.3666342292111575</v>
      </c>
      <c r="AG129" s="3">
        <v>1.12744490942479</v>
      </c>
      <c r="AH129" s="13">
        <v>1.0691237451779836</v>
      </c>
      <c r="AI129" s="3">
        <v>1.12744490942479</v>
      </c>
      <c r="AJ129" s="3">
        <f t="shared" si="10"/>
        <v>-5.1728615526377482</v>
      </c>
      <c r="AM129" s="3">
        <v>2237.6095859108041</v>
      </c>
      <c r="AN129" s="3">
        <v>2344.5626760938139</v>
      </c>
      <c r="AP129" s="3">
        <v>1.5076873663899768</v>
      </c>
      <c r="AQ129" s="13">
        <v>1.4381211735188131</v>
      </c>
      <c r="AR129" s="3">
        <v>1.5076873663899768</v>
      </c>
      <c r="AS129" s="13">
        <f t="shared" si="11"/>
        <v>-4.6140993432699364</v>
      </c>
      <c r="AV129" s="3">
        <v>1.29865562915802</v>
      </c>
      <c r="AW129" s="13">
        <v>1.2459914241856103</v>
      </c>
      <c r="AX129" s="3">
        <v>1.29865562915802</v>
      </c>
      <c r="AY129" s="13">
        <f t="shared" si="12"/>
        <v>-4.0552863892450421</v>
      </c>
      <c r="BA129" s="3">
        <v>1.4389671361502347</v>
      </c>
      <c r="BB129" s="13">
        <v>1.3666342292111575</v>
      </c>
      <c r="BC129" s="3">
        <v>1.4389671361502347</v>
      </c>
      <c r="BD129" s="13">
        <f t="shared" si="13"/>
        <v>-5.0267240385068357</v>
      </c>
      <c r="BG129" s="13">
        <v>1.2459914241856103</v>
      </c>
      <c r="BH129" s="13">
        <v>1.0691237451779836</v>
      </c>
      <c r="BI129" s="3">
        <v>2413.7137487155469</v>
      </c>
      <c r="BJ129" s="13">
        <f t="shared" si="14"/>
        <v>-9.8598579351953042E-2</v>
      </c>
      <c r="BK129" s="13">
        <f t="shared" si="15"/>
        <v>2.3151151693635938</v>
      </c>
      <c r="BL129" s="13">
        <f t="shared" si="17"/>
        <v>-4.2589060214683396</v>
      </c>
      <c r="BO129" s="3">
        <v>2426.1005385828103</v>
      </c>
      <c r="BP129" s="3">
        <v>2413.7137487155469</v>
      </c>
      <c r="BQ129" s="3">
        <v>2426.1005385828103</v>
      </c>
      <c r="BR129" s="13">
        <f t="shared" si="16"/>
        <v>-0.51056374912224445</v>
      </c>
    </row>
    <row r="130" spans="1:70" ht="72" x14ac:dyDescent="0.3">
      <c r="A130" s="4" t="s">
        <v>49</v>
      </c>
      <c r="B130" s="3" t="s">
        <v>50</v>
      </c>
      <c r="C130" s="3">
        <v>11.4</v>
      </c>
      <c r="D130" s="3">
        <v>407</v>
      </c>
      <c r="E130" s="3">
        <v>558</v>
      </c>
      <c r="F130" s="3">
        <v>52491.746470735023</v>
      </c>
      <c r="G130" s="3">
        <v>5400</v>
      </c>
      <c r="H130" s="3">
        <v>502.14634146341461</v>
      </c>
      <c r="I130" s="3">
        <v>1.3710073710073709</v>
      </c>
      <c r="J130" s="3">
        <v>128.97235005094601</v>
      </c>
      <c r="K130" s="3">
        <v>5400</v>
      </c>
      <c r="L130" s="3">
        <v>1.2337747812271118</v>
      </c>
      <c r="M130" s="3">
        <v>621.34990701367303</v>
      </c>
      <c r="N130" s="3">
        <v>61240.370882524207</v>
      </c>
      <c r="O130" s="3">
        <v>6300</v>
      </c>
      <c r="P130" s="3">
        <v>482.73252969797562</v>
      </c>
      <c r="Q130" s="3">
        <v>1.5266582481908428</v>
      </c>
      <c r="R130" s="3">
        <v>150.46774291992187</v>
      </c>
      <c r="S130" s="3">
        <v>6300</v>
      </c>
      <c r="T130" s="3">
        <v>1.1860750115429375</v>
      </c>
      <c r="U130" s="3">
        <v>3000</v>
      </c>
      <c r="V130" s="3">
        <v>7000</v>
      </c>
      <c r="W130" s="3">
        <v>48603.47265625</v>
      </c>
      <c r="X130" s="3">
        <v>4.1559999999999997</v>
      </c>
      <c r="Y130" s="3">
        <v>3.75</v>
      </c>
      <c r="Z130" s="3">
        <v>0.448283851146698</v>
      </c>
      <c r="AA130" s="3">
        <v>3.1687318203423742</v>
      </c>
      <c r="AB130" s="13">
        <f>coeff!$D$1+coeff!$D$2*C130+coeff!$D$3*D130+coeff!$D$4*N130+coeff!$D$5*W130+coeff!$D$6*X130+coeff!$D$7*Y130+coeff!$D$8*Z130+coeff!$D$9*AA130</f>
        <v>1.2155360366016636</v>
      </c>
      <c r="AC130" s="13">
        <f>coeff!$E$1+coeff!$E$2*C130+coeff!$E$3*D130+coeff!$E$4*N130+coeff!$E$5*W130+coeff!$E$6*X130+coeff!$E$7*Y130+coeff!$E$8*Z130+coeff!$E$9*AA130</f>
        <v>1.5521305978314601</v>
      </c>
      <c r="AD130" s="13">
        <f>coeff!$F$1+coeff!$F$2*C130+coeff!$F$3*D130+coeff!$F$4*N130+coeff!$F$5*W130+coeff!$F$6*X130+coeff!$F$7*Y130+coeff!$F$8*Z130+coeff!$F$9*AA130</f>
        <v>1.271670510937696</v>
      </c>
      <c r="AE130" s="13">
        <f>coeff!$G$1+coeff!$G$2*C130+coeff!$G$3*D130+coeff!$G$4*N130+coeff!$G$5*W130+coeff!$G$6*X130+coeff!$G$7*Y130+coeff!$G$8*Z130+coeff!$G$9*AA130</f>
        <v>1.3897454567126268</v>
      </c>
      <c r="AG130" s="3">
        <v>1.1860750115429375</v>
      </c>
      <c r="AH130" s="13">
        <v>1.2155360366016636</v>
      </c>
      <c r="AI130" s="3">
        <v>1.1860750115429375</v>
      </c>
      <c r="AJ130" s="3">
        <f t="shared" si="10"/>
        <v>2.4839090927647991</v>
      </c>
      <c r="AM130" s="3">
        <v>2234.8925924809801</v>
      </c>
      <c r="AN130" s="3">
        <v>2242.2682538355712</v>
      </c>
      <c r="AP130" s="3">
        <v>1.5266582481908428</v>
      </c>
      <c r="AQ130" s="13">
        <v>1.5521305978314601</v>
      </c>
      <c r="AR130" s="3">
        <v>1.5266582481908428</v>
      </c>
      <c r="AS130" s="13">
        <f t="shared" si="11"/>
        <v>1.6685037185501825</v>
      </c>
      <c r="AV130" s="3">
        <v>1.2337747812271118</v>
      </c>
      <c r="AW130" s="13">
        <v>1.271670510937696</v>
      </c>
      <c r="AX130" s="3">
        <v>1.2337747812271118</v>
      </c>
      <c r="AY130" s="13">
        <f t="shared" si="12"/>
        <v>3.0715273392841693</v>
      </c>
      <c r="BA130" s="3">
        <v>1.3710073710073709</v>
      </c>
      <c r="BB130" s="13">
        <v>1.3897454567126268</v>
      </c>
      <c r="BC130" s="3">
        <v>1.3710073710073709</v>
      </c>
      <c r="BD130" s="13">
        <f t="shared" si="13"/>
        <v>1.3667385093260147</v>
      </c>
      <c r="BG130" s="13">
        <v>1.271670510937696</v>
      </c>
      <c r="BH130" s="13">
        <v>1.2155360366016636</v>
      </c>
      <c r="BI130" s="3">
        <v>2505.3407890837329</v>
      </c>
      <c r="BJ130" s="13">
        <f t="shared" si="14"/>
        <v>-1.8134241544373264E-2</v>
      </c>
      <c r="BK130" s="13">
        <f t="shared" si="15"/>
        <v>2.4872065475393597</v>
      </c>
      <c r="BL130" s="13">
        <f t="shared" ref="BL130:BL161" si="18">(BG130+BH130-BI130/1000)/(BG130+BH130)*100</f>
        <v>-0.72910074807875569</v>
      </c>
      <c r="BO130" s="3">
        <v>2419.8497927700491</v>
      </c>
      <c r="BP130" s="3">
        <v>2505.3407890837329</v>
      </c>
      <c r="BQ130" s="3">
        <v>2419.8497927700491</v>
      </c>
      <c r="BR130" s="13">
        <f t="shared" si="16"/>
        <v>3.5329050823365611</v>
      </c>
    </row>
    <row r="131" spans="1:70" ht="86.4" x14ac:dyDescent="0.3">
      <c r="A131" s="4" t="s">
        <v>51</v>
      </c>
      <c r="B131" s="3" t="s">
        <v>82</v>
      </c>
      <c r="C131" s="3">
        <v>11.3</v>
      </c>
      <c r="D131" s="3">
        <v>436</v>
      </c>
      <c r="E131" s="3">
        <v>619</v>
      </c>
      <c r="F131" s="3">
        <v>59658.536734515117</v>
      </c>
      <c r="G131" s="3">
        <v>5000</v>
      </c>
      <c r="H131" s="3">
        <v>563.4545454545455</v>
      </c>
      <c r="I131" s="3">
        <v>1.4197247706422018</v>
      </c>
      <c r="J131" s="3">
        <v>136.83150627182366</v>
      </c>
      <c r="K131" s="3">
        <v>5000</v>
      </c>
      <c r="L131" s="3">
        <v>1.2923270463943481</v>
      </c>
      <c r="M131" s="3">
        <v>685.62879670167217</v>
      </c>
      <c r="N131" s="3">
        <v>77556.097754869654</v>
      </c>
      <c r="O131" s="3">
        <v>6500</v>
      </c>
      <c r="P131" s="3">
        <v>491.50693064302465</v>
      </c>
      <c r="Q131" s="3">
        <v>1.5725431117010831</v>
      </c>
      <c r="R131" s="3">
        <v>177.88095092773437</v>
      </c>
      <c r="S131" s="3">
        <v>6500</v>
      </c>
      <c r="T131" s="3">
        <v>1.1273094739518912</v>
      </c>
      <c r="U131" s="3">
        <v>2500</v>
      </c>
      <c r="V131" s="3">
        <v>6500</v>
      </c>
      <c r="W131" s="3">
        <v>53963.86328125</v>
      </c>
      <c r="X131" s="3">
        <v>4.0650000000000004</v>
      </c>
      <c r="Y131" s="3">
        <v>4.1849999999999996</v>
      </c>
      <c r="Z131" s="3">
        <v>0.37677997350692749</v>
      </c>
      <c r="AA131" s="3">
        <v>2.6041162329362364</v>
      </c>
      <c r="AB131" s="13">
        <f>coeff!$D$1+coeff!$D$2*C131+coeff!$D$3*D131+coeff!$D$4*N131+coeff!$D$5*W131+coeff!$D$6*X131+coeff!$D$7*Y131+coeff!$D$8*Z131+coeff!$D$9*AA131</f>
        <v>1.0397335014838569</v>
      </c>
      <c r="AC131" s="13">
        <f>coeff!$E$1+coeff!$E$2*C131+coeff!$E$3*D131+coeff!$E$4*N131+coeff!$E$5*W131+coeff!$E$6*X131+coeff!$E$7*Y131+coeff!$E$8*Z131+coeff!$E$9*AA131</f>
        <v>1.465792449054752</v>
      </c>
      <c r="AD131" s="13">
        <f>coeff!$F$1+coeff!$F$2*C131+coeff!$F$3*D131+coeff!$F$4*N131+coeff!$F$5*W131+coeff!$F$6*X131+coeff!$F$7*Y131+coeff!$F$8*Z131+coeff!$F$9*AA131</f>
        <v>1.2337446329086403</v>
      </c>
      <c r="AE131" s="13">
        <f>coeff!$G$1+coeff!$G$2*C131+coeff!$G$3*D131+coeff!$G$4*N131+coeff!$G$5*W131+coeff!$G$6*X131+coeff!$G$7*Y131+coeff!$G$8*Z131+coeff!$G$9*AA131</f>
        <v>1.3526141914730438</v>
      </c>
      <c r="AG131" s="3">
        <v>1.1273094739518912</v>
      </c>
      <c r="AH131" s="13">
        <v>1.0397335014838569</v>
      </c>
      <c r="AI131" s="3">
        <v>1.1273094739518912</v>
      </c>
      <c r="AJ131" s="3">
        <f t="shared" ref="AJ131:AJ187" si="19">(AH131-AG131)/AG131*100</f>
        <v>-7.7685830281394104</v>
      </c>
      <c r="AM131" s="3">
        <v>2230.3913868323311</v>
      </c>
      <c r="AN131" s="3">
        <v>2341.6257825428415</v>
      </c>
      <c r="AP131" s="3">
        <v>1.5725431117010831</v>
      </c>
      <c r="AQ131" s="13">
        <v>1.465792449054752</v>
      </c>
      <c r="AR131" s="3">
        <v>1.5725431117010831</v>
      </c>
      <c r="AS131" s="13">
        <f t="shared" ref="AS131:AS187" si="20">(AQ131-AP131)/AP131*100</f>
        <v>-6.7884092876064024</v>
      </c>
      <c r="AV131" s="3">
        <v>1.2923270463943481</v>
      </c>
      <c r="AW131" s="13">
        <v>1.2337446329086403</v>
      </c>
      <c r="AX131" s="3">
        <v>1.2923270463943481</v>
      </c>
      <c r="AY131" s="13">
        <f t="shared" ref="AY131:AY187" si="21">(AW131-AV131)/AV131*100</f>
        <v>-4.5330950589601473</v>
      </c>
      <c r="BA131" s="3">
        <v>1.4197247706422018</v>
      </c>
      <c r="BB131" s="13">
        <v>1.3526141914730438</v>
      </c>
      <c r="BC131" s="3">
        <v>1.4197247706422018</v>
      </c>
      <c r="BD131" s="13">
        <f t="shared" ref="BD131:BD187" si="22">(BB131-BA131)/BA131*100</f>
        <v>-4.7270133308162965</v>
      </c>
      <c r="BG131" s="13">
        <v>1.2337446329086403</v>
      </c>
      <c r="BH131" s="13">
        <v>1.0397335014838569</v>
      </c>
      <c r="BI131" s="3">
        <v>2353.2316940261276</v>
      </c>
      <c r="BJ131" s="13">
        <f t="shared" ref="BJ131:BJ187" si="23">BG131+BH131-BI131/1000</f>
        <v>-7.9753559633630733E-2</v>
      </c>
      <c r="BK131" s="13">
        <f t="shared" ref="BK131:BK187" si="24">BG131+BH131</f>
        <v>2.273478134392497</v>
      </c>
      <c r="BL131" s="13">
        <f t="shared" si="18"/>
        <v>-3.5079976546570975</v>
      </c>
      <c r="BO131" s="3">
        <v>2419.6365203462396</v>
      </c>
      <c r="BP131" s="3">
        <v>2353.2316940261276</v>
      </c>
      <c r="BQ131" s="3">
        <v>2419.6365203462396</v>
      </c>
      <c r="BR131" s="13">
        <f t="shared" ref="BR131:BR187" si="25">(BP131-BO131)/BO131*100</f>
        <v>-2.7444132935557541</v>
      </c>
    </row>
    <row r="132" spans="1:70" ht="86.4" x14ac:dyDescent="0.3">
      <c r="A132" s="4" t="s">
        <v>51</v>
      </c>
      <c r="B132" s="3" t="s">
        <v>70</v>
      </c>
      <c r="C132" s="3">
        <v>11.4</v>
      </c>
      <c r="D132" s="3">
        <v>417</v>
      </c>
      <c r="E132" s="3">
        <v>585</v>
      </c>
      <c r="F132" s="3">
        <v>60552.326427563079</v>
      </c>
      <c r="G132" s="3">
        <v>5200</v>
      </c>
      <c r="H132" s="3">
        <v>538.0454545454545</v>
      </c>
      <c r="I132" s="3">
        <v>1.4028776978417266</v>
      </c>
      <c r="J132" s="3">
        <v>145.20941589343664</v>
      </c>
      <c r="K132" s="3">
        <v>5200</v>
      </c>
      <c r="L132" s="3">
        <v>1.2902770042419434</v>
      </c>
      <c r="M132" s="3">
        <v>657.16406326459912</v>
      </c>
      <c r="N132" s="3">
        <v>75690.408034453867</v>
      </c>
      <c r="O132" s="3">
        <v>6500</v>
      </c>
      <c r="P132" s="3">
        <v>469.62050182301431</v>
      </c>
      <c r="Q132" s="3">
        <v>1.5759330054306933</v>
      </c>
      <c r="R132" s="3">
        <v>181.51176452636719</v>
      </c>
      <c r="S132" s="3">
        <v>6500</v>
      </c>
      <c r="T132" s="3">
        <v>1.1261882537722163</v>
      </c>
      <c r="U132" s="3">
        <v>2500</v>
      </c>
      <c r="V132" s="3">
        <v>6500</v>
      </c>
      <c r="W132" s="3">
        <v>52771.56640625</v>
      </c>
      <c r="X132" s="3">
        <v>4.069</v>
      </c>
      <c r="Y132" s="3">
        <v>4</v>
      </c>
      <c r="Z132" s="3">
        <v>0.38512420654296875</v>
      </c>
      <c r="AA132" s="3">
        <v>2.6194408133593234</v>
      </c>
      <c r="AB132" s="13">
        <f>coeff!$D$1+coeff!$D$2*C132+coeff!$D$3*D132+coeff!$D$4*N132+coeff!$D$5*W132+coeff!$D$6*X132+coeff!$D$7*Y132+coeff!$D$8*Z132+coeff!$D$9*AA132</f>
        <v>1.0705452048177388</v>
      </c>
      <c r="AC132" s="13">
        <f>coeff!$E$1+coeff!$E$2*C132+coeff!$E$3*D132+coeff!$E$4*N132+coeff!$E$5*W132+coeff!$E$6*X132+coeff!$E$7*Y132+coeff!$E$8*Z132+coeff!$E$9*AA132</f>
        <v>1.5008596741728859</v>
      </c>
      <c r="AD132" s="13">
        <f>coeff!$F$1+coeff!$F$2*C132+coeff!$F$3*D132+coeff!$F$4*N132+coeff!$F$5*W132+coeff!$F$6*X132+coeff!$F$7*Y132+coeff!$F$8*Z132+coeff!$F$9*AA132</f>
        <v>1.2386038083943594</v>
      </c>
      <c r="AE132" s="13">
        <f>coeff!$G$1+coeff!$G$2*C132+coeff!$G$3*D132+coeff!$G$4*N132+coeff!$G$5*W132+coeff!$G$6*X132+coeff!$G$7*Y132+coeff!$G$8*Z132+coeff!$G$9*AA132</f>
        <v>1.3569378151443214</v>
      </c>
      <c r="AG132" s="3">
        <v>1.1261882537722163</v>
      </c>
      <c r="AH132" s="13">
        <v>1.0705452048177388</v>
      </c>
      <c r="AI132" s="3">
        <v>1.1261882537722163</v>
      </c>
      <c r="AJ132" s="3">
        <f t="shared" si="19"/>
        <v>-4.9408301647702917</v>
      </c>
      <c r="AM132" s="3">
        <v>2230.1779336740096</v>
      </c>
      <c r="AN132" s="3">
        <v>1974.3530374603192</v>
      </c>
      <c r="AP132" s="3">
        <v>1.5759330054306933</v>
      </c>
      <c r="AQ132" s="13">
        <v>1.5008596741728859</v>
      </c>
      <c r="AR132" s="3">
        <v>1.5759330054306933</v>
      </c>
      <c r="AS132" s="13">
        <f t="shared" si="20"/>
        <v>-4.7637387502579935</v>
      </c>
      <c r="AV132" s="3">
        <v>1.2902770042419434</v>
      </c>
      <c r="AW132" s="13">
        <v>1.2386038083943594</v>
      </c>
      <c r="AX132" s="3">
        <v>1.2902770042419434</v>
      </c>
      <c r="AY132" s="13">
        <f t="shared" si="21"/>
        <v>-4.0048141350812312</v>
      </c>
      <c r="BA132" s="3">
        <v>1.4028776978417266</v>
      </c>
      <c r="BB132" s="13">
        <v>1.3569378151443214</v>
      </c>
      <c r="BC132" s="3">
        <v>1.4028776978417266</v>
      </c>
      <c r="BD132" s="13">
        <f t="shared" si="22"/>
        <v>-3.2746890743278523</v>
      </c>
      <c r="BG132" s="13">
        <v>1.2386038083943594</v>
      </c>
      <c r="BH132" s="13">
        <v>1.0705452048177388</v>
      </c>
      <c r="BI132" s="3">
        <v>2371.6018945700698</v>
      </c>
      <c r="BJ132" s="13">
        <f t="shared" si="23"/>
        <v>-6.2452881357971446E-2</v>
      </c>
      <c r="BK132" s="13">
        <f t="shared" si="24"/>
        <v>2.3091490132120982</v>
      </c>
      <c r="BL132" s="13">
        <f t="shared" si="18"/>
        <v>-2.7045842862733895</v>
      </c>
      <c r="BO132" s="3">
        <v>2416.4652580141601</v>
      </c>
      <c r="BP132" s="3">
        <v>2371.6018945700698</v>
      </c>
      <c r="BQ132" s="3">
        <v>2416.4652580141601</v>
      </c>
      <c r="BR132" s="13">
        <f t="shared" si="25"/>
        <v>-1.8565697683962892</v>
      </c>
    </row>
    <row r="133" spans="1:70" ht="86.4" x14ac:dyDescent="0.3">
      <c r="A133" s="4" t="s">
        <v>51</v>
      </c>
      <c r="B133" s="3" t="s">
        <v>30</v>
      </c>
      <c r="C133" s="3">
        <v>11.5</v>
      </c>
      <c r="D133" s="3">
        <v>407</v>
      </c>
      <c r="E133" s="3">
        <v>571</v>
      </c>
      <c r="F133" s="3">
        <v>55076.280203902061</v>
      </c>
      <c r="G133" s="3">
        <v>4800</v>
      </c>
      <c r="H133" s="3">
        <v>521.95652173913038</v>
      </c>
      <c r="I133" s="3">
        <v>1.402948402948403</v>
      </c>
      <c r="J133" s="3">
        <v>135.32255578354315</v>
      </c>
      <c r="K133" s="3">
        <v>4800</v>
      </c>
      <c r="L133" s="3">
        <v>1.2824485301971436</v>
      </c>
      <c r="M133" s="3">
        <v>616.20911903507124</v>
      </c>
      <c r="N133" s="3">
        <v>71140.195263373476</v>
      </c>
      <c r="O133" s="3">
        <v>6200</v>
      </c>
      <c r="P133" s="3">
        <v>460.33148702303185</v>
      </c>
      <c r="Q133" s="3">
        <v>1.5140273194964895</v>
      </c>
      <c r="R133" s="3">
        <v>174.79164123535156</v>
      </c>
      <c r="S133" s="3">
        <v>6200</v>
      </c>
      <c r="T133" s="3">
        <v>1.1310355946511839</v>
      </c>
      <c r="U133" s="3">
        <v>2500</v>
      </c>
      <c r="V133" s="3">
        <v>6500</v>
      </c>
      <c r="W133" s="3">
        <v>52631.765625</v>
      </c>
      <c r="X133" s="3">
        <v>4.1550000000000002</v>
      </c>
      <c r="Y133" s="3">
        <v>3.75</v>
      </c>
      <c r="Z133" s="3">
        <v>0.38732817769050598</v>
      </c>
      <c r="AA133" s="3">
        <v>2.6161788187559254</v>
      </c>
      <c r="AB133" s="13">
        <f>coeff!$D$1+coeff!$D$2*C133+coeff!$D$3*D133+coeff!$D$4*N133+coeff!$D$5*W133+coeff!$D$6*X133+coeff!$D$7*Y133+coeff!$D$8*Z133+coeff!$D$9*AA133</f>
        <v>1.0834010101104639</v>
      </c>
      <c r="AC133" s="13">
        <f>coeff!$E$1+coeff!$E$2*C133+coeff!$E$3*D133+coeff!$E$4*N133+coeff!$E$5*W133+coeff!$E$6*X133+coeff!$E$7*Y133+coeff!$E$8*Z133+coeff!$E$9*AA133</f>
        <v>1.454958459987735</v>
      </c>
      <c r="AD133" s="13">
        <f>coeff!$F$1+coeff!$F$2*C133+coeff!$F$3*D133+coeff!$F$4*N133+coeff!$F$5*W133+coeff!$F$6*X133+coeff!$F$7*Y133+coeff!$F$8*Z133+coeff!$F$9*AA133</f>
        <v>1.2319794527273216</v>
      </c>
      <c r="AE133" s="13">
        <f>coeff!$G$1+coeff!$G$2*C133+coeff!$G$3*D133+coeff!$G$4*N133+coeff!$G$5*W133+coeff!$G$6*X133+coeff!$G$7*Y133+coeff!$G$8*Z133+coeff!$G$9*AA133</f>
        <v>1.34882837734956</v>
      </c>
      <c r="AG133" s="3">
        <v>1.1310355946511839</v>
      </c>
      <c r="AH133" s="13">
        <v>1.0834010101104639</v>
      </c>
      <c r="AI133" s="3">
        <v>1.1310355946511839</v>
      </c>
      <c r="AJ133" s="3">
        <f t="shared" si="19"/>
        <v>-4.2115902245685479</v>
      </c>
      <c r="AM133" s="3">
        <v>2215.9972726400752</v>
      </c>
      <c r="AN133" s="3">
        <v>2441.692194576312</v>
      </c>
      <c r="AP133" s="3">
        <v>1.5140273194964895</v>
      </c>
      <c r="AQ133" s="13">
        <v>1.454958459987735</v>
      </c>
      <c r="AR133" s="3">
        <v>1.5140273194964895</v>
      </c>
      <c r="AS133" s="13">
        <f t="shared" si="20"/>
        <v>-3.901439475240029</v>
      </c>
      <c r="AV133" s="3">
        <v>1.2824485301971436</v>
      </c>
      <c r="AW133" s="13">
        <v>1.2319794527273216</v>
      </c>
      <c r="AX133" s="3">
        <v>1.2824485301971436</v>
      </c>
      <c r="AY133" s="13">
        <f t="shared" si="21"/>
        <v>-3.9353686546830589</v>
      </c>
      <c r="BA133" s="3">
        <v>1.402948402948403</v>
      </c>
      <c r="BB133" s="13">
        <v>1.34882837734956</v>
      </c>
      <c r="BC133" s="3">
        <v>1.402948402948403</v>
      </c>
      <c r="BD133" s="13">
        <f t="shared" si="22"/>
        <v>-3.85759201729056</v>
      </c>
      <c r="BG133" s="13">
        <v>1.2319794527273216</v>
      </c>
      <c r="BH133" s="13">
        <v>1.0834010101104639</v>
      </c>
      <c r="BI133" s="3">
        <v>2384.0426091451063</v>
      </c>
      <c r="BJ133" s="13">
        <f t="shared" si="23"/>
        <v>-6.8662146307321148E-2</v>
      </c>
      <c r="BK133" s="13">
        <f t="shared" si="24"/>
        <v>2.3153804628377852</v>
      </c>
      <c r="BL133" s="13">
        <f t="shared" si="18"/>
        <v>-2.9654800759252842</v>
      </c>
      <c r="BO133" s="3">
        <v>2413.4841248483276</v>
      </c>
      <c r="BP133" s="3">
        <v>2384.0426091451063</v>
      </c>
      <c r="BQ133" s="3">
        <v>2413.4841248483276</v>
      </c>
      <c r="BR133" s="13">
        <f t="shared" si="25"/>
        <v>-1.2198760870271521</v>
      </c>
    </row>
    <row r="134" spans="1:70" ht="28.8" x14ac:dyDescent="0.3">
      <c r="A134" s="4" t="s">
        <v>25</v>
      </c>
      <c r="B134" s="3" t="s">
        <v>172</v>
      </c>
      <c r="C134" s="3">
        <v>10.36</v>
      </c>
      <c r="D134" s="3">
        <v>357.3599853515625</v>
      </c>
      <c r="E134" s="3">
        <v>510</v>
      </c>
      <c r="F134" s="3">
        <v>50713.243147415378</v>
      </c>
      <c r="G134" s="3">
        <v>5000</v>
      </c>
      <c r="H134" s="3">
        <v>458.8780487804878</v>
      </c>
      <c r="I134" s="3">
        <v>1.4271323035594359</v>
      </c>
      <c r="J134" s="3">
        <v>141.91079904694251</v>
      </c>
      <c r="K134" s="3">
        <v>5000</v>
      </c>
      <c r="L134" s="3">
        <v>1.2840777635574341</v>
      </c>
      <c r="M134" s="3">
        <v>559.31773207187791</v>
      </c>
      <c r="N134" s="3">
        <v>64912.951228691665</v>
      </c>
      <c r="O134" s="3">
        <v>6400</v>
      </c>
      <c r="P134" s="3">
        <v>401.14353414706937</v>
      </c>
      <c r="Q134" s="3">
        <v>1.5651380458693696</v>
      </c>
      <c r="R134" s="3">
        <v>181.64582824707031</v>
      </c>
      <c r="S134" s="3">
        <v>6400</v>
      </c>
      <c r="T134" s="3">
        <v>1.1225194038142752</v>
      </c>
      <c r="U134" s="3">
        <v>2500</v>
      </c>
      <c r="V134" s="3">
        <v>6500</v>
      </c>
      <c r="W134" s="3">
        <v>45641.91796875</v>
      </c>
      <c r="X134" s="3">
        <v>4.0309999999999997</v>
      </c>
      <c r="Y134" s="3">
        <v>3.5019999999999998</v>
      </c>
      <c r="Z134" s="3">
        <v>0.38698673248291016</v>
      </c>
      <c r="AA134" s="3">
        <v>2.583478686085857</v>
      </c>
      <c r="AB134" s="13">
        <f>coeff!$D$1+coeff!$D$2*C134+coeff!$D$3*D134+coeff!$D$4*N134+coeff!$D$5*W134+coeff!$D$6*X134+coeff!$D$7*Y134+coeff!$D$8*Z134+coeff!$D$9*AA134</f>
        <v>1.0574607930278466</v>
      </c>
      <c r="AC134" s="13">
        <f>coeff!$E$1+coeff!$E$2*C134+coeff!$E$3*D134+coeff!$E$4*N134+coeff!$E$5*W134+coeff!$E$6*X134+coeff!$E$7*Y134+coeff!$E$8*Z134+coeff!$E$9*AA134</f>
        <v>1.4783020356575949</v>
      </c>
      <c r="AD134" s="13">
        <f>coeff!$F$1+coeff!$F$2*C134+coeff!$F$3*D134+coeff!$F$4*N134+coeff!$F$5*W134+coeff!$F$6*X134+coeff!$F$7*Y134+coeff!$F$8*Z134+coeff!$F$9*AA134</f>
        <v>1.2225639327992943</v>
      </c>
      <c r="AE134" s="13">
        <f>coeff!$G$1+coeff!$G$2*C134+coeff!$G$3*D134+coeff!$G$4*N134+coeff!$G$5*W134+coeff!$G$6*X134+coeff!$G$7*Y134+coeff!$G$8*Z134+coeff!$G$9*AA134</f>
        <v>1.3408366316340934</v>
      </c>
      <c r="AG134" s="3">
        <v>1.1225194038142752</v>
      </c>
      <c r="AH134" s="13">
        <v>1.0574607930278466</v>
      </c>
      <c r="AI134" s="3">
        <v>1.1225194038142752</v>
      </c>
      <c r="AJ134" s="3">
        <f t="shared" si="19"/>
        <v>-5.7957671435667031</v>
      </c>
      <c r="AM134" s="3">
        <v>2215.8604737923938</v>
      </c>
      <c r="AN134" s="3">
        <v>2038.9357897698735</v>
      </c>
      <c r="AP134" s="3">
        <v>1.5651380458693696</v>
      </c>
      <c r="AQ134" s="13">
        <v>1.4783020356575949</v>
      </c>
      <c r="AR134" s="3">
        <v>1.5651380458693696</v>
      </c>
      <c r="AS134" s="13">
        <f t="shared" si="20"/>
        <v>-5.548137459245063</v>
      </c>
      <c r="AV134" s="3">
        <v>1.2840777635574341</v>
      </c>
      <c r="AW134" s="13">
        <v>1.2225639327992943</v>
      </c>
      <c r="AX134" s="3">
        <v>1.2840777635574341</v>
      </c>
      <c r="AY134" s="13">
        <f t="shared" si="21"/>
        <v>-4.790506658079698</v>
      </c>
      <c r="BA134" s="3">
        <v>1.4271323035594359</v>
      </c>
      <c r="BB134" s="13">
        <v>1.3408366316340934</v>
      </c>
      <c r="BC134" s="3">
        <v>1.4271323035594359</v>
      </c>
      <c r="BD134" s="13">
        <f t="shared" si="22"/>
        <v>-6.0467884939687044</v>
      </c>
      <c r="BG134" s="13">
        <v>1.2225639327992943</v>
      </c>
      <c r="BH134" s="13">
        <v>1.0574607930278466</v>
      </c>
      <c r="BI134" s="3">
        <v>2300.1082582679555</v>
      </c>
      <c r="BJ134" s="13">
        <f t="shared" si="23"/>
        <v>-2.0083532440815066E-2</v>
      </c>
      <c r="BK134" s="13">
        <f t="shared" si="24"/>
        <v>2.2800247258271407</v>
      </c>
      <c r="BL134" s="13">
        <f t="shared" si="18"/>
        <v>-0.88084713351208166</v>
      </c>
      <c r="BO134" s="3">
        <v>2406.597167371709</v>
      </c>
      <c r="BP134" s="3">
        <v>2300.1082582679555</v>
      </c>
      <c r="BQ134" s="3">
        <v>2406.597167371709</v>
      </c>
      <c r="BR134" s="13">
        <f t="shared" si="25"/>
        <v>-4.4248746964184313</v>
      </c>
    </row>
    <row r="135" spans="1:70" ht="72" x14ac:dyDescent="0.3">
      <c r="A135" s="4" t="s">
        <v>49</v>
      </c>
      <c r="B135" s="3" t="s">
        <v>173</v>
      </c>
      <c r="C135" s="3">
        <v>11.3</v>
      </c>
      <c r="D135" s="3">
        <v>384</v>
      </c>
      <c r="E135" s="3">
        <v>520</v>
      </c>
      <c r="F135" s="3">
        <v>54007.520952301697</v>
      </c>
      <c r="G135" s="3">
        <v>5500</v>
      </c>
      <c r="H135" s="3">
        <v>469.36585365853659</v>
      </c>
      <c r="I135" s="3">
        <v>1.3541666666666667</v>
      </c>
      <c r="J135" s="3">
        <v>140.64458581328566</v>
      </c>
      <c r="K135" s="3">
        <v>5500</v>
      </c>
      <c r="L135" s="3">
        <v>1.2223068475723267</v>
      </c>
      <c r="M135" s="3">
        <v>629.28956844729146</v>
      </c>
      <c r="N135" s="3">
        <v>67754.889921978509</v>
      </c>
      <c r="O135" s="3">
        <v>6900</v>
      </c>
      <c r="P135" s="3">
        <v>454.34395608280795</v>
      </c>
      <c r="Q135" s="3">
        <v>1.6387749178314881</v>
      </c>
      <c r="R135" s="3">
        <v>176.44502258300781</v>
      </c>
      <c r="S135" s="3">
        <v>6900</v>
      </c>
      <c r="T135" s="3">
        <v>1.1831873856323118</v>
      </c>
      <c r="U135" s="3">
        <v>3000</v>
      </c>
      <c r="V135" s="3">
        <v>7000</v>
      </c>
      <c r="W135" s="3">
        <v>49097.7421875</v>
      </c>
      <c r="X135" s="3">
        <v>4.0999999999999996</v>
      </c>
      <c r="Y135" s="3">
        <v>3.625</v>
      </c>
      <c r="Z135" s="3">
        <v>0.43347194790840149</v>
      </c>
      <c r="AA135" s="3">
        <v>2.9482803015420154</v>
      </c>
      <c r="AB135" s="13">
        <f>coeff!$D$1+coeff!$D$2*C135+coeff!$D$3*D135+coeff!$D$4*N135+coeff!$D$5*W135+coeff!$D$6*X135+coeff!$D$7*Y135+coeff!$D$8*Z135+coeff!$D$9*AA135</f>
        <v>1.1948215050387225</v>
      </c>
      <c r="AC135" s="13">
        <f>coeff!$E$1+coeff!$E$2*C135+coeff!$E$3*D135+coeff!$E$4*N135+coeff!$E$5*W135+coeff!$E$6*X135+coeff!$E$7*Y135+coeff!$E$8*Z135+coeff!$E$9*AA135</f>
        <v>1.6087689509542329</v>
      </c>
      <c r="AD135" s="13">
        <f>coeff!$F$1+coeff!$F$2*C135+coeff!$F$3*D135+coeff!$F$4*N135+coeff!$F$5*W135+coeff!$F$6*X135+coeff!$F$7*Y135+coeff!$F$8*Z135+coeff!$F$9*AA135</f>
        <v>1.2593618359995147</v>
      </c>
      <c r="AE135" s="13">
        <f>coeff!$G$1+coeff!$G$2*C135+coeff!$G$3*D135+coeff!$G$4*N135+coeff!$G$5*W135+coeff!$G$6*X135+coeff!$G$7*Y135+coeff!$G$8*Z135+coeff!$G$9*AA135</f>
        <v>1.3746142235463001</v>
      </c>
      <c r="AG135" s="3">
        <v>1.1831873856323118</v>
      </c>
      <c r="AH135" s="13">
        <v>1.1948215050387225</v>
      </c>
      <c r="AI135" s="3">
        <v>1.1831873856323118</v>
      </c>
      <c r="AJ135" s="3">
        <f t="shared" si="19"/>
        <v>0.98328629494247399</v>
      </c>
      <c r="AM135" s="3">
        <v>2214.4415617697309</v>
      </c>
      <c r="AN135" s="3">
        <v>2312.811775589058</v>
      </c>
      <c r="AP135" s="3">
        <v>1.6387749178314881</v>
      </c>
      <c r="AQ135" s="13">
        <v>1.6087689509542329</v>
      </c>
      <c r="AR135" s="3">
        <v>1.6387749178314881</v>
      </c>
      <c r="AS135" s="13">
        <f t="shared" si="20"/>
        <v>-1.8309998859978072</v>
      </c>
      <c r="AV135" s="3">
        <v>1.2223068475723267</v>
      </c>
      <c r="AW135" s="13">
        <v>1.2593618359995147</v>
      </c>
      <c r="AX135" s="3">
        <v>1.2223068475723267</v>
      </c>
      <c r="AY135" s="13">
        <f t="shared" si="21"/>
        <v>3.031561878327397</v>
      </c>
      <c r="BA135" s="3">
        <v>1.3541666666666667</v>
      </c>
      <c r="BB135" s="13">
        <v>1.3746142235463001</v>
      </c>
      <c r="BC135" s="3">
        <v>1.3541666666666667</v>
      </c>
      <c r="BD135" s="13">
        <f t="shared" si="22"/>
        <v>1.5099734311113893</v>
      </c>
      <c r="BG135" s="13">
        <v>1.2593618359995147</v>
      </c>
      <c r="BH135" s="13">
        <v>1.1948215050387225</v>
      </c>
      <c r="BI135" s="3">
        <v>2438.8796406606166</v>
      </c>
      <c r="BJ135" s="13">
        <f t="shared" si="23"/>
        <v>1.5303700377620633E-2</v>
      </c>
      <c r="BK135" s="13">
        <f t="shared" si="24"/>
        <v>2.4541833410382372</v>
      </c>
      <c r="BL135" s="13">
        <f t="shared" si="18"/>
        <v>0.62357608421978916</v>
      </c>
      <c r="BO135" s="3">
        <v>2405.4942332046389</v>
      </c>
      <c r="BP135" s="3">
        <v>2438.8796406606166</v>
      </c>
      <c r="BQ135" s="3">
        <v>2405.4942332046389</v>
      </c>
      <c r="BR135" s="13">
        <f t="shared" si="25"/>
        <v>1.387881417262891</v>
      </c>
    </row>
    <row r="136" spans="1:70" ht="28.8" x14ac:dyDescent="0.3">
      <c r="A136" s="4" t="s">
        <v>25</v>
      </c>
      <c r="B136" s="3" t="s">
        <v>151</v>
      </c>
      <c r="C136" s="3">
        <v>10.44</v>
      </c>
      <c r="D136" s="3">
        <v>431.70001220703125</v>
      </c>
      <c r="E136" s="3">
        <v>614</v>
      </c>
      <c r="F136" s="3">
        <v>60130.117430377089</v>
      </c>
      <c r="G136" s="3">
        <v>5200</v>
      </c>
      <c r="H136" s="3">
        <v>553.92682926829264</v>
      </c>
      <c r="I136" s="3">
        <v>1.4222839935140144</v>
      </c>
      <c r="J136" s="3">
        <v>139.28681359827911</v>
      </c>
      <c r="K136" s="3">
        <v>5200</v>
      </c>
      <c r="L136" s="3">
        <v>1.2831289768218994</v>
      </c>
      <c r="M136" s="3">
        <v>705.43035039702727</v>
      </c>
      <c r="N136" s="3">
        <v>75162.646787971375</v>
      </c>
      <c r="O136" s="3">
        <v>6500</v>
      </c>
      <c r="P136" s="3">
        <v>484.48745632590129</v>
      </c>
      <c r="Q136" s="3">
        <v>1.6340754005027271</v>
      </c>
      <c r="R136" s="3">
        <v>174.1085205078125</v>
      </c>
      <c r="S136" s="3">
        <v>6500</v>
      </c>
      <c r="T136" s="3">
        <v>1.122278101287703</v>
      </c>
      <c r="U136" s="3">
        <v>2500</v>
      </c>
      <c r="V136" s="3">
        <v>6500</v>
      </c>
      <c r="W136" s="3">
        <v>52035.68359375</v>
      </c>
      <c r="X136" s="3">
        <v>4.375</v>
      </c>
      <c r="Y136" s="3">
        <v>3.59</v>
      </c>
      <c r="Z136" s="3">
        <v>0.38877734541893005</v>
      </c>
      <c r="AA136" s="3">
        <v>2.8091741201757645</v>
      </c>
      <c r="AB136" s="13">
        <f>coeff!$D$1+coeff!$D$2*C136+coeff!$D$3*D136+coeff!$D$4*N136+coeff!$D$5*W136+coeff!$D$6*X136+coeff!$D$7*Y136+coeff!$D$8*Z136+coeff!$D$9*AA136</f>
        <v>1.0263520402054105</v>
      </c>
      <c r="AC136" s="13">
        <f>coeff!$E$1+coeff!$E$2*C136+coeff!$E$3*D136+coeff!$E$4*N136+coeff!$E$5*W136+coeff!$E$6*X136+coeff!$E$7*Y136+coeff!$E$8*Z136+coeff!$E$9*AA136</f>
        <v>1.452714678774127</v>
      </c>
      <c r="AD136" s="13">
        <f>coeff!$F$1+coeff!$F$2*C136+coeff!$F$3*D136+coeff!$F$4*N136+coeff!$F$5*W136+coeff!$F$6*X136+coeff!$F$7*Y136+coeff!$F$8*Z136+coeff!$F$9*AA136</f>
        <v>1.1845463121098463</v>
      </c>
      <c r="AE136" s="13">
        <f>coeff!$G$1+coeff!$G$2*C136+coeff!$G$3*D136+coeff!$G$4*N136+coeff!$G$5*W136+coeff!$G$6*X136+coeff!$G$7*Y136+coeff!$G$8*Z136+coeff!$G$9*AA136</f>
        <v>1.2951712076661441</v>
      </c>
      <c r="AG136" s="3">
        <v>1.122278101287703</v>
      </c>
      <c r="AH136" s="13">
        <v>1.0263520402054105</v>
      </c>
      <c r="AI136" s="3">
        <v>1.122278101287703</v>
      </c>
      <c r="AJ136" s="3">
        <f t="shared" si="19"/>
        <v>-8.5474412244368718</v>
      </c>
      <c r="AM136" s="3">
        <v>2213.7907787690751</v>
      </c>
      <c r="AN136" s="3">
        <v>2321.2711581890239</v>
      </c>
      <c r="AP136" s="3">
        <v>1.6340754005027271</v>
      </c>
      <c r="AQ136" s="13">
        <v>1.452714678774127</v>
      </c>
      <c r="AR136" s="3">
        <v>1.6340754005027271</v>
      </c>
      <c r="AS136" s="13">
        <f t="shared" si="20"/>
        <v>-11.098675230824975</v>
      </c>
      <c r="AV136" s="3">
        <v>1.2831289768218994</v>
      </c>
      <c r="AW136" s="13">
        <v>1.1845463121098463</v>
      </c>
      <c r="AX136" s="3">
        <v>1.2831289768218994</v>
      </c>
      <c r="AY136" s="13">
        <f t="shared" si="21"/>
        <v>-7.6829895117968778</v>
      </c>
      <c r="BA136" s="3">
        <v>1.4222839935140144</v>
      </c>
      <c r="BB136" s="13">
        <v>1.2951712076661441</v>
      </c>
      <c r="BC136" s="3">
        <v>1.4222839935140144</v>
      </c>
      <c r="BD136" s="13">
        <f t="shared" si="22"/>
        <v>-8.9372295847761514</v>
      </c>
      <c r="BG136" s="13">
        <v>1.1845463121098463</v>
      </c>
      <c r="BH136" s="13">
        <v>1.0263520402054105</v>
      </c>
      <c r="BI136" s="3">
        <v>2204.9532324392053</v>
      </c>
      <c r="BJ136" s="13">
        <f t="shared" si="23"/>
        <v>5.9451198760513968E-3</v>
      </c>
      <c r="BK136" s="13">
        <f t="shared" si="24"/>
        <v>2.2108983523152568</v>
      </c>
      <c r="BL136" s="13">
        <f t="shared" si="18"/>
        <v>0.26890064257480029</v>
      </c>
      <c r="BO136" s="3">
        <v>2405.4070781096025</v>
      </c>
      <c r="BP136" s="3">
        <v>2204.9532324392053</v>
      </c>
      <c r="BQ136" s="3">
        <v>2405.4070781096025</v>
      </c>
      <c r="BR136" s="13">
        <f t="shared" si="25"/>
        <v>-8.3334686878835029</v>
      </c>
    </row>
    <row r="137" spans="1:70" ht="43.2" x14ac:dyDescent="0.3">
      <c r="A137" s="4" t="s">
        <v>174</v>
      </c>
      <c r="B137" s="3" t="s">
        <v>175</v>
      </c>
      <c r="C137" s="3">
        <v>11.4</v>
      </c>
      <c r="D137" s="3">
        <v>281</v>
      </c>
      <c r="E137" s="3">
        <v>366</v>
      </c>
      <c r="F137" s="3">
        <v>57265.151285988344</v>
      </c>
      <c r="G137" s="3">
        <v>5600</v>
      </c>
      <c r="H137" s="3">
        <v>345.26829268292681</v>
      </c>
      <c r="I137" s="3">
        <v>1.302491103202847</v>
      </c>
      <c r="J137" s="3">
        <v>203.79057397148878</v>
      </c>
      <c r="K137" s="3">
        <v>5600</v>
      </c>
      <c r="L137" s="3">
        <v>1.2287129163742065</v>
      </c>
      <c r="M137" s="3">
        <v>451.13270505552401</v>
      </c>
      <c r="N137" s="3">
        <v>67491.071158486244</v>
      </c>
      <c r="O137" s="3">
        <v>6600</v>
      </c>
      <c r="P137" s="3">
        <v>330.60792933389399</v>
      </c>
      <c r="Q137" s="3">
        <v>1.6054544663897652</v>
      </c>
      <c r="R137" s="3">
        <v>240.18174743652344</v>
      </c>
      <c r="S137" s="3">
        <v>6600</v>
      </c>
      <c r="T137" s="3">
        <v>1.1765406737860993</v>
      </c>
      <c r="U137" s="3">
        <v>3000</v>
      </c>
      <c r="V137" s="3">
        <v>7000</v>
      </c>
      <c r="W137" s="3">
        <v>51129.60546875</v>
      </c>
      <c r="X137" s="3">
        <v>3.552</v>
      </c>
      <c r="Y137" s="3">
        <v>3.5430000000000001</v>
      </c>
      <c r="Z137" s="3">
        <v>0.35243788361549377</v>
      </c>
      <c r="AA137" s="3">
        <v>2.103710905425161</v>
      </c>
      <c r="AB137" s="13">
        <f>coeff!$D$1+coeff!$D$2*C137+coeff!$D$3*D137+coeff!$D$4*N137+coeff!$D$5*W137+coeff!$D$6*X137+coeff!$D$7*Y137+coeff!$D$8*Z137+coeff!$D$9*AA137</f>
        <v>1.1506582381703254</v>
      </c>
      <c r="AC137" s="13">
        <f>coeff!$E$1+coeff!$E$2*C137+coeff!$E$3*D137+coeff!$E$4*N137+coeff!$E$5*W137+coeff!$E$6*X137+coeff!$E$7*Y137+coeff!$E$8*Z137+coeff!$E$9*AA137</f>
        <v>1.4904145894910208</v>
      </c>
      <c r="AD137" s="13">
        <f>coeff!$F$1+coeff!$F$2*C137+coeff!$F$3*D137+coeff!$F$4*N137+coeff!$F$5*W137+coeff!$F$6*X137+coeff!$F$7*Y137+coeff!$F$8*Z137+coeff!$F$9*AA137</f>
        <v>1.2143087762616269</v>
      </c>
      <c r="AE137" s="13">
        <f>coeff!$G$1+coeff!$G$2*C137+coeff!$G$3*D137+coeff!$G$4*N137+coeff!$G$5*W137+coeff!$G$6*X137+coeff!$G$7*Y137+coeff!$G$8*Z137+coeff!$G$9*AA137</f>
        <v>1.3135835475236297</v>
      </c>
      <c r="AG137" s="3">
        <v>1.1765406737860993</v>
      </c>
      <c r="AH137" s="13">
        <v>1.1506582381703254</v>
      </c>
      <c r="AI137" s="3">
        <v>1.1765406737860993</v>
      </c>
      <c r="AJ137" s="3">
        <f t="shared" si="19"/>
        <v>-2.1998759747492933</v>
      </c>
      <c r="AM137" s="3">
        <v>2213.5920072099138</v>
      </c>
      <c r="AN137" s="3">
        <v>2288.7841418181724</v>
      </c>
      <c r="AP137" s="3">
        <v>1.6054544663897652</v>
      </c>
      <c r="AQ137" s="13">
        <v>1.4904145894910208</v>
      </c>
      <c r="AR137" s="3">
        <v>1.6054544663897652</v>
      </c>
      <c r="AS137" s="13">
        <f t="shared" si="20"/>
        <v>-7.165564599128003</v>
      </c>
      <c r="AV137" s="3">
        <v>1.2287129163742065</v>
      </c>
      <c r="AW137" s="13">
        <v>1.2143087762616269</v>
      </c>
      <c r="AX137" s="3">
        <v>1.2287129163742065</v>
      </c>
      <c r="AY137" s="13">
        <f t="shared" si="21"/>
        <v>-1.1722950024066334</v>
      </c>
      <c r="BA137" s="3">
        <v>1.302491103202847</v>
      </c>
      <c r="BB137" s="13">
        <v>1.3135835475236297</v>
      </c>
      <c r="BC137" s="3">
        <v>1.302491103202847</v>
      </c>
      <c r="BD137" s="13">
        <f t="shared" si="22"/>
        <v>0.85163302025681487</v>
      </c>
      <c r="BG137" s="13">
        <v>1.2143087762616269</v>
      </c>
      <c r="BH137" s="13">
        <v>1.1506582381703254</v>
      </c>
      <c r="BI137" s="3">
        <v>2389.3903244918301</v>
      </c>
      <c r="BJ137" s="13">
        <f t="shared" si="23"/>
        <v>-2.4423310059877412E-2</v>
      </c>
      <c r="BK137" s="13">
        <f t="shared" si="24"/>
        <v>2.3649670144319526</v>
      </c>
      <c r="BL137" s="13">
        <f t="shared" si="18"/>
        <v>-1.0327125034233811</v>
      </c>
      <c r="BO137" s="3">
        <v>2405.2535901603055</v>
      </c>
      <c r="BP137" s="3">
        <v>2389.3903244918301</v>
      </c>
      <c r="BQ137" s="3">
        <v>2405.2535901603055</v>
      </c>
      <c r="BR137" s="13">
        <f t="shared" si="25"/>
        <v>-0.65952570379151265</v>
      </c>
    </row>
    <row r="138" spans="1:70" ht="86.4" x14ac:dyDescent="0.3">
      <c r="A138" s="4" t="s">
        <v>51</v>
      </c>
      <c r="B138" s="3" t="s">
        <v>30</v>
      </c>
      <c r="C138" s="3">
        <v>11.4</v>
      </c>
      <c r="D138" s="3">
        <v>383</v>
      </c>
      <c r="E138" s="3">
        <v>536</v>
      </c>
      <c r="F138" s="3">
        <v>55272.450226278641</v>
      </c>
      <c r="G138" s="3">
        <v>4900</v>
      </c>
      <c r="H138" s="3">
        <v>490.77272727272725</v>
      </c>
      <c r="I138" s="3">
        <v>1.3994778067885119</v>
      </c>
      <c r="J138" s="3">
        <v>144.31449145242465</v>
      </c>
      <c r="K138" s="3">
        <v>4900</v>
      </c>
      <c r="L138" s="3">
        <v>1.281390905380249</v>
      </c>
      <c r="M138" s="3">
        <v>605.18498481429197</v>
      </c>
      <c r="N138" s="3">
        <v>73320.597238941074</v>
      </c>
      <c r="O138" s="3">
        <v>6500</v>
      </c>
      <c r="P138" s="3">
        <v>429.05933849083726</v>
      </c>
      <c r="Q138" s="3">
        <v>1.5801174538232166</v>
      </c>
      <c r="R138" s="3">
        <v>191.43759155273437</v>
      </c>
      <c r="S138" s="3">
        <v>6500</v>
      </c>
      <c r="T138" s="3">
        <v>1.1202593694277736</v>
      </c>
      <c r="U138" s="3">
        <v>2500</v>
      </c>
      <c r="V138" s="3">
        <v>6500</v>
      </c>
      <c r="W138" s="3">
        <v>51016.77734375</v>
      </c>
      <c r="X138" s="3">
        <v>4.0309999999999997</v>
      </c>
      <c r="Y138" s="3">
        <v>3.75</v>
      </c>
      <c r="Z138" s="3">
        <v>0.37925994396209717</v>
      </c>
      <c r="AA138" s="3">
        <v>2.4782789278047415</v>
      </c>
      <c r="AB138" s="13">
        <f>coeff!$D$1+coeff!$D$2*C138+coeff!$D$3*D138+coeff!$D$4*N138+coeff!$D$5*W138+coeff!$D$6*X138+coeff!$D$7*Y138+coeff!$D$8*Z138+coeff!$D$9*AA138</f>
        <v>1.0731428376365504</v>
      </c>
      <c r="AC138" s="13">
        <f>coeff!$E$1+coeff!$E$2*C138+coeff!$E$3*D138+coeff!$E$4*N138+coeff!$E$5*W138+coeff!$E$6*X138+coeff!$E$7*Y138+coeff!$E$8*Z138+coeff!$E$9*AA138</f>
        <v>1.507559462561473</v>
      </c>
      <c r="AD138" s="13">
        <f>coeff!$F$1+coeff!$F$2*C138+coeff!$F$3*D138+coeff!$F$4*N138+coeff!$F$5*W138+coeff!$F$6*X138+coeff!$F$7*Y138+coeff!$F$8*Z138+coeff!$F$9*AA138</f>
        <v>1.2372375213373019</v>
      </c>
      <c r="AE138" s="13">
        <f>coeff!$G$1+coeff!$G$2*C138+coeff!$G$3*D138+coeff!$G$4*N138+coeff!$G$5*W138+coeff!$G$6*X138+coeff!$G$7*Y138+coeff!$G$8*Z138+coeff!$G$9*AA138</f>
        <v>1.3556721965217142</v>
      </c>
      <c r="AG138" s="3">
        <v>1.1202593694277736</v>
      </c>
      <c r="AH138" s="13">
        <v>1.0731428376365504</v>
      </c>
      <c r="AI138" s="3">
        <v>1.1202593694277736</v>
      </c>
      <c r="AJ138" s="3">
        <f t="shared" si="19"/>
        <v>-4.2058592034173525</v>
      </c>
      <c r="AM138" s="3">
        <v>2211.5967629568204</v>
      </c>
      <c r="AN138" s="3">
        <v>2297.7411916902588</v>
      </c>
      <c r="AP138" s="3">
        <v>1.5801174538232166</v>
      </c>
      <c r="AQ138" s="13">
        <v>1.507559462561473</v>
      </c>
      <c r="AR138" s="3">
        <v>1.5801174538232166</v>
      </c>
      <c r="AS138" s="13">
        <f t="shared" si="20"/>
        <v>-4.5919365732075095</v>
      </c>
      <c r="AV138" s="3">
        <v>1.281390905380249</v>
      </c>
      <c r="AW138" s="13">
        <v>1.2372375213373019</v>
      </c>
      <c r="AX138" s="3">
        <v>1.281390905380249</v>
      </c>
      <c r="AY138" s="13">
        <f t="shared" si="21"/>
        <v>-3.4457388340714594</v>
      </c>
      <c r="BA138" s="3">
        <v>1.3994778067885119</v>
      </c>
      <c r="BB138" s="13">
        <v>1.3556721965217142</v>
      </c>
      <c r="BC138" s="3">
        <v>1.3994778067885119</v>
      </c>
      <c r="BD138" s="13">
        <f t="shared" si="22"/>
        <v>-3.1301396888402042</v>
      </c>
      <c r="BG138" s="13">
        <v>1.2372375213373019</v>
      </c>
      <c r="BH138" s="13">
        <v>1.0731428376365504</v>
      </c>
      <c r="BI138" s="3">
        <v>2367.7911612631406</v>
      </c>
      <c r="BJ138" s="13">
        <f t="shared" si="23"/>
        <v>-5.7410802289288299E-2</v>
      </c>
      <c r="BK138" s="13">
        <f t="shared" si="24"/>
        <v>2.3103803589738523</v>
      </c>
      <c r="BL138" s="13">
        <f t="shared" si="18"/>
        <v>-2.4849069576918974</v>
      </c>
      <c r="BO138" s="3">
        <v>2401.6502748080225</v>
      </c>
      <c r="BP138" s="3">
        <v>2367.7911612631406</v>
      </c>
      <c r="BQ138" s="3">
        <v>2401.6502748080225</v>
      </c>
      <c r="BR138" s="13">
        <f t="shared" si="25"/>
        <v>-1.409826980224606</v>
      </c>
    </row>
    <row r="139" spans="1:70" ht="72" x14ac:dyDescent="0.3">
      <c r="A139" s="4" t="s">
        <v>49</v>
      </c>
      <c r="B139" s="3" t="s">
        <v>30</v>
      </c>
      <c r="C139" s="3">
        <v>11.5</v>
      </c>
      <c r="D139" s="3">
        <v>407</v>
      </c>
      <c r="E139" s="3">
        <v>548</v>
      </c>
      <c r="F139" s="3">
        <v>52321.014163344946</v>
      </c>
      <c r="G139" s="3">
        <v>5400</v>
      </c>
      <c r="H139" s="3">
        <v>497.73170731707319</v>
      </c>
      <c r="I139" s="3">
        <v>1.3464373464373465</v>
      </c>
      <c r="J139" s="3">
        <v>128.55286035219888</v>
      </c>
      <c r="K139" s="3">
        <v>5400</v>
      </c>
      <c r="L139" s="3">
        <v>1.2229280471801758</v>
      </c>
      <c r="M139" s="3">
        <v>630.831804840872</v>
      </c>
      <c r="N139" s="3">
        <v>63947.906199643803</v>
      </c>
      <c r="O139" s="3">
        <v>6600</v>
      </c>
      <c r="P139" s="3">
        <v>479.29976504234554</v>
      </c>
      <c r="Q139" s="3">
        <v>1.5499552944493169</v>
      </c>
      <c r="R139" s="3">
        <v>157.12016296386719</v>
      </c>
      <c r="S139" s="3">
        <v>6600</v>
      </c>
      <c r="T139" s="3">
        <v>1.1776407003497438</v>
      </c>
      <c r="U139" s="3">
        <v>3000</v>
      </c>
      <c r="V139" s="3">
        <v>7000</v>
      </c>
      <c r="W139" s="3">
        <v>48445.3828125</v>
      </c>
      <c r="X139" s="3">
        <v>4.1550000000000002</v>
      </c>
      <c r="Y139" s="3">
        <v>3.75</v>
      </c>
      <c r="Z139" s="3">
        <v>0.47152784466743469</v>
      </c>
      <c r="AA139" s="3">
        <v>3.1700856033285265</v>
      </c>
      <c r="AB139" s="13">
        <f>coeff!$D$1+coeff!$D$2*C139+coeff!$D$3*D139+coeff!$D$4*N139+coeff!$D$5*W139+coeff!$D$6*X139+coeff!$D$7*Y139+coeff!$D$8*Z139+coeff!$D$9*AA139</f>
        <v>1.2526061053656667</v>
      </c>
      <c r="AC139" s="13">
        <f>coeff!$E$1+coeff!$E$2*C139+coeff!$E$3*D139+coeff!$E$4*N139+coeff!$E$5*W139+coeff!$E$6*X139+coeff!$E$7*Y139+coeff!$E$8*Z139+coeff!$E$9*AA139</f>
        <v>1.6455591054535199</v>
      </c>
      <c r="AD139" s="13">
        <f>coeff!$F$1+coeff!$F$2*C139+coeff!$F$3*D139+coeff!$F$4*N139+coeff!$F$5*W139+coeff!$F$6*X139+coeff!$F$7*Y139+coeff!$F$8*Z139+coeff!$F$9*AA139</f>
        <v>1.306468960736018</v>
      </c>
      <c r="AE139" s="13">
        <f>coeff!$G$1+coeff!$G$2*C139+coeff!$G$3*D139+coeff!$G$4*N139+coeff!$G$5*W139+coeff!$G$6*X139+coeff!$G$7*Y139+coeff!$G$8*Z139+coeff!$G$9*AA139</f>
        <v>1.431031728968688</v>
      </c>
      <c r="AG139" s="3">
        <v>1.1776407003497438</v>
      </c>
      <c r="AH139" s="13">
        <v>1.2526061053656667</v>
      </c>
      <c r="AI139" s="3">
        <v>1.1776407003497438</v>
      </c>
      <c r="AJ139" s="3">
        <f t="shared" si="19"/>
        <v>6.3657281031183137</v>
      </c>
      <c r="AM139" s="3">
        <v>2211.0681387445543</v>
      </c>
      <c r="AN139" s="3">
        <v>2181.9541981210405</v>
      </c>
      <c r="AP139" s="3">
        <v>1.5499552944493169</v>
      </c>
      <c r="AQ139" s="13">
        <v>1.6455591054535199</v>
      </c>
      <c r="AR139" s="3">
        <v>1.5499552944493169</v>
      </c>
      <c r="AS139" s="13">
        <f t="shared" si="20"/>
        <v>6.1681657107516799</v>
      </c>
      <c r="AV139" s="3">
        <v>1.2229280471801758</v>
      </c>
      <c r="AW139" s="13">
        <v>1.306468960736018</v>
      </c>
      <c r="AX139" s="3">
        <v>1.2229280471801758</v>
      </c>
      <c r="AY139" s="13">
        <f t="shared" si="21"/>
        <v>6.8312206714426633</v>
      </c>
      <c r="BA139" s="3">
        <v>1.3464373464373465</v>
      </c>
      <c r="BB139" s="13">
        <v>1.431031728968688</v>
      </c>
      <c r="BC139" s="3">
        <v>1.3464373464373465</v>
      </c>
      <c r="BD139" s="13">
        <f t="shared" si="22"/>
        <v>6.2828309653751839</v>
      </c>
      <c r="BG139" s="13">
        <v>1.306468960736018</v>
      </c>
      <c r="BH139" s="13">
        <v>1.2526061053656667</v>
      </c>
      <c r="BI139" s="3">
        <v>2554.7012504525742</v>
      </c>
      <c r="BJ139" s="13">
        <f t="shared" si="23"/>
        <v>4.3738156491106572E-3</v>
      </c>
      <c r="BK139" s="13">
        <f t="shared" si="24"/>
        <v>2.559075066101685</v>
      </c>
      <c r="BL139" s="13">
        <f t="shared" si="18"/>
        <v>0.17091392538841857</v>
      </c>
      <c r="BO139" s="3">
        <v>2400.5687475299196</v>
      </c>
      <c r="BP139" s="3">
        <v>2554.7012504525742</v>
      </c>
      <c r="BQ139" s="3">
        <v>2400.5687475299196</v>
      </c>
      <c r="BR139" s="13">
        <f t="shared" si="25"/>
        <v>6.420666064292063</v>
      </c>
    </row>
    <row r="140" spans="1:70" ht="28.8" x14ac:dyDescent="0.3">
      <c r="A140" s="4" t="s">
        <v>25</v>
      </c>
      <c r="B140" s="3" t="s">
        <v>176</v>
      </c>
      <c r="C140" s="3">
        <v>10.4</v>
      </c>
      <c r="D140" s="3">
        <v>407</v>
      </c>
      <c r="E140" s="3">
        <v>578</v>
      </c>
      <c r="F140" s="3">
        <v>59297.817119021209</v>
      </c>
      <c r="G140" s="3">
        <v>5400</v>
      </c>
      <c r="H140" s="3">
        <v>522.65853658536582</v>
      </c>
      <c r="I140" s="3">
        <v>1.4201474201474202</v>
      </c>
      <c r="J140" s="3">
        <v>145.69488235631746</v>
      </c>
      <c r="K140" s="3">
        <v>5400</v>
      </c>
      <c r="L140" s="3">
        <v>1.2841733694076538</v>
      </c>
      <c r="M140" s="3">
        <v>628.33757067347631</v>
      </c>
      <c r="N140" s="3">
        <v>66984.571190005445</v>
      </c>
      <c r="O140" s="3">
        <v>6100</v>
      </c>
      <c r="P140" s="3">
        <v>453.75975452209576</v>
      </c>
      <c r="Q140" s="3">
        <v>1.5438269549716863</v>
      </c>
      <c r="R140" s="3">
        <v>164.58125305175781</v>
      </c>
      <c r="S140" s="3">
        <v>6100</v>
      </c>
      <c r="T140" s="3">
        <v>1.1148888317496213</v>
      </c>
      <c r="U140" s="3">
        <v>2500</v>
      </c>
      <c r="V140" s="3">
        <v>6500</v>
      </c>
      <c r="W140" s="3">
        <v>49414.8515625</v>
      </c>
      <c r="X140" s="3">
        <v>4.1550000000000002</v>
      </c>
      <c r="Y140" s="3">
        <v>3.75</v>
      </c>
      <c r="Z140" s="3">
        <v>0.39691576361656189</v>
      </c>
      <c r="AA140" s="3">
        <v>2.8056322059116758</v>
      </c>
      <c r="AB140" s="13">
        <f>coeff!$D$1+coeff!$D$2*C140+coeff!$D$3*D140+coeff!$D$4*N140+coeff!$D$5*W140+coeff!$D$6*X140+coeff!$D$7*Y140+coeff!$D$8*Z140+coeff!$D$9*AA140</f>
        <v>1.0658441544557522</v>
      </c>
      <c r="AC140" s="13">
        <f>coeff!$E$1+coeff!$E$2*C140+coeff!$E$3*D140+coeff!$E$4*N140+coeff!$E$5*W140+coeff!$E$6*X140+coeff!$E$7*Y140+coeff!$E$8*Z140+coeff!$E$9*AA140</f>
        <v>1.4367416084010252</v>
      </c>
      <c r="AD140" s="13">
        <f>coeff!$F$1+coeff!$F$2*C140+coeff!$F$3*D140+coeff!$F$4*N140+coeff!$F$5*W140+coeff!$F$6*X140+coeff!$F$7*Y140+coeff!$F$8*Z140+coeff!$F$9*AA140</f>
        <v>1.2174848634177371</v>
      </c>
      <c r="AE140" s="13">
        <f>coeff!$G$1+coeff!$G$2*C140+coeff!$G$3*D140+coeff!$G$4*N140+coeff!$G$5*W140+coeff!$G$6*X140+coeff!$G$7*Y140+coeff!$G$8*Z140+coeff!$G$9*AA140</f>
        <v>1.3324420571031295</v>
      </c>
      <c r="AG140" s="3">
        <v>1.1148888317496213</v>
      </c>
      <c r="AH140" s="13">
        <v>1.0658441544557522</v>
      </c>
      <c r="AI140" s="3">
        <v>1.1148888317496213</v>
      </c>
      <c r="AJ140" s="3">
        <f t="shared" si="19"/>
        <v>-4.3990643638345635</v>
      </c>
      <c r="AM140" s="3">
        <v>2210.7315190892596</v>
      </c>
      <c r="AN140" s="3">
        <v>2139.6432966876696</v>
      </c>
      <c r="AP140" s="3">
        <v>1.5438269549716863</v>
      </c>
      <c r="AQ140" s="13">
        <v>1.4367416084010252</v>
      </c>
      <c r="AR140" s="3">
        <v>1.5438269549716863</v>
      </c>
      <c r="AS140" s="13">
        <f t="shared" si="20"/>
        <v>-6.9363568388158559</v>
      </c>
      <c r="AV140" s="3">
        <v>1.2841733694076538</v>
      </c>
      <c r="AW140" s="13">
        <v>1.2174848634177371</v>
      </c>
      <c r="AX140" s="3">
        <v>1.2841733694076538</v>
      </c>
      <c r="AY140" s="13">
        <f t="shared" si="21"/>
        <v>-5.193107689242761</v>
      </c>
      <c r="BA140" s="3">
        <v>1.4201474201474202</v>
      </c>
      <c r="BB140" s="13">
        <v>1.3324420571031295</v>
      </c>
      <c r="BC140" s="3">
        <v>1.4201474201474202</v>
      </c>
      <c r="BD140" s="13">
        <f t="shared" si="22"/>
        <v>-6.1757928648834506</v>
      </c>
      <c r="BG140" s="13">
        <v>1.2174848634177371</v>
      </c>
      <c r="BH140" s="13">
        <v>1.0658441544557522</v>
      </c>
      <c r="BI140" s="3">
        <v>2305.4794112083164</v>
      </c>
      <c r="BJ140" s="13">
        <f t="shared" si="23"/>
        <v>-2.2150393334826823E-2</v>
      </c>
      <c r="BK140" s="13">
        <f t="shared" si="24"/>
        <v>2.2833290178734895</v>
      </c>
      <c r="BL140" s="13">
        <f t="shared" si="18"/>
        <v>-0.97009205250042896</v>
      </c>
      <c r="BO140" s="3">
        <v>2399.062201157275</v>
      </c>
      <c r="BP140" s="3">
        <v>2305.4794112083164</v>
      </c>
      <c r="BQ140" s="3">
        <v>2399.062201157275</v>
      </c>
      <c r="BR140" s="13">
        <f t="shared" si="25"/>
        <v>-3.9008071530540382</v>
      </c>
    </row>
    <row r="141" spans="1:70" ht="28.8" x14ac:dyDescent="0.3">
      <c r="A141" s="4" t="s">
        <v>25</v>
      </c>
      <c r="B141" s="3" t="s">
        <v>177</v>
      </c>
      <c r="C141" s="3">
        <v>10.48</v>
      </c>
      <c r="D141" s="3">
        <v>429</v>
      </c>
      <c r="E141" s="3">
        <v>594</v>
      </c>
      <c r="F141" s="3">
        <v>58584.510916777552</v>
      </c>
      <c r="G141" s="3">
        <v>5300</v>
      </c>
      <c r="H141" s="3">
        <v>549.39024390243901</v>
      </c>
      <c r="I141" s="3">
        <v>1.3846153846153846</v>
      </c>
      <c r="J141" s="3">
        <v>136.56063150763998</v>
      </c>
      <c r="K141" s="3">
        <v>5300</v>
      </c>
      <c r="L141" s="3">
        <v>1.2806298732757568</v>
      </c>
      <c r="M141" s="3">
        <v>669.33059481395685</v>
      </c>
      <c r="N141" s="3">
        <v>69638.192221829901</v>
      </c>
      <c r="O141" s="3">
        <v>6300</v>
      </c>
      <c r="P141" s="3">
        <v>477.10970577341271</v>
      </c>
      <c r="Q141" s="3">
        <v>1.5602111767225102</v>
      </c>
      <c r="R141" s="3">
        <v>162.3267822265625</v>
      </c>
      <c r="S141" s="3">
        <v>6300</v>
      </c>
      <c r="T141" s="3">
        <v>1.1121438363016611</v>
      </c>
      <c r="U141" s="3">
        <v>2500</v>
      </c>
      <c r="V141" s="3">
        <v>6500</v>
      </c>
      <c r="W141" s="3">
        <v>49741.56640625</v>
      </c>
      <c r="X141" s="3">
        <v>4.25</v>
      </c>
      <c r="Y141" s="3">
        <v>3.78</v>
      </c>
      <c r="Z141" s="3">
        <v>0.42193096876144409</v>
      </c>
      <c r="AA141" s="3">
        <v>2.9161775099227421</v>
      </c>
      <c r="AB141" s="13">
        <f>coeff!$D$1+coeff!$D$2*C141+coeff!$D$3*D141+coeff!$D$4*N141+coeff!$D$5*W141+coeff!$D$6*X141+coeff!$D$7*Y141+coeff!$D$8*Z141+coeff!$D$9*AA141</f>
        <v>1.0889715901102108</v>
      </c>
      <c r="AC141" s="13">
        <f>coeff!$E$1+coeff!$E$2*C141+coeff!$E$3*D141+coeff!$E$4*N141+coeff!$E$5*W141+coeff!$E$6*X141+coeff!$E$7*Y141+coeff!$E$8*Z141+coeff!$E$9*AA141</f>
        <v>1.5028367691854274</v>
      </c>
      <c r="AD141" s="13">
        <f>coeff!$F$1+coeff!$F$2*C141+coeff!$F$3*D141+coeff!$F$4*N141+coeff!$F$5*W141+coeff!$F$6*X141+coeff!$F$7*Y141+coeff!$F$8*Z141+coeff!$F$9*AA141</f>
        <v>1.241690910155018</v>
      </c>
      <c r="AE141" s="13">
        <f>coeff!$G$1+coeff!$G$2*C141+coeff!$G$3*D141+coeff!$G$4*N141+coeff!$G$5*W141+coeff!$G$6*X141+coeff!$G$7*Y141+coeff!$G$8*Z141+coeff!$G$9*AA141</f>
        <v>1.3626513619081639</v>
      </c>
      <c r="AG141" s="3">
        <v>1.1121438363016611</v>
      </c>
      <c r="AH141" s="13">
        <v>1.0889715901102108</v>
      </c>
      <c r="AI141" s="3">
        <v>1.1121438363016611</v>
      </c>
      <c r="AJ141" s="3">
        <f t="shared" si="19"/>
        <v>-2.0835655816344425</v>
      </c>
      <c r="AM141" s="3">
        <v>2210.2513828861906</v>
      </c>
      <c r="AN141" s="3">
        <v>2376.2764952056277</v>
      </c>
      <c r="AP141" s="3">
        <v>1.5602111767225102</v>
      </c>
      <c r="AQ141" s="13">
        <v>1.5028367691854274</v>
      </c>
      <c r="AR141" s="3">
        <v>1.5602111767225102</v>
      </c>
      <c r="AS141" s="13">
        <f t="shared" si="20"/>
        <v>-3.677348835406212</v>
      </c>
      <c r="AV141" s="3">
        <v>1.2806298732757568</v>
      </c>
      <c r="AW141" s="13">
        <v>1.241690910155018</v>
      </c>
      <c r="AX141" s="3">
        <v>1.2806298732757568</v>
      </c>
      <c r="AY141" s="13">
        <f t="shared" si="21"/>
        <v>-3.0406102444835099</v>
      </c>
      <c r="BA141" s="3">
        <v>1.3846153846153846</v>
      </c>
      <c r="BB141" s="13">
        <v>1.3626513619081639</v>
      </c>
      <c r="BC141" s="3">
        <v>1.3846153846153846</v>
      </c>
      <c r="BD141" s="13">
        <f t="shared" si="22"/>
        <v>-1.5862905288548241</v>
      </c>
      <c r="BG141" s="13">
        <v>1.241690910155018</v>
      </c>
      <c r="BH141" s="13">
        <v>1.0889715901102108</v>
      </c>
      <c r="BI141" s="3">
        <v>2337.4818120822692</v>
      </c>
      <c r="BJ141" s="13">
        <f t="shared" si="23"/>
        <v>-6.8193118170407629E-3</v>
      </c>
      <c r="BK141" s="13">
        <f t="shared" si="24"/>
        <v>2.3306625002652286</v>
      </c>
      <c r="BL141" s="13">
        <f t="shared" si="18"/>
        <v>-0.29259113304756601</v>
      </c>
      <c r="BO141" s="3">
        <v>2392.7737095774182</v>
      </c>
      <c r="BP141" s="3">
        <v>2337.4818120822692</v>
      </c>
      <c r="BQ141" s="3">
        <v>2392.7737095774182</v>
      </c>
      <c r="BR141" s="13">
        <f t="shared" si="25"/>
        <v>-2.3107867356547453</v>
      </c>
    </row>
    <row r="142" spans="1:70" ht="43.2" x14ac:dyDescent="0.3">
      <c r="A142" s="4" t="s">
        <v>178</v>
      </c>
      <c r="B142" s="3" t="s">
        <v>179</v>
      </c>
      <c r="C142" s="3">
        <v>10.45</v>
      </c>
      <c r="D142" s="3">
        <v>407</v>
      </c>
      <c r="E142" s="3">
        <v>559</v>
      </c>
      <c r="F142" s="3">
        <v>50982.509365482576</v>
      </c>
      <c r="G142" s="3">
        <v>4400</v>
      </c>
      <c r="H142" s="3">
        <v>513.48780487804879</v>
      </c>
      <c r="I142" s="3">
        <v>1.3734643734643734</v>
      </c>
      <c r="J142" s="3">
        <v>125.26415077514146</v>
      </c>
      <c r="K142" s="3">
        <v>4400</v>
      </c>
      <c r="L142" s="3">
        <v>1.2616405487060547</v>
      </c>
      <c r="M142" s="3">
        <v>622.54942420868019</v>
      </c>
      <c r="N142" s="3">
        <v>72997.683864213701</v>
      </c>
      <c r="O142" s="3">
        <v>6300</v>
      </c>
      <c r="P142" s="3">
        <v>447.41016156532777</v>
      </c>
      <c r="Q142" s="3">
        <v>1.5296054648861921</v>
      </c>
      <c r="R142" s="3">
        <v>179.35548400878906</v>
      </c>
      <c r="S142" s="3">
        <v>6300</v>
      </c>
      <c r="T142" s="3">
        <v>1.0992878662538765</v>
      </c>
      <c r="U142" s="3">
        <v>2500</v>
      </c>
      <c r="V142" s="3">
        <v>6500</v>
      </c>
      <c r="W142" s="3">
        <v>52141.203125</v>
      </c>
      <c r="X142" s="3">
        <v>4.1555</v>
      </c>
      <c r="Y142" s="3">
        <v>3.75</v>
      </c>
      <c r="Z142" s="3">
        <v>0.39897531270980835</v>
      </c>
      <c r="AA142" s="3">
        <v>2.6321776138831043</v>
      </c>
      <c r="AB142" s="13">
        <f>coeff!$D$1+coeff!$D$2*C142+coeff!$D$3*D142+coeff!$D$4*N142+coeff!$D$5*W142+coeff!$D$6*X142+coeff!$D$7*Y142+coeff!$D$8*Z142+coeff!$D$9*AA142</f>
        <v>1.0708381583044397</v>
      </c>
      <c r="AC142" s="13">
        <f>coeff!$E$1+coeff!$E$2*C142+coeff!$E$3*D142+coeff!$E$4*N142+coeff!$E$5*W142+coeff!$E$6*X142+coeff!$E$7*Y142+coeff!$E$8*Z142+coeff!$E$9*AA142</f>
        <v>1.476027808694242</v>
      </c>
      <c r="AD142" s="13">
        <f>coeff!$F$1+coeff!$F$2*C142+coeff!$F$3*D142+coeff!$F$4*N142+coeff!$F$5*W142+coeff!$F$6*X142+coeff!$F$7*Y142+coeff!$F$8*Z142+coeff!$F$9*AA142</f>
        <v>1.2324341613599437</v>
      </c>
      <c r="AE142" s="13">
        <f>coeff!$G$1+coeff!$G$2*C142+coeff!$G$3*D142+coeff!$G$4*N142+coeff!$G$5*W142+coeff!$G$6*X142+coeff!$G$7*Y142+coeff!$G$8*Z142+coeff!$G$9*AA142</f>
        <v>1.349008522193702</v>
      </c>
      <c r="AG142" s="3">
        <v>1.0992878662538765</v>
      </c>
      <c r="AH142" s="13">
        <v>1.0708381583044397</v>
      </c>
      <c r="AI142" s="3">
        <v>1.0992878662538765</v>
      </c>
      <c r="AJ142" s="3">
        <f t="shared" si="19"/>
        <v>-2.5880125509241672</v>
      </c>
      <c r="AM142" s="3">
        <v>2207.4917573524012</v>
      </c>
      <c r="AN142" s="3">
        <v>2293.0832985781271</v>
      </c>
      <c r="AP142" s="3">
        <v>1.5296054648861921</v>
      </c>
      <c r="AQ142" s="13">
        <v>1.476027808694242</v>
      </c>
      <c r="AR142" s="3">
        <v>1.5296054648861921</v>
      </c>
      <c r="AS142" s="13">
        <f t="shared" si="20"/>
        <v>-3.5027108245809293</v>
      </c>
      <c r="AV142" s="3">
        <v>1.2616405487060547</v>
      </c>
      <c r="AW142" s="13">
        <v>1.2324341613599437</v>
      </c>
      <c r="AX142" s="3">
        <v>1.2616405487060547</v>
      </c>
      <c r="AY142" s="13">
        <f t="shared" si="21"/>
        <v>-2.3149531279781121</v>
      </c>
      <c r="BA142" s="3">
        <v>1.3734643734643734</v>
      </c>
      <c r="BB142" s="13">
        <v>1.349008522193702</v>
      </c>
      <c r="BC142" s="3">
        <v>1.3734643734643734</v>
      </c>
      <c r="BD142" s="13">
        <f t="shared" si="22"/>
        <v>-1.7805959690810842</v>
      </c>
      <c r="BG142" s="13">
        <v>1.2324341613599437</v>
      </c>
      <c r="BH142" s="13">
        <v>1.0708381583044397</v>
      </c>
      <c r="BI142" s="3">
        <v>2306.5894570700989</v>
      </c>
      <c r="BJ142" s="13">
        <f t="shared" si="23"/>
        <v>-3.3171374057152647E-3</v>
      </c>
      <c r="BK142" s="13">
        <f t="shared" si="24"/>
        <v>2.3032723196643836</v>
      </c>
      <c r="BL142" s="13">
        <f t="shared" si="18"/>
        <v>-0.14401846353099115</v>
      </c>
      <c r="BO142" s="3">
        <v>2360.9284149599312</v>
      </c>
      <c r="BP142" s="3">
        <v>2306.5894570700989</v>
      </c>
      <c r="BQ142" s="3">
        <v>2360.9284149599312</v>
      </c>
      <c r="BR142" s="13">
        <f t="shared" si="25"/>
        <v>-2.3015927778883754</v>
      </c>
    </row>
    <row r="143" spans="1:70" ht="86.4" x14ac:dyDescent="0.3">
      <c r="A143" s="4" t="s">
        <v>51</v>
      </c>
      <c r="B143" s="3" t="s">
        <v>180</v>
      </c>
      <c r="C143" s="3">
        <v>11.4</v>
      </c>
      <c r="D143" s="3">
        <v>317</v>
      </c>
      <c r="E143" s="3">
        <v>434</v>
      </c>
      <c r="F143" s="3">
        <v>49664.121658841999</v>
      </c>
      <c r="G143" s="3">
        <v>4800</v>
      </c>
      <c r="H143" s="3">
        <v>399.95454545454544</v>
      </c>
      <c r="I143" s="3">
        <v>1.3690851735015772</v>
      </c>
      <c r="J143" s="3">
        <v>156.6691534979243</v>
      </c>
      <c r="K143" s="3">
        <v>4800</v>
      </c>
      <c r="L143" s="3">
        <v>1.2616862058639526</v>
      </c>
      <c r="M143" s="3">
        <v>469.04930315872519</v>
      </c>
      <c r="N143" s="3">
        <v>67253.498079681915</v>
      </c>
      <c r="O143" s="3">
        <v>6500</v>
      </c>
      <c r="P143" s="3">
        <v>346.71153105582658</v>
      </c>
      <c r="Q143" s="3">
        <v>1.4796507986079659</v>
      </c>
      <c r="R143" s="3">
        <v>212.15614318847656</v>
      </c>
      <c r="S143" s="3">
        <v>6500</v>
      </c>
      <c r="T143" s="3">
        <v>1.0937272273054468</v>
      </c>
      <c r="U143" s="3">
        <v>2500</v>
      </c>
      <c r="V143" s="3">
        <v>6500</v>
      </c>
      <c r="W143" s="3">
        <v>46701.203125</v>
      </c>
      <c r="X143" s="3">
        <v>3.8559999999999999</v>
      </c>
      <c r="Y143" s="3">
        <v>3.3849999999999998</v>
      </c>
      <c r="Z143" s="3">
        <v>0.35597285628318787</v>
      </c>
      <c r="AA143" s="3">
        <v>2.2478266374551907</v>
      </c>
      <c r="AB143" s="13">
        <f>coeff!$D$1+coeff!$D$2*C143+coeff!$D$3*D143+coeff!$D$4*N143+coeff!$D$5*W143+coeff!$D$6*X143+coeff!$D$7*Y143+coeff!$D$8*Z143+coeff!$D$9*AA143</f>
        <v>1.0647685246979635</v>
      </c>
      <c r="AC143" s="13">
        <f>coeff!$E$1+coeff!$E$2*C143+coeff!$E$3*D143+coeff!$E$4*N143+coeff!$E$5*W143+coeff!$E$6*X143+coeff!$E$7*Y143+coeff!$E$8*Z143+coeff!$E$9*AA143</f>
        <v>1.4943643387947374</v>
      </c>
      <c r="AD143" s="13">
        <f>coeff!$F$1+coeff!$F$2*C143+coeff!$F$3*D143+coeff!$F$4*N143+coeff!$F$5*W143+coeff!$F$6*X143+coeff!$F$7*Y143+coeff!$F$8*Z143+coeff!$F$9*AA143</f>
        <v>1.2113260923264271</v>
      </c>
      <c r="AE143" s="13">
        <f>coeff!$G$1+coeff!$G$2*C143+coeff!$G$3*D143+coeff!$G$4*N143+coeff!$G$5*W143+coeff!$G$6*X143+coeff!$G$7*Y143+coeff!$G$8*Z143+coeff!$G$9*AA143</f>
        <v>1.3252158144805684</v>
      </c>
      <c r="AG143" s="3">
        <v>1.0937272273054468</v>
      </c>
      <c r="AH143" s="13">
        <v>1.0647685246979635</v>
      </c>
      <c r="AI143" s="3">
        <v>1.0937272273054468</v>
      </c>
      <c r="AJ143" s="3">
        <f t="shared" si="19"/>
        <v>-2.6477079370902419</v>
      </c>
      <c r="AM143" s="3">
        <v>2203.7567718006098</v>
      </c>
      <c r="AN143" s="3">
        <v>2321.9610557710648</v>
      </c>
      <c r="AP143" s="3">
        <v>1.4796507986079659</v>
      </c>
      <c r="AQ143" s="13">
        <v>1.4943643387947374</v>
      </c>
      <c r="AR143" s="3">
        <v>1.4796507986079659</v>
      </c>
      <c r="AS143" s="13">
        <f t="shared" si="20"/>
        <v>0.99439274459986093</v>
      </c>
      <c r="AV143" s="3">
        <v>1.2616862058639526</v>
      </c>
      <c r="AW143" s="13">
        <v>1.2113260923264271</v>
      </c>
      <c r="AX143" s="3">
        <v>1.2616862058639526</v>
      </c>
      <c r="AY143" s="13">
        <f t="shared" si="21"/>
        <v>-3.9914927581411539</v>
      </c>
      <c r="BA143" s="3">
        <v>1.3690851735015772</v>
      </c>
      <c r="BB143" s="13">
        <v>1.3252158144805684</v>
      </c>
      <c r="BC143" s="3">
        <v>1.3690851735015772</v>
      </c>
      <c r="BD143" s="13">
        <f t="shared" si="22"/>
        <v>-3.2042826750368221</v>
      </c>
      <c r="BG143" s="13">
        <v>1.2113260923264271</v>
      </c>
      <c r="BH143" s="13">
        <v>1.0647685246979635</v>
      </c>
      <c r="BI143" s="3">
        <v>2340.346300227664</v>
      </c>
      <c r="BJ143" s="13">
        <f t="shared" si="23"/>
        <v>-6.4251683203273569E-2</v>
      </c>
      <c r="BK143" s="13">
        <f t="shared" si="24"/>
        <v>2.2760946170243903</v>
      </c>
      <c r="BL143" s="13">
        <f t="shared" si="18"/>
        <v>-2.8228915758902766</v>
      </c>
      <c r="BO143" s="3">
        <v>2355.4134331693995</v>
      </c>
      <c r="BP143" s="3">
        <v>2340.346300227664</v>
      </c>
      <c r="BQ143" s="3">
        <v>2355.4134331693995</v>
      </c>
      <c r="BR143" s="13">
        <f t="shared" si="25"/>
        <v>-0.63968103134495002</v>
      </c>
    </row>
    <row r="144" spans="1:70" ht="72" x14ac:dyDescent="0.3">
      <c r="A144" s="4" t="s">
        <v>49</v>
      </c>
      <c r="B144" s="3" t="s">
        <v>181</v>
      </c>
      <c r="C144" s="3">
        <v>11.4</v>
      </c>
      <c r="D144" s="3">
        <v>281</v>
      </c>
      <c r="E144" s="3">
        <v>353</v>
      </c>
      <c r="F144" s="3">
        <v>59632.484160450374</v>
      </c>
      <c r="G144" s="3">
        <v>5900</v>
      </c>
      <c r="H144" s="3">
        <v>334.3170731707317</v>
      </c>
      <c r="I144" s="3">
        <v>1.2562277580071175</v>
      </c>
      <c r="J144" s="3">
        <v>212.21524612259921</v>
      </c>
      <c r="K144" s="3">
        <v>5900</v>
      </c>
      <c r="L144" s="3">
        <v>1.1897406578063965</v>
      </c>
      <c r="M144" s="3">
        <v>425.96188391585139</v>
      </c>
      <c r="N144" s="3">
        <v>68728.964795095337</v>
      </c>
      <c r="O144" s="3">
        <v>6800</v>
      </c>
      <c r="P144" s="3">
        <v>320.35282355869396</v>
      </c>
      <c r="Q144" s="3">
        <v>1.5158785904478698</v>
      </c>
      <c r="R144" s="3">
        <v>244.58706665039062</v>
      </c>
      <c r="S144" s="3">
        <v>6800</v>
      </c>
      <c r="T144" s="3">
        <v>1.1400456354401922</v>
      </c>
      <c r="U144" s="3">
        <v>3000</v>
      </c>
      <c r="V144" s="3">
        <v>7000</v>
      </c>
      <c r="W144" s="3">
        <v>50536.00390625</v>
      </c>
      <c r="X144" s="3">
        <v>3.552</v>
      </c>
      <c r="Y144" s="3">
        <v>3.5430000000000001</v>
      </c>
      <c r="Z144" s="3">
        <v>0.34609335660934448</v>
      </c>
      <c r="AA144" s="3">
        <v>2.0658402585024191</v>
      </c>
      <c r="AB144" s="13">
        <f>coeff!$D$1+coeff!$D$2*C144+coeff!$D$3*D144+coeff!$D$4*N144+coeff!$D$5*W144+coeff!$D$6*X144+coeff!$D$7*Y144+coeff!$D$8*Z144+coeff!$D$9*AA144</f>
        <v>1.1293747992179015</v>
      </c>
      <c r="AC144" s="13">
        <f>coeff!$E$1+coeff!$E$2*C144+coeff!$E$3*D144+coeff!$E$4*N144+coeff!$E$5*W144+coeff!$E$6*X144+coeff!$E$7*Y144+coeff!$E$8*Z144+coeff!$E$9*AA144</f>
        <v>1.4962650983389225</v>
      </c>
      <c r="AD144" s="13">
        <f>coeff!$F$1+coeff!$F$2*C144+coeff!$F$3*D144+coeff!$F$4*N144+coeff!$F$5*W144+coeff!$F$6*X144+coeff!$F$7*Y144+coeff!$F$8*Z144+coeff!$F$9*AA144</f>
        <v>1.2097270450604292</v>
      </c>
      <c r="AE144" s="13">
        <f>coeff!$G$1+coeff!$G$2*C144+coeff!$G$3*D144+coeff!$G$4*N144+coeff!$G$5*W144+coeff!$G$6*X144+coeff!$G$7*Y144+coeff!$G$8*Z144+coeff!$G$9*AA144</f>
        <v>1.3102467945004566</v>
      </c>
      <c r="AG144" s="3">
        <v>1.1400456354401922</v>
      </c>
      <c r="AH144" s="13">
        <v>1.1293747992179015</v>
      </c>
      <c r="AI144" s="3">
        <v>1.1400456354401922</v>
      </c>
      <c r="AJ144" s="3">
        <f t="shared" si="19"/>
        <v>-0.93600079598309227</v>
      </c>
      <c r="AM144" s="3">
        <v>2201.3674486822765</v>
      </c>
      <c r="AN144" s="3">
        <v>2441.692194576312</v>
      </c>
      <c r="AP144" s="3">
        <v>1.5158785904478698</v>
      </c>
      <c r="AQ144" s="13">
        <v>1.4962650983389225</v>
      </c>
      <c r="AR144" s="3">
        <v>1.5158785904478698</v>
      </c>
      <c r="AS144" s="13">
        <f t="shared" si="20"/>
        <v>-1.2938695903840427</v>
      </c>
      <c r="AV144" s="3">
        <v>1.1897406578063965</v>
      </c>
      <c r="AW144" s="13">
        <v>1.2097270450604292</v>
      </c>
      <c r="AX144" s="3">
        <v>1.1897406578063965</v>
      </c>
      <c r="AY144" s="13">
        <f t="shared" si="21"/>
        <v>1.6798944478272182</v>
      </c>
      <c r="BA144" s="3">
        <v>1.2562277580071175</v>
      </c>
      <c r="BB144" s="13">
        <v>1.3102467945004566</v>
      </c>
      <c r="BC144" s="3">
        <v>1.2562277580071175</v>
      </c>
      <c r="BD144" s="13">
        <f t="shared" si="22"/>
        <v>4.3000989389881799</v>
      </c>
      <c r="BG144" s="13">
        <v>1.2097270450604292</v>
      </c>
      <c r="BH144" s="13">
        <v>1.1293747992179015</v>
      </c>
      <c r="BI144" s="3">
        <v>2369.616083798066</v>
      </c>
      <c r="BJ144" s="13">
        <f t="shared" si="23"/>
        <v>-3.0514239519735309E-2</v>
      </c>
      <c r="BK144" s="13">
        <f t="shared" si="24"/>
        <v>2.3391018442783307</v>
      </c>
      <c r="BL144" s="13">
        <f t="shared" si="18"/>
        <v>-1.304528043290466</v>
      </c>
      <c r="BO144" s="3">
        <v>2329.7862932465887</v>
      </c>
      <c r="BP144" s="3">
        <v>2369.616083798066</v>
      </c>
      <c r="BQ144" s="3">
        <v>2329.7862932465887</v>
      </c>
      <c r="BR144" s="13">
        <f t="shared" si="25"/>
        <v>1.7095898738409177</v>
      </c>
    </row>
    <row r="145" spans="1:70" ht="57.6" x14ac:dyDescent="0.3">
      <c r="A145" s="4" t="s">
        <v>43</v>
      </c>
      <c r="B145" s="3" t="s">
        <v>83</v>
      </c>
      <c r="C145" s="3">
        <v>10.48</v>
      </c>
      <c r="D145" s="3">
        <v>407</v>
      </c>
      <c r="E145" s="3">
        <v>546</v>
      </c>
      <c r="F145" s="3">
        <v>55486.860934266799</v>
      </c>
      <c r="G145" s="3">
        <v>5400</v>
      </c>
      <c r="H145" s="3">
        <v>503.36363636363637</v>
      </c>
      <c r="I145" s="3">
        <v>1.3415233415233416</v>
      </c>
      <c r="J145" s="3">
        <v>136.33135364684716</v>
      </c>
      <c r="K145" s="3">
        <v>5400</v>
      </c>
      <c r="L145" s="3">
        <v>1.2367656230926514</v>
      </c>
      <c r="M145" s="3">
        <v>611.75376945361643</v>
      </c>
      <c r="N145" s="3">
        <v>64734.671089977943</v>
      </c>
      <c r="O145" s="3">
        <v>6300</v>
      </c>
      <c r="P145" s="3">
        <v>441.73562157544677</v>
      </c>
      <c r="Q145" s="3">
        <v>1.5030805146280501</v>
      </c>
      <c r="R145" s="3">
        <v>159.05325317382812</v>
      </c>
      <c r="S145" s="3">
        <v>6300</v>
      </c>
      <c r="T145" s="3">
        <v>1.0853455075563805</v>
      </c>
      <c r="U145" s="3">
        <v>2500</v>
      </c>
      <c r="V145" s="3">
        <v>6500</v>
      </c>
      <c r="W145" s="3">
        <v>46659.41015625</v>
      </c>
      <c r="X145" s="3">
        <v>4.1559999999999997</v>
      </c>
      <c r="Y145" s="3">
        <v>3.75</v>
      </c>
      <c r="Z145" s="3">
        <v>0.43859949707984924</v>
      </c>
      <c r="AA145" s="3">
        <v>2.9280395355254365</v>
      </c>
      <c r="AB145" s="13">
        <f>coeff!$D$1+coeff!$D$2*C145+coeff!$D$3*D145+coeff!$D$4*N145+coeff!$D$5*W145+coeff!$D$6*X145+coeff!$D$7*Y145+coeff!$D$8*Z145+coeff!$D$9*AA145</f>
        <v>1.1255651741665635</v>
      </c>
      <c r="AC145" s="13">
        <f>coeff!$E$1+coeff!$E$2*C145+coeff!$E$3*D145+coeff!$E$4*N145+coeff!$E$5*W145+coeff!$E$6*X145+coeff!$E$7*Y145+coeff!$E$8*Z145+coeff!$E$9*AA145</f>
        <v>1.5452674595685834</v>
      </c>
      <c r="AD145" s="13">
        <f>coeff!$F$1+coeff!$F$2*C145+coeff!$F$3*D145+coeff!$F$4*N145+coeff!$F$5*W145+coeff!$F$6*X145+coeff!$F$7*Y145+coeff!$F$8*Z145+coeff!$F$9*AA145</f>
        <v>1.2752536443182676</v>
      </c>
      <c r="AE145" s="13">
        <f>coeff!$G$1+coeff!$G$2*C145+coeff!$G$3*D145+coeff!$G$4*N145+coeff!$G$5*W145+coeff!$G$6*X145+coeff!$G$7*Y145+coeff!$G$8*Z145+coeff!$G$9*AA145</f>
        <v>1.4030016392498554</v>
      </c>
      <c r="AG145" s="3">
        <v>1.0853455075563805</v>
      </c>
      <c r="AH145" s="13">
        <v>1.1255651741665635</v>
      </c>
      <c r="AI145" s="3">
        <v>1.0853455075563805</v>
      </c>
      <c r="AJ145" s="3">
        <f t="shared" si="19"/>
        <v>3.705701671050015</v>
      </c>
      <c r="AM145" s="3">
        <v>2194.0132563631414</v>
      </c>
      <c r="AN145" s="3">
        <v>2422.3432475662407</v>
      </c>
      <c r="AP145" s="3">
        <v>1.5030805146280501</v>
      </c>
      <c r="AQ145" s="13">
        <v>1.5452674595685834</v>
      </c>
      <c r="AR145" s="3">
        <v>1.5030805146280501</v>
      </c>
      <c r="AS145" s="13">
        <f t="shared" si="20"/>
        <v>2.8066989445986348</v>
      </c>
      <c r="AV145" s="3">
        <v>1.2367656230926514</v>
      </c>
      <c r="AW145" s="13">
        <v>1.2752536443182676</v>
      </c>
      <c r="AX145" s="3">
        <v>1.2367656230926514</v>
      </c>
      <c r="AY145" s="13">
        <f t="shared" si="21"/>
        <v>3.1119898958198102</v>
      </c>
      <c r="BA145" s="3">
        <v>1.3415233415233416</v>
      </c>
      <c r="BB145" s="13">
        <v>1.4030016392498554</v>
      </c>
      <c r="BC145" s="3">
        <v>1.3415233415233416</v>
      </c>
      <c r="BD145" s="13">
        <f t="shared" si="22"/>
        <v>4.5827229257676034</v>
      </c>
      <c r="BG145" s="13">
        <v>1.2752536443182676</v>
      </c>
      <c r="BH145" s="13">
        <v>1.1255651741665635</v>
      </c>
      <c r="BI145" s="3">
        <v>2410.8944299241621</v>
      </c>
      <c r="BJ145" s="13">
        <f t="shared" si="23"/>
        <v>-1.0075611439330778E-2</v>
      </c>
      <c r="BK145" s="13">
        <f t="shared" si="24"/>
        <v>2.4008188184848311</v>
      </c>
      <c r="BL145" s="13">
        <f t="shared" si="18"/>
        <v>-0.41967396130664902</v>
      </c>
      <c r="BO145" s="3">
        <v>2322.1111306490316</v>
      </c>
      <c r="BP145" s="3">
        <v>2410.8944299241621</v>
      </c>
      <c r="BQ145" s="3">
        <v>2322.1111306490316</v>
      </c>
      <c r="BR145" s="13">
        <f t="shared" si="25"/>
        <v>3.823387180023357</v>
      </c>
    </row>
    <row r="146" spans="1:70" ht="28.8" x14ac:dyDescent="0.3">
      <c r="A146" s="4" t="s">
        <v>25</v>
      </c>
      <c r="B146" s="3" t="s">
        <v>182</v>
      </c>
      <c r="C146" s="3">
        <v>10.5</v>
      </c>
      <c r="D146" s="3">
        <v>437</v>
      </c>
      <c r="E146" s="3">
        <v>603</v>
      </c>
      <c r="F146" s="3">
        <v>55494.276956684851</v>
      </c>
      <c r="G146" s="3">
        <v>4900</v>
      </c>
      <c r="H146" s="3">
        <v>539.65853658536582</v>
      </c>
      <c r="I146" s="3">
        <v>1.3798627002288331</v>
      </c>
      <c r="J146" s="3">
        <v>126.9891921205603</v>
      </c>
      <c r="K146" s="3">
        <v>4900</v>
      </c>
      <c r="L146" s="3">
        <v>1.2349166870117187</v>
      </c>
      <c r="M146" s="3">
        <v>682.39200427070057</v>
      </c>
      <c r="N146" s="3">
        <v>72482.320923016945</v>
      </c>
      <c r="O146" s="3">
        <v>6400</v>
      </c>
      <c r="P146" s="3">
        <v>468.76509699405443</v>
      </c>
      <c r="Q146" s="3">
        <v>1.5615377672098412</v>
      </c>
      <c r="R146" s="3">
        <v>165.86343383789062</v>
      </c>
      <c r="S146" s="3">
        <v>6400</v>
      </c>
      <c r="T146" s="3">
        <v>1.0726890091397128</v>
      </c>
      <c r="U146" s="3">
        <v>2500</v>
      </c>
      <c r="V146" s="3">
        <v>6500</v>
      </c>
      <c r="W146" s="3">
        <v>50964.1328125</v>
      </c>
      <c r="X146" s="3">
        <v>4.3959999999999999</v>
      </c>
      <c r="Y146" s="3">
        <v>3.5939999999999999</v>
      </c>
      <c r="Z146" s="3">
        <v>0.40915876626968384</v>
      </c>
      <c r="AA146" s="3">
        <v>2.8921728920957701</v>
      </c>
      <c r="AB146" s="13">
        <f>coeff!$D$1+coeff!$D$2*C146+coeff!$D$3*D146+coeff!$D$4*N146+coeff!$D$5*W146+coeff!$D$6*X146+coeff!$D$7*Y146+coeff!$D$8*Z146+coeff!$D$9*AA146</f>
        <v>1.0544998894518882</v>
      </c>
      <c r="AC146" s="13">
        <f>coeff!$E$1+coeff!$E$2*C146+coeff!$E$3*D146+coeff!$E$4*N146+coeff!$E$5*W146+coeff!$E$6*X146+coeff!$E$7*Y146+coeff!$E$8*Z146+coeff!$E$9*AA146</f>
        <v>1.4758755591052923</v>
      </c>
      <c r="AD146" s="13">
        <f>coeff!$F$1+coeff!$F$2*C146+coeff!$F$3*D146+coeff!$F$4*N146+coeff!$F$5*W146+coeff!$F$6*X146+coeff!$F$7*Y146+coeff!$F$8*Z146+coeff!$F$9*AA146</f>
        <v>1.2096909726817797</v>
      </c>
      <c r="AE146" s="13">
        <f>coeff!$G$1+coeff!$G$2*C146+coeff!$G$3*D146+coeff!$G$4*N146+coeff!$G$5*W146+coeff!$G$6*X146+coeff!$G$7*Y146+coeff!$G$8*Z146+coeff!$G$9*AA146</f>
        <v>1.3261591426376329</v>
      </c>
      <c r="AG146" s="3">
        <v>1.0726890091397128</v>
      </c>
      <c r="AH146" s="13">
        <v>1.0544998894518882</v>
      </c>
      <c r="AI146" s="3">
        <v>1.0726890091397128</v>
      </c>
      <c r="AJ146" s="3">
        <f t="shared" si="19"/>
        <v>-1.6956563862262433</v>
      </c>
      <c r="AM146" s="3">
        <v>2188.7696993900827</v>
      </c>
      <c r="AN146" s="3">
        <v>2278.6012811617566</v>
      </c>
      <c r="AP146" s="3">
        <v>1.5615377672098412</v>
      </c>
      <c r="AQ146" s="13">
        <v>1.4758755591052923</v>
      </c>
      <c r="AR146" s="3">
        <v>1.5615377672098412</v>
      </c>
      <c r="AS146" s="13">
        <f t="shared" si="20"/>
        <v>-5.4857596084666103</v>
      </c>
      <c r="AV146" s="3">
        <v>1.2349166870117187</v>
      </c>
      <c r="AW146" s="13">
        <v>1.2096909726817797</v>
      </c>
      <c r="AX146" s="3">
        <v>1.2349166870117187</v>
      </c>
      <c r="AY146" s="13">
        <f t="shared" si="21"/>
        <v>-2.0427057626843497</v>
      </c>
      <c r="BA146" s="3">
        <v>1.3798627002288331</v>
      </c>
      <c r="BB146" s="13">
        <v>1.3261591426376329</v>
      </c>
      <c r="BC146" s="3">
        <v>1.3798627002288331</v>
      </c>
      <c r="BD146" s="13">
        <f t="shared" si="22"/>
        <v>-3.8919493644037262</v>
      </c>
      <c r="BG146" s="13">
        <v>1.2096909726817797</v>
      </c>
      <c r="BH146" s="13">
        <v>1.0544998894518882</v>
      </c>
      <c r="BI146" s="3">
        <v>2263.2642905510788</v>
      </c>
      <c r="BJ146" s="13">
        <f t="shared" si="23"/>
        <v>9.2657158258901973E-4</v>
      </c>
      <c r="BK146" s="13">
        <f t="shared" si="24"/>
        <v>2.2641908621336677</v>
      </c>
      <c r="BL146" s="13">
        <f t="shared" si="18"/>
        <v>4.0922856729306907E-2</v>
      </c>
      <c r="BO146" s="3">
        <v>2307.6056961514314</v>
      </c>
      <c r="BP146" s="3">
        <v>2263.2642905510788</v>
      </c>
      <c r="BQ146" s="3">
        <v>2307.6056961514314</v>
      </c>
      <c r="BR146" s="13">
        <f t="shared" si="25"/>
        <v>-1.9215330276877063</v>
      </c>
    </row>
    <row r="147" spans="1:70" ht="86.4" x14ac:dyDescent="0.3">
      <c r="A147" s="4" t="s">
        <v>51</v>
      </c>
      <c r="B147" s="3" t="s">
        <v>163</v>
      </c>
      <c r="C147" s="3">
        <v>11.49</v>
      </c>
      <c r="D147" s="3">
        <v>433</v>
      </c>
      <c r="E147" s="3">
        <v>590</v>
      </c>
      <c r="F147" s="3">
        <v>62962.829740166642</v>
      </c>
      <c r="G147" s="3">
        <v>5300</v>
      </c>
      <c r="H147" s="3">
        <v>527.77272727272725</v>
      </c>
      <c r="I147" s="3">
        <v>1.3625866050808315</v>
      </c>
      <c r="J147" s="3">
        <v>145.4106922405696</v>
      </c>
      <c r="K147" s="3">
        <v>5300</v>
      </c>
      <c r="L147" s="3">
        <v>1.2188746929168701</v>
      </c>
      <c r="M147" s="3">
        <v>671.42498991635011</v>
      </c>
      <c r="N147" s="3">
        <v>76030.586856050286</v>
      </c>
      <c r="O147" s="3">
        <v>6400</v>
      </c>
      <c r="P147" s="3">
        <v>470.70404838012024</v>
      </c>
      <c r="Q147" s="3">
        <v>1.5506350806382219</v>
      </c>
      <c r="R147" s="3">
        <v>175.59027099609375</v>
      </c>
      <c r="S147" s="3">
        <v>6400</v>
      </c>
      <c r="T147" s="3">
        <v>1.0870763242035109</v>
      </c>
      <c r="U147" s="3">
        <v>2500</v>
      </c>
      <c r="V147" s="3">
        <v>6500</v>
      </c>
      <c r="W147" s="3">
        <v>54484.98828125</v>
      </c>
      <c r="X147" s="3">
        <v>4.3499999999999996</v>
      </c>
      <c r="Y147" s="3">
        <v>3.64</v>
      </c>
      <c r="Z147" s="3">
        <v>0.39196017384529114</v>
      </c>
      <c r="AA147" s="3">
        <v>2.7398187259012028</v>
      </c>
      <c r="AB147" s="13">
        <f>coeff!$D$1+coeff!$D$2*C147+coeff!$D$3*D147+coeff!$D$4*N147+coeff!$D$5*W147+coeff!$D$6*X147+coeff!$D$7*Y147+coeff!$D$8*Z147+coeff!$D$9*AA147</f>
        <v>1.0732496156524225</v>
      </c>
      <c r="AC147" s="13">
        <f>coeff!$E$1+coeff!$E$2*C147+coeff!$E$3*D147+coeff!$E$4*N147+coeff!$E$5*W147+coeff!$E$6*X147+coeff!$E$7*Y147+coeff!$E$8*Z147+coeff!$E$9*AA147</f>
        <v>1.4735873435430102</v>
      </c>
      <c r="AD147" s="13">
        <f>coeff!$F$1+coeff!$F$2*C147+coeff!$F$3*D147+coeff!$F$4*N147+coeff!$F$5*W147+coeff!$F$6*X147+coeff!$F$7*Y147+coeff!$F$8*Z147+coeff!$F$9*AA147</f>
        <v>1.2089685214074781</v>
      </c>
      <c r="AE147" s="13">
        <f>coeff!$G$1+coeff!$G$2*C147+coeff!$G$3*D147+coeff!$G$4*N147+coeff!$G$5*W147+coeff!$G$6*X147+coeff!$G$7*Y147+coeff!$G$8*Z147+coeff!$G$9*AA147</f>
        <v>1.3217399012452336</v>
      </c>
      <c r="AG147" s="3">
        <v>1.0870763242035109</v>
      </c>
      <c r="AH147" s="13">
        <v>1.0732496156524225</v>
      </c>
      <c r="AI147" s="3">
        <v>1.0870763242035109</v>
      </c>
      <c r="AJ147" s="3">
        <f t="shared" si="19"/>
        <v>-1.271916998212526</v>
      </c>
      <c r="AM147" s="3">
        <v>2180.6348947697634</v>
      </c>
      <c r="AN147" s="3">
        <v>2249.8016988696049</v>
      </c>
      <c r="AP147" s="3">
        <v>1.5506350806382219</v>
      </c>
      <c r="AQ147" s="13">
        <v>1.4735873435430102</v>
      </c>
      <c r="AR147" s="3">
        <v>1.5506350806382219</v>
      </c>
      <c r="AS147" s="13">
        <f t="shared" si="20"/>
        <v>-4.9687858901979531</v>
      </c>
      <c r="AV147" s="3">
        <v>1.2188746929168701</v>
      </c>
      <c r="AW147" s="13">
        <v>1.2089685214074781</v>
      </c>
      <c r="AX147" s="3">
        <v>1.2188746929168701</v>
      </c>
      <c r="AY147" s="13">
        <f t="shared" si="21"/>
        <v>-0.81273092032829786</v>
      </c>
      <c r="BA147" s="3">
        <v>1.3625866050808315</v>
      </c>
      <c r="BB147" s="13">
        <v>1.3217399012452336</v>
      </c>
      <c r="BC147" s="3">
        <v>1.3625866050808315</v>
      </c>
      <c r="BD147" s="13">
        <f t="shared" si="22"/>
        <v>-2.9977326713243926</v>
      </c>
      <c r="BG147" s="13">
        <v>1.2089685214074781</v>
      </c>
      <c r="BH147" s="13">
        <v>1.0732496156524225</v>
      </c>
      <c r="BI147" s="3">
        <v>2319.8239503076429</v>
      </c>
      <c r="BJ147" s="13">
        <f t="shared" si="23"/>
        <v>-3.7605813247742148E-2</v>
      </c>
      <c r="BK147" s="13">
        <f t="shared" si="24"/>
        <v>2.2822181370599006</v>
      </c>
      <c r="BL147" s="13">
        <f t="shared" si="18"/>
        <v>-1.6477747081700245</v>
      </c>
      <c r="BO147" s="3">
        <v>2305.951017120381</v>
      </c>
      <c r="BP147" s="3">
        <v>2319.8239503076429</v>
      </c>
      <c r="BQ147" s="3">
        <v>2305.951017120381</v>
      </c>
      <c r="BR147" s="13">
        <f t="shared" si="25"/>
        <v>0.60161439181765797</v>
      </c>
    </row>
    <row r="148" spans="1:70" ht="86.4" x14ac:dyDescent="0.3">
      <c r="A148" s="4" t="s">
        <v>51</v>
      </c>
      <c r="B148" s="3" t="s">
        <v>72</v>
      </c>
      <c r="C148" s="3">
        <v>10.4</v>
      </c>
      <c r="D148" s="3">
        <v>434</v>
      </c>
      <c r="E148" s="3">
        <v>587</v>
      </c>
      <c r="F148" s="3">
        <v>61780.570778948015</v>
      </c>
      <c r="G148" s="3">
        <v>4900</v>
      </c>
      <c r="H148" s="3">
        <v>529.66666666666663</v>
      </c>
      <c r="I148" s="3">
        <v>1.3525345622119815</v>
      </c>
      <c r="J148" s="3">
        <v>142.35154557361292</v>
      </c>
      <c r="K148" s="3">
        <v>4900</v>
      </c>
      <c r="L148" s="3">
        <v>1.2204301357269287</v>
      </c>
      <c r="M148" s="3">
        <v>616.72319783293153</v>
      </c>
      <c r="N148" s="3">
        <v>76910.506479914882</v>
      </c>
      <c r="O148" s="3">
        <v>6100</v>
      </c>
      <c r="P148" s="3">
        <v>458.7804205051724</v>
      </c>
      <c r="Q148" s="3">
        <v>1.4210211931634367</v>
      </c>
      <c r="R148" s="3">
        <v>177.21315002441406</v>
      </c>
      <c r="S148" s="3">
        <v>6100</v>
      </c>
      <c r="T148" s="3">
        <v>1.0570977430994755</v>
      </c>
      <c r="U148" s="3">
        <v>2500</v>
      </c>
      <c r="V148" s="3">
        <v>6500</v>
      </c>
      <c r="W148" s="3">
        <v>56737.26171875</v>
      </c>
      <c r="X148" s="3">
        <v>4.03</v>
      </c>
      <c r="Y148" s="3">
        <v>4.25</v>
      </c>
      <c r="Z148" s="3">
        <v>0.38751676678657532</v>
      </c>
      <c r="AA148" s="3">
        <v>2.5565816381272741</v>
      </c>
      <c r="AB148" s="13">
        <f>coeff!$D$1+coeff!$D$2*C148+coeff!$D$3*D148+coeff!$D$4*N148+coeff!$D$5*W148+coeff!$D$6*X148+coeff!$D$7*Y148+coeff!$D$8*Z148+coeff!$D$9*AA148</f>
        <v>1.0593109540193899</v>
      </c>
      <c r="AC148" s="13">
        <f>coeff!$E$1+coeff!$E$2*C148+coeff!$E$3*D148+coeff!$E$4*N148+coeff!$E$5*W148+coeff!$E$6*X148+coeff!$E$7*Y148+coeff!$E$8*Z148+coeff!$E$9*AA148</f>
        <v>1.4188791003421284</v>
      </c>
      <c r="AD148" s="13">
        <f>coeff!$F$1+coeff!$F$2*C148+coeff!$F$3*D148+coeff!$F$4*N148+coeff!$F$5*W148+coeff!$F$6*X148+coeff!$F$7*Y148+coeff!$F$8*Z148+coeff!$F$9*AA148</f>
        <v>1.2446176386222596</v>
      </c>
      <c r="AE148" s="13">
        <f>coeff!$G$1+coeff!$G$2*C148+coeff!$G$3*D148+coeff!$G$4*N148+coeff!$G$5*W148+coeff!$G$6*X148+coeff!$G$7*Y148+coeff!$G$8*Z148+coeff!$G$9*AA148</f>
        <v>1.3598559749867771</v>
      </c>
      <c r="AG148" s="3">
        <v>1.0570977430994755</v>
      </c>
      <c r="AH148" s="13">
        <v>1.0593109540193899</v>
      </c>
      <c r="AI148" s="3">
        <v>1.0570977430994755</v>
      </c>
      <c r="AJ148" s="3">
        <f t="shared" si="19"/>
        <v>0.2093667245400764</v>
      </c>
      <c r="AM148" s="3">
        <v>2176.6163049921847</v>
      </c>
      <c r="AN148" s="3">
        <v>2334.4305341371351</v>
      </c>
      <c r="AP148" s="3">
        <v>1.4210211931634367</v>
      </c>
      <c r="AQ148" s="13">
        <v>1.4188791003421284</v>
      </c>
      <c r="AR148" s="3">
        <v>1.4210211931634367</v>
      </c>
      <c r="AS148" s="13">
        <f t="shared" si="20"/>
        <v>-0.15074320014465217</v>
      </c>
      <c r="AV148" s="3">
        <v>1.2204301357269287</v>
      </c>
      <c r="AW148" s="13">
        <v>1.2446176386222596</v>
      </c>
      <c r="AX148" s="3">
        <v>1.2204301357269287</v>
      </c>
      <c r="AY148" s="13">
        <f t="shared" si="21"/>
        <v>1.9818834513557804</v>
      </c>
      <c r="BA148" s="3">
        <v>1.3525345622119815</v>
      </c>
      <c r="BB148" s="13">
        <v>1.3598559749867771</v>
      </c>
      <c r="BC148" s="3">
        <v>1.3525345622119815</v>
      </c>
      <c r="BD148" s="13">
        <f t="shared" si="22"/>
        <v>0.54131058675660737</v>
      </c>
      <c r="BG148" s="13">
        <v>1.2446176386222596</v>
      </c>
      <c r="BH148" s="13">
        <v>1.0593109540193899</v>
      </c>
      <c r="BI148" s="3">
        <v>2332.1110503711866</v>
      </c>
      <c r="BJ148" s="13">
        <f t="shared" si="23"/>
        <v>-2.8182457729537091E-2</v>
      </c>
      <c r="BK148" s="13">
        <f t="shared" si="24"/>
        <v>2.3039285926416495</v>
      </c>
      <c r="BL148" s="13">
        <f t="shared" si="18"/>
        <v>-1.2232348615120712</v>
      </c>
      <c r="BO148" s="3">
        <v>2277.527878826404</v>
      </c>
      <c r="BP148" s="3">
        <v>2332.1110503711866</v>
      </c>
      <c r="BQ148" s="3">
        <v>2277.527878826404</v>
      </c>
      <c r="BR148" s="13">
        <f t="shared" si="25"/>
        <v>2.3965972953494168</v>
      </c>
    </row>
    <row r="149" spans="1:70" ht="86.4" x14ac:dyDescent="0.3">
      <c r="A149" s="4" t="s">
        <v>51</v>
      </c>
      <c r="B149" s="3" t="s">
        <v>85</v>
      </c>
      <c r="C149" s="3">
        <v>11.2</v>
      </c>
      <c r="D149" s="3">
        <v>455</v>
      </c>
      <c r="E149" s="3">
        <v>599</v>
      </c>
      <c r="F149" s="3">
        <v>60274.665618899009</v>
      </c>
      <c r="G149" s="3">
        <v>4900</v>
      </c>
      <c r="H149" s="3">
        <v>547.27272727272725</v>
      </c>
      <c r="I149" s="3">
        <v>1.3164835164835165</v>
      </c>
      <c r="J149" s="3">
        <v>132.47179256900881</v>
      </c>
      <c r="K149" s="3">
        <v>4900</v>
      </c>
      <c r="L149" s="3">
        <v>1.2027970552444458</v>
      </c>
      <c r="M149" s="3">
        <v>637.45770934662551</v>
      </c>
      <c r="N149" s="3">
        <v>76265.90343615794</v>
      </c>
      <c r="O149" s="3">
        <v>6200</v>
      </c>
      <c r="P149" s="3">
        <v>480.75195215647824</v>
      </c>
      <c r="Q149" s="3">
        <v>1.4010059546079681</v>
      </c>
      <c r="R149" s="3">
        <v>167.61737060546875</v>
      </c>
      <c r="S149" s="3">
        <v>6200</v>
      </c>
      <c r="T149" s="3">
        <v>1.0565976970472049</v>
      </c>
      <c r="U149" s="3">
        <v>2500</v>
      </c>
      <c r="V149" s="3">
        <v>6500</v>
      </c>
      <c r="W149" s="3">
        <v>56304.81640625</v>
      </c>
      <c r="X149" s="3">
        <v>4.125</v>
      </c>
      <c r="Y149" s="3">
        <v>4.25</v>
      </c>
      <c r="Z149" s="3">
        <v>0.38747060298919678</v>
      </c>
      <c r="AA149" s="3">
        <v>2.7388682996241331</v>
      </c>
      <c r="AB149" s="13">
        <f>coeff!$D$1+coeff!$D$2*C149+coeff!$D$3*D149+coeff!$D$4*N149+coeff!$D$5*W149+coeff!$D$6*X149+coeff!$D$7*Y149+coeff!$D$8*Z149+coeff!$D$9*AA149</f>
        <v>1.0659857081184967</v>
      </c>
      <c r="AC149" s="13">
        <f>coeff!$E$1+coeff!$E$2*C149+coeff!$E$3*D149+coeff!$E$4*N149+coeff!$E$5*W149+coeff!$E$6*X149+coeff!$E$7*Y149+coeff!$E$8*Z149+coeff!$E$9*AA149</f>
        <v>1.4261737981988227</v>
      </c>
      <c r="AD149" s="13">
        <f>coeff!$F$1+coeff!$F$2*C149+coeff!$F$3*D149+coeff!$F$4*N149+coeff!$F$5*W149+coeff!$F$6*X149+coeff!$F$7*Y149+coeff!$F$8*Z149+coeff!$F$9*AA149</f>
        <v>1.2310125707163997</v>
      </c>
      <c r="AE149" s="13">
        <f>coeff!$G$1+coeff!$G$2*C149+coeff!$G$3*D149+coeff!$G$4*N149+coeff!$G$5*W149+coeff!$G$6*X149+coeff!$G$7*Y149+coeff!$G$8*Z149+coeff!$G$9*AA149</f>
        <v>1.3455752531991472</v>
      </c>
      <c r="AG149" s="3">
        <v>1.0565976970472049</v>
      </c>
      <c r="AH149" s="13">
        <v>1.0659857081184967</v>
      </c>
      <c r="AI149" s="3">
        <v>1.0565976970472049</v>
      </c>
      <c r="AJ149" s="3">
        <f t="shared" si="19"/>
        <v>0.88851330052372934</v>
      </c>
      <c r="AM149" s="3">
        <v>2171.7556487867473</v>
      </c>
      <c r="AN149" s="3">
        <v>2098.8650290726941</v>
      </c>
      <c r="AP149" s="3">
        <v>1.4010059546079681</v>
      </c>
      <c r="AQ149" s="13">
        <v>1.4261737981988227</v>
      </c>
      <c r="AR149" s="3">
        <v>1.4010059546079681</v>
      </c>
      <c r="AS149" s="13">
        <f t="shared" si="20"/>
        <v>1.7964123213093108</v>
      </c>
      <c r="AV149" s="3">
        <v>1.2027970552444458</v>
      </c>
      <c r="AW149" s="13">
        <v>1.2310125707163997</v>
      </c>
      <c r="AX149" s="3">
        <v>1.2027970552444458</v>
      </c>
      <c r="AY149" s="13">
        <f t="shared" si="21"/>
        <v>2.3458251206160146</v>
      </c>
      <c r="BA149" s="3">
        <v>1.3164835164835165</v>
      </c>
      <c r="BB149" s="13">
        <v>1.3455752531991472</v>
      </c>
      <c r="BC149" s="3">
        <v>1.3164835164835165</v>
      </c>
      <c r="BD149" s="13">
        <f t="shared" si="22"/>
        <v>2.2098063782323822</v>
      </c>
      <c r="BG149" s="13">
        <v>1.2310125707163997</v>
      </c>
      <c r="BH149" s="13">
        <v>1.0659857081184967</v>
      </c>
      <c r="BI149" s="3">
        <v>2365.4228901744136</v>
      </c>
      <c r="BJ149" s="13">
        <f t="shared" si="23"/>
        <v>-6.842461133951705E-2</v>
      </c>
      <c r="BK149" s="13">
        <f t="shared" si="24"/>
        <v>2.2969982788348964</v>
      </c>
      <c r="BL149" s="13">
        <f t="shared" si="18"/>
        <v>-2.97887081457562</v>
      </c>
      <c r="BO149" s="3">
        <v>2259.3947522916505</v>
      </c>
      <c r="BP149" s="3">
        <v>2365.4228901744136</v>
      </c>
      <c r="BQ149" s="3">
        <v>2259.3947522916505</v>
      </c>
      <c r="BR149" s="13">
        <f t="shared" si="25"/>
        <v>4.6927672897894999</v>
      </c>
    </row>
    <row r="150" spans="1:70" ht="72" x14ac:dyDescent="0.3">
      <c r="A150" s="4" t="s">
        <v>49</v>
      </c>
      <c r="B150" s="3" t="s">
        <v>103</v>
      </c>
      <c r="C150" s="3">
        <v>11.5</v>
      </c>
      <c r="D150" s="3">
        <v>514</v>
      </c>
      <c r="E150" s="3">
        <v>641</v>
      </c>
      <c r="F150" s="3">
        <v>73107.993757536547</v>
      </c>
      <c r="G150" s="3">
        <v>6100</v>
      </c>
      <c r="H150" s="3">
        <v>589.68292682926824</v>
      </c>
      <c r="I150" s="3">
        <v>1.2470817120622568</v>
      </c>
      <c r="J150" s="3">
        <v>142.23345089014893</v>
      </c>
      <c r="K150" s="3">
        <v>6100</v>
      </c>
      <c r="L150" s="3">
        <v>1.1472431421279907</v>
      </c>
      <c r="M150" s="3">
        <v>805.00931753809209</v>
      </c>
      <c r="N150" s="3">
        <v>83894.419066025555</v>
      </c>
      <c r="O150" s="3">
        <v>7000</v>
      </c>
      <c r="P150" s="3">
        <v>569.74187550057491</v>
      </c>
      <c r="Q150" s="3">
        <v>1.5661659874281948</v>
      </c>
      <c r="R150" s="3">
        <v>163.21871948242187</v>
      </c>
      <c r="S150" s="3">
        <v>7000</v>
      </c>
      <c r="T150" s="3">
        <v>1.10844722860034</v>
      </c>
      <c r="U150" s="3">
        <v>3000</v>
      </c>
      <c r="V150" s="3">
        <v>7000</v>
      </c>
      <c r="W150" s="3">
        <v>59924.5859375</v>
      </c>
      <c r="X150" s="3">
        <v>4.4400000000000004</v>
      </c>
      <c r="Y150" s="3">
        <v>4.1500000000000004</v>
      </c>
      <c r="Z150" s="3">
        <v>0.47515225410461426</v>
      </c>
      <c r="AA150" s="3">
        <v>3.3586533693715164</v>
      </c>
      <c r="AB150" s="13">
        <f>coeff!$D$1+coeff!$D$2*C150+coeff!$D$3*D150+coeff!$D$4*N150+coeff!$D$5*W150+coeff!$D$6*X150+coeff!$D$7*Y150+coeff!$D$8*Z150+coeff!$D$9*AA150</f>
        <v>1.2243534075676927</v>
      </c>
      <c r="AC150" s="13">
        <f>coeff!$E$1+coeff!$E$2*C150+coeff!$E$3*D150+coeff!$E$4*N150+coeff!$E$5*W150+coeff!$E$6*X150+coeff!$E$7*Y150+coeff!$E$8*Z150+coeff!$E$9*AA150</f>
        <v>1.6497150026684899</v>
      </c>
      <c r="AD150" s="13">
        <f>coeff!$F$1+coeff!$F$2*C150+coeff!$F$3*D150+coeff!$F$4*N150+coeff!$F$5*W150+coeff!$F$6*X150+coeff!$F$7*Y150+coeff!$F$8*Z150+coeff!$F$9*AA150</f>
        <v>1.2591031936526762</v>
      </c>
      <c r="AE150" s="13">
        <f>coeff!$G$1+coeff!$G$2*C150+coeff!$G$3*D150+coeff!$G$4*N150+coeff!$G$5*W150+coeff!$G$6*X150+coeff!$G$7*Y150+coeff!$G$8*Z150+coeff!$G$9*AA150</f>
        <v>1.3701415895153413</v>
      </c>
      <c r="AG150" s="3">
        <v>1.10844722860034</v>
      </c>
      <c r="AH150" s="13">
        <v>1.2243534075676927</v>
      </c>
      <c r="AI150" s="3">
        <v>1.10844722860034</v>
      </c>
      <c r="AJ150" s="3">
        <f t="shared" si="19"/>
        <v>10.456625807410786</v>
      </c>
      <c r="AM150" s="3">
        <v>2171.7437504663567</v>
      </c>
      <c r="AN150" s="3">
        <v>2369.7469669718084</v>
      </c>
      <c r="AP150" s="3">
        <v>1.5661659874281948</v>
      </c>
      <c r="AQ150" s="13">
        <v>1.6497150026684899</v>
      </c>
      <c r="AR150" s="3">
        <v>1.5661659874281948</v>
      </c>
      <c r="AS150" s="13">
        <f t="shared" si="20"/>
        <v>5.3346207177881046</v>
      </c>
      <c r="AV150" s="3">
        <v>1.1472431421279907</v>
      </c>
      <c r="AW150" s="13">
        <v>1.2591031936526762</v>
      </c>
      <c r="AX150" s="3">
        <v>1.1472431421279907</v>
      </c>
      <c r="AY150" s="13">
        <f t="shared" si="21"/>
        <v>9.7503351658480391</v>
      </c>
      <c r="BA150" s="3">
        <v>1.2470817120622568</v>
      </c>
      <c r="BB150" s="13">
        <v>1.3701415895153413</v>
      </c>
      <c r="BC150" s="3">
        <v>1.2470817120622568</v>
      </c>
      <c r="BD150" s="13">
        <f t="shared" si="22"/>
        <v>9.8678279268151954</v>
      </c>
      <c r="BG150" s="13">
        <v>1.2591031936526762</v>
      </c>
      <c r="BH150" s="13">
        <v>1.2243534075676927</v>
      </c>
      <c r="BI150" s="3">
        <v>2426.0959617636609</v>
      </c>
      <c r="BJ150" s="13">
        <f t="shared" si="23"/>
        <v>5.7360639456708107E-2</v>
      </c>
      <c r="BK150" s="13">
        <f t="shared" si="24"/>
        <v>2.4834566012203689</v>
      </c>
      <c r="BL150" s="13">
        <f t="shared" si="18"/>
        <v>2.3097097581057433</v>
      </c>
      <c r="BO150" s="3">
        <v>2255.6903707283309</v>
      </c>
      <c r="BP150" s="3">
        <v>2426.0959617636609</v>
      </c>
      <c r="BQ150" s="3">
        <v>2255.6903707283309</v>
      </c>
      <c r="BR150" s="13">
        <f t="shared" si="25"/>
        <v>7.5544761482626885</v>
      </c>
    </row>
    <row r="151" spans="1:70" ht="43.2" x14ac:dyDescent="0.3">
      <c r="A151" s="4" t="s">
        <v>183</v>
      </c>
      <c r="B151" s="3" t="s">
        <v>184</v>
      </c>
      <c r="C151" s="3">
        <v>10.3</v>
      </c>
      <c r="D151" s="3">
        <v>417</v>
      </c>
      <c r="E151" s="3">
        <v>552</v>
      </c>
      <c r="F151" s="3">
        <v>58168.412584110338</v>
      </c>
      <c r="G151" s="3">
        <v>4900</v>
      </c>
      <c r="H151" s="3">
        <v>498.04878048780489</v>
      </c>
      <c r="I151" s="3">
        <v>1.3237410071942446</v>
      </c>
      <c r="J151" s="3">
        <v>139.49259612496485</v>
      </c>
      <c r="K151" s="3">
        <v>4900</v>
      </c>
      <c r="L151" s="3">
        <v>1.1943614482879639</v>
      </c>
      <c r="M151" s="3">
        <v>579.55720474318798</v>
      </c>
      <c r="N151" s="3">
        <v>72413.738114912863</v>
      </c>
      <c r="O151" s="3">
        <v>6100</v>
      </c>
      <c r="P151" s="3">
        <v>432.02448437300103</v>
      </c>
      <c r="Q151" s="3">
        <v>1.3898254310388201</v>
      </c>
      <c r="R151" s="3">
        <v>173.654052734375</v>
      </c>
      <c r="S151" s="3">
        <v>6100</v>
      </c>
      <c r="T151" s="3">
        <v>1.0360299385443672</v>
      </c>
      <c r="U151" s="3">
        <v>2500</v>
      </c>
      <c r="V151" s="3">
        <v>6500</v>
      </c>
      <c r="W151" s="3">
        <v>53419.96875</v>
      </c>
      <c r="X151" s="3">
        <v>4.07</v>
      </c>
      <c r="Y151" s="3">
        <v>4</v>
      </c>
      <c r="Z151" s="3">
        <v>0.40215364098548889</v>
      </c>
      <c r="AA151" s="3">
        <v>2.627878082199723</v>
      </c>
      <c r="AB151" s="13">
        <f>coeff!$D$1+coeff!$D$2*C151+coeff!$D$3*D151+coeff!$D$4*N151+coeff!$D$5*W151+coeff!$D$6*X151+coeff!$D$7*Y151+coeff!$D$8*Z151+coeff!$D$9*AA151</f>
        <v>1.0783680690930306</v>
      </c>
      <c r="AC151" s="13">
        <f>coeff!$E$1+coeff!$E$2*C151+coeff!$E$3*D151+coeff!$E$4*N151+coeff!$E$5*W151+coeff!$E$6*X151+coeff!$E$7*Y151+coeff!$E$8*Z151+coeff!$E$9*AA151</f>
        <v>1.4493951238638971</v>
      </c>
      <c r="AD151" s="13">
        <f>coeff!$F$1+coeff!$F$2*C151+coeff!$F$3*D151+coeff!$F$4*N151+coeff!$F$5*W151+coeff!$F$6*X151+coeff!$F$7*Y151+coeff!$F$8*Z151+coeff!$F$9*AA151</f>
        <v>1.2489740536003724</v>
      </c>
      <c r="AE151" s="13">
        <f>coeff!$G$1+coeff!$G$2*C151+coeff!$G$3*D151+coeff!$G$4*N151+coeff!$G$5*W151+coeff!$G$6*X151+coeff!$G$7*Y151+coeff!$G$8*Z151+coeff!$G$9*AA151</f>
        <v>1.3669616764654686</v>
      </c>
      <c r="AG151" s="3">
        <v>1.0360299385443672</v>
      </c>
      <c r="AH151" s="13">
        <v>1.0783680690930306</v>
      </c>
      <c r="AI151" s="3">
        <v>1.0360299385443672</v>
      </c>
      <c r="AJ151" s="3">
        <f t="shared" si="19"/>
        <v>4.0865740432316979</v>
      </c>
      <c r="AM151" s="3">
        <v>2167.2130685839275</v>
      </c>
      <c r="AN151" s="3">
        <v>2351.8153227416242</v>
      </c>
      <c r="AP151" s="3">
        <v>1.3898254310388201</v>
      </c>
      <c r="AQ151" s="13">
        <v>1.4493951238638971</v>
      </c>
      <c r="AR151" s="3">
        <v>1.3898254310388201</v>
      </c>
      <c r="AS151" s="13">
        <f t="shared" si="20"/>
        <v>4.2861277031426832</v>
      </c>
      <c r="AV151" s="3">
        <v>1.1943614482879639</v>
      </c>
      <c r="AW151" s="13">
        <v>1.2489740536003724</v>
      </c>
      <c r="AX151" s="3">
        <v>1.1943614482879639</v>
      </c>
      <c r="AY151" s="13">
        <f t="shared" si="21"/>
        <v>4.5725358425367792</v>
      </c>
      <c r="BA151" s="3">
        <v>1.3237410071942446</v>
      </c>
      <c r="BB151" s="13">
        <v>1.3669616764654686</v>
      </c>
      <c r="BC151" s="3">
        <v>1.3237410071942446</v>
      </c>
      <c r="BD151" s="13">
        <f t="shared" si="22"/>
        <v>3.2650396895109459</v>
      </c>
      <c r="BG151" s="13">
        <v>1.2489740536003724</v>
      </c>
      <c r="BH151" s="13">
        <v>1.0783680690930306</v>
      </c>
      <c r="BI151" s="3">
        <v>2341.6257825428415</v>
      </c>
      <c r="BJ151" s="13">
        <f t="shared" si="23"/>
        <v>-1.4283659849438912E-2</v>
      </c>
      <c r="BK151" s="13">
        <f t="shared" si="24"/>
        <v>2.3273421226934028</v>
      </c>
      <c r="BL151" s="13">
        <f t="shared" si="18"/>
        <v>-0.6137327086620431</v>
      </c>
      <c r="BO151" s="3">
        <v>2230.3913868323311</v>
      </c>
      <c r="BP151" s="3">
        <v>2341.6257825428415</v>
      </c>
      <c r="BQ151" s="3">
        <v>2230.3913868323311</v>
      </c>
      <c r="BR151" s="13">
        <f t="shared" si="25"/>
        <v>4.9872141888284833</v>
      </c>
    </row>
    <row r="152" spans="1:70" ht="28.8" x14ac:dyDescent="0.3">
      <c r="A152" s="4" t="s">
        <v>25</v>
      </c>
      <c r="B152" s="3" t="s">
        <v>185</v>
      </c>
      <c r="C152" s="3">
        <v>10.49</v>
      </c>
      <c r="D152" s="3">
        <v>457</v>
      </c>
      <c r="E152" s="3">
        <v>594</v>
      </c>
      <c r="F152" s="3">
        <v>56327.206531660966</v>
      </c>
      <c r="G152" s="3">
        <v>4500</v>
      </c>
      <c r="H152" s="3">
        <v>543.53658536585363</v>
      </c>
      <c r="I152" s="3">
        <v>1.2997811816192559</v>
      </c>
      <c r="J152" s="3">
        <v>123.25428125089927</v>
      </c>
      <c r="K152" s="3">
        <v>4500</v>
      </c>
      <c r="L152" s="3">
        <v>1.1893578767776489</v>
      </c>
      <c r="M152" s="3">
        <v>628.0138914303792</v>
      </c>
      <c r="N152" s="3">
        <v>77606.373443621764</v>
      </c>
      <c r="O152" s="3">
        <v>6200</v>
      </c>
      <c r="P152" s="3">
        <v>468.46324404138136</v>
      </c>
      <c r="Q152" s="3">
        <v>1.374209828075228</v>
      </c>
      <c r="R152" s="3">
        <v>169.8170166015625</v>
      </c>
      <c r="S152" s="3">
        <v>6200</v>
      </c>
      <c r="T152" s="3">
        <v>1.0250836849920819</v>
      </c>
      <c r="U152" s="3">
        <v>2500</v>
      </c>
      <c r="V152" s="3">
        <v>6500</v>
      </c>
      <c r="W152" s="3">
        <v>56327.203125</v>
      </c>
      <c r="X152" s="3">
        <v>4.16</v>
      </c>
      <c r="Y152" s="3">
        <v>4.21</v>
      </c>
      <c r="Z152" s="3">
        <v>0.40141206979751587</v>
      </c>
      <c r="AA152" s="3">
        <v>2.8121932572702577</v>
      </c>
      <c r="AB152" s="13">
        <f>coeff!$D$1+coeff!$D$2*C152+coeff!$D$3*D152+coeff!$D$4*N152+coeff!$D$5*W152+coeff!$D$6*X152+coeff!$D$7*Y152+coeff!$D$8*Z152+coeff!$D$9*AA152</f>
        <v>1.0731190136804354</v>
      </c>
      <c r="AC152" s="13">
        <f>coeff!$E$1+coeff!$E$2*C152+coeff!$E$3*D152+coeff!$E$4*N152+coeff!$E$5*W152+coeff!$E$6*X152+coeff!$E$7*Y152+coeff!$E$8*Z152+coeff!$E$9*AA152</f>
        <v>1.4517606003402821</v>
      </c>
      <c r="AD152" s="13">
        <f>coeff!$F$1+coeff!$F$2*C152+coeff!$F$3*D152+coeff!$F$4*N152+coeff!$F$5*W152+coeff!$F$6*X152+coeff!$F$7*Y152+coeff!$F$8*Z152+coeff!$F$9*AA152</f>
        <v>1.2301433024348303</v>
      </c>
      <c r="AE152" s="13">
        <f>coeff!$G$1+coeff!$G$2*C152+coeff!$G$3*D152+coeff!$G$4*N152+coeff!$G$5*W152+coeff!$G$6*X152+coeff!$G$7*Y152+coeff!$G$8*Z152+coeff!$G$9*AA152</f>
        <v>1.3427945497871203</v>
      </c>
      <c r="AG152" s="3">
        <v>1.0250836849920819</v>
      </c>
      <c r="AH152" s="13">
        <v>1.0731190136804354</v>
      </c>
      <c r="AI152" s="3">
        <v>1.0250836849920819</v>
      </c>
      <c r="AJ152" s="3">
        <f t="shared" si="19"/>
        <v>4.6859909480194792</v>
      </c>
      <c r="AM152" s="3">
        <v>2162.3373672896732</v>
      </c>
      <c r="AN152" s="3">
        <v>2281.9201889837636</v>
      </c>
      <c r="AP152" s="3">
        <v>1.374209828075228</v>
      </c>
      <c r="AQ152" s="13">
        <v>1.4517606003402821</v>
      </c>
      <c r="AR152" s="3">
        <v>1.374209828075228</v>
      </c>
      <c r="AS152" s="13">
        <f t="shared" si="20"/>
        <v>5.6432992022531794</v>
      </c>
      <c r="AV152" s="3">
        <v>1.1893578767776489</v>
      </c>
      <c r="AW152" s="13">
        <v>1.2301433024348303</v>
      </c>
      <c r="AX152" s="3">
        <v>1.1893578767776489</v>
      </c>
      <c r="AY152" s="13">
        <f t="shared" si="21"/>
        <v>3.4291970863876671</v>
      </c>
      <c r="BA152" s="3">
        <v>1.2997811816192559</v>
      </c>
      <c r="BB152" s="13">
        <v>1.3427945497871203</v>
      </c>
      <c r="BC152" s="3">
        <v>1.2997811816192559</v>
      </c>
      <c r="BD152" s="13">
        <f t="shared" si="22"/>
        <v>3.3092776519720584</v>
      </c>
      <c r="BG152" s="13">
        <v>1.2301433024348303</v>
      </c>
      <c r="BH152" s="13">
        <v>1.0731190136804354</v>
      </c>
      <c r="BI152" s="3">
        <v>2312.811775589058</v>
      </c>
      <c r="BJ152" s="13">
        <f t="shared" si="23"/>
        <v>-9.5494594737921545E-3</v>
      </c>
      <c r="BK152" s="13">
        <f t="shared" si="24"/>
        <v>2.3032623161152657</v>
      </c>
      <c r="BL152" s="13">
        <f t="shared" si="18"/>
        <v>-0.41460581397860441</v>
      </c>
      <c r="BO152" s="3">
        <v>2214.4415617697309</v>
      </c>
      <c r="BP152" s="3">
        <v>2312.811775589058</v>
      </c>
      <c r="BQ152" s="3">
        <v>2214.4415617697309</v>
      </c>
      <c r="BR152" s="13">
        <f t="shared" si="25"/>
        <v>4.4422131302806598</v>
      </c>
    </row>
    <row r="153" spans="1:70" ht="86.4" x14ac:dyDescent="0.3">
      <c r="A153" s="4" t="s">
        <v>51</v>
      </c>
      <c r="B153" s="3" t="s">
        <v>85</v>
      </c>
      <c r="C153" s="3">
        <v>11.3</v>
      </c>
      <c r="D153" s="3">
        <v>483</v>
      </c>
      <c r="E153" s="3">
        <v>621</v>
      </c>
      <c r="F153" s="3">
        <v>64749.807546428201</v>
      </c>
      <c r="G153" s="3">
        <v>4800</v>
      </c>
      <c r="H153" s="3">
        <v>569.22727272727275</v>
      </c>
      <c r="I153" s="3">
        <v>1.2857142857142858</v>
      </c>
      <c r="J153" s="3">
        <v>134.05757255989275</v>
      </c>
      <c r="K153" s="3">
        <v>4800</v>
      </c>
      <c r="L153" s="3">
        <v>1.1785242557525635</v>
      </c>
      <c r="M153" s="3">
        <v>695.52957354934983</v>
      </c>
      <c r="N153" s="3">
        <v>87682.031052454855</v>
      </c>
      <c r="O153" s="3">
        <v>6500</v>
      </c>
      <c r="P153" s="3">
        <v>496.99130327272155</v>
      </c>
      <c r="Q153" s="3">
        <v>1.4400198210131467</v>
      </c>
      <c r="R153" s="3">
        <v>181.53630065917969</v>
      </c>
      <c r="S153" s="3">
        <v>6500</v>
      </c>
      <c r="T153" s="3">
        <v>1.0289675015998376</v>
      </c>
      <c r="U153" s="3">
        <v>2500</v>
      </c>
      <c r="V153" s="3">
        <v>6500</v>
      </c>
      <c r="W153" s="3">
        <v>60886.890625</v>
      </c>
      <c r="X153" s="3">
        <v>4.2510000000000003</v>
      </c>
      <c r="Y153" s="3">
        <v>4.25</v>
      </c>
      <c r="Z153" s="3">
        <v>0.38975104689598083</v>
      </c>
      <c r="AA153" s="3">
        <v>2.754987807729206</v>
      </c>
      <c r="AB153" s="13">
        <f>coeff!$D$1+coeff!$D$2*C153+coeff!$D$3*D153+coeff!$D$4*N153+coeff!$D$5*W153+coeff!$D$6*X153+coeff!$D$7*Y153+coeff!$D$8*Z153+coeff!$D$9*AA153</f>
        <v>1.0661798078940166</v>
      </c>
      <c r="AC153" s="13">
        <f>coeff!$E$1+coeff!$E$2*C153+coeff!$E$3*D153+coeff!$E$4*N153+coeff!$E$5*W153+coeff!$E$6*X153+coeff!$E$7*Y153+coeff!$E$8*Z153+coeff!$E$9*AA153</f>
        <v>1.4909675630978734</v>
      </c>
      <c r="AD153" s="13">
        <f>coeff!$F$1+coeff!$F$2*C153+coeff!$F$3*D153+coeff!$F$4*N153+coeff!$F$5*W153+coeff!$F$6*X153+coeff!$F$7*Y153+coeff!$F$8*Z153+coeff!$F$9*AA153</f>
        <v>1.2096706462855891</v>
      </c>
      <c r="AE153" s="13">
        <f>coeff!$G$1+coeff!$G$2*C153+coeff!$G$3*D153+coeff!$G$4*N153+coeff!$G$5*W153+coeff!$G$6*X153+coeff!$G$7*Y153+coeff!$G$8*Z153+coeff!$G$9*AA153</f>
        <v>1.3172494755120796</v>
      </c>
      <c r="AG153" s="3">
        <v>1.0289675015998376</v>
      </c>
      <c r="AH153" s="13">
        <v>1.0661798078940166</v>
      </c>
      <c r="AI153" s="3">
        <v>1.0289675015998376</v>
      </c>
      <c r="AJ153" s="3">
        <f t="shared" si="19"/>
        <v>3.6164705140173301</v>
      </c>
      <c r="AM153" s="3">
        <v>2160.9901161340995</v>
      </c>
      <c r="AN153" s="3">
        <v>2434.2838589883995</v>
      </c>
      <c r="AP153" s="3">
        <v>1.4400198210131467</v>
      </c>
      <c r="AQ153" s="13">
        <v>1.4909675630978734</v>
      </c>
      <c r="AR153" s="3">
        <v>1.4400198210131467</v>
      </c>
      <c r="AS153" s="13">
        <f t="shared" si="20"/>
        <v>3.5379889457967053</v>
      </c>
      <c r="AV153" s="3">
        <v>1.1785242557525635</v>
      </c>
      <c r="AW153" s="13">
        <v>1.2096706462855891</v>
      </c>
      <c r="AX153" s="3">
        <v>1.1785242557525635</v>
      </c>
      <c r="AY153" s="13">
        <f t="shared" si="21"/>
        <v>2.6428298256056362</v>
      </c>
      <c r="BA153" s="3">
        <v>1.2857142857142858</v>
      </c>
      <c r="BB153" s="13">
        <v>1.3172494755120796</v>
      </c>
      <c r="BC153" s="3">
        <v>1.2857142857142858</v>
      </c>
      <c r="BD153" s="13">
        <f t="shared" si="22"/>
        <v>2.4527369842728506</v>
      </c>
      <c r="BG153" s="13">
        <v>1.2096706462855891</v>
      </c>
      <c r="BH153" s="13">
        <v>1.0661798078940166</v>
      </c>
      <c r="BI153" s="3">
        <v>2293.0832985781271</v>
      </c>
      <c r="BJ153" s="13">
        <f t="shared" si="23"/>
        <v>-1.7232844398521685E-2</v>
      </c>
      <c r="BK153" s="13">
        <f t="shared" si="24"/>
        <v>2.2758504541796056</v>
      </c>
      <c r="BL153" s="13">
        <f t="shared" si="18"/>
        <v>-0.75720460309127602</v>
      </c>
      <c r="BO153" s="3">
        <v>2207.4917573524012</v>
      </c>
      <c r="BP153" s="3">
        <v>2293.0832985781271</v>
      </c>
      <c r="BQ153" s="3">
        <v>2207.4917573524012</v>
      </c>
      <c r="BR153" s="13">
        <f t="shared" si="25"/>
        <v>3.8773209884317672</v>
      </c>
    </row>
    <row r="154" spans="1:70" ht="57.6" x14ac:dyDescent="0.3">
      <c r="A154" s="4" t="s">
        <v>43</v>
      </c>
      <c r="B154" s="3" t="s">
        <v>186</v>
      </c>
      <c r="C154" s="3">
        <v>10.5</v>
      </c>
      <c r="D154" s="3">
        <v>403</v>
      </c>
      <c r="E154" s="3">
        <v>519</v>
      </c>
      <c r="F154" s="3">
        <v>54027.287863757359</v>
      </c>
      <c r="G154" s="3">
        <v>5300</v>
      </c>
      <c r="H154" s="3">
        <v>474.95238095238096</v>
      </c>
      <c r="I154" s="3">
        <v>1.2878411910669976</v>
      </c>
      <c r="J154" s="3">
        <v>134.06274904158153</v>
      </c>
      <c r="K154" s="3">
        <v>5300</v>
      </c>
      <c r="L154" s="3">
        <v>1.178541898727417</v>
      </c>
      <c r="M154" s="3">
        <v>573.75001832291548</v>
      </c>
      <c r="N154" s="3">
        <v>62182.350182815069</v>
      </c>
      <c r="O154" s="3">
        <v>6100</v>
      </c>
      <c r="P154" s="3">
        <v>413.16159384849692</v>
      </c>
      <c r="Q154" s="3">
        <v>1.4236973159377555</v>
      </c>
      <c r="R154" s="3">
        <v>154.29862976074219</v>
      </c>
      <c r="S154" s="3">
        <v>6100</v>
      </c>
      <c r="T154" s="3">
        <v>1.0252148730731929</v>
      </c>
      <c r="U154" s="3">
        <v>2500</v>
      </c>
      <c r="V154" s="3">
        <v>6500</v>
      </c>
      <c r="W154" s="3">
        <v>45872.2265625</v>
      </c>
      <c r="X154" s="3">
        <v>4.28</v>
      </c>
      <c r="Y154" s="3">
        <v>3.5</v>
      </c>
      <c r="Z154" s="3">
        <v>0.4070705771446228</v>
      </c>
      <c r="AA154" s="3">
        <v>2.8774123529629239</v>
      </c>
      <c r="AB154" s="13">
        <f>coeff!$D$1+coeff!$D$2*C154+coeff!$D$3*D154+coeff!$D$4*N154+coeff!$D$5*W154+coeff!$D$6*X154+coeff!$D$7*Y154+coeff!$D$8*Z154+coeff!$D$9*AA154</f>
        <v>1.0584676831931976</v>
      </c>
      <c r="AC154" s="13">
        <f>coeff!$E$1+coeff!$E$2*C154+coeff!$E$3*D154+coeff!$E$4*N154+coeff!$E$5*W154+coeff!$E$6*X154+coeff!$E$7*Y154+coeff!$E$8*Z154+coeff!$E$9*AA154</f>
        <v>1.4417203261937495</v>
      </c>
      <c r="AD154" s="13">
        <f>coeff!$F$1+coeff!$F$2*C154+coeff!$F$3*D154+coeff!$F$4*N154+coeff!$F$5*W154+coeff!$F$6*X154+coeff!$F$7*Y154+coeff!$F$8*Z154+coeff!$F$9*AA154</f>
        <v>1.2238649650577536</v>
      </c>
      <c r="AE154" s="13">
        <f>coeff!$G$1+coeff!$G$2*C154+coeff!$G$3*D154+coeff!$G$4*N154+coeff!$G$5*W154+coeff!$G$6*X154+coeff!$G$7*Y154+coeff!$G$8*Z154+coeff!$G$9*AA154</f>
        <v>1.3459702032513512</v>
      </c>
      <c r="AG154" s="3">
        <v>1.0252148730731929</v>
      </c>
      <c r="AH154" s="13">
        <v>1.0584676831931976</v>
      </c>
      <c r="AI154" s="3">
        <v>1.0252148730731929</v>
      </c>
      <c r="AJ154" s="3">
        <f t="shared" si="19"/>
        <v>3.2434966555182507</v>
      </c>
      <c r="AM154" s="3">
        <v>2148.7250494861164</v>
      </c>
      <c r="AN154" s="3">
        <v>2371.5677942643524</v>
      </c>
      <c r="AP154" s="3">
        <v>1.4236973159377555</v>
      </c>
      <c r="AQ154" s="13">
        <v>1.4417203261937495</v>
      </c>
      <c r="AR154" s="3">
        <v>1.4236973159377555</v>
      </c>
      <c r="AS154" s="13">
        <f t="shared" si="20"/>
        <v>1.2659299174222736</v>
      </c>
      <c r="AV154" s="3">
        <v>1.178541898727417</v>
      </c>
      <c r="AW154" s="13">
        <v>1.2238649650577536</v>
      </c>
      <c r="AX154" s="3">
        <v>1.178541898727417</v>
      </c>
      <c r="AY154" s="13">
        <f t="shared" si="21"/>
        <v>3.8456898629803624</v>
      </c>
      <c r="BA154" s="3">
        <v>1.2878411910669976</v>
      </c>
      <c r="BB154" s="13">
        <v>1.3459702032513512</v>
      </c>
      <c r="BC154" s="3">
        <v>1.2878411910669976</v>
      </c>
      <c r="BD154" s="13">
        <f t="shared" si="22"/>
        <v>4.5136785954324683</v>
      </c>
      <c r="BG154" s="13">
        <v>1.2238649650577536</v>
      </c>
      <c r="BH154" s="13">
        <v>1.0584676831931976</v>
      </c>
      <c r="BI154" s="3">
        <v>2321.9610557710648</v>
      </c>
      <c r="BJ154" s="13">
        <f t="shared" si="23"/>
        <v>-3.9628407520114095E-2</v>
      </c>
      <c r="BK154" s="13">
        <f t="shared" si="24"/>
        <v>2.2823326482509509</v>
      </c>
      <c r="BL154" s="13">
        <f t="shared" si="18"/>
        <v>-1.7363116437248109</v>
      </c>
      <c r="BO154" s="3">
        <v>2203.7567718006098</v>
      </c>
      <c r="BP154" s="3">
        <v>2321.9610557710648</v>
      </c>
      <c r="BQ154" s="3">
        <v>2203.7567718006098</v>
      </c>
      <c r="BR154" s="13">
        <f t="shared" si="25"/>
        <v>5.3637627111577535</v>
      </c>
    </row>
    <row r="155" spans="1:70" ht="57.6" x14ac:dyDescent="0.3">
      <c r="A155" s="4" t="s">
        <v>43</v>
      </c>
      <c r="B155" s="3" t="s">
        <v>187</v>
      </c>
      <c r="C155" s="3">
        <v>10.5</v>
      </c>
      <c r="D155" s="3">
        <v>545</v>
      </c>
      <c r="E155" s="3">
        <v>704</v>
      </c>
      <c r="F155" s="3">
        <v>51586.045446576973</v>
      </c>
      <c r="G155" s="3">
        <v>4800</v>
      </c>
      <c r="H155" s="3">
        <v>637.60869565217388</v>
      </c>
      <c r="I155" s="3">
        <v>1.2917431192660551</v>
      </c>
      <c r="J155" s="3">
        <v>94.653294397388947</v>
      </c>
      <c r="K155" s="3">
        <v>4800</v>
      </c>
      <c r="L155" s="3">
        <v>1.1699243783950806</v>
      </c>
      <c r="M155" s="3">
        <v>750.78352434158114</v>
      </c>
      <c r="N155" s="3">
        <v>66631.975368495245</v>
      </c>
      <c r="O155" s="3">
        <v>6200</v>
      </c>
      <c r="P155" s="3">
        <v>562.13647330652191</v>
      </c>
      <c r="Q155" s="3">
        <v>1.3775844483331765</v>
      </c>
      <c r="R155" s="3">
        <v>122.26050567626953</v>
      </c>
      <c r="S155" s="3">
        <v>6200</v>
      </c>
      <c r="T155" s="3">
        <v>1.0314430702871962</v>
      </c>
      <c r="U155" s="3">
        <v>2500</v>
      </c>
      <c r="V155" s="3">
        <v>6500</v>
      </c>
      <c r="W155" s="3">
        <v>49296.44921875</v>
      </c>
      <c r="X155" s="3">
        <v>4.3899999999999997</v>
      </c>
      <c r="Y155" s="3">
        <v>4.5</v>
      </c>
      <c r="Z155" s="3">
        <v>0.48714643716812134</v>
      </c>
      <c r="AA155" s="3">
        <v>3.7495183871632864</v>
      </c>
      <c r="AB155" s="13">
        <f>coeff!$D$1+coeff!$D$2*C155+coeff!$D$3*D155+coeff!$D$4*N155+coeff!$D$5*W155+coeff!$D$6*X155+coeff!$D$7*Y155+coeff!$D$8*Z155+coeff!$D$9*AA155</f>
        <v>1.1427259723313057</v>
      </c>
      <c r="AC155" s="13">
        <f>coeff!$E$1+coeff!$E$2*C155+coeff!$E$3*D155+coeff!$E$4*N155+coeff!$E$5*W155+coeff!$E$6*X155+coeff!$E$7*Y155+coeff!$E$8*Z155+coeff!$E$9*AA155</f>
        <v>1.5340229955980489</v>
      </c>
      <c r="AD155" s="13">
        <f>coeff!$F$1+coeff!$F$2*C155+coeff!$F$3*D155+coeff!$F$4*N155+coeff!$F$5*W155+coeff!$F$6*X155+coeff!$F$7*Y155+coeff!$F$8*Z155+coeff!$F$9*AA155</f>
        <v>1.2679853371736947</v>
      </c>
      <c r="AE155" s="13">
        <f>coeff!$G$1+coeff!$G$2*C155+coeff!$G$3*D155+coeff!$G$4*N155+coeff!$G$5*W155+coeff!$G$6*X155+coeff!$G$7*Y155+coeff!$G$8*Z155+coeff!$G$9*AA155</f>
        <v>1.3963316743060044</v>
      </c>
      <c r="AG155" s="3">
        <v>1.0314430702871962</v>
      </c>
      <c r="AH155" s="13">
        <v>1.1427259723313057</v>
      </c>
      <c r="AI155" s="3">
        <v>1.0314430702871962</v>
      </c>
      <c r="AJ155" s="3">
        <f t="shared" si="19"/>
        <v>10.789049366837451</v>
      </c>
      <c r="AM155" s="3">
        <v>2143.8798531122111</v>
      </c>
      <c r="AN155" s="3">
        <v>2230.778661442213</v>
      </c>
      <c r="AP155" s="3">
        <v>1.3775844483331765</v>
      </c>
      <c r="AQ155" s="13">
        <v>1.5340229955980489</v>
      </c>
      <c r="AR155" s="3">
        <v>1.3775844483331765</v>
      </c>
      <c r="AS155" s="13">
        <f t="shared" si="20"/>
        <v>11.356004160337099</v>
      </c>
      <c r="AV155" s="3">
        <v>1.1699243783950806</v>
      </c>
      <c r="AW155" s="13">
        <v>1.2679853371736947</v>
      </c>
      <c r="AX155" s="3">
        <v>1.1699243783950806</v>
      </c>
      <c r="AY155" s="13">
        <f t="shared" si="21"/>
        <v>8.3818202774042163</v>
      </c>
      <c r="BA155" s="3">
        <v>1.2917431192660551</v>
      </c>
      <c r="BB155" s="13">
        <v>1.3963316743060044</v>
      </c>
      <c r="BC155" s="3">
        <v>1.2917431192660551</v>
      </c>
      <c r="BD155" s="13">
        <f t="shared" si="22"/>
        <v>8.0966992182915245</v>
      </c>
      <c r="BG155" s="13">
        <v>1.2679853371736947</v>
      </c>
      <c r="BH155" s="13">
        <v>1.1427259723313057</v>
      </c>
      <c r="BI155" s="3">
        <v>2441.692194576312</v>
      </c>
      <c r="BJ155" s="13">
        <f t="shared" si="23"/>
        <v>-3.0980885071311803E-2</v>
      </c>
      <c r="BK155" s="13">
        <f t="shared" si="24"/>
        <v>2.4107113095050003</v>
      </c>
      <c r="BL155" s="13">
        <f t="shared" si="18"/>
        <v>-1.2851345969614758</v>
      </c>
      <c r="BO155" s="3">
        <v>2201.3674486822765</v>
      </c>
      <c r="BP155" s="3">
        <v>2441.692194576312</v>
      </c>
      <c r="BQ155" s="3">
        <v>2201.3674486822765</v>
      </c>
      <c r="BR155" s="13">
        <f t="shared" si="25"/>
        <v>10.917066391523695</v>
      </c>
    </row>
    <row r="156" spans="1:70" ht="72" x14ac:dyDescent="0.3">
      <c r="A156" s="4" t="s">
        <v>49</v>
      </c>
      <c r="B156" s="3" t="s">
        <v>103</v>
      </c>
      <c r="C156" s="3">
        <v>10.9</v>
      </c>
      <c r="D156" s="3">
        <v>409</v>
      </c>
      <c r="E156" s="3">
        <v>482</v>
      </c>
      <c r="F156" s="3">
        <v>51821.269798820525</v>
      </c>
      <c r="G156" s="3">
        <v>5500</v>
      </c>
      <c r="H156" s="3">
        <v>458.73170731707319</v>
      </c>
      <c r="I156" s="3">
        <v>1.1784841075794621</v>
      </c>
      <c r="J156" s="3">
        <v>126.70237114626045</v>
      </c>
      <c r="K156" s="3">
        <v>5500</v>
      </c>
      <c r="L156" s="3">
        <v>1.1215933561325073</v>
      </c>
      <c r="M156" s="3">
        <v>594.46548988113329</v>
      </c>
      <c r="N156" s="3">
        <v>63127.728664017741</v>
      </c>
      <c r="O156" s="3">
        <v>6700</v>
      </c>
      <c r="P156" s="3">
        <v>438.61973919432916</v>
      </c>
      <c r="Q156" s="3">
        <v>1.4534608554550936</v>
      </c>
      <c r="R156" s="3">
        <v>154.34652709960937</v>
      </c>
      <c r="S156" s="3">
        <v>6700</v>
      </c>
      <c r="T156" s="3">
        <v>1.0724199002306338</v>
      </c>
      <c r="U156" s="3">
        <v>3000</v>
      </c>
      <c r="V156" s="3">
        <v>7000</v>
      </c>
      <c r="W156" s="3">
        <v>47110.2421875</v>
      </c>
      <c r="X156" s="3">
        <v>4.29</v>
      </c>
      <c r="Y156" s="3">
        <v>3.5350000000000001</v>
      </c>
      <c r="Z156" s="3">
        <v>0.45313173532485962</v>
      </c>
      <c r="AA156" s="3">
        <v>3.2029994943114013</v>
      </c>
      <c r="AB156" s="13">
        <f>coeff!$D$1+coeff!$D$2*C156+coeff!$D$3*D156+coeff!$D$4*N156+coeff!$D$5*W156+coeff!$D$6*X156+coeff!$D$7*Y156+coeff!$D$8*Z156+coeff!$D$9*AA156</f>
        <v>1.1863212949034385</v>
      </c>
      <c r="AC156" s="13">
        <f>coeff!$E$1+coeff!$E$2*C156+coeff!$E$3*D156+coeff!$E$4*N156+coeff!$E$5*W156+coeff!$E$6*X156+coeff!$E$7*Y156+coeff!$E$8*Z156+coeff!$E$9*AA156</f>
        <v>1.5785385010931745</v>
      </c>
      <c r="AD156" s="13">
        <f>coeff!$F$1+coeff!$F$2*C156+coeff!$F$3*D156+coeff!$F$4*N156+coeff!$F$5*W156+coeff!$F$6*X156+coeff!$F$7*Y156+coeff!$F$8*Z156+coeff!$F$9*AA156</f>
        <v>1.2576835680425702</v>
      </c>
      <c r="AE156" s="13">
        <f>coeff!$G$1+coeff!$G$2*C156+coeff!$G$3*D156+coeff!$G$4*N156+coeff!$G$5*W156+coeff!$G$6*X156+coeff!$G$7*Y156+coeff!$G$8*Z156+coeff!$G$9*AA156</f>
        <v>1.3766842226124145</v>
      </c>
      <c r="AG156" s="3">
        <v>1.0724199002306338</v>
      </c>
      <c r="AH156" s="13">
        <v>1.1863212949034385</v>
      </c>
      <c r="AI156" s="3">
        <v>1.0724199002306338</v>
      </c>
      <c r="AJ156" s="3">
        <f t="shared" si="19"/>
        <v>10.620969887663325</v>
      </c>
      <c r="AM156" s="3">
        <v>2132.1716278616791</v>
      </c>
      <c r="AN156" s="3">
        <v>2224.0932479940188</v>
      </c>
      <c r="AP156" s="3">
        <v>1.4534608554550936</v>
      </c>
      <c r="AQ156" s="13">
        <v>1.5785385010931745</v>
      </c>
      <c r="AR156" s="3">
        <v>1.4534608554550936</v>
      </c>
      <c r="AS156" s="13">
        <f t="shared" si="20"/>
        <v>8.6055049345596437</v>
      </c>
      <c r="AV156" s="3">
        <v>1.1215933561325073</v>
      </c>
      <c r="AW156" s="13">
        <v>1.2576835680425702</v>
      </c>
      <c r="AX156" s="3">
        <v>1.1215933561325073</v>
      </c>
      <c r="AY156" s="13">
        <f t="shared" si="21"/>
        <v>12.133649969123471</v>
      </c>
      <c r="BA156" s="3">
        <v>1.1784841075794621</v>
      </c>
      <c r="BB156" s="13">
        <v>1.3766842226124145</v>
      </c>
      <c r="BC156" s="3">
        <v>1.1784841075794621</v>
      </c>
      <c r="BD156" s="13">
        <f t="shared" si="22"/>
        <v>16.81822552872978</v>
      </c>
      <c r="BG156" s="13">
        <v>1.2576835680425702</v>
      </c>
      <c r="BH156" s="13">
        <v>1.1863212949034385</v>
      </c>
      <c r="BI156" s="3">
        <v>2422.3432475662407</v>
      </c>
      <c r="BJ156" s="13">
        <f t="shared" si="23"/>
        <v>2.1661615379767962E-2</v>
      </c>
      <c r="BK156" s="13">
        <f t="shared" si="24"/>
        <v>2.4440048629460085</v>
      </c>
      <c r="BL156" s="13">
        <f t="shared" si="18"/>
        <v>0.88631637801477225</v>
      </c>
      <c r="BO156" s="3">
        <v>2194.0132563631414</v>
      </c>
      <c r="BP156" s="3">
        <v>2422.3432475662407</v>
      </c>
      <c r="BQ156" s="3">
        <v>2194.0132563631414</v>
      </c>
      <c r="BR156" s="13">
        <f t="shared" si="25"/>
        <v>10.406955862317149</v>
      </c>
    </row>
    <row r="157" spans="1:70" ht="43.2" x14ac:dyDescent="0.3">
      <c r="A157" s="4" t="s">
        <v>188</v>
      </c>
      <c r="B157" s="3" t="s">
        <v>189</v>
      </c>
      <c r="C157" s="3">
        <v>11.4</v>
      </c>
      <c r="D157" s="3">
        <v>477</v>
      </c>
      <c r="E157" s="3">
        <v>605</v>
      </c>
      <c r="F157" s="3">
        <v>55643.488509543924</v>
      </c>
      <c r="G157" s="3">
        <v>4600</v>
      </c>
      <c r="H157" s="3">
        <v>559.78048780487802</v>
      </c>
      <c r="I157" s="3">
        <v>1.2683438155136268</v>
      </c>
      <c r="J157" s="3">
        <v>116.65301574327867</v>
      </c>
      <c r="K157" s="3">
        <v>4600</v>
      </c>
      <c r="L157" s="3">
        <v>1.1735439300537109</v>
      </c>
      <c r="M157" s="3">
        <v>655.05062820672947</v>
      </c>
      <c r="N157" s="3">
        <v>73788.104327873472</v>
      </c>
      <c r="O157" s="3">
        <v>6100</v>
      </c>
      <c r="P157" s="3">
        <v>484.26269197344919</v>
      </c>
      <c r="Q157" s="3">
        <v>1.3732717572468123</v>
      </c>
      <c r="R157" s="3">
        <v>154.69204711914062</v>
      </c>
      <c r="S157" s="3">
        <v>6100</v>
      </c>
      <c r="T157" s="3">
        <v>1.0152257693363715</v>
      </c>
      <c r="U157" s="3">
        <v>2500</v>
      </c>
      <c r="V157" s="3">
        <v>6500</v>
      </c>
      <c r="W157" s="3">
        <v>54433.85546875</v>
      </c>
      <c r="X157" s="3">
        <v>4.4400000000000004</v>
      </c>
      <c r="Y157" s="3">
        <v>3.85</v>
      </c>
      <c r="Z157" s="3">
        <v>0.38186794519424438</v>
      </c>
      <c r="AA157" s="3">
        <v>2.9392001515961801</v>
      </c>
      <c r="AB157" s="13">
        <f>coeff!$D$1+coeff!$D$2*C157+coeff!$D$3*D157+coeff!$D$4*N157+coeff!$D$5*W157+coeff!$D$6*X157+coeff!$D$7*Y157+coeff!$D$8*Z157+coeff!$D$9*AA157</f>
        <v>1.0195017436560705</v>
      </c>
      <c r="AC157" s="13">
        <f>coeff!$E$1+coeff!$E$2*C157+coeff!$E$3*D157+coeff!$E$4*N157+coeff!$E$5*W157+coeff!$E$6*X157+coeff!$E$7*Y157+coeff!$E$8*Z157+coeff!$E$9*AA157</f>
        <v>1.3748597227745158</v>
      </c>
      <c r="AD157" s="13">
        <f>coeff!$F$1+coeff!$F$2*C157+coeff!$F$3*D157+coeff!$F$4*N157+coeff!$F$5*W157+coeff!$F$6*X157+coeff!$F$7*Y157+coeff!$F$8*Z157+coeff!$F$9*AA157</f>
        <v>1.1761320980566559</v>
      </c>
      <c r="AE157" s="13">
        <f>coeff!$G$1+coeff!$G$2*C157+coeff!$G$3*D157+coeff!$G$4*N157+coeff!$G$5*W157+coeff!$G$6*X157+coeff!$G$7*Y157+coeff!$G$8*Z157+coeff!$G$9*AA157</f>
        <v>1.2871328963559892</v>
      </c>
      <c r="AG157" s="3">
        <v>1.0152257693363715</v>
      </c>
      <c r="AH157" s="13">
        <v>1.0195017436560705</v>
      </c>
      <c r="AI157" s="3">
        <v>1.0152257693363715</v>
      </c>
      <c r="AJ157" s="3">
        <f t="shared" si="19"/>
        <v>0.42118457281615795</v>
      </c>
      <c r="AM157" s="3">
        <v>2110.0668727778584</v>
      </c>
      <c r="AN157" s="3">
        <v>2046.1820788711434</v>
      </c>
      <c r="AP157" s="3">
        <v>1.3732717572468123</v>
      </c>
      <c r="AQ157" s="13">
        <v>1.3748597227745158</v>
      </c>
      <c r="AR157" s="3">
        <v>1.3732717572468123</v>
      </c>
      <c r="AS157" s="13">
        <f t="shared" si="20"/>
        <v>0.1156337425075417</v>
      </c>
      <c r="AV157" s="3">
        <v>1.1735439300537109</v>
      </c>
      <c r="AW157" s="13">
        <v>1.1761320980566559</v>
      </c>
      <c r="AX157" s="3">
        <v>1.1735439300537109</v>
      </c>
      <c r="AY157" s="13">
        <f t="shared" si="21"/>
        <v>0.22054291592019637</v>
      </c>
      <c r="BA157" s="3">
        <v>1.2683438155136268</v>
      </c>
      <c r="BB157" s="13">
        <v>1.2871328963559892</v>
      </c>
      <c r="BC157" s="3">
        <v>1.2683438155136268</v>
      </c>
      <c r="BD157" s="13">
        <f t="shared" si="22"/>
        <v>1.4813870350093916</v>
      </c>
      <c r="BG157" s="13">
        <v>1.1761320980566559</v>
      </c>
      <c r="BH157" s="13">
        <v>1.0195017436560705</v>
      </c>
      <c r="BI157" s="3">
        <v>2278.6012811617566</v>
      </c>
      <c r="BJ157" s="13">
        <f t="shared" si="23"/>
        <v>-8.2967439449030511E-2</v>
      </c>
      <c r="BK157" s="13">
        <f t="shared" si="24"/>
        <v>2.1956338417127261</v>
      </c>
      <c r="BL157" s="13">
        <f t="shared" si="18"/>
        <v>-3.7787466139759869</v>
      </c>
      <c r="BO157" s="3">
        <v>2188.7696993900827</v>
      </c>
      <c r="BP157" s="3">
        <v>2278.6012811617566</v>
      </c>
      <c r="BQ157" s="3">
        <v>2188.7696993900827</v>
      </c>
      <c r="BR157" s="13">
        <f t="shared" si="25"/>
        <v>4.1042043754857414</v>
      </c>
    </row>
    <row r="158" spans="1:70" ht="57.6" x14ac:dyDescent="0.3">
      <c r="A158" s="4" t="s">
        <v>43</v>
      </c>
      <c r="B158" s="3" t="s">
        <v>190</v>
      </c>
      <c r="C158" s="3">
        <v>10.42</v>
      </c>
      <c r="D158" s="3">
        <v>363</v>
      </c>
      <c r="E158" s="3">
        <v>494</v>
      </c>
      <c r="F158" s="3">
        <v>39942.453155805772</v>
      </c>
      <c r="G158" s="3">
        <v>4000</v>
      </c>
      <c r="H158" s="3">
        <v>423.5</v>
      </c>
      <c r="I158" s="3">
        <v>1.3608815426997245</v>
      </c>
      <c r="J158" s="3">
        <v>110.03430621434097</v>
      </c>
      <c r="K158" s="3">
        <v>4000</v>
      </c>
      <c r="L158" s="3">
        <v>1.1666665077209473</v>
      </c>
      <c r="M158" s="3">
        <v>477.35072374639321</v>
      </c>
      <c r="N158" s="3">
        <v>60912.241062603782</v>
      </c>
      <c r="O158" s="3">
        <v>6100</v>
      </c>
      <c r="P158" s="3">
        <v>363.19840159326174</v>
      </c>
      <c r="Q158" s="3">
        <v>1.3150157678964001</v>
      </c>
      <c r="R158" s="3">
        <v>167.80232238769531</v>
      </c>
      <c r="S158" s="3">
        <v>6100</v>
      </c>
      <c r="T158" s="3">
        <v>1.00054656086298</v>
      </c>
      <c r="U158" s="3">
        <v>2500</v>
      </c>
      <c r="V158" s="3">
        <v>6500</v>
      </c>
      <c r="W158" s="3">
        <v>44708.31640625</v>
      </c>
      <c r="X158" s="3">
        <v>4.0629999999999997</v>
      </c>
      <c r="Y158" s="3">
        <v>3.5</v>
      </c>
      <c r="Z158" s="3">
        <v>0.39894145727157593</v>
      </c>
      <c r="AA158" s="3">
        <v>2.6319542578914312</v>
      </c>
      <c r="AB158" s="13">
        <f>coeff!$D$1+coeff!$D$2*C158+coeff!$D$3*D158+coeff!$D$4*N158+coeff!$D$5*W158+coeff!$D$6*X158+coeff!$D$7*Y158+coeff!$D$8*Z158+coeff!$D$9*AA158</f>
        <v>1.0686209844215062</v>
      </c>
      <c r="AC158" s="13">
        <f>coeff!$E$1+coeff!$E$2*C158+coeff!$E$3*D158+coeff!$E$4*N158+coeff!$E$5*W158+coeff!$E$6*X158+coeff!$E$7*Y158+coeff!$E$8*Z158+coeff!$E$9*AA158</f>
        <v>1.4593903660631509</v>
      </c>
      <c r="AD158" s="13">
        <f>coeff!$F$1+coeff!$F$2*C158+coeff!$F$3*D158+coeff!$F$4*N158+coeff!$F$5*W158+coeff!$F$6*X158+coeff!$F$7*Y158+coeff!$F$8*Z158+coeff!$F$9*AA158</f>
        <v>1.2411970248087769</v>
      </c>
      <c r="AE158" s="13">
        <f>coeff!$G$1+coeff!$G$2*C158+coeff!$G$3*D158+coeff!$G$4*N158+coeff!$G$5*W158+coeff!$G$6*X158+coeff!$G$7*Y158+coeff!$G$8*Z158+coeff!$G$9*AA158</f>
        <v>1.3650144385632448</v>
      </c>
      <c r="AG158" s="3">
        <v>1.00054656086298</v>
      </c>
      <c r="AH158" s="13">
        <v>1.0686209844215062</v>
      </c>
      <c r="AI158" s="3">
        <v>1.00054656086298</v>
      </c>
      <c r="AJ158" s="3">
        <f t="shared" si="19"/>
        <v>6.803723706751982</v>
      </c>
      <c r="AM158" s="3">
        <v>2108.2340204969069</v>
      </c>
      <c r="AN158" s="3">
        <v>2306.2988638107568</v>
      </c>
      <c r="AP158" s="3">
        <v>1.3150157678964001</v>
      </c>
      <c r="AQ158" s="13">
        <v>1.4593903660631509</v>
      </c>
      <c r="AR158" s="3">
        <v>1.3150157678964001</v>
      </c>
      <c r="AS158" s="13">
        <f t="shared" si="20"/>
        <v>10.978925248759827</v>
      </c>
      <c r="AV158" s="3">
        <v>1.1666665077209473</v>
      </c>
      <c r="AW158" s="13">
        <v>1.2411970248087769</v>
      </c>
      <c r="AX158" s="3">
        <v>1.1666665077209473</v>
      </c>
      <c r="AY158" s="13">
        <f t="shared" si="21"/>
        <v>6.388330906440701</v>
      </c>
      <c r="BA158" s="3">
        <v>1.3608815426997245</v>
      </c>
      <c r="BB158" s="13">
        <v>1.3650144385632448</v>
      </c>
      <c r="BC158" s="3">
        <v>1.3608815426997245</v>
      </c>
      <c r="BD158" s="13">
        <f t="shared" si="22"/>
        <v>0.30369255029511377</v>
      </c>
      <c r="BG158" s="13">
        <v>1.2411970248087769</v>
      </c>
      <c r="BH158" s="13">
        <v>1.0686209844215062</v>
      </c>
      <c r="BI158" s="3">
        <v>2351.8153227416242</v>
      </c>
      <c r="BJ158" s="13">
        <f t="shared" si="23"/>
        <v>-4.1997313511341172E-2</v>
      </c>
      <c r="BK158" s="13">
        <f t="shared" si="24"/>
        <v>2.3098180092302831</v>
      </c>
      <c r="BL158" s="13">
        <f t="shared" si="18"/>
        <v>-1.8182087655181212</v>
      </c>
      <c r="BO158" s="3">
        <v>2167.2130685839275</v>
      </c>
      <c r="BP158" s="3">
        <v>2351.8153227416242</v>
      </c>
      <c r="BQ158" s="3">
        <v>2167.2130685839275</v>
      </c>
      <c r="BR158" s="13">
        <f t="shared" si="25"/>
        <v>8.5179559330692474</v>
      </c>
    </row>
    <row r="159" spans="1:70" ht="72" x14ac:dyDescent="0.3">
      <c r="A159" s="4" t="s">
        <v>49</v>
      </c>
      <c r="B159" s="3" t="s">
        <v>191</v>
      </c>
      <c r="C159" s="3">
        <v>11.4</v>
      </c>
      <c r="D159" s="3">
        <v>492</v>
      </c>
      <c r="E159" s="3">
        <v>585</v>
      </c>
      <c r="F159" s="3">
        <v>59051.259271132287</v>
      </c>
      <c r="G159" s="3">
        <v>4800</v>
      </c>
      <c r="H159" s="3">
        <v>546.1219512195122</v>
      </c>
      <c r="I159" s="3">
        <v>1.1890243902439024</v>
      </c>
      <c r="J159" s="3">
        <v>120.02288469742335</v>
      </c>
      <c r="K159" s="3">
        <v>4800</v>
      </c>
      <c r="L159" s="3">
        <v>1.1100038290023804</v>
      </c>
      <c r="M159" s="3">
        <v>633.34507896374407</v>
      </c>
      <c r="N159" s="3">
        <v>77504.777793361121</v>
      </c>
      <c r="O159" s="3">
        <v>6300</v>
      </c>
      <c r="P159" s="3">
        <v>517.0852532688059</v>
      </c>
      <c r="Q159" s="3">
        <v>1.2872867458612685</v>
      </c>
      <c r="R159" s="3">
        <v>157.530029296875</v>
      </c>
      <c r="S159" s="3">
        <v>6300</v>
      </c>
      <c r="T159" s="3">
        <v>1.050986287131719</v>
      </c>
      <c r="U159" s="3">
        <v>3000</v>
      </c>
      <c r="V159" s="3">
        <v>7000</v>
      </c>
      <c r="W159" s="3">
        <v>61511.73046875</v>
      </c>
      <c r="X159" s="3">
        <v>4.2649999999999997</v>
      </c>
      <c r="Y159" s="3">
        <v>4.3</v>
      </c>
      <c r="Z159" s="3">
        <v>0.43076953291893005</v>
      </c>
      <c r="AA159" s="3">
        <v>3.0449304000191395</v>
      </c>
      <c r="AB159" s="13">
        <f>coeff!$D$1+coeff!$D$2*C159+coeff!$D$3*D159+coeff!$D$4*N159+coeff!$D$5*W159+coeff!$D$6*X159+coeff!$D$7*Y159+coeff!$D$8*Z159+coeff!$D$9*AA159</f>
        <v>1.1709889109470017</v>
      </c>
      <c r="AC159" s="13">
        <f>coeff!$E$1+coeff!$E$2*C159+coeff!$E$3*D159+coeff!$E$4*N159+coeff!$E$5*W159+coeff!$E$6*X159+coeff!$E$7*Y159+coeff!$E$8*Z159+coeff!$E$9*AA159</f>
        <v>1.4564600656084625</v>
      </c>
      <c r="AD159" s="13">
        <f>coeff!$F$1+coeff!$F$2*C159+coeff!$F$3*D159+coeff!$F$4*N159+coeff!$F$5*W159+coeff!$F$6*X159+coeff!$F$7*Y159+coeff!$F$8*Z159+coeff!$F$9*AA159</f>
        <v>1.2456669752780898</v>
      </c>
      <c r="AE159" s="13">
        <f>coeff!$G$1+coeff!$G$2*C159+coeff!$G$3*D159+coeff!$G$4*N159+coeff!$G$5*W159+coeff!$G$6*X159+coeff!$G$7*Y159+coeff!$G$8*Z159+coeff!$G$9*AA159</f>
        <v>1.3534094179313705</v>
      </c>
      <c r="AG159" s="3">
        <v>1.050986287131719</v>
      </c>
      <c r="AH159" s="13">
        <v>1.1709889109470017</v>
      </c>
      <c r="AI159" s="3">
        <v>1.050986287131719</v>
      </c>
      <c r="AJ159" s="3">
        <f t="shared" si="19"/>
        <v>11.418096057445789</v>
      </c>
      <c r="AM159" s="3">
        <v>2103.7148397407059</v>
      </c>
      <c r="AN159" s="3">
        <v>2391.1559646635201</v>
      </c>
      <c r="AP159" s="3">
        <v>1.2872867458612685</v>
      </c>
      <c r="AQ159" s="13">
        <v>1.4564600656084625</v>
      </c>
      <c r="AR159" s="3">
        <v>1.2872867458612685</v>
      </c>
      <c r="AS159" s="13">
        <f t="shared" si="20"/>
        <v>13.141852061407455</v>
      </c>
      <c r="AV159" s="3">
        <v>1.1100038290023804</v>
      </c>
      <c r="AW159" s="13">
        <v>1.2456669752780898</v>
      </c>
      <c r="AX159" s="3">
        <v>1.1100038290023804</v>
      </c>
      <c r="AY159" s="13">
        <f t="shared" si="21"/>
        <v>12.221862909935826</v>
      </c>
      <c r="BA159" s="3">
        <v>1.1890243902439024</v>
      </c>
      <c r="BB159" s="13">
        <v>1.3534094179313705</v>
      </c>
      <c r="BC159" s="3">
        <v>1.1890243902439024</v>
      </c>
      <c r="BD159" s="13">
        <f t="shared" si="22"/>
        <v>13.825202328587061</v>
      </c>
      <c r="BG159" s="13">
        <v>1.2456669752780898</v>
      </c>
      <c r="BH159" s="13">
        <v>1.1709889109470017</v>
      </c>
      <c r="BI159" s="3">
        <v>2434.2838589883995</v>
      </c>
      <c r="BJ159" s="13">
        <f t="shared" si="23"/>
        <v>-1.7627972763308186E-2</v>
      </c>
      <c r="BK159" s="13">
        <f t="shared" si="24"/>
        <v>2.4166558862250915</v>
      </c>
      <c r="BL159" s="13">
        <f t="shared" si="18"/>
        <v>-0.7294366096467193</v>
      </c>
      <c r="BO159" s="3">
        <v>2160.9901161340995</v>
      </c>
      <c r="BP159" s="3">
        <v>2434.2838589883995</v>
      </c>
      <c r="BQ159" s="3">
        <v>2160.9901161340995</v>
      </c>
      <c r="BR159" s="13">
        <f t="shared" si="25"/>
        <v>12.646691015098604</v>
      </c>
    </row>
    <row r="160" spans="1:70" ht="86.4" x14ac:dyDescent="0.3">
      <c r="A160" s="4" t="s">
        <v>51</v>
      </c>
      <c r="B160" s="3" t="s">
        <v>30</v>
      </c>
      <c r="C160" s="3">
        <v>11.5</v>
      </c>
      <c r="D160" s="3">
        <v>331</v>
      </c>
      <c r="E160" s="3">
        <v>422</v>
      </c>
      <c r="F160" s="3">
        <v>55715.770550880137</v>
      </c>
      <c r="G160" s="3">
        <v>5900</v>
      </c>
      <c r="H160" s="3">
        <v>378.42857142857144</v>
      </c>
      <c r="I160" s="3">
        <v>1.2749244712990937</v>
      </c>
      <c r="J160" s="3">
        <v>168.32559078815751</v>
      </c>
      <c r="K160" s="3">
        <v>5900</v>
      </c>
      <c r="L160" s="3">
        <v>1.1432888507843018</v>
      </c>
      <c r="M160" s="3">
        <v>497.51403659579819</v>
      </c>
      <c r="N160" s="3">
        <v>61381.781115376405</v>
      </c>
      <c r="O160" s="3">
        <v>6500</v>
      </c>
      <c r="P160" s="3">
        <v>332.79938177030061</v>
      </c>
      <c r="Q160" s="3">
        <v>1.5030635546700852</v>
      </c>
      <c r="R160" s="3">
        <v>185.44345092773437</v>
      </c>
      <c r="S160" s="3">
        <v>6500</v>
      </c>
      <c r="T160" s="3">
        <v>1.0054361987018148</v>
      </c>
      <c r="U160" s="3">
        <v>2500</v>
      </c>
      <c r="V160" s="3">
        <v>6500</v>
      </c>
      <c r="W160" s="3">
        <v>42495.08203125</v>
      </c>
      <c r="X160" s="3">
        <v>4.0220000000000002</v>
      </c>
      <c r="Y160" s="3">
        <v>3.25</v>
      </c>
      <c r="Z160" s="3">
        <v>0.37621790170669556</v>
      </c>
      <c r="AA160" s="3">
        <v>2.5115872168204492</v>
      </c>
      <c r="AB160" s="13">
        <f>coeff!$D$1+coeff!$D$2*C160+coeff!$D$3*D160+coeff!$D$4*N160+coeff!$D$5*W160+coeff!$D$6*X160+coeff!$D$7*Y160+coeff!$D$8*Z160+coeff!$D$9*AA160</f>
        <v>1.0665773977930737</v>
      </c>
      <c r="AC160" s="13">
        <f>coeff!$E$1+coeff!$E$2*C160+coeff!$E$3*D160+coeff!$E$4*N160+coeff!$E$5*W160+coeff!$E$6*X160+coeff!$E$7*Y160+coeff!$E$8*Z160+coeff!$E$9*AA160</f>
        <v>1.5086890752778703</v>
      </c>
      <c r="AD160" s="13">
        <f>coeff!$F$1+coeff!$F$2*C160+coeff!$F$3*D160+coeff!$F$4*N160+coeff!$F$5*W160+coeff!$F$6*X160+coeff!$F$7*Y160+coeff!$F$8*Z160+coeff!$F$9*AA160</f>
        <v>1.2220815082695979</v>
      </c>
      <c r="AE160" s="13">
        <f>coeff!$G$1+coeff!$G$2*C160+coeff!$G$3*D160+coeff!$G$4*N160+coeff!$G$5*W160+coeff!$G$6*X160+coeff!$G$7*Y160+coeff!$G$8*Z160+coeff!$G$9*AA160</f>
        <v>1.3442047428837731</v>
      </c>
      <c r="AG160" s="3">
        <v>1.0054361987018148</v>
      </c>
      <c r="AH160" s="13">
        <v>1.0665773977930737</v>
      </c>
      <c r="AI160" s="3">
        <v>1.0054361987018148</v>
      </c>
      <c r="AJ160" s="3">
        <f t="shared" si="19"/>
        <v>6.0810620475175226</v>
      </c>
      <c r="AM160" s="3">
        <v>2098.4384099324047</v>
      </c>
      <c r="AN160" s="3">
        <v>2259.4975151889994</v>
      </c>
      <c r="AP160" s="3">
        <v>1.5030635546700852</v>
      </c>
      <c r="AQ160" s="13">
        <v>1.5086890752778703</v>
      </c>
      <c r="AR160" s="3">
        <v>1.5030635546700852</v>
      </c>
      <c r="AS160" s="13">
        <f t="shared" si="20"/>
        <v>0.37427030881737189</v>
      </c>
      <c r="AV160" s="3">
        <v>1.1432888507843018</v>
      </c>
      <c r="AW160" s="13">
        <v>1.2220815082695979</v>
      </c>
      <c r="AX160" s="3">
        <v>1.1432888507843018</v>
      </c>
      <c r="AY160" s="13">
        <f t="shared" si="21"/>
        <v>6.8917542081551861</v>
      </c>
      <c r="BA160" s="3">
        <v>1.2749244712990937</v>
      </c>
      <c r="BB160" s="13">
        <v>1.3442047428837731</v>
      </c>
      <c r="BC160" s="3">
        <v>1.2749244712990937</v>
      </c>
      <c r="BD160" s="13">
        <f t="shared" si="22"/>
        <v>5.4340686953859922</v>
      </c>
      <c r="BG160" s="13">
        <v>1.2220815082695979</v>
      </c>
      <c r="BH160" s="13">
        <v>1.0665773977930737</v>
      </c>
      <c r="BI160" s="3">
        <v>2371.5677942643524</v>
      </c>
      <c r="BJ160" s="13">
        <f t="shared" si="23"/>
        <v>-8.2908888201680409E-2</v>
      </c>
      <c r="BK160" s="13">
        <f t="shared" si="24"/>
        <v>2.2886589060626719</v>
      </c>
      <c r="BL160" s="13">
        <f t="shared" si="18"/>
        <v>-3.6225969707436199</v>
      </c>
      <c r="BO160" s="3">
        <v>2148.7250494861164</v>
      </c>
      <c r="BP160" s="3">
        <v>2371.5677942643524</v>
      </c>
      <c r="BQ160" s="3">
        <v>2148.7250494861164</v>
      </c>
      <c r="BR160" s="13">
        <f t="shared" si="25"/>
        <v>10.370928790146069</v>
      </c>
    </row>
    <row r="161" spans="1:70" ht="57.6" x14ac:dyDescent="0.3">
      <c r="A161" s="4" t="s">
        <v>43</v>
      </c>
      <c r="B161" s="3" t="s">
        <v>192</v>
      </c>
      <c r="C161" s="3">
        <v>10.5</v>
      </c>
      <c r="D161" s="3">
        <v>493</v>
      </c>
      <c r="E161" s="3">
        <v>598</v>
      </c>
      <c r="F161" s="3">
        <v>66400.14143325483</v>
      </c>
      <c r="G161" s="3">
        <v>5000</v>
      </c>
      <c r="H161" s="3">
        <v>567.5454545454545</v>
      </c>
      <c r="I161" s="3">
        <v>1.2129817444219066</v>
      </c>
      <c r="J161" s="3">
        <v>134.68588526015179</v>
      </c>
      <c r="K161" s="3">
        <v>5000</v>
      </c>
      <c r="L161" s="3">
        <v>1.1512075662612915</v>
      </c>
      <c r="M161" s="3">
        <v>646.02568931096175</v>
      </c>
      <c r="N161" s="3">
        <v>86320.183863231272</v>
      </c>
      <c r="O161" s="3">
        <v>6500</v>
      </c>
      <c r="P161" s="3">
        <v>489.38743741750335</v>
      </c>
      <c r="Q161" s="3">
        <v>1.310396935722032</v>
      </c>
      <c r="R161" s="3">
        <v>175.09164428710937</v>
      </c>
      <c r="S161" s="3">
        <v>6500</v>
      </c>
      <c r="T161" s="3">
        <v>0.99267228685091979</v>
      </c>
      <c r="U161" s="3">
        <v>2500</v>
      </c>
      <c r="V161" s="3">
        <v>6500</v>
      </c>
      <c r="W161" s="3">
        <v>60061.9375</v>
      </c>
      <c r="X161" s="3">
        <v>4.3</v>
      </c>
      <c r="Y161" s="3">
        <v>4.25</v>
      </c>
      <c r="Z161" s="3">
        <v>0.39262029528617859</v>
      </c>
      <c r="AA161" s="3">
        <v>2.7752693294731392</v>
      </c>
      <c r="AB161" s="13">
        <f>coeff!$D$1+coeff!$D$2*C161+coeff!$D$3*D161+coeff!$D$4*N161+coeff!$D$5*W161+coeff!$D$6*X161+coeff!$D$7*Y161+coeff!$D$8*Z161+coeff!$D$9*AA161</f>
        <v>1.0294442605777947</v>
      </c>
      <c r="AC161" s="13">
        <f>coeff!$E$1+coeff!$E$2*C161+coeff!$E$3*D161+coeff!$E$4*N161+coeff!$E$5*W161+coeff!$E$6*X161+coeff!$E$7*Y161+coeff!$E$8*Z161+coeff!$E$9*AA161</f>
        <v>1.4461982433476868</v>
      </c>
      <c r="AD161" s="13">
        <f>coeff!$F$1+coeff!$F$2*C161+coeff!$F$3*D161+coeff!$F$4*N161+coeff!$F$5*W161+coeff!$F$6*X161+coeff!$F$7*Y161+coeff!$F$8*Z161+coeff!$F$9*AA161</f>
        <v>1.2021003864158994</v>
      </c>
      <c r="AE161" s="13">
        <f>coeff!$G$1+coeff!$G$2*C161+coeff!$G$3*D161+coeff!$G$4*N161+coeff!$G$5*W161+coeff!$G$6*X161+coeff!$G$7*Y161+coeff!$G$8*Z161+coeff!$G$9*AA161</f>
        <v>1.311211556462329</v>
      </c>
      <c r="AG161" s="3">
        <v>0.99267228685091979</v>
      </c>
      <c r="AH161" s="13">
        <v>1.0294442605777947</v>
      </c>
      <c r="AI161" s="3">
        <v>0.99267228685091979</v>
      </c>
      <c r="AJ161" s="3">
        <f t="shared" si="19"/>
        <v>3.7043417262637197</v>
      </c>
      <c r="AM161" s="3">
        <v>2078.7196411177388</v>
      </c>
      <c r="AN161" s="3">
        <v>2110.9308815241802</v>
      </c>
      <c r="AP161" s="3">
        <v>1.310396935722032</v>
      </c>
      <c r="AQ161" s="13">
        <v>1.4461982433476868</v>
      </c>
      <c r="AR161" s="3">
        <v>1.310396935722032</v>
      </c>
      <c r="AS161" s="13">
        <f t="shared" si="20"/>
        <v>10.363371885544584</v>
      </c>
      <c r="AV161" s="3">
        <v>1.1512075662612915</v>
      </c>
      <c r="AW161" s="13">
        <v>1.2021003864158994</v>
      </c>
      <c r="AX161" s="3">
        <v>1.1512075662612915</v>
      </c>
      <c r="AY161" s="13">
        <f t="shared" si="21"/>
        <v>4.4208205058875292</v>
      </c>
      <c r="BA161" s="3">
        <v>1.2129817444219066</v>
      </c>
      <c r="BB161" s="13">
        <v>1.311211556462329</v>
      </c>
      <c r="BC161" s="3">
        <v>1.2129817444219066</v>
      </c>
      <c r="BD161" s="13">
        <f t="shared" si="22"/>
        <v>8.0982102568441849</v>
      </c>
      <c r="BG161" s="13">
        <v>1.2021003864158994</v>
      </c>
      <c r="BH161" s="13">
        <v>1.0294442605777947</v>
      </c>
      <c r="BI161" s="3">
        <v>2230.778661442213</v>
      </c>
      <c r="BJ161" s="13">
        <f t="shared" si="23"/>
        <v>7.6598555148121861E-4</v>
      </c>
      <c r="BK161" s="13">
        <f t="shared" si="24"/>
        <v>2.2315446469936941</v>
      </c>
      <c r="BL161" s="13">
        <f t="shared" si="18"/>
        <v>3.4325351837040038E-2</v>
      </c>
      <c r="BO161" s="3">
        <v>2143.8798531122111</v>
      </c>
      <c r="BP161" s="3">
        <v>2230.778661442213</v>
      </c>
      <c r="BQ161" s="3">
        <v>2143.8798531122111</v>
      </c>
      <c r="BR161" s="13">
        <f t="shared" si="25"/>
        <v>4.0533432040910915</v>
      </c>
    </row>
    <row r="162" spans="1:70" ht="43.2" x14ac:dyDescent="0.3">
      <c r="A162" s="4" t="s">
        <v>193</v>
      </c>
      <c r="B162" s="3" t="s">
        <v>194</v>
      </c>
      <c r="C162" s="3">
        <v>11</v>
      </c>
      <c r="D162" s="3">
        <v>454</v>
      </c>
      <c r="E162" s="3">
        <v>595</v>
      </c>
      <c r="F162" s="3">
        <v>61205.832926974283</v>
      </c>
      <c r="G162" s="3">
        <v>4800</v>
      </c>
      <c r="H162" s="3">
        <v>534.94444444444446</v>
      </c>
      <c r="I162" s="3">
        <v>1.3105726872246697</v>
      </c>
      <c r="J162" s="3">
        <v>134.81460997130898</v>
      </c>
      <c r="K162" s="3">
        <v>4800</v>
      </c>
      <c r="L162" s="3">
        <v>1.1782917976379395</v>
      </c>
      <c r="M162" s="3">
        <v>609.27857524169701</v>
      </c>
      <c r="N162" s="3">
        <v>81607.777235965725</v>
      </c>
      <c r="O162" s="3">
        <v>6400</v>
      </c>
      <c r="P162" s="3">
        <v>446.75668862188706</v>
      </c>
      <c r="Q162" s="3">
        <v>1.342023293483914</v>
      </c>
      <c r="R162" s="3">
        <v>179.7528076171875</v>
      </c>
      <c r="S162" s="3">
        <v>6400</v>
      </c>
      <c r="T162" s="3">
        <v>0.98404556965173362</v>
      </c>
      <c r="U162" s="3">
        <v>2500</v>
      </c>
      <c r="V162" s="3">
        <v>6400</v>
      </c>
      <c r="W162" s="3">
        <v>55467.78515625</v>
      </c>
      <c r="X162" s="3">
        <v>4.1849999999999996</v>
      </c>
      <c r="Y162" s="3">
        <v>4.125</v>
      </c>
      <c r="Z162" s="3">
        <v>0.37461161613464355</v>
      </c>
      <c r="AA162" s="3">
        <v>2.5891296226357619</v>
      </c>
      <c r="AB162" s="13">
        <f>coeff!$D$1+coeff!$D$2*C162+coeff!$D$3*D162+coeff!$D$4*N162+coeff!$D$5*W162+coeff!$D$6*X162+coeff!$D$7*Y162+coeff!$D$8*Z162+coeff!$D$9*AA162</f>
        <v>1.0067912335068598</v>
      </c>
      <c r="AC162" s="13">
        <f>coeff!$E$1+coeff!$E$2*C162+coeff!$E$3*D162+coeff!$E$4*N162+coeff!$E$5*W162+coeff!$E$6*X162+coeff!$E$7*Y162+coeff!$E$8*Z162+coeff!$E$9*AA162</f>
        <v>1.4541947852496759</v>
      </c>
      <c r="AD162" s="13">
        <f>coeff!$F$1+coeff!$F$2*C162+coeff!$F$3*D162+coeff!$F$4*N162+coeff!$F$5*W162+coeff!$F$6*X162+coeff!$F$7*Y162+coeff!$F$8*Z162+coeff!$F$9*AA162</f>
        <v>1.2160984253964895</v>
      </c>
      <c r="AE162" s="13">
        <f>coeff!$G$1+coeff!$G$2*C162+coeff!$G$3*D162+coeff!$G$4*N162+coeff!$G$5*W162+coeff!$G$6*X162+coeff!$G$7*Y162+coeff!$G$8*Z162+coeff!$G$9*AA162</f>
        <v>1.3335131302350676</v>
      </c>
      <c r="AG162" s="3">
        <v>0.98404556965173362</v>
      </c>
      <c r="AH162" s="13">
        <v>1.0067912335068598</v>
      </c>
      <c r="AI162" s="3">
        <v>0.98404556965173362</v>
      </c>
      <c r="AJ162" s="3">
        <f t="shared" si="19"/>
        <v>2.3114441603732034</v>
      </c>
      <c r="AM162" s="3">
        <v>2077.3916897182721</v>
      </c>
      <c r="AN162" s="3">
        <v>2182.3576697293697</v>
      </c>
      <c r="AP162" s="3">
        <v>1.342023293483914</v>
      </c>
      <c r="AQ162" s="13">
        <v>1.4541947852496759</v>
      </c>
      <c r="AR162" s="3">
        <v>1.342023293483914</v>
      </c>
      <c r="AS162" s="13">
        <f t="shared" si="20"/>
        <v>8.3583863492088071</v>
      </c>
      <c r="AV162" s="3">
        <v>1.1782917976379395</v>
      </c>
      <c r="AW162" s="13">
        <v>1.2160984253964895</v>
      </c>
      <c r="AX162" s="3">
        <v>1.1782917976379395</v>
      </c>
      <c r="AY162" s="13">
        <f t="shared" si="21"/>
        <v>3.208596362491789</v>
      </c>
      <c r="BA162" s="3">
        <v>1.3105726872246697</v>
      </c>
      <c r="BB162" s="13">
        <v>1.3335131302350676</v>
      </c>
      <c r="BC162" s="3">
        <v>1.3105726872246697</v>
      </c>
      <c r="BD162" s="13">
        <f t="shared" si="22"/>
        <v>1.7504136347429644</v>
      </c>
      <c r="BG162" s="13">
        <v>1.2160984253964895</v>
      </c>
      <c r="BH162" s="13">
        <v>1.0067912335068598</v>
      </c>
      <c r="BI162" s="3">
        <v>2281.9201889837636</v>
      </c>
      <c r="BJ162" s="13">
        <f t="shared" si="23"/>
        <v>-5.9030530080414589E-2</v>
      </c>
      <c r="BK162" s="13">
        <f t="shared" si="24"/>
        <v>2.2228896589033491</v>
      </c>
      <c r="BL162" s="13">
        <f t="shared" ref="BL162:BL187" si="26">(BG162+BH162-BI162/1000)/(BG162+BH162)*100</f>
        <v>-2.6555762605660322</v>
      </c>
      <c r="BO162" s="3">
        <v>2162.3373672896732</v>
      </c>
      <c r="BP162" s="3">
        <v>2281.9201889837636</v>
      </c>
      <c r="BQ162" s="3">
        <v>2162.3373672896732</v>
      </c>
      <c r="BR162" s="13">
        <f t="shared" si="25"/>
        <v>5.530257373481847</v>
      </c>
    </row>
    <row r="163" spans="1:70" ht="57.6" x14ac:dyDescent="0.3">
      <c r="A163" s="4" t="s">
        <v>43</v>
      </c>
      <c r="B163" s="3" t="s">
        <v>195</v>
      </c>
      <c r="C163" s="3">
        <v>10.4</v>
      </c>
      <c r="D163" s="3">
        <v>412</v>
      </c>
      <c r="E163" s="3">
        <v>498</v>
      </c>
      <c r="F163" s="3">
        <v>57351.507514576813</v>
      </c>
      <c r="G163" s="3">
        <v>5200</v>
      </c>
      <c r="H163" s="3">
        <v>464.72727272727275</v>
      </c>
      <c r="I163" s="3">
        <v>1.2087378640776698</v>
      </c>
      <c r="J163" s="3">
        <v>139.20268814217673</v>
      </c>
      <c r="K163" s="3">
        <v>5200</v>
      </c>
      <c r="L163" s="3">
        <v>1.1279788017272949</v>
      </c>
      <c r="M163" s="3">
        <v>547.03696078966243</v>
      </c>
      <c r="N163" s="3">
        <v>67277.729969022796</v>
      </c>
      <c r="O163" s="3">
        <v>6100</v>
      </c>
      <c r="P163" s="3">
        <v>403.86515013308014</v>
      </c>
      <c r="Q163" s="3">
        <v>1.3277596135671419</v>
      </c>
      <c r="R163" s="3">
        <v>163.29545593261719</v>
      </c>
      <c r="S163" s="3">
        <v>6100</v>
      </c>
      <c r="T163" s="3">
        <v>0.98025521876961197</v>
      </c>
      <c r="U163" s="3">
        <v>2500</v>
      </c>
      <c r="V163" s="3">
        <v>6500</v>
      </c>
      <c r="W163" s="3">
        <v>49982.0390625</v>
      </c>
      <c r="X163" s="3">
        <v>4.1849999999999996</v>
      </c>
      <c r="Y163" s="3">
        <v>3.74</v>
      </c>
      <c r="Z163" s="3">
        <v>0.40069076418876648</v>
      </c>
      <c r="AA163" s="3">
        <v>2.8323161125577818</v>
      </c>
      <c r="AB163" s="13">
        <f>coeff!$D$1+coeff!$D$2*C163+coeff!$D$3*D163+coeff!$D$4*N163+coeff!$D$5*W163+coeff!$D$6*X163+coeff!$D$7*Y163+coeff!$D$8*Z163+coeff!$D$9*AA163</f>
        <v>1.0719331098215092</v>
      </c>
      <c r="AC163" s="13">
        <f>coeff!$E$1+coeff!$E$2*C163+coeff!$E$3*D163+coeff!$E$4*N163+coeff!$E$5*W163+coeff!$E$6*X163+coeff!$E$7*Y163+coeff!$E$8*Z163+coeff!$E$9*AA163</f>
        <v>1.4364390723039369</v>
      </c>
      <c r="AD163" s="13">
        <f>coeff!$F$1+coeff!$F$2*C163+coeff!$F$3*D163+coeff!$F$4*N163+coeff!$F$5*W163+coeff!$F$6*X163+coeff!$F$7*Y163+coeff!$F$8*Z163+coeff!$F$9*AA163</f>
        <v>1.2174430915335956</v>
      </c>
      <c r="AE163" s="13">
        <f>coeff!$G$1+coeff!$G$2*C163+coeff!$G$3*D163+coeff!$G$4*N163+coeff!$G$5*W163+coeff!$G$6*X163+coeff!$G$7*Y163+coeff!$G$8*Z163+coeff!$G$9*AA163</f>
        <v>1.331858065148017</v>
      </c>
      <c r="AG163" s="3">
        <v>0.98025521876961197</v>
      </c>
      <c r="AH163" s="13">
        <v>1.0719331098215092</v>
      </c>
      <c r="AI163" s="3">
        <v>0.98025521876961197</v>
      </c>
      <c r="AJ163" s="3">
        <f t="shared" si="19"/>
        <v>9.3524512082647941</v>
      </c>
      <c r="AM163" s="3">
        <v>2071.2334070231791</v>
      </c>
      <c r="AN163" s="3">
        <v>2155.656727656959</v>
      </c>
      <c r="AP163" s="3">
        <v>1.3277596135671419</v>
      </c>
      <c r="AQ163" s="13">
        <v>1.4364390723039369</v>
      </c>
      <c r="AR163" s="3">
        <v>1.3277596135671419</v>
      </c>
      <c r="AS163" s="13">
        <f t="shared" si="20"/>
        <v>8.1851758124212051</v>
      </c>
      <c r="AV163" s="3">
        <v>1.1279788017272949</v>
      </c>
      <c r="AW163" s="13">
        <v>1.2174430915335956</v>
      </c>
      <c r="AX163" s="3">
        <v>1.1279788017272949</v>
      </c>
      <c r="AY163" s="13">
        <f t="shared" si="21"/>
        <v>7.9313804186126893</v>
      </c>
      <c r="BA163" s="3">
        <v>1.2087378640776698</v>
      </c>
      <c r="BB163" s="13">
        <v>1.331858065148017</v>
      </c>
      <c r="BC163" s="3">
        <v>1.2087378640776698</v>
      </c>
      <c r="BD163" s="13">
        <f t="shared" si="22"/>
        <v>10.185847960036753</v>
      </c>
      <c r="BG163" s="13">
        <v>1.2174430915335956</v>
      </c>
      <c r="BH163" s="13">
        <v>1.0719331098215092</v>
      </c>
      <c r="BI163" s="3">
        <v>2306.2988638107568</v>
      </c>
      <c r="BJ163" s="13">
        <f t="shared" si="23"/>
        <v>-1.6922662455651771E-2</v>
      </c>
      <c r="BK163" s="13">
        <f t="shared" si="24"/>
        <v>2.2893762013551049</v>
      </c>
      <c r="BL163" s="13">
        <f t="shared" si="26"/>
        <v>-0.73918224735782068</v>
      </c>
      <c r="BO163" s="3">
        <v>2108.2340204969069</v>
      </c>
      <c r="BP163" s="3">
        <v>2306.2988638107568</v>
      </c>
      <c r="BQ163" s="3">
        <v>2108.2340204969069</v>
      </c>
      <c r="BR163" s="13">
        <f t="shared" si="25"/>
        <v>9.3948224622220255</v>
      </c>
    </row>
    <row r="164" spans="1:70" ht="57.6" x14ac:dyDescent="0.3">
      <c r="A164" s="4" t="s">
        <v>43</v>
      </c>
      <c r="B164" s="3" t="s">
        <v>196</v>
      </c>
      <c r="C164" s="3">
        <v>10.5</v>
      </c>
      <c r="D164" s="3">
        <v>417</v>
      </c>
      <c r="E164" s="3">
        <v>539</v>
      </c>
      <c r="F164" s="3">
        <v>58168.412584110338</v>
      </c>
      <c r="G164" s="3">
        <v>4900</v>
      </c>
      <c r="H164" s="3">
        <v>468.52380952380952</v>
      </c>
      <c r="I164" s="3">
        <v>1.2925659472422062</v>
      </c>
      <c r="J164" s="3">
        <v>139.49259612496485</v>
      </c>
      <c r="K164" s="3">
        <v>4900</v>
      </c>
      <c r="L164" s="3">
        <v>1.1235582828521729</v>
      </c>
      <c r="M164" s="3">
        <v>563.25900285547266</v>
      </c>
      <c r="N164" s="3">
        <v>67665.296271312036</v>
      </c>
      <c r="O164" s="3">
        <v>5700</v>
      </c>
      <c r="P164" s="3">
        <v>408.72528422251821</v>
      </c>
      <c r="Q164" s="3">
        <v>1.3507410140419009</v>
      </c>
      <c r="R164" s="3">
        <v>162.26689147949219</v>
      </c>
      <c r="S164" s="3">
        <v>5700</v>
      </c>
      <c r="T164" s="3">
        <v>0.98015655688853309</v>
      </c>
      <c r="U164" s="3">
        <v>2500</v>
      </c>
      <c r="V164" s="3">
        <v>6500</v>
      </c>
      <c r="W164" s="3">
        <v>53419.96875</v>
      </c>
      <c r="X164" s="3">
        <v>4.07</v>
      </c>
      <c r="Y164" s="3">
        <v>4</v>
      </c>
      <c r="Z164" s="3">
        <v>0.40215364098548889</v>
      </c>
      <c r="AA164" s="3">
        <v>2.627878082199723</v>
      </c>
      <c r="AB164" s="13">
        <f>coeff!$D$1+coeff!$D$2*C164+coeff!$D$3*D164+coeff!$D$4*N164+coeff!$D$5*W164+coeff!$D$6*X164+coeff!$D$7*Y164+coeff!$D$8*Z164+coeff!$D$9*AA164</f>
        <v>1.0866176088335784</v>
      </c>
      <c r="AC164" s="13">
        <f>coeff!$E$1+coeff!$E$2*C164+coeff!$E$3*D164+coeff!$E$4*N164+coeff!$E$5*W164+coeff!$E$6*X164+coeff!$E$7*Y164+coeff!$E$8*Z164+coeff!$E$9*AA164</f>
        <v>1.3927419393644724</v>
      </c>
      <c r="AD164" s="13">
        <f>coeff!$F$1+coeff!$F$2*C164+coeff!$F$3*D164+coeff!$F$4*N164+coeff!$F$5*W164+coeff!$F$6*X164+coeff!$F$7*Y164+coeff!$F$8*Z164+coeff!$F$9*AA164</f>
        <v>1.2554582591604551</v>
      </c>
      <c r="AE164" s="13">
        <f>coeff!$G$1+coeff!$G$2*C164+coeff!$G$3*D164+coeff!$G$4*N164+coeff!$G$5*W164+coeff!$G$6*X164+coeff!$G$7*Y164+coeff!$G$8*Z164+coeff!$G$9*AA164</f>
        <v>1.3749547369527459</v>
      </c>
      <c r="AG164" s="3">
        <v>0.98015655688853309</v>
      </c>
      <c r="AH164" s="13">
        <v>1.0866176088335784</v>
      </c>
      <c r="AI164" s="3">
        <v>0.98015655688853309</v>
      </c>
      <c r="AJ164" s="3">
        <f t="shared" si="19"/>
        <v>10.861637479934997</v>
      </c>
      <c r="AM164" s="3">
        <v>2064.6373141835043</v>
      </c>
      <c r="AN164" s="3">
        <v>2078.918063095</v>
      </c>
      <c r="AP164" s="3">
        <v>1.3507410140419009</v>
      </c>
      <c r="AQ164" s="13">
        <v>1.3927419393644724</v>
      </c>
      <c r="AR164" s="3">
        <v>1.3507410140419009</v>
      </c>
      <c r="AS164" s="13">
        <f t="shared" si="20"/>
        <v>3.109472866074428</v>
      </c>
      <c r="AV164" s="3">
        <v>1.1235582828521729</v>
      </c>
      <c r="AW164" s="13">
        <v>1.2554582591604551</v>
      </c>
      <c r="AX164" s="3">
        <v>1.1235582828521729</v>
      </c>
      <c r="AY164" s="13">
        <f t="shared" si="21"/>
        <v>11.739486800226487</v>
      </c>
      <c r="BA164" s="3">
        <v>1.2925659472422062</v>
      </c>
      <c r="BB164" s="13">
        <v>1.3749547369527459</v>
      </c>
      <c r="BC164" s="3">
        <v>1.2925659472422062</v>
      </c>
      <c r="BD164" s="13">
        <f t="shared" si="22"/>
        <v>6.3740492225037251</v>
      </c>
      <c r="BG164" s="13">
        <v>1.2554582591604551</v>
      </c>
      <c r="BH164" s="13">
        <v>1.0866176088335784</v>
      </c>
      <c r="BI164" s="3">
        <v>2391.1559646635201</v>
      </c>
      <c r="BJ164" s="13">
        <f t="shared" si="23"/>
        <v>-4.908009666948665E-2</v>
      </c>
      <c r="BK164" s="13">
        <f t="shared" si="24"/>
        <v>2.3420758679940334</v>
      </c>
      <c r="BL164" s="13">
        <f t="shared" si="26"/>
        <v>-2.0955809903597746</v>
      </c>
      <c r="BO164" s="3">
        <v>2103.7148397407059</v>
      </c>
      <c r="BP164" s="3">
        <v>2391.1559646635201</v>
      </c>
      <c r="BQ164" s="3">
        <v>2103.7148397407059</v>
      </c>
      <c r="BR164" s="13">
        <f t="shared" si="25"/>
        <v>13.663502271925926</v>
      </c>
    </row>
    <row r="165" spans="1:70" ht="43.2" x14ac:dyDescent="0.3">
      <c r="A165" s="4" t="s">
        <v>197</v>
      </c>
      <c r="B165" s="3" t="s">
        <v>198</v>
      </c>
      <c r="C165" s="3">
        <v>14.1</v>
      </c>
      <c r="D165" s="3">
        <v>466</v>
      </c>
      <c r="E165" s="3">
        <v>661</v>
      </c>
      <c r="F165" s="3">
        <v>67214.603306991368</v>
      </c>
      <c r="G165" s="3">
        <v>5400</v>
      </c>
      <c r="H165" s="3">
        <v>626</v>
      </c>
      <c r="I165" s="3">
        <v>1.4184549356223175</v>
      </c>
      <c r="J165" s="3">
        <v>144.23734615234198</v>
      </c>
      <c r="K165" s="3">
        <v>5400</v>
      </c>
      <c r="L165" s="3">
        <v>1.3433476686477661</v>
      </c>
      <c r="M165" s="3">
        <v>813.00609883813934</v>
      </c>
      <c r="N165" s="3">
        <v>87130.041323877711</v>
      </c>
      <c r="O165" s="3">
        <v>7000</v>
      </c>
      <c r="P165" s="3">
        <v>659.12517867865824</v>
      </c>
      <c r="Q165" s="3">
        <v>1.7446482807685393</v>
      </c>
      <c r="R165" s="3">
        <v>186.97433471679687</v>
      </c>
      <c r="S165" s="3">
        <v>7000</v>
      </c>
      <c r="T165" s="3">
        <v>1.4144317139027001</v>
      </c>
      <c r="U165" s="3">
        <v>4000</v>
      </c>
      <c r="V165" s="3">
        <v>7000</v>
      </c>
      <c r="W165" s="3">
        <v>68459.3203125</v>
      </c>
      <c r="X165" s="3">
        <v>4.3600000000000003</v>
      </c>
      <c r="Y165" s="3">
        <v>3.9</v>
      </c>
      <c r="Z165" s="3">
        <v>0.4197615385055542</v>
      </c>
      <c r="AA165" s="3">
        <v>2.9671194726645411</v>
      </c>
      <c r="AB165" s="13">
        <f>coeff!$D$1+coeff!$D$2*C165+coeff!$D$3*D165+coeff!$D$4*N165+coeff!$D$5*W165+coeff!$D$6*X165+coeff!$D$7*Y165+coeff!$D$8*Z165+coeff!$D$9*AA165</f>
        <v>1.297940745099925</v>
      </c>
      <c r="AC165" s="13">
        <f>coeff!$E$1+coeff!$E$2*C165+coeff!$E$3*D165+coeff!$E$4*N165+coeff!$E$5*W165+coeff!$E$6*X165+coeff!$E$7*Y165+coeff!$E$8*Z165+coeff!$E$9*AA165</f>
        <v>1.5931041662373373</v>
      </c>
      <c r="AD165" s="13">
        <f>coeff!$F$1+coeff!$F$2*C165+coeff!$F$3*D165+coeff!$F$4*N165+coeff!$F$5*W165+coeff!$F$6*X165+coeff!$F$7*Y165+coeff!$F$8*Z165+coeff!$F$9*AA165</f>
        <v>1.2323907768068141</v>
      </c>
      <c r="AE165" s="13">
        <f>coeff!$G$1+coeff!$G$2*C165+coeff!$G$3*D165+coeff!$G$4*N165+coeff!$G$5*W165+coeff!$G$6*X165+coeff!$G$7*Y165+coeff!$G$8*Z165+coeff!$G$9*AA165</f>
        <v>1.324270248585687</v>
      </c>
      <c r="AG165" s="3">
        <v>1.4144317139027001</v>
      </c>
      <c r="AH165" s="13">
        <v>1.297940745099925</v>
      </c>
      <c r="AI165" s="3">
        <v>1.4144317139027001</v>
      </c>
      <c r="AJ165" s="3">
        <f t="shared" si="19"/>
        <v>-8.235884960565059</v>
      </c>
      <c r="AM165" s="3">
        <v>2063.8708947642872</v>
      </c>
      <c r="AN165" s="3">
        <v>2322.3588525484743</v>
      </c>
      <c r="AP165" s="3">
        <v>1.7446482807685393</v>
      </c>
      <c r="AQ165" s="13">
        <v>1.5931041662373373</v>
      </c>
      <c r="AR165" s="3">
        <v>1.7446482807685393</v>
      </c>
      <c r="AS165" s="13">
        <f t="shared" si="20"/>
        <v>-8.6862272586222886</v>
      </c>
      <c r="AV165" s="3">
        <v>1.3433476686477661</v>
      </c>
      <c r="AW165" s="13">
        <v>1.2323907768068141</v>
      </c>
      <c r="AX165" s="3">
        <v>1.3433476686477661</v>
      </c>
      <c r="AY165" s="13">
        <f t="shared" si="21"/>
        <v>-8.2597301078910501</v>
      </c>
      <c r="BA165" s="3">
        <v>1.4184549356223175</v>
      </c>
      <c r="BB165" s="13">
        <v>1.324270248585687</v>
      </c>
      <c r="BC165" s="3">
        <v>1.4184549356223175</v>
      </c>
      <c r="BD165" s="13">
        <f t="shared" si="22"/>
        <v>-6.6399491919924101</v>
      </c>
      <c r="BG165" s="13">
        <v>1.2323907768068141</v>
      </c>
      <c r="BH165" s="13">
        <v>1.297940745099925</v>
      </c>
      <c r="BI165" s="3">
        <v>2554.2046734540386</v>
      </c>
      <c r="BJ165" s="13">
        <f t="shared" si="23"/>
        <v>-2.3873151547299631E-2</v>
      </c>
      <c r="BK165" s="13">
        <f t="shared" si="24"/>
        <v>2.530331521906739</v>
      </c>
      <c r="BL165" s="13">
        <f t="shared" si="26"/>
        <v>-0.94347919790802526</v>
      </c>
      <c r="BO165" s="3">
        <v>2757.7793825504664</v>
      </c>
      <c r="BP165" s="3">
        <v>2554.2046734540386</v>
      </c>
      <c r="BQ165" s="3">
        <v>2757.7793825504664</v>
      </c>
      <c r="BR165" s="13">
        <f t="shared" si="25"/>
        <v>-7.3818344710430237</v>
      </c>
    </row>
    <row r="166" spans="1:70" ht="57.6" x14ac:dyDescent="0.3">
      <c r="A166" s="4" t="s">
        <v>43</v>
      </c>
      <c r="B166" s="3" t="s">
        <v>199</v>
      </c>
      <c r="C166" s="3">
        <v>10.5</v>
      </c>
      <c r="D166" s="3">
        <v>308</v>
      </c>
      <c r="E166" s="3">
        <v>366</v>
      </c>
      <c r="F166" s="3">
        <v>46417.368647045201</v>
      </c>
      <c r="G166" s="3">
        <v>4900</v>
      </c>
      <c r="H166" s="3">
        <v>340.28571428571428</v>
      </c>
      <c r="I166" s="3">
        <v>1.1883116883116882</v>
      </c>
      <c r="J166" s="3">
        <v>150.70574236053636</v>
      </c>
      <c r="K166" s="3">
        <v>4900</v>
      </c>
      <c r="L166" s="3">
        <v>1.1048237085342407</v>
      </c>
      <c r="M166" s="3">
        <v>400.98146233094184</v>
      </c>
      <c r="N166" s="3">
        <v>61574.060450162011</v>
      </c>
      <c r="O166" s="3">
        <v>6500</v>
      </c>
      <c r="P166" s="3">
        <v>294.06576567967488</v>
      </c>
      <c r="Q166" s="3">
        <v>1.3018878647108501</v>
      </c>
      <c r="R166" s="3">
        <v>199.91578674316406</v>
      </c>
      <c r="S166" s="3">
        <v>6500</v>
      </c>
      <c r="T166" s="3">
        <v>0.95475897947946398</v>
      </c>
      <c r="U166" s="3">
        <v>2500</v>
      </c>
      <c r="V166" s="3">
        <v>6500</v>
      </c>
      <c r="W166" s="3">
        <v>42628.1953125</v>
      </c>
      <c r="X166" s="3">
        <v>4.04</v>
      </c>
      <c r="Y166" s="3">
        <v>3</v>
      </c>
      <c r="Z166" s="3">
        <v>0.35789099335670471</v>
      </c>
      <c r="AA166" s="3">
        <v>2.3611302025824474</v>
      </c>
      <c r="AB166" s="13">
        <f>coeff!$D$1+coeff!$D$2*C166+coeff!$D$3*D166+coeff!$D$4*N166+coeff!$D$5*W166+coeff!$D$6*X166+coeff!$D$7*Y166+coeff!$D$8*Z166+coeff!$D$9*AA166</f>
        <v>1.0201710172513274</v>
      </c>
      <c r="AC166" s="13">
        <f>coeff!$E$1+coeff!$E$2*C166+coeff!$E$3*D166+coeff!$E$4*N166+coeff!$E$5*W166+coeff!$E$6*X166+coeff!$E$7*Y166+coeff!$E$8*Z166+coeff!$E$9*AA166</f>
        <v>1.446374259417597</v>
      </c>
      <c r="AD166" s="13">
        <f>coeff!$F$1+coeff!$F$2*C166+coeff!$F$3*D166+coeff!$F$4*N166+coeff!$F$5*W166+coeff!$F$6*X166+coeff!$F$7*Y166+coeff!$F$8*Z166+coeff!$F$9*AA166</f>
        <v>1.1820044966404271</v>
      </c>
      <c r="AE166" s="13">
        <f>coeff!$G$1+coeff!$G$2*C166+coeff!$G$3*D166+coeff!$G$4*N166+coeff!$G$5*W166+coeff!$G$6*X166+coeff!$G$7*Y166+coeff!$G$8*Z166+coeff!$G$9*AA166</f>
        <v>1.2956047878634525</v>
      </c>
      <c r="AG166" s="3">
        <v>0.95475897947946398</v>
      </c>
      <c r="AH166" s="13">
        <v>1.0201710172513274</v>
      </c>
      <c r="AI166" s="3">
        <v>0.95475897947946398</v>
      </c>
      <c r="AJ166" s="3">
        <f t="shared" si="19"/>
        <v>6.8511571169015015</v>
      </c>
      <c r="AM166" s="3">
        <v>2059.9616802695141</v>
      </c>
      <c r="AN166" s="3">
        <v>2076.3204561610114</v>
      </c>
      <c r="AP166" s="3">
        <v>1.3018878647108501</v>
      </c>
      <c r="AQ166" s="13">
        <v>1.446374259417597</v>
      </c>
      <c r="AR166" s="3">
        <v>1.3018878647108501</v>
      </c>
      <c r="AS166" s="13">
        <f t="shared" si="20"/>
        <v>11.09822117735443</v>
      </c>
      <c r="AV166" s="3">
        <v>1.1048237085342407</v>
      </c>
      <c r="AW166" s="13">
        <v>1.1820044966404271</v>
      </c>
      <c r="AX166" s="3">
        <v>1.1048237085342407</v>
      </c>
      <c r="AY166" s="13">
        <f t="shared" si="21"/>
        <v>6.9858012196879233</v>
      </c>
      <c r="BA166" s="3">
        <v>1.1883116883116882</v>
      </c>
      <c r="BB166" s="13">
        <v>1.2956047878634525</v>
      </c>
      <c r="BC166" s="3">
        <v>1.1883116883116882</v>
      </c>
      <c r="BD166" s="13">
        <f t="shared" si="22"/>
        <v>9.0290367928807083</v>
      </c>
      <c r="BG166" s="13">
        <v>1.1820044966404271</v>
      </c>
      <c r="BH166" s="13">
        <v>1.0201710172513274</v>
      </c>
      <c r="BI166" s="3">
        <v>2231.6262344750694</v>
      </c>
      <c r="BJ166" s="13">
        <f t="shared" si="23"/>
        <v>-2.9450720583314993E-2</v>
      </c>
      <c r="BK166" s="13">
        <f t="shared" si="24"/>
        <v>2.2021755138917545</v>
      </c>
      <c r="BL166" s="13">
        <f t="shared" si="26"/>
        <v>-1.3373466555019833</v>
      </c>
      <c r="BO166" s="3">
        <v>2059.5826880137047</v>
      </c>
      <c r="BP166" s="3">
        <v>2231.6262344750694</v>
      </c>
      <c r="BQ166" s="3">
        <v>2059.5826880137047</v>
      </c>
      <c r="BR166" s="13">
        <f t="shared" si="25"/>
        <v>8.353320673290682</v>
      </c>
    </row>
    <row r="167" spans="1:70" ht="86.4" x14ac:dyDescent="0.3">
      <c r="A167" s="4" t="s">
        <v>51</v>
      </c>
      <c r="B167" s="3" t="s">
        <v>30</v>
      </c>
      <c r="C167" s="3">
        <v>11.35</v>
      </c>
      <c r="D167" s="3">
        <v>363</v>
      </c>
      <c r="E167" s="3">
        <v>443</v>
      </c>
      <c r="F167" s="3">
        <v>42019.040612177712</v>
      </c>
      <c r="G167" s="3">
        <v>4000</v>
      </c>
      <c r="H167" s="3">
        <v>403.36363636363637</v>
      </c>
      <c r="I167" s="3">
        <v>1.2203856749311295</v>
      </c>
      <c r="J167" s="3">
        <v>115.75493281591656</v>
      </c>
      <c r="K167" s="3">
        <v>4000</v>
      </c>
      <c r="L167" s="3">
        <v>1.1111947298049927</v>
      </c>
      <c r="M167" s="3">
        <v>425.16220578584665</v>
      </c>
      <c r="N167" s="3">
        <v>57776.180841744361</v>
      </c>
      <c r="O167" s="3">
        <v>5500</v>
      </c>
      <c r="P167" s="3">
        <v>339.92292147600295</v>
      </c>
      <c r="Q167" s="3">
        <v>1.1712457459665198</v>
      </c>
      <c r="R167" s="3">
        <v>159.16304016113281</v>
      </c>
      <c r="S167" s="3">
        <v>5500</v>
      </c>
      <c r="T167" s="3">
        <v>0.93642678092562803</v>
      </c>
      <c r="U167" s="3">
        <v>2500</v>
      </c>
      <c r="V167" s="3">
        <v>6500</v>
      </c>
      <c r="W167" s="3">
        <v>47032.67578125</v>
      </c>
      <c r="X167" s="3">
        <v>4.0629999999999997</v>
      </c>
      <c r="Y167" s="3">
        <v>3.5</v>
      </c>
      <c r="Z167" s="3">
        <v>0.37993559241294861</v>
      </c>
      <c r="AA167" s="3">
        <v>2.5065660185199561</v>
      </c>
      <c r="AB167" s="13">
        <f>coeff!$D$1+coeff!$D$2*C167+coeff!$D$3*D167+coeff!$D$4*N167+coeff!$D$5*W167+coeff!$D$6*X167+coeff!$D$7*Y167+coeff!$D$8*Z167+coeff!$D$9*AA167</f>
        <v>1.0707246325101178</v>
      </c>
      <c r="AC167" s="13">
        <f>coeff!$E$1+coeff!$E$2*C167+coeff!$E$3*D167+coeff!$E$4*N167+coeff!$E$5*W167+coeff!$E$6*X167+coeff!$E$7*Y167+coeff!$E$8*Z167+coeff!$E$9*AA167</f>
        <v>1.369211583131652</v>
      </c>
      <c r="AD167" s="13">
        <f>coeff!$F$1+coeff!$F$2*C167+coeff!$F$3*D167+coeff!$F$4*N167+coeff!$F$5*W167+coeff!$F$6*X167+coeff!$F$7*Y167+coeff!$F$8*Z167+coeff!$F$9*AA167</f>
        <v>1.2383855811078874</v>
      </c>
      <c r="AE167" s="13">
        <f>coeff!$G$1+coeff!$G$2*C167+coeff!$G$3*D167+coeff!$G$4*N167+coeff!$G$5*W167+coeff!$G$6*X167+coeff!$G$7*Y167+coeff!$G$8*Z167+coeff!$G$9*AA167</f>
        <v>1.3612346423030188</v>
      </c>
      <c r="AG167" s="3">
        <v>0.93642678092562803</v>
      </c>
      <c r="AH167" s="13">
        <v>1.0707246325101178</v>
      </c>
      <c r="AI167" s="3">
        <v>0.93642678092562803</v>
      </c>
      <c r="AJ167" s="3">
        <f t="shared" si="19"/>
        <v>14.341521870160598</v>
      </c>
      <c r="AM167" s="3">
        <v>2059.5826880137047</v>
      </c>
      <c r="AN167" s="3">
        <v>2231.6262344750694</v>
      </c>
      <c r="AP167" s="3">
        <v>1.1712457459665198</v>
      </c>
      <c r="AQ167" s="13">
        <v>1.369211583131652</v>
      </c>
      <c r="AR167" s="3">
        <v>1.1712457459665198</v>
      </c>
      <c r="AS167" s="13">
        <f t="shared" si="20"/>
        <v>16.902160613763385</v>
      </c>
      <c r="AV167" s="3">
        <v>1.1111947298049927</v>
      </c>
      <c r="AW167" s="13">
        <v>1.2383855811078874</v>
      </c>
      <c r="AX167" s="3">
        <v>1.1111947298049927</v>
      </c>
      <c r="AY167" s="13">
        <f t="shared" si="21"/>
        <v>11.44631520392613</v>
      </c>
      <c r="BA167" s="3">
        <v>1.2203856749311295</v>
      </c>
      <c r="BB167" s="13">
        <v>1.3612346423030188</v>
      </c>
      <c r="BC167" s="3">
        <v>1.2203856749311295</v>
      </c>
      <c r="BD167" s="13">
        <f t="shared" si="22"/>
        <v>11.541348793678518</v>
      </c>
      <c r="BG167" s="13">
        <v>1.2383855811078874</v>
      </c>
      <c r="BH167" s="13">
        <v>1.0707246325101178</v>
      </c>
      <c r="BI167" s="3">
        <v>2429.0447432708866</v>
      </c>
      <c r="BJ167" s="13">
        <f t="shared" si="23"/>
        <v>-0.11993452965288087</v>
      </c>
      <c r="BK167" s="13">
        <f t="shared" si="24"/>
        <v>2.3091102136180055</v>
      </c>
      <c r="BL167" s="13">
        <f t="shared" si="26"/>
        <v>-5.1939716409188925</v>
      </c>
      <c r="BO167" s="3">
        <v>2047.6215107306209</v>
      </c>
      <c r="BP167" s="3">
        <v>2429.0447432708866</v>
      </c>
      <c r="BQ167" s="3">
        <v>2047.6215107306209</v>
      </c>
      <c r="BR167" s="13">
        <f t="shared" si="25"/>
        <v>18.627623832891281</v>
      </c>
    </row>
    <row r="168" spans="1:70" ht="28.8" x14ac:dyDescent="0.3">
      <c r="A168" s="4" t="s">
        <v>200</v>
      </c>
      <c r="B168" s="3" t="s">
        <v>159</v>
      </c>
      <c r="C168" s="3">
        <v>10</v>
      </c>
      <c r="D168" s="3">
        <v>331</v>
      </c>
      <c r="E168" s="3">
        <v>416</v>
      </c>
      <c r="F168" s="3">
        <v>52786.718432394373</v>
      </c>
      <c r="G168" s="3">
        <v>5400</v>
      </c>
      <c r="H168" s="3">
        <v>394.72222222222223</v>
      </c>
      <c r="I168" s="3">
        <v>1.256797583081571</v>
      </c>
      <c r="J168" s="3">
        <v>159.47649073230929</v>
      </c>
      <c r="K168" s="3">
        <v>5400</v>
      </c>
      <c r="L168" s="3">
        <v>1.1925143003463745</v>
      </c>
      <c r="M168" s="3">
        <v>487.80365930288366</v>
      </c>
      <c r="N168" s="3">
        <v>68427.227597548263</v>
      </c>
      <c r="O168" s="3">
        <v>7000</v>
      </c>
      <c r="P168" s="3">
        <v>398.96111149984517</v>
      </c>
      <c r="Q168" s="3">
        <v>1.4737270673803131</v>
      </c>
      <c r="R168" s="3">
        <v>206.72879028320312</v>
      </c>
      <c r="S168" s="3">
        <v>7000</v>
      </c>
      <c r="T168" s="3">
        <v>1.2053205785493817</v>
      </c>
      <c r="U168" s="3">
        <v>3600</v>
      </c>
      <c r="V168" s="3">
        <v>7000</v>
      </c>
      <c r="W168" s="3">
        <v>51809.19921875</v>
      </c>
      <c r="X168" s="3">
        <v>4</v>
      </c>
      <c r="Y168" s="3">
        <v>3</v>
      </c>
      <c r="Z168" s="3">
        <v>0.34454533457756042</v>
      </c>
      <c r="AA168" s="3">
        <v>2.2514358712301505</v>
      </c>
      <c r="AB168" s="13">
        <f>coeff!$D$1+coeff!$D$2*C168+coeff!$D$3*D168+coeff!$D$4*N168+coeff!$D$5*W168+coeff!$D$6*X168+coeff!$D$7*Y168+coeff!$D$8*Z168+coeff!$D$9*AA168</f>
        <v>1.0296635748000647</v>
      </c>
      <c r="AC168" s="13">
        <f>coeff!$E$1+coeff!$E$2*C168+coeff!$E$3*D168+coeff!$E$4*N168+coeff!$E$5*W168+coeff!$E$6*X168+coeff!$E$7*Y168+coeff!$E$8*Z168+coeff!$E$9*AA168</f>
        <v>1.3379126822152707</v>
      </c>
      <c r="AD168" s="13">
        <f>coeff!$F$1+coeff!$F$2*C168+coeff!$F$3*D168+coeff!$F$4*N168+coeff!$F$5*W168+coeff!$F$6*X168+coeff!$F$7*Y168+coeff!$F$8*Z168+coeff!$F$9*AA168</f>
        <v>1.0957017620482357</v>
      </c>
      <c r="AE168" s="13">
        <f>coeff!$G$1+coeff!$G$2*C168+coeff!$G$3*D168+coeff!$G$4*N168+coeff!$G$5*W168+coeff!$G$6*X168+coeff!$G$7*Y168+coeff!$G$8*Z168+coeff!$G$9*AA168</f>
        <v>1.1812284797437846</v>
      </c>
      <c r="AG168" s="3">
        <v>1.2053205785493817</v>
      </c>
      <c r="AH168" s="13">
        <v>1.0296635748000647</v>
      </c>
      <c r="AI168" s="3">
        <v>1.2053205785493817</v>
      </c>
      <c r="AJ168" s="3">
        <f t="shared" si="19"/>
        <v>-14.573467579946442</v>
      </c>
      <c r="AM168" s="3">
        <v>2050.3721956467089</v>
      </c>
      <c r="AN168" s="3">
        <v>2038.7538670578522</v>
      </c>
      <c r="AP168" s="3">
        <v>1.4737270673803131</v>
      </c>
      <c r="AQ168" s="13">
        <v>1.3379126822152707</v>
      </c>
      <c r="AR168" s="3">
        <v>1.4737270673803131</v>
      </c>
      <c r="AS168" s="13">
        <f t="shared" si="20"/>
        <v>-9.2157081301672168</v>
      </c>
      <c r="AV168" s="3">
        <v>1.1925143003463745</v>
      </c>
      <c r="AW168" s="13">
        <v>1.0957017620482357</v>
      </c>
      <c r="AX168" s="3">
        <v>1.1925143003463745</v>
      </c>
      <c r="AY168" s="13">
        <f t="shared" si="21"/>
        <v>-8.1183544943669812</v>
      </c>
      <c r="BA168" s="3">
        <v>1.256797583081571</v>
      </c>
      <c r="BB168" s="13">
        <v>1.1812284797437846</v>
      </c>
      <c r="BC168" s="3">
        <v>1.256797583081571</v>
      </c>
      <c r="BD168" s="13">
        <f t="shared" si="22"/>
        <v>-6.0128300973094406</v>
      </c>
      <c r="BG168" s="13">
        <v>1.0957017620482357</v>
      </c>
      <c r="BH168" s="13">
        <v>1.0296635748000647</v>
      </c>
      <c r="BI168" s="3">
        <v>2092.7079453745241</v>
      </c>
      <c r="BJ168" s="13">
        <f t="shared" si="23"/>
        <v>3.2657391473775998E-2</v>
      </c>
      <c r="BK168" s="13">
        <f t="shared" si="24"/>
        <v>2.1253653368483003</v>
      </c>
      <c r="BL168" s="13">
        <f t="shared" si="26"/>
        <v>1.5365542529362775</v>
      </c>
      <c r="BO168" s="3">
        <v>2397.834878895756</v>
      </c>
      <c r="BP168" s="3">
        <v>2092.7079453745241</v>
      </c>
      <c r="BQ168" s="3">
        <v>2397.834878895756</v>
      </c>
      <c r="BR168" s="13">
        <f t="shared" si="25"/>
        <v>-12.725101974567494</v>
      </c>
    </row>
    <row r="169" spans="1:70" ht="28.8" x14ac:dyDescent="0.3">
      <c r="A169" s="4" t="s">
        <v>25</v>
      </c>
      <c r="B169" s="3" t="s">
        <v>201</v>
      </c>
      <c r="C169" s="3">
        <v>10.5</v>
      </c>
      <c r="D169" s="3">
        <v>352</v>
      </c>
      <c r="E169" s="3">
        <v>421</v>
      </c>
      <c r="F169" s="3">
        <v>43256.952369180595</v>
      </c>
      <c r="G169" s="3">
        <v>5900</v>
      </c>
      <c r="H169" s="3">
        <v>383.26829268292681</v>
      </c>
      <c r="I169" s="3">
        <v>1.1960227272727273</v>
      </c>
      <c r="J169" s="3">
        <v>122.88906923062669</v>
      </c>
      <c r="K169" s="3">
        <v>5900</v>
      </c>
      <c r="L169" s="3">
        <v>1.0888303518295288</v>
      </c>
      <c r="M169" s="3">
        <v>482.81519096809228</v>
      </c>
      <c r="N169" s="3">
        <v>45456.458421850795</v>
      </c>
      <c r="O169" s="3">
        <v>6200</v>
      </c>
      <c r="P169" s="3">
        <v>332.95170141411114</v>
      </c>
      <c r="Q169" s="3">
        <v>1.3716340652502621</v>
      </c>
      <c r="R169" s="3">
        <v>129.13766479492187</v>
      </c>
      <c r="S169" s="3">
        <v>6200</v>
      </c>
      <c r="T169" s="3">
        <v>0.94588551538099752</v>
      </c>
      <c r="U169" s="3">
        <v>2500</v>
      </c>
      <c r="V169" s="3">
        <v>6500</v>
      </c>
      <c r="W169" s="3">
        <v>32992.58984375</v>
      </c>
      <c r="X169" s="3">
        <v>4</v>
      </c>
      <c r="Y169" s="3">
        <v>3.5</v>
      </c>
      <c r="Z169" s="3">
        <v>0.46183913946151733</v>
      </c>
      <c r="AA169" s="3">
        <v>3.6272761191815759</v>
      </c>
      <c r="AB169" s="13">
        <f>coeff!$D$1+coeff!$D$2*C169+coeff!$D$3*D169+coeff!$D$4*N169+coeff!$D$5*W169+coeff!$D$6*X169+coeff!$D$7*Y169+coeff!$D$8*Z169+coeff!$D$9*AA169</f>
        <v>1.2129048275357213</v>
      </c>
      <c r="AC169" s="13">
        <f>coeff!$E$1+coeff!$E$2*C169+coeff!$E$3*D169+coeff!$E$4*N169+coeff!$E$5*W169+coeff!$E$6*X169+coeff!$E$7*Y169+coeff!$E$8*Z169+coeff!$E$9*AA169</f>
        <v>1.6407087805796488</v>
      </c>
      <c r="AD169" s="13">
        <f>coeff!$F$1+coeff!$F$2*C169+coeff!$F$3*D169+coeff!$F$4*N169+coeff!$F$5*W169+coeff!$F$6*X169+coeff!$F$7*Y169+coeff!$F$8*Z169+coeff!$F$9*AA169</f>
        <v>1.2506188096100221</v>
      </c>
      <c r="AE169" s="13">
        <f>coeff!$G$1+coeff!$G$2*C169+coeff!$G$3*D169+coeff!$G$4*N169+coeff!$G$5*W169+coeff!$G$6*X169+coeff!$G$7*Y169+coeff!$G$8*Z169+coeff!$G$9*AA169</f>
        <v>1.3714666380522131</v>
      </c>
      <c r="AG169" s="3">
        <v>0.94588551538099752</v>
      </c>
      <c r="AH169" s="13">
        <v>1.2129048275357213</v>
      </c>
      <c r="AI169" s="3">
        <v>0.94588551538099752</v>
      </c>
      <c r="AJ169" s="3">
        <f t="shared" si="19"/>
        <v>28.229559266183479</v>
      </c>
      <c r="AM169" s="3">
        <v>2047.6215107306209</v>
      </c>
      <c r="AN169" s="3">
        <v>2429.0447432708866</v>
      </c>
      <c r="AP169" s="3">
        <v>1.3716340652502621</v>
      </c>
      <c r="AQ169" s="13">
        <v>1.6407087805796488</v>
      </c>
      <c r="AR169" s="3">
        <v>1.3716340652502621</v>
      </c>
      <c r="AS169" s="13">
        <f t="shared" si="20"/>
        <v>19.617091915859682</v>
      </c>
      <c r="AV169" s="3">
        <v>1.0888303518295288</v>
      </c>
      <c r="AW169" s="13">
        <v>1.2506188096100221</v>
      </c>
      <c r="AX169" s="3">
        <v>1.0888303518295288</v>
      </c>
      <c r="AY169" s="13">
        <f t="shared" si="21"/>
        <v>14.858922467457402</v>
      </c>
      <c r="BA169" s="3">
        <v>1.1960227272727273</v>
      </c>
      <c r="BB169" s="13">
        <v>1.3714666380522131</v>
      </c>
      <c r="BC169" s="3">
        <v>1.1960227272727273</v>
      </c>
      <c r="BD169" s="13">
        <f t="shared" si="22"/>
        <v>14.668944559234919</v>
      </c>
      <c r="BG169" s="13">
        <v>1.2506188096100221</v>
      </c>
      <c r="BH169" s="13">
        <v>1.2129048275357213</v>
      </c>
      <c r="BI169" s="3">
        <v>2450.86402171993</v>
      </c>
      <c r="BJ169" s="13">
        <f t="shared" si="23"/>
        <v>1.265961542581362E-2</v>
      </c>
      <c r="BK169" s="13">
        <f t="shared" si="24"/>
        <v>2.4635236371457436</v>
      </c>
      <c r="BL169" s="13">
        <f t="shared" si="26"/>
        <v>0.51388244200007527</v>
      </c>
      <c r="BO169" s="3">
        <v>2034.7158672105263</v>
      </c>
      <c r="BP169" s="3">
        <v>2450.86402171993</v>
      </c>
      <c r="BQ169" s="3">
        <v>2034.7158672105263</v>
      </c>
      <c r="BR169" s="13">
        <f t="shared" si="25"/>
        <v>20.452396386917542</v>
      </c>
    </row>
    <row r="170" spans="1:70" ht="43.2" x14ac:dyDescent="0.3">
      <c r="A170" s="4" t="s">
        <v>41</v>
      </c>
      <c r="B170" s="3" t="s">
        <v>202</v>
      </c>
      <c r="C170" s="3">
        <v>10.5</v>
      </c>
      <c r="D170" s="3">
        <v>505</v>
      </c>
      <c r="E170" s="3">
        <v>607</v>
      </c>
      <c r="F170" s="3">
        <v>66711.013201290829</v>
      </c>
      <c r="G170" s="3">
        <v>4700</v>
      </c>
      <c r="H170" s="3">
        <v>545.53658536585363</v>
      </c>
      <c r="I170" s="3">
        <v>1.2019801980198019</v>
      </c>
      <c r="J170" s="3">
        <v>132.10101624017986</v>
      </c>
      <c r="K170" s="3">
        <v>4700</v>
      </c>
      <c r="L170" s="3">
        <v>1.0802704095840454</v>
      </c>
      <c r="M170" s="3">
        <v>627.25229321132701</v>
      </c>
      <c r="N170" s="3">
        <v>82324.229056912096</v>
      </c>
      <c r="O170" s="3">
        <v>5800</v>
      </c>
      <c r="P170" s="3">
        <v>472.39894215508082</v>
      </c>
      <c r="Q170" s="3">
        <v>1.2420837489333207</v>
      </c>
      <c r="R170" s="3">
        <v>163.01828002929687</v>
      </c>
      <c r="S170" s="3">
        <v>5800</v>
      </c>
      <c r="T170" s="3">
        <v>0.93544344981204097</v>
      </c>
      <c r="U170" s="3">
        <v>2500</v>
      </c>
      <c r="V170" s="3">
        <v>6500</v>
      </c>
      <c r="W170" s="3">
        <v>63872.2578125</v>
      </c>
      <c r="X170" s="3">
        <v>4.32</v>
      </c>
      <c r="Y170" s="3">
        <v>4.3040000000000003</v>
      </c>
      <c r="Z170" s="3">
        <v>0.38554668426513672</v>
      </c>
      <c r="AA170" s="3">
        <v>2.7252689195325077</v>
      </c>
      <c r="AB170" s="13">
        <f>coeff!$D$1+coeff!$D$2*C170+coeff!$D$3*D170+coeff!$D$4*N170+coeff!$D$5*W170+coeff!$D$6*X170+coeff!$D$7*Y170+coeff!$D$8*Z170+coeff!$D$9*AA170</f>
        <v>1.0341312224251027</v>
      </c>
      <c r="AC170" s="13">
        <f>coeff!$E$1+coeff!$E$2*C170+coeff!$E$3*D170+coeff!$E$4*N170+coeff!$E$5*W170+coeff!$E$6*X170+coeff!$E$7*Y170+coeff!$E$8*Z170+coeff!$E$9*AA170</f>
        <v>1.3110666538214093</v>
      </c>
      <c r="AD170" s="13">
        <f>coeff!$F$1+coeff!$F$2*C170+coeff!$F$3*D170+coeff!$F$4*N170+coeff!$F$5*W170+coeff!$F$6*X170+coeff!$F$7*Y170+coeff!$F$8*Z170+coeff!$F$9*AA170</f>
        <v>1.1918076145371304</v>
      </c>
      <c r="AE170" s="13">
        <f>coeff!$G$1+coeff!$G$2*C170+coeff!$G$3*D170+coeff!$G$4*N170+coeff!$G$5*W170+coeff!$G$6*X170+coeff!$G$7*Y170+coeff!$G$8*Z170+coeff!$G$9*AA170</f>
        <v>1.2954930228055987</v>
      </c>
      <c r="AG170" s="3">
        <v>0.93544344981204097</v>
      </c>
      <c r="AH170" s="13">
        <v>1.0341312224251027</v>
      </c>
      <c r="AI170" s="3">
        <v>0.93544344981204097</v>
      </c>
      <c r="AJ170" s="3">
        <f t="shared" si="19"/>
        <v>10.549838435759114</v>
      </c>
      <c r="AM170" s="3">
        <v>2034.7158672105263</v>
      </c>
      <c r="AN170" s="3">
        <v>2450.86402171993</v>
      </c>
      <c r="AP170" s="3">
        <v>1.2420837489333207</v>
      </c>
      <c r="AQ170" s="13">
        <v>1.3110666538214093</v>
      </c>
      <c r="AR170" s="3">
        <v>1.2420837489333207</v>
      </c>
      <c r="AS170" s="13">
        <f t="shared" si="20"/>
        <v>5.5538046405751498</v>
      </c>
      <c r="AV170" s="3">
        <v>1.0802704095840454</v>
      </c>
      <c r="AW170" s="13">
        <v>1.1918076145371304</v>
      </c>
      <c r="AX170" s="3">
        <v>1.0802704095840454</v>
      </c>
      <c r="AY170" s="13">
        <f t="shared" si="21"/>
        <v>10.324933828006266</v>
      </c>
      <c r="BA170" s="3">
        <v>1.2019801980198019</v>
      </c>
      <c r="BB170" s="13">
        <v>1.2954930228055987</v>
      </c>
      <c r="BC170" s="3">
        <v>1.2019801980198019</v>
      </c>
      <c r="BD170" s="13">
        <f t="shared" si="22"/>
        <v>7.7798972844855667</v>
      </c>
      <c r="BG170" s="13">
        <v>1.1918076145371304</v>
      </c>
      <c r="BH170" s="13">
        <v>1.0341312224251027</v>
      </c>
      <c r="BI170" s="3">
        <v>2254.5007658578784</v>
      </c>
      <c r="BJ170" s="13">
        <f t="shared" si="23"/>
        <v>-2.8561928895645128E-2</v>
      </c>
      <c r="BK170" s="13">
        <f t="shared" si="24"/>
        <v>2.225938836962233</v>
      </c>
      <c r="BL170" s="13">
        <f t="shared" si="26"/>
        <v>-1.2831407773370787</v>
      </c>
      <c r="BO170" s="3">
        <v>2015.7138593960867</v>
      </c>
      <c r="BP170" s="3">
        <v>2254.5007658578784</v>
      </c>
      <c r="BQ170" s="3">
        <v>2015.7138593960867</v>
      </c>
      <c r="BR170" s="13">
        <f t="shared" si="25"/>
        <v>11.846270012417975</v>
      </c>
    </row>
    <row r="171" spans="1:70" ht="72" x14ac:dyDescent="0.3">
      <c r="A171" s="5" t="s">
        <v>49</v>
      </c>
      <c r="B171" s="6" t="s">
        <v>103</v>
      </c>
      <c r="C171" s="6">
        <v>11.4</v>
      </c>
      <c r="D171" s="6">
        <v>427</v>
      </c>
      <c r="E171" s="6">
        <v>479</v>
      </c>
      <c r="F171" s="6">
        <v>63756.896208424783</v>
      </c>
      <c r="G171" s="6">
        <v>5900</v>
      </c>
      <c r="H171" s="6">
        <v>404.17073170731709</v>
      </c>
      <c r="I171" s="6">
        <v>1.1217798594847774</v>
      </c>
      <c r="J171" s="6">
        <v>149.31357425860605</v>
      </c>
      <c r="K171" s="6">
        <v>5900</v>
      </c>
      <c r="L171" s="6">
        <v>0.94653570652008057</v>
      </c>
      <c r="M171" s="6">
        <v>547.77951905323823</v>
      </c>
      <c r="N171" s="6">
        <v>75643.775162537859</v>
      </c>
      <c r="O171" s="6">
        <v>7000</v>
      </c>
      <c r="P171" s="6">
        <v>392.95263817899547</v>
      </c>
      <c r="Q171" s="6">
        <v>1.2828560165181224</v>
      </c>
      <c r="R171" s="6">
        <v>177.15170288085937</v>
      </c>
      <c r="S171" s="6">
        <v>7000</v>
      </c>
      <c r="T171" s="6">
        <v>0.92026378964635946</v>
      </c>
      <c r="U171" s="6">
        <v>3000</v>
      </c>
      <c r="V171" s="6">
        <v>7000</v>
      </c>
      <c r="W171" s="6">
        <v>54031.2578125</v>
      </c>
      <c r="X171" s="6">
        <v>4.25</v>
      </c>
      <c r="Y171" s="6">
        <v>3.75</v>
      </c>
      <c r="Z171" s="6">
        <v>0.43592342734336853</v>
      </c>
      <c r="AA171" s="6">
        <v>3.0813611329568267</v>
      </c>
      <c r="AB171" s="13">
        <f>coeff!$D$1+coeff!$D$2*C171+coeff!$D$3*D171+coeff!$D$4*N171+coeff!$D$5*W171+coeff!$D$6*X171+coeff!$D$7*Y171+coeff!$D$8*Z171+coeff!$D$9*AA171</f>
        <v>1.1950641189263311</v>
      </c>
      <c r="AC171" s="13">
        <f>coeff!$E$1+coeff!$E$2*C171+coeff!$E$3*D171+coeff!$E$4*N171+coeff!$E$5*W171+coeff!$E$6*X171+coeff!$E$7*Y171+coeff!$E$8*Z171+coeff!$E$9*AA171</f>
        <v>1.6144715465079098</v>
      </c>
      <c r="AD171" s="13">
        <f>coeff!$F$1+coeff!$F$2*C171+coeff!$F$3*D171+coeff!$F$4*N171+coeff!$F$5*W171+coeff!$F$6*X171+coeff!$F$7*Y171+coeff!$F$8*Z171+coeff!$F$9*AA171</f>
        <v>1.2379505449075998</v>
      </c>
      <c r="AE171" s="13">
        <f>coeff!$G$1+coeff!$G$2*C171+coeff!$G$3*D171+coeff!$G$4*N171+coeff!$G$5*W171+coeff!$G$6*X171+coeff!$G$7*Y171+coeff!$G$8*Z171+coeff!$G$9*AA171</f>
        <v>1.3458072551480849</v>
      </c>
      <c r="AG171" s="6">
        <v>0.92026378964635946</v>
      </c>
      <c r="AH171" s="13">
        <v>1.1950641189263311</v>
      </c>
      <c r="AI171" s="6">
        <v>0.92026378964635946</v>
      </c>
      <c r="AJ171" s="3">
        <f t="shared" si="19"/>
        <v>29.861039016385988</v>
      </c>
      <c r="AM171" s="3">
        <v>2022.4309268112961</v>
      </c>
      <c r="AN171" s="3">
        <v>2169.2517286536549</v>
      </c>
      <c r="AP171" s="6">
        <v>1.2828560165181224</v>
      </c>
      <c r="AQ171" s="13">
        <v>1.6144715465079098</v>
      </c>
      <c r="AR171" s="6">
        <v>1.2828560165181224</v>
      </c>
      <c r="AS171" s="13">
        <f t="shared" si="20"/>
        <v>25.849785612717884</v>
      </c>
      <c r="AV171" s="6">
        <v>0.94653570652008057</v>
      </c>
      <c r="AW171" s="13">
        <v>1.2379505449075998</v>
      </c>
      <c r="AX171" s="6">
        <v>0.94653570652008057</v>
      </c>
      <c r="AY171" s="13">
        <f t="shared" si="21"/>
        <v>30.787516665261371</v>
      </c>
      <c r="BA171" s="6">
        <v>1.1217798594847774</v>
      </c>
      <c r="BB171" s="13">
        <v>1.3458072551480849</v>
      </c>
      <c r="BC171" s="6">
        <v>1.1217798594847774</v>
      </c>
      <c r="BD171" s="13">
        <f t="shared" si="22"/>
        <v>19.970709383764568</v>
      </c>
      <c r="BG171" s="13">
        <v>1.2379505449075998</v>
      </c>
      <c r="BH171" s="13">
        <v>1.1950641189263311</v>
      </c>
      <c r="BI171" s="3">
        <v>2389.5734608938992</v>
      </c>
      <c r="BJ171" s="13">
        <f t="shared" si="23"/>
        <v>4.3441202940031953E-2</v>
      </c>
      <c r="BK171" s="13">
        <f t="shared" si="24"/>
        <v>2.4330146638339309</v>
      </c>
      <c r="BL171" s="13">
        <f t="shared" si="26"/>
        <v>1.7854887430714266</v>
      </c>
      <c r="BO171" s="3">
        <v>1866.7994961664401</v>
      </c>
      <c r="BP171" s="3">
        <v>2389.5734608938992</v>
      </c>
      <c r="BQ171" s="3">
        <v>1866.7994961664401</v>
      </c>
      <c r="BR171" s="13">
        <f t="shared" si="25"/>
        <v>28.003755400673707</v>
      </c>
    </row>
    <row r="172" spans="1:70" ht="28.8" x14ac:dyDescent="0.3">
      <c r="A172" s="4" t="s">
        <v>203</v>
      </c>
      <c r="B172" s="3" t="s">
        <v>85</v>
      </c>
      <c r="C172" s="3">
        <v>10.6</v>
      </c>
      <c r="D172" s="3">
        <v>496</v>
      </c>
      <c r="E172" s="3">
        <v>626</v>
      </c>
      <c r="F172" s="3">
        <v>68195.001961405302</v>
      </c>
      <c r="G172" s="3">
        <v>4000</v>
      </c>
      <c r="H172" s="3">
        <v>590.74193548387098</v>
      </c>
      <c r="I172" s="3">
        <v>1.2620967741935485</v>
      </c>
      <c r="J172" s="3">
        <v>137.48992330928488</v>
      </c>
      <c r="K172" s="3">
        <v>4000</v>
      </c>
      <c r="L172" s="3">
        <v>1.1910120248794556</v>
      </c>
      <c r="M172" s="3">
        <v>597.09300373686312</v>
      </c>
      <c r="N172" s="3">
        <v>95473.002745967431</v>
      </c>
      <c r="O172" s="3">
        <v>5600</v>
      </c>
      <c r="P172" s="3">
        <v>522.89859659049512</v>
      </c>
      <c r="Q172" s="3">
        <v>1.2038165397920628</v>
      </c>
      <c r="R172" s="3">
        <v>192.48588562011719</v>
      </c>
      <c r="S172" s="3">
        <v>5600</v>
      </c>
      <c r="T172" s="3">
        <v>1.0542310415130951</v>
      </c>
      <c r="U172" s="3">
        <v>3200</v>
      </c>
      <c r="V172" s="3">
        <v>6200</v>
      </c>
      <c r="W172" s="3">
        <v>80129.1328125</v>
      </c>
      <c r="X172" s="3">
        <v>4.375</v>
      </c>
      <c r="Y172" s="3">
        <v>4.25</v>
      </c>
      <c r="Z172" s="3">
        <v>0.34243237972259521</v>
      </c>
      <c r="AA172" s="3">
        <v>2.4205118590976546</v>
      </c>
      <c r="AB172" s="13">
        <f>coeff!$D$1+coeff!$D$2*C172+coeff!$D$3*D172+coeff!$D$4*N172+coeff!$D$5*W172+coeff!$D$6*X172+coeff!$D$7*Y172+coeff!$D$8*Z172+coeff!$D$9*AA172</f>
        <v>1.081022358887203</v>
      </c>
      <c r="AC172" s="13">
        <f>coeff!$E$1+coeff!$E$2*C172+coeff!$E$3*D172+coeff!$E$4*N172+coeff!$E$5*W172+coeff!$E$6*X172+coeff!$E$7*Y172+coeff!$E$8*Z172+coeff!$E$9*AA172</f>
        <v>1.1906202590510402</v>
      </c>
      <c r="AD172" s="13">
        <f>coeff!$F$1+coeff!$F$2*C172+coeff!$F$3*D172+coeff!$F$4*N172+coeff!$F$5*W172+coeff!$F$6*X172+coeff!$F$7*Y172+coeff!$F$8*Z172+coeff!$F$9*AA172</f>
        <v>1.1366156657083868</v>
      </c>
      <c r="AE172" s="13">
        <f>coeff!$G$1+coeff!$G$2*C172+coeff!$G$3*D172+coeff!$G$4*N172+coeff!$G$5*W172+coeff!$G$6*X172+coeff!$G$7*Y172+coeff!$G$8*Z172+coeff!$G$9*AA172</f>
        <v>1.2053632206157119</v>
      </c>
      <c r="AG172" s="3">
        <v>1.0542310415130951</v>
      </c>
      <c r="AH172" s="13">
        <v>1.081022358887203</v>
      </c>
      <c r="AI172" s="3">
        <v>1.0542310415130951</v>
      </c>
      <c r="AJ172" s="3">
        <f t="shared" si="19"/>
        <v>2.5413136512898915</v>
      </c>
      <c r="AM172" s="3">
        <v>2017.694535909337</v>
      </c>
      <c r="AN172" s="3">
        <v>2115.4715704346718</v>
      </c>
      <c r="AP172" s="3">
        <v>1.2038165397920628</v>
      </c>
      <c r="AQ172" s="13">
        <v>1.1906202590510402</v>
      </c>
      <c r="AR172" s="3">
        <v>1.2038165397920628</v>
      </c>
      <c r="AS172" s="13">
        <f t="shared" si="20"/>
        <v>-1.0962036410715916</v>
      </c>
      <c r="AV172" s="3">
        <v>1.1910120248794556</v>
      </c>
      <c r="AW172" s="13">
        <v>1.1366156657083868</v>
      </c>
      <c r="AX172" s="3">
        <v>1.1910120248794556</v>
      </c>
      <c r="AY172" s="13">
        <f t="shared" si="21"/>
        <v>-4.5672384522376523</v>
      </c>
      <c r="BA172" s="3">
        <v>1.2620967741935485</v>
      </c>
      <c r="BB172" s="13">
        <v>1.2053632206157119</v>
      </c>
      <c r="BC172" s="3">
        <v>1.2620967741935485</v>
      </c>
      <c r="BD172" s="13">
        <f t="shared" si="22"/>
        <v>-4.4951825199052644</v>
      </c>
      <c r="BG172" s="13">
        <v>1.1366156657083868</v>
      </c>
      <c r="BH172" s="13">
        <v>1.081022358887203</v>
      </c>
      <c r="BI172" s="3">
        <v>2153.3787807384501</v>
      </c>
      <c r="BJ172" s="13">
        <f t="shared" si="23"/>
        <v>6.4259243857139214E-2</v>
      </c>
      <c r="BK172" s="13">
        <f t="shared" si="24"/>
        <v>2.2176380245955896</v>
      </c>
      <c r="BL172" s="13">
        <f t="shared" si="26"/>
        <v>2.8976434902561516</v>
      </c>
      <c r="BO172" s="3">
        <v>2245.2430663925506</v>
      </c>
      <c r="BP172" s="3">
        <v>2153.3787807384501</v>
      </c>
      <c r="BQ172" s="3">
        <v>2245.2430663925506</v>
      </c>
      <c r="BR172" s="13">
        <f t="shared" si="25"/>
        <v>-4.091507375266036</v>
      </c>
    </row>
    <row r="173" spans="1:70" ht="28.8" x14ac:dyDescent="0.3">
      <c r="A173" s="4" t="s">
        <v>59</v>
      </c>
      <c r="B173" s="3" t="s">
        <v>204</v>
      </c>
      <c r="C173" s="3">
        <v>8.77</v>
      </c>
      <c r="D173" s="3">
        <v>455</v>
      </c>
      <c r="E173" s="3">
        <v>495</v>
      </c>
      <c r="F173" s="3">
        <v>68630.770336794696</v>
      </c>
      <c r="G173" s="3">
        <v>4000</v>
      </c>
      <c r="H173" s="3">
        <v>458.38888888888891</v>
      </c>
      <c r="I173" s="3">
        <v>1.0879120879120878</v>
      </c>
      <c r="J173" s="3">
        <v>150.83685788306528</v>
      </c>
      <c r="K173" s="3">
        <v>4000</v>
      </c>
      <c r="L173" s="3">
        <v>1.0074480772018433</v>
      </c>
      <c r="M173" s="3">
        <v>459.5483653760499</v>
      </c>
      <c r="N173" s="3">
        <v>96083.078471512577</v>
      </c>
      <c r="O173" s="3">
        <v>5600</v>
      </c>
      <c r="P173" s="3">
        <v>369.4528827251404</v>
      </c>
      <c r="Q173" s="3">
        <v>1.0099964074198899</v>
      </c>
      <c r="R173" s="3">
        <v>211.17160034179687</v>
      </c>
      <c r="S173" s="3">
        <v>5600</v>
      </c>
      <c r="T173" s="3">
        <v>0.81198435763767096</v>
      </c>
      <c r="U173" s="3">
        <v>2500</v>
      </c>
      <c r="V173" s="3">
        <v>6000</v>
      </c>
      <c r="W173" s="3">
        <v>72920.1953125</v>
      </c>
      <c r="X173" s="3">
        <v>4.3099999999999996</v>
      </c>
      <c r="Y173" s="3">
        <v>3.9</v>
      </c>
      <c r="Z173" s="3">
        <v>0.2907446026802063</v>
      </c>
      <c r="AA173" s="3">
        <v>1.940977354183544</v>
      </c>
      <c r="AB173" s="13">
        <f>coeff!$D$1+coeff!$D$2*C173+coeff!$D$3*D173+coeff!$D$4*N173+coeff!$D$5*W173+coeff!$D$6*X173+coeff!$D$7*Y173+coeff!$D$8*Z173+coeff!$D$9*AA173</f>
        <v>0.87762625748701317</v>
      </c>
      <c r="AC173" s="13">
        <f>coeff!$E$1+coeff!$E$2*C173+coeff!$E$3*D173+coeff!$E$4*N173+coeff!$E$5*W173+coeff!$E$6*X173+coeff!$E$7*Y173+coeff!$E$8*Z173+coeff!$E$9*AA173</f>
        <v>1.1100310848273236</v>
      </c>
      <c r="AD173" s="13">
        <f>coeff!$F$1+coeff!$F$2*C173+coeff!$F$3*D173+coeff!$F$4*N173+coeff!$F$5*W173+coeff!$F$6*X173+coeff!$F$7*Y173+coeff!$F$8*Z173+coeff!$F$9*AA173</f>
        <v>1.0711453570815972</v>
      </c>
      <c r="AE173" s="13">
        <f>coeff!$G$1+coeff!$G$2*C173+coeff!$G$3*D173+coeff!$G$4*N173+coeff!$G$5*W173+coeff!$G$6*X173+coeff!$G$7*Y173+coeff!$G$8*Z173+coeff!$G$9*AA173</f>
        <v>1.144297809063457</v>
      </c>
      <c r="AG173" s="3">
        <v>0.81198435763767096</v>
      </c>
      <c r="AH173" s="13">
        <v>0.87762625748701317</v>
      </c>
      <c r="AI173" s="3">
        <v>0.81198435763767096</v>
      </c>
      <c r="AJ173" s="3">
        <f t="shared" si="19"/>
        <v>8.0841335466505839</v>
      </c>
      <c r="AM173" s="3">
        <v>2015.7138593960867</v>
      </c>
      <c r="AN173" s="3">
        <v>2254.5007658578784</v>
      </c>
      <c r="AP173" s="3">
        <v>1.0099964074198899</v>
      </c>
      <c r="AQ173" s="13">
        <v>1.1100310848273236</v>
      </c>
      <c r="AR173" s="3">
        <v>1.0099964074198899</v>
      </c>
      <c r="AS173" s="13">
        <f t="shared" si="20"/>
        <v>9.9044587359453686</v>
      </c>
      <c r="AV173" s="3">
        <v>1.0074480772018433</v>
      </c>
      <c r="AW173" s="13">
        <v>1.0711453570815972</v>
      </c>
      <c r="AX173" s="3">
        <v>1.0074480772018433</v>
      </c>
      <c r="AY173" s="13">
        <f t="shared" si="21"/>
        <v>6.3226365031805116</v>
      </c>
      <c r="BA173" s="3">
        <v>1.0879120879120878</v>
      </c>
      <c r="BB173" s="13">
        <v>1.144297809063457</v>
      </c>
      <c r="BC173" s="3">
        <v>1.0879120879120878</v>
      </c>
      <c r="BD173" s="13">
        <f t="shared" si="22"/>
        <v>5.1829299240147444</v>
      </c>
      <c r="BG173" s="13">
        <v>1.0711453570815972</v>
      </c>
      <c r="BH173" s="13">
        <v>0.87762625748701317</v>
      </c>
      <c r="BI173" s="3">
        <v>1872.1552421615033</v>
      </c>
      <c r="BJ173" s="13">
        <f t="shared" si="23"/>
        <v>7.6616372407107169E-2</v>
      </c>
      <c r="BK173" s="13">
        <f t="shared" si="24"/>
        <v>1.9487716145686105</v>
      </c>
      <c r="BL173" s="13">
        <f t="shared" si="26"/>
        <v>3.9315213662975759</v>
      </c>
      <c r="BO173" s="3">
        <v>1819.4324348395141</v>
      </c>
      <c r="BP173" s="3">
        <v>1872.1552421615033</v>
      </c>
      <c r="BQ173" s="3">
        <v>1819.4324348395141</v>
      </c>
      <c r="BR173" s="13">
        <f t="shared" si="25"/>
        <v>2.8977612090684581</v>
      </c>
    </row>
    <row r="174" spans="1:70" ht="28.8" x14ac:dyDescent="0.3">
      <c r="A174" s="5" t="s">
        <v>205</v>
      </c>
      <c r="B174" s="6" t="s">
        <v>30</v>
      </c>
      <c r="C174" s="6">
        <v>11.4</v>
      </c>
      <c r="D174" s="6">
        <v>436</v>
      </c>
      <c r="E174" s="6">
        <v>579</v>
      </c>
      <c r="F174" s="6">
        <v>55521.916289969624</v>
      </c>
      <c r="G174" s="6">
        <v>5100</v>
      </c>
      <c r="H174" s="6">
        <v>555.84615384615381</v>
      </c>
      <c r="I174" s="6">
        <v>1.3279816513761469</v>
      </c>
      <c r="J174" s="6">
        <v>127.34384470176519</v>
      </c>
      <c r="K174" s="6">
        <v>5100</v>
      </c>
      <c r="L174" s="6">
        <v>1.2748764753341675</v>
      </c>
      <c r="M174" s="6">
        <v>662.13349164391423</v>
      </c>
      <c r="N174" s="6">
        <v>75117.886745253025</v>
      </c>
      <c r="O174" s="6">
        <v>6900</v>
      </c>
      <c r="P174" s="6">
        <v>600.18919341970184</v>
      </c>
      <c r="Q174" s="6">
        <v>1.5186547973484272</v>
      </c>
      <c r="R174" s="6">
        <v>172.28872680664062</v>
      </c>
      <c r="S174" s="6">
        <v>6900</v>
      </c>
      <c r="T174" s="6">
        <v>1.3765807188525274</v>
      </c>
      <c r="U174" s="6">
        <v>4500</v>
      </c>
      <c r="V174" s="6">
        <v>6900</v>
      </c>
      <c r="W174" s="6">
        <v>62053.91015625</v>
      </c>
      <c r="X174" s="6">
        <v>4.165</v>
      </c>
      <c r="Y174" s="6">
        <v>4</v>
      </c>
      <c r="Z174" s="6">
        <v>0.46520748734474182</v>
      </c>
      <c r="AA174" s="6">
        <v>3.1056714023542709</v>
      </c>
      <c r="AB174" s="13">
        <f>coeff!$D$1+coeff!$D$2*C174+coeff!$D$3*D174+coeff!$D$4*N174+coeff!$D$5*W174+coeff!$D$6*X174+coeff!$D$7*Y174+coeff!$D$8*Z174+coeff!$D$9*AA174</f>
        <v>1.316786336920019</v>
      </c>
      <c r="AC174" s="13">
        <f>coeff!$E$1+coeff!$E$2*C174+coeff!$E$3*D174+coeff!$E$4*N174+coeff!$E$5*W174+coeff!$E$6*X174+coeff!$E$7*Y174+coeff!$E$8*Z174+coeff!$E$9*AA174</f>
        <v>1.5781109407176901</v>
      </c>
      <c r="AD174" s="13">
        <f>coeff!$F$1+coeff!$F$2*C174+coeff!$F$3*D174+coeff!$F$4*N174+coeff!$F$5*W174+coeff!$F$6*X174+coeff!$F$7*Y174+coeff!$F$8*Z174+coeff!$F$9*AA174</f>
        <v>1.2794680232931803</v>
      </c>
      <c r="AE174" s="13">
        <f>coeff!$G$1+coeff!$G$2*C174+coeff!$G$3*D174+coeff!$G$4*N174+coeff!$G$5*W174+coeff!$G$6*X174+coeff!$G$7*Y174+coeff!$G$8*Z174+coeff!$G$9*AA174</f>
        <v>1.3793595642189547</v>
      </c>
      <c r="AG174" s="6">
        <v>1.3765807188525274</v>
      </c>
      <c r="AH174" s="13">
        <v>1.316786336920019</v>
      </c>
      <c r="AI174" s="6">
        <v>1.3765807188525274</v>
      </c>
      <c r="AJ174" s="3">
        <f t="shared" si="19"/>
        <v>-4.3436887582117993</v>
      </c>
      <c r="AM174" s="3">
        <v>2003.5900620523748</v>
      </c>
      <c r="AN174" s="3">
        <v>2160.952170118986</v>
      </c>
      <c r="AP174" s="6">
        <v>1.5186547973484272</v>
      </c>
      <c r="AQ174" s="13">
        <v>1.5781109407176901</v>
      </c>
      <c r="AR174" s="6">
        <v>1.5186547973484272</v>
      </c>
      <c r="AS174" s="13">
        <f t="shared" si="20"/>
        <v>3.9150532084759058</v>
      </c>
      <c r="AV174" s="6">
        <v>1.2748764753341675</v>
      </c>
      <c r="AW174" s="13">
        <v>1.2794680232931803</v>
      </c>
      <c r="AX174" s="6">
        <v>1.2748764753341675</v>
      </c>
      <c r="AY174" s="13">
        <f t="shared" si="21"/>
        <v>0.360156301245524</v>
      </c>
      <c r="BA174" s="6">
        <v>1.3279816513761469</v>
      </c>
      <c r="BB174" s="13">
        <v>1.3793595642189547</v>
      </c>
      <c r="BC174" s="6">
        <v>1.3279816513761469</v>
      </c>
      <c r="BD174" s="13">
        <f t="shared" si="22"/>
        <v>3.8688721933444206</v>
      </c>
      <c r="BG174" s="13">
        <v>1.2794680232931803</v>
      </c>
      <c r="BH174" s="13">
        <v>1.316786336920019</v>
      </c>
      <c r="BI174" s="3">
        <v>2513.5435643317883</v>
      </c>
      <c r="BJ174" s="13">
        <f t="shared" si="23"/>
        <v>8.2710795881411059E-2</v>
      </c>
      <c r="BK174" s="13">
        <f t="shared" si="24"/>
        <v>2.5962543602131993</v>
      </c>
      <c r="BL174" s="13">
        <f t="shared" si="26"/>
        <v>3.1857739807365797</v>
      </c>
      <c r="BO174" s="3">
        <v>2651.4571941866948</v>
      </c>
      <c r="BP174" s="3">
        <v>2513.5435643317883</v>
      </c>
      <c r="BQ174" s="3">
        <v>2651.4571941866948</v>
      </c>
      <c r="BR174" s="13">
        <f t="shared" si="25"/>
        <v>-5.2014277340505952</v>
      </c>
    </row>
    <row r="175" spans="1:70" ht="28.8" x14ac:dyDescent="0.3">
      <c r="A175" s="5" t="s">
        <v>206</v>
      </c>
      <c r="B175" s="6" t="s">
        <v>207</v>
      </c>
      <c r="C175" s="6">
        <v>12.32</v>
      </c>
      <c r="D175" s="6">
        <v>460</v>
      </c>
      <c r="E175" s="6">
        <v>484</v>
      </c>
      <c r="F175" s="6">
        <v>61170.293489592623</v>
      </c>
      <c r="G175" s="6">
        <v>4800</v>
      </c>
      <c r="H175" s="6">
        <v>460.21212121212119</v>
      </c>
      <c r="I175" s="6">
        <v>1.0521739130434782</v>
      </c>
      <c r="J175" s="6">
        <v>132.97889889041875</v>
      </c>
      <c r="K175" s="6">
        <v>4800</v>
      </c>
      <c r="L175" s="6">
        <v>1.000461220741272</v>
      </c>
      <c r="M175" s="6">
        <v>566.40059550906255</v>
      </c>
      <c r="N175" s="6">
        <v>85383.534662556383</v>
      </c>
      <c r="O175" s="6">
        <v>6700</v>
      </c>
      <c r="P175" s="6">
        <v>449.48719132769327</v>
      </c>
      <c r="Q175" s="6">
        <v>1.2313056424110056</v>
      </c>
      <c r="R175" s="6">
        <v>185.61637878417969</v>
      </c>
      <c r="S175" s="6">
        <v>6700</v>
      </c>
      <c r="T175" s="6">
        <v>0.97714606810368088</v>
      </c>
      <c r="U175" s="6">
        <v>3500</v>
      </c>
      <c r="V175" s="6">
        <v>6700</v>
      </c>
      <c r="W175" s="6">
        <v>64993.4453125</v>
      </c>
      <c r="X175" s="6">
        <v>4.28</v>
      </c>
      <c r="Y175" s="6">
        <v>4</v>
      </c>
      <c r="Z175" s="6">
        <v>0.40382152795791626</v>
      </c>
      <c r="AA175" s="6">
        <v>2.8544461775866767</v>
      </c>
      <c r="AB175" s="13">
        <f>coeff!$D$1+coeff!$D$2*C175+coeff!$D$3*D175+coeff!$D$4*N175+coeff!$D$5*W175+coeff!$D$6*X175+coeff!$D$7*Y175+coeff!$D$8*Z175+coeff!$D$9*AA175</f>
        <v>1.1938084535497393</v>
      </c>
      <c r="AC175" s="13">
        <f>coeff!$E$1+coeff!$E$2*C175+coeff!$E$3*D175+coeff!$E$4*N175+coeff!$E$5*W175+coeff!$E$6*X175+coeff!$E$7*Y175+coeff!$E$8*Z175+coeff!$E$9*AA175</f>
        <v>1.5154109256397954</v>
      </c>
      <c r="AD175" s="13">
        <f>coeff!$F$1+coeff!$F$2*C175+coeff!$F$3*D175+coeff!$F$4*N175+coeff!$F$5*W175+coeff!$F$6*X175+coeff!$F$7*Y175+coeff!$F$8*Z175+coeff!$F$9*AA175</f>
        <v>1.2133915403040556</v>
      </c>
      <c r="AE175" s="13">
        <f>coeff!$G$1+coeff!$G$2*C175+coeff!$G$3*D175+coeff!$G$4*N175+coeff!$G$5*W175+coeff!$G$6*X175+coeff!$G$7*Y175+coeff!$G$8*Z175+coeff!$G$9*AA175</f>
        <v>1.3081231018885469</v>
      </c>
      <c r="AG175" s="6">
        <v>0.97714606810368088</v>
      </c>
      <c r="AH175" s="13">
        <v>1.1938084535497393</v>
      </c>
      <c r="AI175" s="6">
        <v>0.97714606810368088</v>
      </c>
      <c r="AJ175" s="3">
        <f t="shared" si="19"/>
        <v>22.172978280159164</v>
      </c>
      <c r="AM175" s="3">
        <v>2001.6987908525286</v>
      </c>
      <c r="AN175" s="3">
        <v>2060.0371090448152</v>
      </c>
      <c r="AP175" s="6">
        <v>1.2313056424110056</v>
      </c>
      <c r="AQ175" s="13">
        <v>1.5154109256397954</v>
      </c>
      <c r="AR175" s="6">
        <v>1.2313056424110056</v>
      </c>
      <c r="AS175" s="13">
        <f t="shared" si="20"/>
        <v>23.073498036806399</v>
      </c>
      <c r="AV175" s="6">
        <v>1.000461220741272</v>
      </c>
      <c r="AW175" s="13">
        <v>1.2133915403040556</v>
      </c>
      <c r="AX175" s="6">
        <v>1.000461220741272</v>
      </c>
      <c r="AY175" s="13">
        <f t="shared" si="21"/>
        <v>21.283215695758514</v>
      </c>
      <c r="BA175" s="6">
        <v>1.0521739130434782</v>
      </c>
      <c r="BB175" s="13">
        <v>1.3081231018885469</v>
      </c>
      <c r="BC175" s="6">
        <v>1.0521739130434782</v>
      </c>
      <c r="BD175" s="13">
        <f t="shared" si="22"/>
        <v>24.325749353043719</v>
      </c>
      <c r="BG175" s="13">
        <v>1.2133915403040556</v>
      </c>
      <c r="BH175" s="13">
        <v>1.1938084535497393</v>
      </c>
      <c r="BI175" s="3">
        <v>2399.9019089537292</v>
      </c>
      <c r="BJ175" s="13">
        <f t="shared" si="23"/>
        <v>7.2980849000661152E-3</v>
      </c>
      <c r="BK175" s="13">
        <f t="shared" si="24"/>
        <v>2.4071999938537951</v>
      </c>
      <c r="BL175" s="13">
        <f t="shared" si="26"/>
        <v>0.30317733959371951</v>
      </c>
      <c r="BO175" s="3">
        <v>1977.6072888449528</v>
      </c>
      <c r="BP175" s="3">
        <v>2399.9019089537292</v>
      </c>
      <c r="BQ175" s="3">
        <v>1977.6072888449528</v>
      </c>
      <c r="BR175" s="13">
        <f t="shared" si="25"/>
        <v>21.353815921432158</v>
      </c>
    </row>
    <row r="176" spans="1:70" ht="28.8" x14ac:dyDescent="0.3">
      <c r="A176" s="5" t="s">
        <v>208</v>
      </c>
      <c r="B176" s="6" t="s">
        <v>85</v>
      </c>
      <c r="C176" s="6">
        <v>10.18</v>
      </c>
      <c r="D176" s="6">
        <v>582</v>
      </c>
      <c r="E176" s="6">
        <v>890</v>
      </c>
      <c r="F176" s="6">
        <v>61901.834229529646</v>
      </c>
      <c r="G176" s="6">
        <v>5800</v>
      </c>
      <c r="H176" s="6">
        <v>869.25</v>
      </c>
      <c r="I176" s="6">
        <v>1.529209621993127</v>
      </c>
      <c r="J176" s="6">
        <v>106.36053991328117</v>
      </c>
      <c r="K176" s="6">
        <v>5800</v>
      </c>
      <c r="L176" s="6">
        <v>1.4935567378997803</v>
      </c>
      <c r="M176" s="6">
        <v>1119.5493820066181</v>
      </c>
      <c r="N176" s="6">
        <v>74709.110277018539</v>
      </c>
      <c r="O176" s="6">
        <v>7000</v>
      </c>
      <c r="P176" s="6">
        <v>1001.4492981759795</v>
      </c>
      <c r="Q176" s="6">
        <v>1.9236243677089657</v>
      </c>
      <c r="R176" s="6">
        <v>128.36616516113281</v>
      </c>
      <c r="S176" s="6">
        <v>7000</v>
      </c>
      <c r="T176" s="6">
        <v>1.7207032614707551</v>
      </c>
      <c r="U176" s="6">
        <v>5100</v>
      </c>
      <c r="V176" s="6">
        <v>7000</v>
      </c>
      <c r="W176" s="6">
        <v>64570.01953125</v>
      </c>
      <c r="X176" s="6">
        <v>4.6020000000000003</v>
      </c>
      <c r="Y176" s="6">
        <v>4.375</v>
      </c>
      <c r="Z176" s="6">
        <v>0.56371700763702393</v>
      </c>
      <c r="AA176" s="6">
        <v>4.3388745642457209</v>
      </c>
      <c r="AB176" s="13">
        <f>coeff!$D$1+coeff!$D$2*C176+coeff!$D$3*D176+coeff!$D$4*N176+coeff!$D$5*W176+coeff!$D$6*X176+coeff!$D$7*Y176+coeff!$D$8*Z176+coeff!$D$9*AA176</f>
        <v>1.4077487066429226</v>
      </c>
      <c r="AC176" s="13">
        <f>coeff!$E$1+coeff!$E$2*C176+coeff!$E$3*D176+coeff!$E$4*N176+coeff!$E$5*W176+coeff!$E$6*X176+coeff!$E$7*Y176+coeff!$E$8*Z176+coeff!$E$9*AA176</f>
        <v>1.614042363894598</v>
      </c>
      <c r="AD176" s="13">
        <f>coeff!$F$1+coeff!$F$2*C176+coeff!$F$3*D176+coeff!$F$4*N176+coeff!$F$5*W176+coeff!$F$6*X176+coeff!$F$7*Y176+coeff!$F$8*Z176+coeff!$F$9*AA176</f>
        <v>1.2448762529486372</v>
      </c>
      <c r="AE176" s="13">
        <f>coeff!$G$1+coeff!$G$2*C176+coeff!$G$3*D176+coeff!$G$4*N176+coeff!$G$5*W176+coeff!$G$6*X176+coeff!$G$7*Y176+coeff!$G$8*Z176+coeff!$G$9*AA176</f>
        <v>1.3328666228469159</v>
      </c>
      <c r="AG176" s="6">
        <v>1.7207032614707551</v>
      </c>
      <c r="AH176" s="13">
        <v>1.4077487066429226</v>
      </c>
      <c r="AI176" s="6">
        <v>1.7207032614707551</v>
      </c>
      <c r="AJ176" s="3">
        <f t="shared" si="19"/>
        <v>-18.187595841501313</v>
      </c>
      <c r="AM176" s="3">
        <v>1996.5081719307182</v>
      </c>
      <c r="AN176" s="3">
        <v>2163.556674627243</v>
      </c>
      <c r="AP176" s="6">
        <v>1.9236243677089657</v>
      </c>
      <c r="AQ176" s="13">
        <v>1.614042363894598</v>
      </c>
      <c r="AR176" s="6">
        <v>1.9236243677089657</v>
      </c>
      <c r="AS176" s="13">
        <f t="shared" si="20"/>
        <v>-16.093682790215404</v>
      </c>
      <c r="AV176" s="6">
        <v>1.4935567378997803</v>
      </c>
      <c r="AW176" s="13">
        <v>1.2448762529486372</v>
      </c>
      <c r="AX176" s="6">
        <v>1.4935567378997803</v>
      </c>
      <c r="AY176" s="13">
        <f t="shared" si="21"/>
        <v>-16.650220151718791</v>
      </c>
      <c r="BA176" s="6">
        <v>1.529209621993127</v>
      </c>
      <c r="BB176" s="13">
        <v>1.3328666228469159</v>
      </c>
      <c r="BC176" s="6">
        <v>1.529209621993127</v>
      </c>
      <c r="BD176" s="13">
        <f t="shared" si="22"/>
        <v>-12.839508483493805</v>
      </c>
      <c r="BG176" s="13">
        <v>1.2448762529486372</v>
      </c>
      <c r="BH176" s="13">
        <v>1.4077487066429226</v>
      </c>
      <c r="BI176" s="3">
        <v>2446.0683604439519</v>
      </c>
      <c r="BJ176" s="13">
        <f t="shared" si="23"/>
        <v>0.20655659914760793</v>
      </c>
      <c r="BK176" s="13">
        <f t="shared" si="24"/>
        <v>2.6526249595915599</v>
      </c>
      <c r="BL176" s="13">
        <f t="shared" si="26"/>
        <v>7.7868753515541318</v>
      </c>
      <c r="BO176" s="3">
        <v>3214.2599993705353</v>
      </c>
      <c r="BP176" s="3">
        <v>2446.0683604439519</v>
      </c>
      <c r="BQ176" s="3">
        <v>3214.2599993705353</v>
      </c>
      <c r="BR176" s="13">
        <f t="shared" si="25"/>
        <v>-23.899486633844873</v>
      </c>
    </row>
    <row r="177" spans="1:70" ht="28.8" x14ac:dyDescent="0.3">
      <c r="A177" s="4" t="s">
        <v>209</v>
      </c>
      <c r="B177" s="3" t="s">
        <v>30</v>
      </c>
      <c r="C177" s="3">
        <v>10.199999999999999</v>
      </c>
      <c r="D177" s="3">
        <v>400</v>
      </c>
      <c r="E177" s="3">
        <v>501</v>
      </c>
      <c r="F177" s="3">
        <v>65408.447897387625</v>
      </c>
      <c r="G177" s="3">
        <v>4000</v>
      </c>
      <c r="H177" s="3">
        <v>464.93333333333334</v>
      </c>
      <c r="I177" s="3">
        <v>1.2524999999999999</v>
      </c>
      <c r="J177" s="3">
        <v>163.52111974346906</v>
      </c>
      <c r="K177" s="3">
        <v>4000</v>
      </c>
      <c r="L177" s="3">
        <v>1.1623333692550659</v>
      </c>
      <c r="M177" s="3">
        <v>466.0981100598982</v>
      </c>
      <c r="N177" s="3">
        <v>98112.671846081415</v>
      </c>
      <c r="O177" s="3">
        <v>6000</v>
      </c>
      <c r="P177" s="3">
        <v>403.76891181267257</v>
      </c>
      <c r="Q177" s="3">
        <v>1.1652452751497455</v>
      </c>
      <c r="R177" s="3">
        <v>245.28167724609375</v>
      </c>
      <c r="S177" s="3">
        <v>6000</v>
      </c>
      <c r="T177" s="3">
        <v>1.0094222795316814</v>
      </c>
      <c r="U177" s="3">
        <v>3200</v>
      </c>
      <c r="V177" s="3">
        <v>6000</v>
      </c>
      <c r="W177" s="3">
        <v>75219.71875</v>
      </c>
      <c r="X177" s="3">
        <v>4.03</v>
      </c>
      <c r="Y177" s="3">
        <v>4.05</v>
      </c>
      <c r="Z177" s="3">
        <v>0.30352777242660522</v>
      </c>
      <c r="AA177" s="3">
        <v>1.8499076028309629</v>
      </c>
      <c r="AB177" s="13">
        <f>coeff!$D$1+coeff!$D$2*C177+coeff!$D$3*D177+coeff!$D$4*N177+coeff!$D$5*W177+coeff!$D$6*X177+coeff!$D$7*Y177+coeff!$D$8*Z177+coeff!$D$9*AA177</f>
        <v>1.0335565683376753</v>
      </c>
      <c r="AC177" s="13">
        <f>coeff!$E$1+coeff!$E$2*C177+coeff!$E$3*D177+coeff!$E$4*N177+coeff!$E$5*W177+coeff!$E$6*X177+coeff!$E$7*Y177+coeff!$E$8*Z177+coeff!$E$9*AA177</f>
        <v>1.2761951538975496</v>
      </c>
      <c r="AD177" s="13">
        <f>coeff!$F$1+coeff!$F$2*C177+coeff!$F$3*D177+coeff!$F$4*N177+coeff!$F$5*W177+coeff!$F$6*X177+coeff!$F$7*Y177+coeff!$F$8*Z177+coeff!$F$9*AA177</f>
        <v>1.1505730477285523</v>
      </c>
      <c r="AE177" s="13">
        <f>coeff!$G$1+coeff!$G$2*C177+coeff!$G$3*D177+coeff!$G$4*N177+coeff!$G$5*W177+coeff!$G$6*X177+coeff!$G$7*Y177+coeff!$G$8*Z177+coeff!$G$9*AA177</f>
        <v>1.2239501218712505</v>
      </c>
      <c r="AG177" s="3">
        <v>1.0094222795316814</v>
      </c>
      <c r="AH177" s="13">
        <v>1.0335565683376753</v>
      </c>
      <c r="AI177" s="3">
        <v>1.0094222795316814</v>
      </c>
      <c r="AJ177" s="3">
        <f t="shared" si="19"/>
        <v>2.3909011417095849</v>
      </c>
      <c r="AM177" s="3">
        <v>1977.6072888449528</v>
      </c>
      <c r="AN177" s="3">
        <v>2399.9019089537292</v>
      </c>
      <c r="AP177" s="3">
        <v>1.1652452751497455</v>
      </c>
      <c r="AQ177" s="13">
        <v>1.2761951538975496</v>
      </c>
      <c r="AR177" s="3">
        <v>1.1652452751497455</v>
      </c>
      <c r="AS177" s="13">
        <f t="shared" si="20"/>
        <v>9.5215900990069144</v>
      </c>
      <c r="AV177" s="3">
        <v>1.1623333692550659</v>
      </c>
      <c r="AW177" s="13">
        <v>1.1505730477285523</v>
      </c>
      <c r="AX177" s="3">
        <v>1.1623333692550659</v>
      </c>
      <c r="AY177" s="13">
        <f t="shared" si="21"/>
        <v>-1.011785589021742</v>
      </c>
      <c r="BA177" s="3">
        <v>1.2524999999999999</v>
      </c>
      <c r="BB177" s="13">
        <v>1.2239501218712505</v>
      </c>
      <c r="BC177" s="3">
        <v>1.2524999999999999</v>
      </c>
      <c r="BD177" s="13">
        <f t="shared" si="22"/>
        <v>-2.2794313875249048</v>
      </c>
      <c r="BG177" s="13">
        <v>1.1505730477285523</v>
      </c>
      <c r="BH177" s="13">
        <v>1.0335565683376753</v>
      </c>
      <c r="BI177" s="3">
        <v>2098.8650290726941</v>
      </c>
      <c r="BJ177" s="13">
        <f t="shared" si="23"/>
        <v>8.5264586993533786E-2</v>
      </c>
      <c r="BK177" s="13">
        <f t="shared" si="24"/>
        <v>2.1841296160662278</v>
      </c>
      <c r="BL177" s="13">
        <f t="shared" si="26"/>
        <v>3.9038244967851932</v>
      </c>
      <c r="BO177" s="3">
        <v>2171.7556487867473</v>
      </c>
      <c r="BP177" s="3">
        <v>2098.8650290726941</v>
      </c>
      <c r="BQ177" s="3">
        <v>2171.7556487867473</v>
      </c>
      <c r="BR177" s="13">
        <f t="shared" si="25"/>
        <v>-3.3562993035046813</v>
      </c>
    </row>
    <row r="178" spans="1:70" ht="28.8" x14ac:dyDescent="0.3">
      <c r="A178" s="5" t="s">
        <v>210</v>
      </c>
      <c r="B178" s="6" t="s">
        <v>211</v>
      </c>
      <c r="C178" s="6">
        <v>11</v>
      </c>
      <c r="D178" s="6">
        <v>535</v>
      </c>
      <c r="E178" s="6">
        <v>690</v>
      </c>
      <c r="F178" s="6">
        <v>66799.563088143943</v>
      </c>
      <c r="G178" s="6">
        <v>4400</v>
      </c>
      <c r="H178" s="6">
        <v>649.57142857142856</v>
      </c>
      <c r="I178" s="6">
        <v>1.2897196261682242</v>
      </c>
      <c r="J178" s="6">
        <v>124.85899642643727</v>
      </c>
      <c r="K178" s="6">
        <v>4400</v>
      </c>
      <c r="L178" s="6">
        <v>1.2141522169113159</v>
      </c>
      <c r="M178" s="6">
        <v>652.88007328243089</v>
      </c>
      <c r="N178" s="6">
        <v>81981.281971813034</v>
      </c>
      <c r="O178" s="6">
        <v>5400</v>
      </c>
      <c r="P178" s="6">
        <v>533.63283213434511</v>
      </c>
      <c r="Q178" s="6">
        <v>1.2203365855746371</v>
      </c>
      <c r="R178" s="6">
        <v>153.23603820800781</v>
      </c>
      <c r="S178" s="6">
        <v>5400</v>
      </c>
      <c r="T178" s="6">
        <v>0.99744454604550481</v>
      </c>
      <c r="U178" s="6">
        <v>3000</v>
      </c>
      <c r="V178" s="6">
        <v>5600</v>
      </c>
      <c r="W178" s="6">
        <v>65281.3984375</v>
      </c>
      <c r="X178" s="6">
        <v>4.3499999999999996</v>
      </c>
      <c r="Y178" s="6">
        <v>4.5</v>
      </c>
      <c r="Z178" s="6">
        <v>0.37302076816558838</v>
      </c>
      <c r="AA178" s="6">
        <v>2.6367284360373997</v>
      </c>
      <c r="AB178" s="13">
        <f>coeff!$D$1+coeff!$D$2*C178+coeff!$D$3*D178+coeff!$D$4*N178+coeff!$D$5*W178+coeff!$D$6*X178+coeff!$D$7*Y178+coeff!$D$8*Z178+coeff!$D$9*AA178</f>
        <v>0.9906050984651682</v>
      </c>
      <c r="AC178" s="13">
        <f>coeff!$E$1+coeff!$E$2*C178+coeff!$E$3*D178+coeff!$E$4*N178+coeff!$E$5*W178+coeff!$E$6*X178+coeff!$E$7*Y178+coeff!$E$8*Z178+coeff!$E$9*AA178</f>
        <v>1.2315414406211325</v>
      </c>
      <c r="AD178" s="13">
        <f>coeff!$F$1+coeff!$F$2*C178+coeff!$F$3*D178+coeff!$F$4*N178+coeff!$F$5*W178+coeff!$F$6*X178+coeff!$F$7*Y178+coeff!$F$8*Z178+coeff!$F$9*AA178</f>
        <v>1.1953451577558938</v>
      </c>
      <c r="AE178" s="13">
        <f>coeff!$G$1+coeff!$G$2*C178+coeff!$G$3*D178+coeff!$G$4*N178+coeff!$G$5*W178+coeff!$G$6*X178+coeff!$G$7*Y178+coeff!$G$8*Z178+coeff!$G$9*AA178</f>
        <v>1.3054320009114349</v>
      </c>
      <c r="AG178" s="6">
        <v>0.99744454604550481</v>
      </c>
      <c r="AH178" s="13">
        <v>0.9906050984651682</v>
      </c>
      <c r="AI178" s="6">
        <v>0.99744454604550481</v>
      </c>
      <c r="AJ178" s="3">
        <f t="shared" si="19"/>
        <v>-0.68569702520831521</v>
      </c>
      <c r="AM178" s="3">
        <v>1974.4012419316382</v>
      </c>
      <c r="AN178" s="3">
        <v>2100.0718848834572</v>
      </c>
      <c r="AP178" s="6">
        <v>1.2203365855746371</v>
      </c>
      <c r="AQ178" s="13">
        <v>1.2315414406211325</v>
      </c>
      <c r="AR178" s="6">
        <v>1.2203365855746371</v>
      </c>
      <c r="AS178" s="13">
        <f t="shared" si="20"/>
        <v>0.91817742571564298</v>
      </c>
      <c r="AV178" s="6">
        <v>1.2141522169113159</v>
      </c>
      <c r="AW178" s="13">
        <v>1.1953451577558938</v>
      </c>
      <c r="AX178" s="6">
        <v>1.2141522169113159</v>
      </c>
      <c r="AY178" s="13">
        <f t="shared" si="21"/>
        <v>-1.5489869304250374</v>
      </c>
      <c r="BA178" s="6">
        <v>1.2897196261682242</v>
      </c>
      <c r="BB178" s="13">
        <v>1.3054320009114349</v>
      </c>
      <c r="BC178" s="6">
        <v>1.2897196261682242</v>
      </c>
      <c r="BD178" s="13">
        <f t="shared" si="22"/>
        <v>1.2182783315387957</v>
      </c>
      <c r="BG178" s="13">
        <v>1.1953451577558938</v>
      </c>
      <c r="BH178" s="13">
        <v>0.9906050984651682</v>
      </c>
      <c r="BI178" s="3">
        <v>2297.7411916902588</v>
      </c>
      <c r="BJ178" s="13">
        <f t="shared" si="23"/>
        <v>-0.11179093546919638</v>
      </c>
      <c r="BK178" s="13">
        <f t="shared" si="24"/>
        <v>2.1859502562210622</v>
      </c>
      <c r="BL178" s="13">
        <f t="shared" si="26"/>
        <v>-5.1140658462399662</v>
      </c>
      <c r="BO178" s="3">
        <v>2211.5967629568204</v>
      </c>
      <c r="BP178" s="3">
        <v>2297.7411916902588</v>
      </c>
      <c r="BQ178" s="3">
        <v>2211.5967629568204</v>
      </c>
      <c r="BR178" s="13">
        <f t="shared" si="25"/>
        <v>3.8951236579975186</v>
      </c>
    </row>
    <row r="179" spans="1:70" ht="28.8" x14ac:dyDescent="0.3">
      <c r="A179" s="4" t="s">
        <v>212</v>
      </c>
      <c r="B179" s="3" t="s">
        <v>213</v>
      </c>
      <c r="C179" s="3">
        <v>10</v>
      </c>
      <c r="D179" s="3">
        <v>427</v>
      </c>
      <c r="E179" s="3">
        <v>523</v>
      </c>
      <c r="F179" s="3">
        <v>56060.517456410242</v>
      </c>
      <c r="G179" s="3">
        <v>3500</v>
      </c>
      <c r="H179" s="3">
        <v>505.85714285714283</v>
      </c>
      <c r="I179" s="3">
        <v>1.224824355971897</v>
      </c>
      <c r="J179" s="3">
        <v>131.28926804779917</v>
      </c>
      <c r="K179" s="3">
        <v>3500</v>
      </c>
      <c r="L179" s="3">
        <v>1.1846771240234375</v>
      </c>
      <c r="M179" s="3">
        <v>540.35393641747999</v>
      </c>
      <c r="N179" s="3">
        <v>96103.744210988938</v>
      </c>
      <c r="O179" s="3">
        <v>6000</v>
      </c>
      <c r="P179" s="3">
        <v>440.31529035134434</v>
      </c>
      <c r="Q179" s="3">
        <v>1.2654658932493676</v>
      </c>
      <c r="R179" s="3">
        <v>225.06732177734375</v>
      </c>
      <c r="S179" s="3">
        <v>6000</v>
      </c>
      <c r="T179" s="3">
        <v>1.0311833497689564</v>
      </c>
      <c r="U179" s="3">
        <v>3500</v>
      </c>
      <c r="V179" s="3">
        <v>6000</v>
      </c>
      <c r="W179" s="3">
        <v>73679.5390625</v>
      </c>
      <c r="X179" s="3">
        <v>4.125</v>
      </c>
      <c r="Y179" s="3">
        <v>4</v>
      </c>
      <c r="Z179" s="3">
        <v>0.30552330613136292</v>
      </c>
      <c r="AA179" s="3">
        <v>1.996445930009062</v>
      </c>
      <c r="AB179" s="13">
        <f>coeff!$D$1+coeff!$D$2*C179+coeff!$D$3*D179+coeff!$D$4*N179+coeff!$D$5*W179+coeff!$D$6*X179+coeff!$D$7*Y179+coeff!$D$8*Z179+coeff!$D$9*AA179</f>
        <v>0.99620664965558936</v>
      </c>
      <c r="AC179" s="13">
        <f>coeff!$E$1+coeff!$E$2*C179+coeff!$E$3*D179+coeff!$E$4*N179+coeff!$E$5*W179+coeff!$E$6*X179+coeff!$E$7*Y179+coeff!$E$8*Z179+coeff!$E$9*AA179</f>
        <v>1.2324245352775194</v>
      </c>
      <c r="AD179" s="13">
        <f>coeff!$F$1+coeff!$F$2*C179+coeff!$F$3*D179+coeff!$F$4*N179+coeff!$F$5*W179+coeff!$F$6*X179+coeff!$F$7*Y179+coeff!$F$8*Z179+coeff!$F$9*AA179</f>
        <v>1.113306922292713</v>
      </c>
      <c r="AE179" s="13">
        <f>coeff!$G$1+coeff!$G$2*C179+coeff!$G$3*D179+coeff!$G$4*N179+coeff!$G$5*W179+coeff!$G$6*X179+coeff!$G$7*Y179+coeff!$G$8*Z179+coeff!$G$9*AA179</f>
        <v>1.1849353058341379</v>
      </c>
      <c r="AG179" s="3">
        <v>1.0311833497689564</v>
      </c>
      <c r="AH179" s="13">
        <v>0.99620664965558936</v>
      </c>
      <c r="AI179" s="3">
        <v>1.0311833497689564</v>
      </c>
      <c r="AJ179" s="3">
        <f t="shared" si="19"/>
        <v>-3.391899231228261</v>
      </c>
      <c r="AM179" s="3">
        <v>1943.4067202254471</v>
      </c>
      <c r="AN179" s="3">
        <v>2272.9849208831133</v>
      </c>
      <c r="AP179" s="3">
        <v>1.2654658932493676</v>
      </c>
      <c r="AQ179" s="13">
        <v>1.2324245352775194</v>
      </c>
      <c r="AR179" s="3">
        <v>1.2654658932493676</v>
      </c>
      <c r="AS179" s="13">
        <f t="shared" si="20"/>
        <v>-2.6110034373986299</v>
      </c>
      <c r="AV179" s="3">
        <v>1.1846771240234375</v>
      </c>
      <c r="AW179" s="13">
        <v>1.113306922292713</v>
      </c>
      <c r="AX179" s="3">
        <v>1.1846771240234375</v>
      </c>
      <c r="AY179" s="13">
        <f t="shared" si="21"/>
        <v>-6.0244433089359228</v>
      </c>
      <c r="BA179" s="3">
        <v>1.224824355971897</v>
      </c>
      <c r="BB179" s="13">
        <v>1.1849353058341379</v>
      </c>
      <c r="BC179" s="3">
        <v>1.224824355971897</v>
      </c>
      <c r="BD179" s="13">
        <f t="shared" si="22"/>
        <v>-3.2567159481497403</v>
      </c>
      <c r="BG179" s="13">
        <v>1.113306922292713</v>
      </c>
      <c r="BH179" s="13">
        <v>0.99620664965558936</v>
      </c>
      <c r="BI179" s="3">
        <v>2038.9357897698735</v>
      </c>
      <c r="BJ179" s="13">
        <f t="shared" si="23"/>
        <v>7.0577782178428805E-2</v>
      </c>
      <c r="BK179" s="13">
        <f t="shared" si="24"/>
        <v>2.1095135719483022</v>
      </c>
      <c r="BL179" s="13">
        <f t="shared" si="26"/>
        <v>3.3456898840069873</v>
      </c>
      <c r="BO179" s="3">
        <v>2215.8604737923938</v>
      </c>
      <c r="BP179" s="3">
        <v>2038.9357897698735</v>
      </c>
      <c r="BQ179" s="3">
        <v>2215.8604737923938</v>
      </c>
      <c r="BR179" s="13">
        <f t="shared" si="25"/>
        <v>-7.9844686123092314</v>
      </c>
    </row>
    <row r="180" spans="1:70" ht="28.8" x14ac:dyDescent="0.3">
      <c r="A180" s="5" t="s">
        <v>214</v>
      </c>
      <c r="B180" s="6" t="s">
        <v>215</v>
      </c>
      <c r="C180" s="6">
        <v>10.5</v>
      </c>
      <c r="D180" s="6">
        <v>467</v>
      </c>
      <c r="E180" s="6">
        <v>577</v>
      </c>
      <c r="F180" s="6">
        <v>61243.266618225724</v>
      </c>
      <c r="G180" s="6">
        <v>3600</v>
      </c>
      <c r="H180" s="6">
        <v>527.57142857142856</v>
      </c>
      <c r="I180" s="6">
        <v>1.2355460385438972</v>
      </c>
      <c r="J180" s="6">
        <v>131.14189854009791</v>
      </c>
      <c r="K180" s="6">
        <v>3600</v>
      </c>
      <c r="L180" s="6">
        <v>1.1297032833099365</v>
      </c>
      <c r="M180" s="6">
        <v>463.62291584797879</v>
      </c>
      <c r="N180" s="6">
        <v>85060.092525313521</v>
      </c>
      <c r="O180" s="6">
        <v>5000</v>
      </c>
      <c r="P180" s="6">
        <v>408.10512567271871</v>
      </c>
      <c r="Q180" s="6">
        <v>0.99276855641965478</v>
      </c>
      <c r="R180" s="6">
        <v>182.14152526855469</v>
      </c>
      <c r="S180" s="6">
        <v>5000</v>
      </c>
      <c r="T180" s="6">
        <v>0.87388677874243814</v>
      </c>
      <c r="U180" s="6">
        <v>2800</v>
      </c>
      <c r="V180" s="6">
        <v>5400</v>
      </c>
      <c r="W180" s="6">
        <v>69749.2734375</v>
      </c>
      <c r="X180" s="6">
        <v>4.1849999999999996</v>
      </c>
      <c r="Y180" s="6">
        <v>4.25</v>
      </c>
      <c r="Z180" s="6">
        <v>0.30289942026138306</v>
      </c>
      <c r="AA180" s="6">
        <v>2.0078477122213436</v>
      </c>
      <c r="AB180" s="13">
        <f>coeff!$D$1+coeff!$D$2*C180+coeff!$D$3*D180+coeff!$D$4*N180+coeff!$D$5*W180+coeff!$D$6*X180+coeff!$D$7*Y180+coeff!$D$8*Z180+coeff!$D$9*AA180</f>
        <v>0.92287462948551235</v>
      </c>
      <c r="AC180" s="13">
        <f>coeff!$E$1+coeff!$E$2*C180+coeff!$E$3*D180+coeff!$E$4*N180+coeff!$E$5*W180+coeff!$E$6*X180+coeff!$E$7*Y180+coeff!$E$8*Z180+coeff!$E$9*AA180</f>
        <v>1.0885695878800694</v>
      </c>
      <c r="AD180" s="13">
        <f>coeff!$F$1+coeff!$F$2*C180+coeff!$F$3*D180+coeff!$F$4*N180+coeff!$F$5*W180+coeff!$F$6*X180+coeff!$F$7*Y180+coeff!$F$8*Z180+coeff!$F$9*AA180</f>
        <v>1.1453736595590955</v>
      </c>
      <c r="AE180" s="13">
        <f>coeff!$G$1+coeff!$G$2*C180+coeff!$G$3*D180+coeff!$G$4*N180+coeff!$G$5*W180+coeff!$G$6*X180+coeff!$G$7*Y180+coeff!$G$8*Z180+coeff!$G$9*AA180</f>
        <v>1.2390046064903146</v>
      </c>
      <c r="AG180" s="6">
        <v>0.87388677874243814</v>
      </c>
      <c r="AH180" s="13">
        <v>0.92287462948551235</v>
      </c>
      <c r="AI180" s="6">
        <v>0.87388677874243814</v>
      </c>
      <c r="AJ180" s="3">
        <f t="shared" si="19"/>
        <v>5.6057434366463248</v>
      </c>
      <c r="AM180" s="3">
        <v>1929.3096909636956</v>
      </c>
      <c r="AN180" s="3">
        <v>1898.8341927121651</v>
      </c>
      <c r="AP180" s="6">
        <v>0.99276855641965478</v>
      </c>
      <c r="AQ180" s="13">
        <v>1.0885695878800694</v>
      </c>
      <c r="AR180" s="6">
        <v>0.99276855641965478</v>
      </c>
      <c r="AS180" s="13">
        <f t="shared" si="20"/>
        <v>9.6498857504022748</v>
      </c>
      <c r="AV180" s="6">
        <v>1.1297032833099365</v>
      </c>
      <c r="AW180" s="13">
        <v>1.1453736595590955</v>
      </c>
      <c r="AX180" s="6">
        <v>1.1297032833099365</v>
      </c>
      <c r="AY180" s="13">
        <f t="shared" si="21"/>
        <v>1.3871231924940604</v>
      </c>
      <c r="BA180" s="6">
        <v>1.2355460385438972</v>
      </c>
      <c r="BB180" s="13">
        <v>1.2390046064903146</v>
      </c>
      <c r="BC180" s="6">
        <v>1.2355460385438972</v>
      </c>
      <c r="BD180" s="13">
        <f t="shared" si="22"/>
        <v>0.27992222373950287</v>
      </c>
      <c r="BG180" s="13">
        <v>1.1453736595590955</v>
      </c>
      <c r="BH180" s="13">
        <v>0.92287462948551235</v>
      </c>
      <c r="BI180" s="3">
        <v>2160.952170118986</v>
      </c>
      <c r="BJ180" s="13">
        <f t="shared" si="23"/>
        <v>-9.2703881074378103E-2</v>
      </c>
      <c r="BK180" s="13">
        <f t="shared" si="24"/>
        <v>2.0682482890446079</v>
      </c>
      <c r="BL180" s="13">
        <f t="shared" si="26"/>
        <v>-4.4822414003882036</v>
      </c>
      <c r="BO180" s="3">
        <v>2003.5900620523748</v>
      </c>
      <c r="BP180" s="3">
        <v>2160.952170118986</v>
      </c>
      <c r="BQ180" s="3">
        <v>2003.5900620523748</v>
      </c>
      <c r="BR180" s="13">
        <f t="shared" si="25"/>
        <v>7.8540072166966901</v>
      </c>
    </row>
    <row r="181" spans="1:70" ht="28.8" x14ac:dyDescent="0.3">
      <c r="A181" s="5" t="s">
        <v>216</v>
      </c>
      <c r="B181" s="6" t="s">
        <v>217</v>
      </c>
      <c r="C181" s="6">
        <v>12.4</v>
      </c>
      <c r="D181" s="6">
        <v>460</v>
      </c>
      <c r="E181" s="6">
        <v>554</v>
      </c>
      <c r="F181" s="6">
        <v>64917.450151262638</v>
      </c>
      <c r="G181" s="6">
        <v>4400</v>
      </c>
      <c r="H181" s="6">
        <v>524.38461538461536</v>
      </c>
      <c r="I181" s="6">
        <v>1.2043478260869565</v>
      </c>
      <c r="J181" s="6">
        <v>141.12489163317966</v>
      </c>
      <c r="K181" s="6">
        <v>4400</v>
      </c>
      <c r="L181" s="6">
        <v>1.139966607093811</v>
      </c>
      <c r="M181" s="6">
        <v>519.69558472569122</v>
      </c>
      <c r="N181" s="6">
        <v>78196.019500384544</v>
      </c>
      <c r="O181" s="6">
        <v>5300</v>
      </c>
      <c r="P181" s="6">
        <v>424.99597232841893</v>
      </c>
      <c r="Q181" s="6">
        <v>1.1297730102732417</v>
      </c>
      <c r="R181" s="6">
        <v>169.99134826660156</v>
      </c>
      <c r="S181" s="6">
        <v>5300</v>
      </c>
      <c r="T181" s="6">
        <v>0.92390428767047605</v>
      </c>
      <c r="U181" s="6">
        <v>3000</v>
      </c>
      <c r="V181" s="6">
        <v>5500</v>
      </c>
      <c r="W181" s="6">
        <v>62704.35546875</v>
      </c>
      <c r="X181" s="6">
        <v>4.3600000000000003</v>
      </c>
      <c r="Y181" s="6">
        <v>3.85</v>
      </c>
      <c r="Z181" s="6">
        <v>0.32553768157958984</v>
      </c>
      <c r="AA181" s="6">
        <v>2.2499549356177524</v>
      </c>
      <c r="AB181" s="13">
        <f>coeff!$D$1+coeff!$D$2*C181+coeff!$D$3*D181+coeff!$D$4*N181+coeff!$D$5*W181+coeff!$D$6*X181+coeff!$D$7*Y181+coeff!$D$8*Z181+coeff!$D$9*AA181</f>
        <v>0.9718350361123913</v>
      </c>
      <c r="AC181" s="13">
        <f>coeff!$E$1+coeff!$E$2*C181+coeff!$E$3*D181+coeff!$E$4*N181+coeff!$E$5*W181+coeff!$E$6*X181+coeff!$E$7*Y181+coeff!$E$8*Z181+coeff!$E$9*AA181</f>
        <v>1.2116709669763794</v>
      </c>
      <c r="AD181" s="13">
        <f>coeff!$F$1+coeff!$F$2*C181+coeff!$F$3*D181+coeff!$F$4*N181+coeff!$F$5*W181+coeff!$F$6*X181+coeff!$F$7*Y181+coeff!$F$8*Z181+coeff!$F$9*AA181</f>
        <v>1.1706983488622407</v>
      </c>
      <c r="AE181" s="13">
        <f>coeff!$G$1+coeff!$G$2*C181+coeff!$G$3*D181+coeff!$G$4*N181+coeff!$G$5*W181+coeff!$G$6*X181+coeff!$G$7*Y181+coeff!$G$8*Z181+coeff!$G$9*AA181</f>
        <v>1.2787959996456801</v>
      </c>
      <c r="AG181" s="6">
        <v>0.92390428767047605</v>
      </c>
      <c r="AH181" s="13">
        <v>0.9718350361123913</v>
      </c>
      <c r="AI181" s="6">
        <v>0.92390428767047605</v>
      </c>
      <c r="AJ181" s="3">
        <f t="shared" si="19"/>
        <v>5.187847819471366</v>
      </c>
      <c r="AM181" s="3">
        <v>1923.2030410615043</v>
      </c>
      <c r="AN181" s="3">
        <v>2007.8365482287243</v>
      </c>
      <c r="AP181" s="6">
        <v>1.1297730102732417</v>
      </c>
      <c r="AQ181" s="13">
        <v>1.2116709669763794</v>
      </c>
      <c r="AR181" s="6">
        <v>1.1297730102732417</v>
      </c>
      <c r="AS181" s="13">
        <f t="shared" si="20"/>
        <v>7.2490629496743102</v>
      </c>
      <c r="AV181" s="6">
        <v>1.139966607093811</v>
      </c>
      <c r="AW181" s="13">
        <v>1.1706983488622407</v>
      </c>
      <c r="AX181" s="6">
        <v>1.139966607093811</v>
      </c>
      <c r="AY181" s="13">
        <f t="shared" si="21"/>
        <v>2.6958457885688425</v>
      </c>
      <c r="BA181" s="6">
        <v>1.2043478260869565</v>
      </c>
      <c r="BB181" s="13">
        <v>1.2787959996456801</v>
      </c>
      <c r="BC181" s="6">
        <v>1.2043478260869565</v>
      </c>
      <c r="BD181" s="13">
        <f t="shared" si="22"/>
        <v>6.1816172990998011</v>
      </c>
      <c r="BG181" s="13">
        <v>1.1706983488622407</v>
      </c>
      <c r="BH181" s="13">
        <v>0.9718350361123913</v>
      </c>
      <c r="BI181" s="3">
        <v>2322.3588525484743</v>
      </c>
      <c r="BJ181" s="13">
        <f t="shared" si="23"/>
        <v>-0.17982546757384243</v>
      </c>
      <c r="BK181" s="13">
        <f t="shared" si="24"/>
        <v>2.142533384974632</v>
      </c>
      <c r="BL181" s="13">
        <f t="shared" si="26"/>
        <v>-8.3931232453571134</v>
      </c>
      <c r="BO181" s="3">
        <v>2063.8708947642872</v>
      </c>
      <c r="BP181" s="3">
        <v>2322.3588525484743</v>
      </c>
      <c r="BQ181" s="3">
        <v>2063.8708947642872</v>
      </c>
      <c r="BR181" s="13">
        <f t="shared" si="25"/>
        <v>12.524424780635746</v>
      </c>
    </row>
    <row r="182" spans="1:70" ht="28.8" x14ac:dyDescent="0.3">
      <c r="A182" s="4" t="s">
        <v>212</v>
      </c>
      <c r="B182" s="3" t="s">
        <v>218</v>
      </c>
      <c r="C182" s="3">
        <v>9.5</v>
      </c>
      <c r="D182" s="3">
        <v>509</v>
      </c>
      <c r="E182" s="3">
        <v>626</v>
      </c>
      <c r="F182" s="3">
        <v>73082.579845641536</v>
      </c>
      <c r="G182" s="3">
        <v>4600</v>
      </c>
      <c r="H182" s="3">
        <v>601</v>
      </c>
      <c r="I182" s="3">
        <v>1.2298624754420433</v>
      </c>
      <c r="J182" s="3">
        <v>143.58070696589692</v>
      </c>
      <c r="K182" s="3">
        <v>4600</v>
      </c>
      <c r="L182" s="3">
        <v>1.1807466745376587</v>
      </c>
      <c r="M182" s="3">
        <v>611.79184936456898</v>
      </c>
      <c r="N182" s="3">
        <v>92147.600674939313</v>
      </c>
      <c r="O182" s="3">
        <v>5800</v>
      </c>
      <c r="P182" s="3">
        <v>534.16051090040253</v>
      </c>
      <c r="Q182" s="3">
        <v>1.2019486235060295</v>
      </c>
      <c r="R182" s="3">
        <v>181.03654479980469</v>
      </c>
      <c r="S182" s="3">
        <v>5800</v>
      </c>
      <c r="T182" s="3">
        <v>1.0494312591363508</v>
      </c>
      <c r="U182" s="3">
        <v>3500</v>
      </c>
      <c r="V182" s="3">
        <v>5800</v>
      </c>
      <c r="W182" s="3">
        <v>74671.328125</v>
      </c>
      <c r="X182" s="3">
        <v>4.5</v>
      </c>
      <c r="Y182" s="3">
        <v>4</v>
      </c>
      <c r="Z182" s="3">
        <v>0.32433006167411804</v>
      </c>
      <c r="AA182" s="3">
        <v>2.3434997599157419</v>
      </c>
      <c r="AB182" s="13">
        <f>coeff!$D$1+coeff!$D$2*C182+coeff!$D$3*D182+coeff!$D$4*N182+coeff!$D$5*W182+coeff!$D$6*X182+coeff!$D$7*Y182+coeff!$D$8*Z182+coeff!$D$9*AA182</f>
        <v>0.93883828383801049</v>
      </c>
      <c r="AC182" s="13">
        <f>coeff!$E$1+coeff!$E$2*C182+coeff!$E$3*D182+coeff!$E$4*N182+coeff!$E$5*W182+coeff!$E$6*X182+coeff!$E$7*Y182+coeff!$E$8*Z182+coeff!$E$9*AA182</f>
        <v>1.0915495292562918</v>
      </c>
      <c r="AD182" s="13">
        <f>coeff!$F$1+coeff!$F$2*C182+coeff!$F$3*D182+coeff!$F$4*N182+coeff!$F$5*W182+coeff!$F$6*X182+coeff!$F$7*Y182+coeff!$F$8*Z182+coeff!$F$9*AA182</f>
        <v>1.0784458774854526</v>
      </c>
      <c r="AE182" s="13">
        <f>coeff!$G$1+coeff!$G$2*C182+coeff!$G$3*D182+coeff!$G$4*N182+coeff!$G$5*W182+coeff!$G$6*X182+coeff!$G$7*Y182+coeff!$G$8*Z182+coeff!$G$9*AA182</f>
        <v>1.1520124822702515</v>
      </c>
      <c r="AG182" s="3">
        <v>1.0494312591363508</v>
      </c>
      <c r="AH182" s="13">
        <v>0.93883828383801049</v>
      </c>
      <c r="AI182" s="3">
        <v>1.0494312591363508</v>
      </c>
      <c r="AJ182" s="3">
        <f t="shared" si="19"/>
        <v>-10.538372507538503</v>
      </c>
      <c r="AM182" s="3">
        <v>1914.0190548390055</v>
      </c>
      <c r="AN182" s="3">
        <v>1831.8622088376028</v>
      </c>
      <c r="AP182" s="3">
        <v>1.2019486235060295</v>
      </c>
      <c r="AQ182" s="13">
        <v>1.0915495292562918</v>
      </c>
      <c r="AR182" s="3">
        <v>1.2019486235060295</v>
      </c>
      <c r="AS182" s="13">
        <f t="shared" si="20"/>
        <v>-9.1850094164348359</v>
      </c>
      <c r="AV182" s="3">
        <v>1.1807466745376587</v>
      </c>
      <c r="AW182" s="13">
        <v>1.0784458774854526</v>
      </c>
      <c r="AX182" s="3">
        <v>1.1807466745376587</v>
      </c>
      <c r="AY182" s="13">
        <f t="shared" si="21"/>
        <v>-8.6640766608352866</v>
      </c>
      <c r="BA182" s="3">
        <v>1.2298624754420433</v>
      </c>
      <c r="BB182" s="13">
        <v>1.1520124822702515</v>
      </c>
      <c r="BC182" s="3">
        <v>1.2298624754420433</v>
      </c>
      <c r="BD182" s="13">
        <f t="shared" si="22"/>
        <v>-6.3299754831376998</v>
      </c>
      <c r="BG182" s="13">
        <v>1.0784458774854526</v>
      </c>
      <c r="BH182" s="13">
        <v>0.93883828383801049</v>
      </c>
      <c r="BI182" s="3">
        <v>1974.3530374603192</v>
      </c>
      <c r="BJ182" s="13">
        <f t="shared" si="23"/>
        <v>4.2931123863143794E-2</v>
      </c>
      <c r="BK182" s="13">
        <f t="shared" si="24"/>
        <v>2.0172841613234631</v>
      </c>
      <c r="BL182" s="13">
        <f t="shared" si="26"/>
        <v>2.1281644245388973</v>
      </c>
      <c r="BO182" s="3">
        <v>2230.1779336740096</v>
      </c>
      <c r="BP182" s="3">
        <v>1974.3530374603192</v>
      </c>
      <c r="BQ182" s="3">
        <v>2230.1779336740096</v>
      </c>
      <c r="BR182" s="13">
        <f t="shared" si="25"/>
        <v>-11.471053154590352</v>
      </c>
    </row>
    <row r="183" spans="1:70" ht="28.8" x14ac:dyDescent="0.3">
      <c r="A183" s="4" t="s">
        <v>33</v>
      </c>
      <c r="B183" s="3" t="s">
        <v>219</v>
      </c>
      <c r="C183" s="3">
        <v>11</v>
      </c>
      <c r="D183" s="3">
        <v>302</v>
      </c>
      <c r="E183" s="3">
        <v>333</v>
      </c>
      <c r="F183" s="3">
        <v>55314.198577772775</v>
      </c>
      <c r="G183" s="3">
        <v>4400</v>
      </c>
      <c r="H183" s="3">
        <v>306.03375160026764</v>
      </c>
      <c r="I183" s="3">
        <v>1.1026490066225165</v>
      </c>
      <c r="J183" s="3">
        <v>183.15959793964495</v>
      </c>
      <c r="K183" s="3">
        <v>4400</v>
      </c>
      <c r="L183" s="3">
        <v>1.0133568048477173</v>
      </c>
      <c r="M183" s="3">
        <v>356.00000000002342</v>
      </c>
      <c r="N183" s="3">
        <v>84228.438743426726</v>
      </c>
      <c r="O183" s="3">
        <v>6700</v>
      </c>
      <c r="P183" s="3">
        <v>317.48671381940767</v>
      </c>
      <c r="Q183" s="3">
        <v>1.1788079470199451</v>
      </c>
      <c r="R183" s="3">
        <v>278.90213012695312</v>
      </c>
      <c r="S183" s="3">
        <v>6700</v>
      </c>
      <c r="T183" s="3">
        <v>1.0512805093357871</v>
      </c>
      <c r="U183" s="3">
        <v>4400</v>
      </c>
      <c r="V183" s="3">
        <v>6700</v>
      </c>
      <c r="W183" s="3">
        <v>69771.3203125</v>
      </c>
      <c r="X183" s="3">
        <v>4</v>
      </c>
      <c r="Y183" s="3">
        <v>3</v>
      </c>
      <c r="Z183" s="3">
        <v>0.29097706079483032</v>
      </c>
      <c r="AA183" s="3">
        <v>1.8465454210436243</v>
      </c>
      <c r="AB183" s="13">
        <f>coeff!$D$1+coeff!$D$2*C183+coeff!$D$3*D183+coeff!$D$4*N183+coeff!$D$5*W183+coeff!$D$6*X183+coeff!$D$7*Y183+coeff!$D$8*Z183+coeff!$D$9*AA183</f>
        <v>1.1137770707586454</v>
      </c>
      <c r="AC183" s="13">
        <f>coeff!$E$1+coeff!$E$2*C183+coeff!$E$3*D183+coeff!$E$4*N183+coeff!$E$5*W183+coeff!$E$6*X183+coeff!$E$7*Y183+coeff!$E$8*Z183+coeff!$E$9*AA183</f>
        <v>1.2668597969807212</v>
      </c>
      <c r="AD183" s="13">
        <f>coeff!$F$1+coeff!$F$2*C183+coeff!$F$3*D183+coeff!$F$4*N183+coeff!$F$5*W183+coeff!$F$6*X183+coeff!$F$7*Y183+coeff!$F$8*Z183+coeff!$F$9*AA183</f>
        <v>1.0704010117628768</v>
      </c>
      <c r="AE183" s="13">
        <f>coeff!$G$1+coeff!$G$2*C183+coeff!$G$3*D183+coeff!$G$4*N183+coeff!$G$5*W183+coeff!$G$6*X183+coeff!$G$7*Y183+coeff!$G$8*Z183+coeff!$G$9*AA183</f>
        <v>1.1222178162963647</v>
      </c>
      <c r="AG183" s="3">
        <v>1.0512805093357871</v>
      </c>
      <c r="AH183" s="13">
        <v>1.1137770707586454</v>
      </c>
      <c r="AI183" s="3">
        <v>1.0512805093357871</v>
      </c>
      <c r="AJ183" s="3">
        <f t="shared" si="19"/>
        <v>5.9448035864704147</v>
      </c>
      <c r="AM183" s="3">
        <v>1869.5981181788134</v>
      </c>
      <c r="AN183" s="3">
        <v>1809.3766983111343</v>
      </c>
      <c r="AP183" s="3">
        <v>1.1788079470199451</v>
      </c>
      <c r="AQ183" s="13">
        <v>1.2668597969807212</v>
      </c>
      <c r="AR183" s="3">
        <v>1.1788079470199451</v>
      </c>
      <c r="AS183" s="13">
        <f t="shared" si="20"/>
        <v>7.469567047233884</v>
      </c>
      <c r="AV183" s="3">
        <v>1.0133568048477173</v>
      </c>
      <c r="AW183" s="13">
        <v>1.0704010117628768</v>
      </c>
      <c r="AX183" s="3">
        <v>1.0133568048477173</v>
      </c>
      <c r="AY183" s="13">
        <f t="shared" si="21"/>
        <v>5.6292321364271984</v>
      </c>
      <c r="BA183" s="3">
        <v>1.1026490066225165</v>
      </c>
      <c r="BB183" s="13">
        <v>1.1222178162963647</v>
      </c>
      <c r="BC183" s="3">
        <v>1.1026490066225165</v>
      </c>
      <c r="BD183" s="13">
        <f t="shared" si="22"/>
        <v>1.7747088653159646</v>
      </c>
      <c r="BG183" s="13">
        <v>1.0704010117628768</v>
      </c>
      <c r="BH183" s="13">
        <v>1.1137770707586454</v>
      </c>
      <c r="BI183" s="3">
        <v>2078.918063095</v>
      </c>
      <c r="BJ183" s="13">
        <f t="shared" si="23"/>
        <v>0.10526001942652208</v>
      </c>
      <c r="BK183" s="13">
        <f t="shared" si="24"/>
        <v>2.1841780825215222</v>
      </c>
      <c r="BL183" s="13">
        <f t="shared" si="26"/>
        <v>4.8192050029640781</v>
      </c>
      <c r="BO183" s="3">
        <v>2064.6373141835043</v>
      </c>
      <c r="BP183" s="3">
        <v>2078.918063095</v>
      </c>
      <c r="BQ183" s="3">
        <v>2064.6373141835043</v>
      </c>
      <c r="BR183" s="13">
        <f t="shared" si="25"/>
        <v>0.69168317425006354</v>
      </c>
    </row>
    <row r="184" spans="1:70" ht="28.8" x14ac:dyDescent="0.3">
      <c r="A184" s="5" t="s">
        <v>33</v>
      </c>
      <c r="B184" s="6" t="s">
        <v>220</v>
      </c>
      <c r="C184" s="6">
        <v>11</v>
      </c>
      <c r="D184" s="6">
        <v>351</v>
      </c>
      <c r="E184" s="6">
        <v>391</v>
      </c>
      <c r="F184" s="6">
        <v>49989.647765202782</v>
      </c>
      <c r="G184" s="6">
        <v>4000</v>
      </c>
      <c r="H184" s="6">
        <v>360.38191194577587</v>
      </c>
      <c r="I184" s="6">
        <v>1.1139601139601139</v>
      </c>
      <c r="J184" s="6">
        <v>142.42064890371162</v>
      </c>
      <c r="K184" s="6">
        <v>4000</v>
      </c>
      <c r="L184" s="6">
        <v>1.0267291069030762</v>
      </c>
      <c r="M184" s="6">
        <v>383.00000000002524</v>
      </c>
      <c r="N184" s="6">
        <v>76234.212841934248</v>
      </c>
      <c r="O184" s="6">
        <v>6100</v>
      </c>
      <c r="P184" s="6">
        <v>340.39245182470233</v>
      </c>
      <c r="Q184" s="6">
        <v>1.0911680911681632</v>
      </c>
      <c r="R184" s="6">
        <v>217.19148254394531</v>
      </c>
      <c r="S184" s="6">
        <v>6100</v>
      </c>
      <c r="T184" s="6">
        <v>0.969779065027642</v>
      </c>
      <c r="U184" s="6">
        <v>4000</v>
      </c>
      <c r="V184" s="6">
        <v>6100</v>
      </c>
      <c r="W184" s="6">
        <v>63111.9296875</v>
      </c>
      <c r="X184" s="6">
        <v>4</v>
      </c>
      <c r="Y184" s="6">
        <v>3.5</v>
      </c>
      <c r="Z184" s="6">
        <v>0.29527655243873596</v>
      </c>
      <c r="AA184" s="6">
        <v>2.0315286389424245</v>
      </c>
      <c r="AB184" s="13">
        <f>coeff!$D$1+coeff!$D$2*C184+coeff!$D$3*D184+coeff!$D$4*N184+coeff!$D$5*W184+coeff!$D$6*X184+coeff!$D$7*Y184+coeff!$D$8*Z184+coeff!$D$9*AA184</f>
        <v>1.0259211077150807</v>
      </c>
      <c r="AC184" s="13">
        <f>coeff!$E$1+coeff!$E$2*C184+coeff!$E$3*D184+coeff!$E$4*N184+coeff!$E$5*W184+coeff!$E$6*X184+coeff!$E$7*Y184+coeff!$E$8*Z184+coeff!$E$9*AA184</f>
        <v>1.2055527271370354</v>
      </c>
      <c r="AD184" s="13">
        <f>coeff!$F$1+coeff!$F$2*C184+coeff!$F$3*D184+coeff!$F$4*N184+coeff!$F$5*W184+coeff!$F$6*X184+coeff!$F$7*Y184+coeff!$F$8*Z184+coeff!$F$9*AA184</f>
        <v>1.1127673452851612</v>
      </c>
      <c r="AE184" s="13">
        <f>coeff!$G$1+coeff!$G$2*C184+coeff!$G$3*D184+coeff!$G$4*N184+coeff!$G$5*W184+coeff!$G$6*X184+coeff!$G$7*Y184+coeff!$G$8*Z184+coeff!$G$9*AA184</f>
        <v>1.1899496008228139</v>
      </c>
      <c r="AG184" s="6">
        <v>0.969779065027642</v>
      </c>
      <c r="AH184" s="13">
        <v>1.0259211077150807</v>
      </c>
      <c r="AI184" s="6">
        <v>0.969779065027642</v>
      </c>
      <c r="AJ184" s="3">
        <f t="shared" si="19"/>
        <v>5.7891580373348734</v>
      </c>
      <c r="AM184" s="3">
        <v>1868.390460156485</v>
      </c>
      <c r="AN184" s="3">
        <v>1891.2465678982692</v>
      </c>
      <c r="AP184" s="6">
        <v>1.0911680911681632</v>
      </c>
      <c r="AQ184" s="13">
        <v>1.2055527271370354</v>
      </c>
      <c r="AR184" s="6">
        <v>1.0911680911681632</v>
      </c>
      <c r="AS184" s="13">
        <f t="shared" si="20"/>
        <v>10.482769510462537</v>
      </c>
      <c r="AV184" s="6">
        <v>1.0267291069030762</v>
      </c>
      <c r="AW184" s="13">
        <v>1.1127673452851612</v>
      </c>
      <c r="AX184" s="6">
        <v>1.0267291069030762</v>
      </c>
      <c r="AY184" s="13">
        <f t="shared" si="21"/>
        <v>8.379838245903267</v>
      </c>
      <c r="BA184" s="6">
        <v>1.1139601139601139</v>
      </c>
      <c r="BB184" s="13">
        <v>1.1899496008228139</v>
      </c>
      <c r="BC184" s="6">
        <v>1.1139601139601139</v>
      </c>
      <c r="BD184" s="13">
        <f t="shared" si="22"/>
        <v>6.8215626314086215</v>
      </c>
      <c r="BG184" s="13">
        <v>1.1127673452851612</v>
      </c>
      <c r="BH184" s="13">
        <v>1.0259211077150807</v>
      </c>
      <c r="BI184" s="3">
        <v>2163.556674627243</v>
      </c>
      <c r="BJ184" s="13">
        <f t="shared" si="23"/>
        <v>-2.4868221627000864E-2</v>
      </c>
      <c r="BK184" s="13">
        <f t="shared" si="24"/>
        <v>2.1386884530002419</v>
      </c>
      <c r="BL184" s="13">
        <f t="shared" si="26"/>
        <v>-1.1627790664000022</v>
      </c>
      <c r="BO184" s="3">
        <v>1996.5081719307182</v>
      </c>
      <c r="BP184" s="3">
        <v>2163.556674627243</v>
      </c>
      <c r="BQ184" s="3">
        <v>1996.5081719307182</v>
      </c>
      <c r="BR184" s="13">
        <f t="shared" si="25"/>
        <v>8.3670332556155262</v>
      </c>
    </row>
    <row r="185" spans="1:70" ht="43.2" x14ac:dyDescent="0.3">
      <c r="A185" s="5" t="s">
        <v>221</v>
      </c>
      <c r="B185" s="6" t="s">
        <v>222</v>
      </c>
      <c r="C185" s="6">
        <v>10</v>
      </c>
      <c r="D185" s="6">
        <v>555</v>
      </c>
      <c r="E185" s="6">
        <v>657</v>
      </c>
      <c r="F185" s="6">
        <v>78344.635540479372</v>
      </c>
      <c r="G185" s="6">
        <v>5200</v>
      </c>
      <c r="H185" s="6">
        <v>634.36842105263156</v>
      </c>
      <c r="I185" s="6">
        <v>1.1837837837837837</v>
      </c>
      <c r="J185" s="6">
        <v>141.16150547834121</v>
      </c>
      <c r="K185" s="6">
        <v>5200</v>
      </c>
      <c r="L185" s="6">
        <v>1.1430062055587769</v>
      </c>
      <c r="M185" s="6">
        <v>676.94657700447794</v>
      </c>
      <c r="N185" s="6">
        <v>87384.401179765438</v>
      </c>
      <c r="O185" s="6">
        <v>5800</v>
      </c>
      <c r="P185" s="6">
        <v>592.58754900941778</v>
      </c>
      <c r="Q185" s="6">
        <v>1.2197235621702305</v>
      </c>
      <c r="R185" s="6">
        <v>157.44937133789062</v>
      </c>
      <c r="S185" s="6">
        <v>5800</v>
      </c>
      <c r="T185" s="6">
        <v>1.0677253135304825</v>
      </c>
      <c r="U185" s="6">
        <v>4000</v>
      </c>
      <c r="V185" s="6">
        <v>5800</v>
      </c>
      <c r="W185" s="6">
        <v>73824.75</v>
      </c>
      <c r="X185" s="6">
        <v>4.5599999999999996</v>
      </c>
      <c r="Y185" s="6">
        <v>4.25</v>
      </c>
      <c r="Z185" s="6">
        <v>0.38123685121536255</v>
      </c>
      <c r="AA185" s="6">
        <v>2.7546890494287237</v>
      </c>
      <c r="AB185" s="13">
        <f>coeff!$D$1+coeff!$D$2*C185+coeff!$D$3*D185+coeff!$D$4*N185+coeff!$D$5*W185+coeff!$D$6*X185+coeff!$D$7*Y185+coeff!$D$8*Z185+coeff!$D$9*AA185</f>
        <v>1.0286345947709241</v>
      </c>
      <c r="AC185" s="13">
        <f>coeff!$E$1+coeff!$E$2*C185+coeff!$E$3*D185+coeff!$E$4*N185+coeff!$E$5*W185+coeff!$E$6*X185+coeff!$E$7*Y185+coeff!$E$8*Z185+coeff!$E$9*AA185</f>
        <v>1.1560759045005786</v>
      </c>
      <c r="AD185" s="13">
        <f>coeff!$F$1+coeff!$F$2*C185+coeff!$F$3*D185+coeff!$F$4*N185+coeff!$F$5*W185+coeff!$F$6*X185+coeff!$F$7*Y185+coeff!$F$8*Z185+coeff!$F$9*AA185</f>
        <v>1.130929327518202</v>
      </c>
      <c r="AE185" s="13">
        <f>coeff!$G$1+coeff!$G$2*C185+coeff!$G$3*D185+coeff!$G$4*N185+coeff!$G$5*W185+coeff!$G$6*X185+coeff!$G$7*Y185+coeff!$G$8*Z185+coeff!$G$9*AA185</f>
        <v>1.2147495260937542</v>
      </c>
      <c r="AG185" s="6">
        <v>1.0677253135304825</v>
      </c>
      <c r="AH185" s="13">
        <v>1.0286345947709241</v>
      </c>
      <c r="AI185" s="6">
        <v>1.0677253135304825</v>
      </c>
      <c r="AJ185" s="3">
        <f t="shared" si="19"/>
        <v>-3.6611212887988147</v>
      </c>
      <c r="AM185" s="3">
        <v>1866.7994961664401</v>
      </c>
      <c r="AN185" s="3">
        <v>2389.5734608938992</v>
      </c>
      <c r="AP185" s="6">
        <v>1.2197235621702305</v>
      </c>
      <c r="AQ185" s="13">
        <v>1.1560759045005786</v>
      </c>
      <c r="AR185" s="6">
        <v>1.2197235621702305</v>
      </c>
      <c r="AS185" s="13">
        <f t="shared" si="20"/>
        <v>-5.2182035047683106</v>
      </c>
      <c r="AV185" s="6">
        <v>1.1430062055587769</v>
      </c>
      <c r="AW185" s="13">
        <v>1.130929327518202</v>
      </c>
      <c r="AX185" s="6">
        <v>1.1430062055587769</v>
      </c>
      <c r="AY185" s="13">
        <f t="shared" si="21"/>
        <v>-1.0565890177884829</v>
      </c>
      <c r="BA185" s="6">
        <v>1.1837837837837837</v>
      </c>
      <c r="BB185" s="13">
        <v>1.2147495260937542</v>
      </c>
      <c r="BC185" s="6">
        <v>1.1837837837837837</v>
      </c>
      <c r="BD185" s="13">
        <f t="shared" si="22"/>
        <v>2.6158275467326688</v>
      </c>
      <c r="BG185" s="13">
        <v>1.130929327518202</v>
      </c>
      <c r="BH185" s="13">
        <v>1.0286345947709241</v>
      </c>
      <c r="BI185" s="3">
        <v>2139.6432966876696</v>
      </c>
      <c r="BJ185" s="13">
        <f t="shared" si="23"/>
        <v>1.9920625601456798E-2</v>
      </c>
      <c r="BK185" s="13">
        <f t="shared" si="24"/>
        <v>2.1595639222891263</v>
      </c>
      <c r="BL185" s="13">
        <f t="shared" si="26"/>
        <v>0.92243741413965841</v>
      </c>
      <c r="BO185" s="3">
        <v>2210.7315190892596</v>
      </c>
      <c r="BP185" s="3">
        <v>2139.6432966876696</v>
      </c>
      <c r="BQ185" s="3">
        <v>2210.7315190892596</v>
      </c>
      <c r="BR185" s="13">
        <f t="shared" si="25"/>
        <v>-3.2155972712089307</v>
      </c>
    </row>
    <row r="186" spans="1:70" ht="28.8" x14ac:dyDescent="0.3">
      <c r="A186" s="5" t="s">
        <v>223</v>
      </c>
      <c r="B186" s="6" t="s">
        <v>85</v>
      </c>
      <c r="C186" s="6">
        <v>7.98</v>
      </c>
      <c r="D186" s="6">
        <v>454</v>
      </c>
      <c r="E186" s="6">
        <v>511</v>
      </c>
      <c r="F186" s="6">
        <v>57023.326782735552</v>
      </c>
      <c r="G186" s="6">
        <v>3500</v>
      </c>
      <c r="H186" s="6">
        <v>482.85714285714283</v>
      </c>
      <c r="I186" s="6">
        <v>1.1255506607929515</v>
      </c>
      <c r="J186" s="6">
        <v>125.60204137166421</v>
      </c>
      <c r="K186" s="6">
        <v>3500</v>
      </c>
      <c r="L186" s="6">
        <v>1.0635619163513184</v>
      </c>
      <c r="M186" s="6">
        <v>407.60736683669529</v>
      </c>
      <c r="N186" s="6">
        <v>78203.419587751618</v>
      </c>
      <c r="O186" s="6">
        <v>4800</v>
      </c>
      <c r="P186" s="6">
        <v>365.39215888754552</v>
      </c>
      <c r="Q186" s="6">
        <v>0.89781358334073857</v>
      </c>
      <c r="R186" s="6">
        <v>172.25422668457031</v>
      </c>
      <c r="S186" s="6">
        <v>4800</v>
      </c>
      <c r="T186" s="6">
        <v>0.80482854380516655</v>
      </c>
      <c r="U186" s="6">
        <v>3000</v>
      </c>
      <c r="V186" s="6">
        <v>5000</v>
      </c>
      <c r="W186" s="6">
        <v>65169.5078125</v>
      </c>
      <c r="X186" s="6">
        <v>4.25</v>
      </c>
      <c r="Y186" s="6">
        <v>4</v>
      </c>
      <c r="Z186" s="6">
        <v>0.27949029207229614</v>
      </c>
      <c r="AA186" s="6">
        <v>1.9756004587291103</v>
      </c>
      <c r="AB186" s="13">
        <f>coeff!$D$1+coeff!$D$2*C186+coeff!$D$3*D186+coeff!$D$4*N186+coeff!$D$5*W186+coeff!$D$6*X186+coeff!$D$7*Y186+coeff!$D$8*Z186+coeff!$D$9*AA186</f>
        <v>0.7873583919055156</v>
      </c>
      <c r="AC186" s="13">
        <f>coeff!$E$1+coeff!$E$2*C186+coeff!$E$3*D186+coeff!$E$4*N186+coeff!$E$5*W186+coeff!$E$6*X186+coeff!$E$7*Y186+coeff!$E$8*Z186+coeff!$E$9*AA186</f>
        <v>0.91636828169051121</v>
      </c>
      <c r="AD186" s="13">
        <f>coeff!$F$1+coeff!$F$2*C186+coeff!$F$3*D186+coeff!$F$4*N186+coeff!$F$5*W186+coeff!$F$6*X186+coeff!$F$7*Y186+coeff!$F$8*Z186+coeff!$F$9*AA186</f>
        <v>1.0754064458310164</v>
      </c>
      <c r="AE186" s="13">
        <f>coeff!$G$1+coeff!$G$2*C186+coeff!$G$3*D186+coeff!$G$4*N186+coeff!$G$5*W186+coeff!$G$6*X186+coeff!$G$7*Y186+coeff!$G$8*Z186+coeff!$G$9*AA186</f>
        <v>1.1627116568712135</v>
      </c>
      <c r="AG186" s="6">
        <v>0.80482854380516655</v>
      </c>
      <c r="AH186" s="13">
        <v>0.7873583919055156</v>
      </c>
      <c r="AI186" s="6">
        <v>0.80482854380516655</v>
      </c>
      <c r="AJ186" s="3">
        <f t="shared" si="19"/>
        <v>-2.1706675333672236</v>
      </c>
      <c r="AM186" s="3">
        <v>1819.4324348395141</v>
      </c>
      <c r="AN186" s="3">
        <v>1872.1552421615033</v>
      </c>
      <c r="AP186" s="6">
        <v>0.89781358334073857</v>
      </c>
      <c r="AQ186" s="13">
        <v>0.91636828169051121</v>
      </c>
      <c r="AR186" s="6">
        <v>0.89781358334073857</v>
      </c>
      <c r="AS186" s="13">
        <f t="shared" si="20"/>
        <v>2.0666537791432309</v>
      </c>
      <c r="AV186" s="6">
        <v>1.0635619163513184</v>
      </c>
      <c r="AW186" s="13">
        <v>1.0754064458310164</v>
      </c>
      <c r="AX186" s="6">
        <v>1.0635619163513184</v>
      </c>
      <c r="AY186" s="13">
        <f t="shared" si="21"/>
        <v>1.113666190712449</v>
      </c>
      <c r="BA186" s="6">
        <v>1.1255506607929515</v>
      </c>
      <c r="BB186" s="13">
        <v>1.1627116568712135</v>
      </c>
      <c r="BC186" s="6">
        <v>1.1255506607929515</v>
      </c>
      <c r="BD186" s="13">
        <f t="shared" si="22"/>
        <v>3.3015836046048781</v>
      </c>
      <c r="BG186" s="13">
        <v>1.0754064458310164</v>
      </c>
      <c r="BH186" s="13">
        <v>0.7873583919055156</v>
      </c>
      <c r="BI186" s="3">
        <v>1891.2465678982692</v>
      </c>
      <c r="BJ186" s="13">
        <f t="shared" si="23"/>
        <v>-2.8481730161737273E-2</v>
      </c>
      <c r="BK186" s="13">
        <f t="shared" si="24"/>
        <v>1.862764837736532</v>
      </c>
      <c r="BL186" s="13">
        <f t="shared" si="26"/>
        <v>-1.5290029951577659</v>
      </c>
      <c r="BO186" s="3">
        <v>1868.390460156485</v>
      </c>
      <c r="BP186" s="3">
        <v>1891.2465678982692</v>
      </c>
      <c r="BQ186" s="3">
        <v>1868.390460156485</v>
      </c>
      <c r="BR186" s="13">
        <f t="shared" si="25"/>
        <v>1.2233046694035188</v>
      </c>
    </row>
    <row r="187" spans="1:70" ht="28.8" x14ac:dyDescent="0.3">
      <c r="A187" s="5" t="s">
        <v>224</v>
      </c>
      <c r="B187" s="6" t="s">
        <v>217</v>
      </c>
      <c r="C187" s="6">
        <v>10.3</v>
      </c>
      <c r="D187" s="6">
        <v>557</v>
      </c>
      <c r="E187" s="6">
        <v>658</v>
      </c>
      <c r="F187" s="6">
        <v>62879.52431755649</v>
      </c>
      <c r="G187" s="6">
        <v>4100</v>
      </c>
      <c r="H187" s="6">
        <v>633.77777777777783</v>
      </c>
      <c r="I187" s="6">
        <v>1.1813285457809695</v>
      </c>
      <c r="J187" s="6">
        <v>112.88963073169927</v>
      </c>
      <c r="K187" s="6">
        <v>4100</v>
      </c>
      <c r="L187" s="6">
        <v>1.1378417015075684</v>
      </c>
      <c r="M187" s="6">
        <v>605.47058414643641</v>
      </c>
      <c r="N187" s="6">
        <v>81283.287532451068</v>
      </c>
      <c r="O187" s="6">
        <v>5300</v>
      </c>
      <c r="P187" s="6">
        <v>535.0523665926338</v>
      </c>
      <c r="Q187" s="6">
        <v>1.0870207973903705</v>
      </c>
      <c r="R187" s="6">
        <v>145.93049621582031</v>
      </c>
      <c r="S187" s="6">
        <v>5300</v>
      </c>
      <c r="T187" s="6">
        <v>0.96059670842483635</v>
      </c>
      <c r="U187" s="6">
        <v>3600</v>
      </c>
      <c r="V187" s="6">
        <v>5300</v>
      </c>
      <c r="W187" s="6">
        <v>68247.28125</v>
      </c>
      <c r="X187" s="6">
        <v>4.4400000000000004</v>
      </c>
      <c r="Y187" s="6">
        <v>4.5</v>
      </c>
      <c r="Z187" s="6">
        <v>0.38382673263549805</v>
      </c>
      <c r="AA187" s="6">
        <v>2.640761663263103</v>
      </c>
      <c r="AB187" s="13">
        <f>coeff!$D$1+coeff!$D$2*C187+coeff!$D$3*D187+coeff!$D$4*N187+coeff!$D$5*W187+coeff!$D$6*X187+coeff!$D$7*Y187+coeff!$D$8*Z187+coeff!$D$9*AA187</f>
        <v>0.98474945365165056</v>
      </c>
      <c r="AC187" s="13">
        <f>coeff!$E$1+coeff!$E$2*C187+coeff!$E$3*D187+coeff!$E$4*N187+coeff!$E$5*W187+coeff!$E$6*X187+coeff!$E$7*Y187+coeff!$E$8*Z187+coeff!$E$9*AA187</f>
        <v>1.1520549205267285</v>
      </c>
      <c r="AD187" s="13">
        <f>coeff!$F$1+coeff!$F$2*C187+coeff!$F$3*D187+coeff!$F$4*N187+coeff!$F$5*W187+coeff!$F$6*X187+coeff!$F$7*Y187+coeff!$F$8*Z187+coeff!$F$9*AA187</f>
        <v>1.1882493272759855</v>
      </c>
      <c r="AE187" s="13">
        <f>coeff!$G$1+coeff!$G$2*C187+coeff!$G$3*D187+coeff!$G$4*N187+coeff!$G$5*W187+coeff!$G$6*X187+coeff!$G$7*Y187+coeff!$G$8*Z187+coeff!$G$9*AA187</f>
        <v>1.2956530906753148</v>
      </c>
      <c r="AG187" s="6">
        <v>0.96059670842483635</v>
      </c>
      <c r="AH187" s="13">
        <v>0.98474945365165056</v>
      </c>
      <c r="AI187" s="6">
        <v>0.96059670842483635</v>
      </c>
      <c r="AJ187" s="3">
        <f t="shared" si="19"/>
        <v>2.5143481145609279</v>
      </c>
      <c r="AM187" s="3">
        <v>1807.8662783993484</v>
      </c>
      <c r="AN187" s="3">
        <v>2045.7244409198674</v>
      </c>
      <c r="AP187" s="6">
        <v>1.0870207973903705</v>
      </c>
      <c r="AQ187" s="13">
        <v>1.1520549205267285</v>
      </c>
      <c r="AR187" s="6">
        <v>1.0870207973903705</v>
      </c>
      <c r="AS187" s="13">
        <f t="shared" si="20"/>
        <v>5.9827855449027814</v>
      </c>
      <c r="AV187" s="6">
        <v>1.1378417015075684</v>
      </c>
      <c r="AW187" s="13">
        <v>1.1882493272759855</v>
      </c>
      <c r="AX187" s="6">
        <v>1.1378417015075684</v>
      </c>
      <c r="AY187" s="13">
        <f t="shared" si="21"/>
        <v>4.4301088368997421</v>
      </c>
      <c r="BA187" s="6">
        <v>1.1813285457809695</v>
      </c>
      <c r="BB187" s="13">
        <v>1.2956530906753148</v>
      </c>
      <c r="BC187" s="6">
        <v>1.1813285457809695</v>
      </c>
      <c r="BD187" s="13">
        <f t="shared" si="22"/>
        <v>9.6776248489590166</v>
      </c>
      <c r="BG187" s="13">
        <v>1.1882493272759855</v>
      </c>
      <c r="BH187" s="13">
        <v>0.98474945365165056</v>
      </c>
      <c r="BI187" s="3">
        <v>2259.4975151889994</v>
      </c>
      <c r="BJ187" s="13">
        <f t="shared" si="23"/>
        <v>-8.6498734261363452E-2</v>
      </c>
      <c r="BK187" s="13">
        <f t="shared" si="24"/>
        <v>2.1729987809276361</v>
      </c>
      <c r="BL187" s="13">
        <f t="shared" si="26"/>
        <v>-3.9806158669098668</v>
      </c>
      <c r="BO187" s="3">
        <v>2098.4384099324047</v>
      </c>
      <c r="BP187" s="3">
        <v>2259.4975151889994</v>
      </c>
      <c r="BQ187" s="3">
        <v>2098.4384099324047</v>
      </c>
      <c r="BR187" s="13">
        <f t="shared" si="25"/>
        <v>7.6751885828177686</v>
      </c>
    </row>
    <row r="188" spans="1:70" x14ac:dyDescent="0.3">
      <c r="T188" t="s">
        <v>442</v>
      </c>
      <c r="U188">
        <f>AVERAGE(U2:U187)</f>
        <v>2914.516129032258</v>
      </c>
      <c r="V188" s="3">
        <f>AVERAGE(V2:V187)</f>
        <v>6578.4946236559135</v>
      </c>
      <c r="AI188" s="3" t="s">
        <v>266</v>
      </c>
      <c r="AJ188">
        <f>AVERAGE(AJ2:AJ187)</f>
        <v>0.46774562004513925</v>
      </c>
      <c r="AL188" s="3" t="s">
        <v>405</v>
      </c>
      <c r="AM188" s="3">
        <f>AVERAGE(AM2:AM187)</f>
        <v>2345.4950451808286</v>
      </c>
      <c r="AN188" s="3">
        <f>AVERAGE(AN2:AN187)</f>
        <v>2349.9569220435969</v>
      </c>
      <c r="AS188" s="3">
        <f>AVERAGE(AS2:AS187)</f>
        <v>0.54183297410908038</v>
      </c>
      <c r="AY188" s="3">
        <f>AVERAGE(AY2:AY187)</f>
        <v>0.3461928602513536</v>
      </c>
      <c r="BD188" s="3">
        <f>AVERAGE(BD2:BD187)</f>
        <v>0.35835738816026808</v>
      </c>
      <c r="BJ188" s="3">
        <f>AVERAGE(BJ2:BJ187)</f>
        <v>-5.1424346732444459E-3</v>
      </c>
      <c r="BK188" t="s">
        <v>405</v>
      </c>
      <c r="BL188" s="3">
        <f>AVERAGE(BL2:BL187)</f>
        <v>-0.23364068925034828</v>
      </c>
      <c r="BN188" s="3" t="s">
        <v>405</v>
      </c>
      <c r="BO188" s="3">
        <f>AVERAGE(BO2:BO187)</f>
        <v>2345.495045180829</v>
      </c>
      <c r="BP188" s="3">
        <f>AVERAGE(BP2:BP187)</f>
        <v>2349.9569220435956</v>
      </c>
      <c r="BQ188" s="3" t="s">
        <v>405</v>
      </c>
      <c r="BR188" s="3">
        <f>AVERAGE(BR2:BR187)</f>
        <v>0.62081555961334678</v>
      </c>
    </row>
    <row r="189" spans="1:70" x14ac:dyDescent="0.3">
      <c r="T189" t="s">
        <v>267</v>
      </c>
      <c r="U189">
        <f>STDEV(U2:U187)</f>
        <v>507.30238571216989</v>
      </c>
      <c r="V189" s="3">
        <f>STDEV(V2:V187)</f>
        <v>428.5360276545789</v>
      </c>
      <c r="AI189" s="3" t="s">
        <v>267</v>
      </c>
      <c r="AJ189">
        <f>STDEV(AJ2:AJ187)</f>
        <v>7.3091724979933632</v>
      </c>
      <c r="AL189" s="3" t="s">
        <v>406</v>
      </c>
      <c r="AM189" s="3">
        <f>STDEV(AM2:AM187)</f>
        <v>230.84487070396733</v>
      </c>
      <c r="AN189" s="3">
        <f>STDEV(AN2:AN187)</f>
        <v>176.20043239057176</v>
      </c>
      <c r="AS189" s="3">
        <f>STDEV(AS2:AS187)</f>
        <v>7.5124898008840919</v>
      </c>
      <c r="AY189" s="3">
        <f>STDEV(AY2:AY187)</f>
        <v>6.2601751217086834</v>
      </c>
      <c r="BD189" s="3">
        <f>STDEV(BD2:BD187)</f>
        <v>6.1416237448818443</v>
      </c>
      <c r="BJ189" s="3">
        <f>STDEV(BJ2:BJ187)</f>
        <v>5.0663350881471336E-2</v>
      </c>
      <c r="BK189" t="s">
        <v>406</v>
      </c>
      <c r="BL189" s="3">
        <f>STDEV(BL2:BL187)</f>
        <v>2.19804404269872</v>
      </c>
      <c r="BN189" s="3" t="s">
        <v>406</v>
      </c>
      <c r="BO189" s="3">
        <f>STDEV(BO2:BO187)</f>
        <v>230.8448707039673</v>
      </c>
      <c r="BP189" s="3">
        <f>STDEV(BP2:BP187)</f>
        <v>176.20043239057182</v>
      </c>
      <c r="BQ189" s="3" t="s">
        <v>406</v>
      </c>
      <c r="BR189" s="3">
        <f>STDEV(BR2:BR187)</f>
        <v>6.9528748500150073</v>
      </c>
    </row>
    <row r="190" spans="1:70" x14ac:dyDescent="0.3">
      <c r="T190" t="s">
        <v>429</v>
      </c>
      <c r="U190">
        <f>MAX(U2:U187)</f>
        <v>5100</v>
      </c>
      <c r="V190" s="3">
        <f>MAX(V2:V187)</f>
        <v>7000</v>
      </c>
      <c r="AL190" s="3" t="s">
        <v>407</v>
      </c>
      <c r="AM190" s="13">
        <f>MAX(AM2:AM187)</f>
        <v>3214.2599993705353</v>
      </c>
      <c r="AN190" s="13">
        <f>MAX(AN2:AN187)</f>
        <v>2808.4297630261267</v>
      </c>
      <c r="BJ190" s="13">
        <f>MAX(BJ2:BJ187)</f>
        <v>0.20655659914760793</v>
      </c>
      <c r="BK190" t="s">
        <v>407</v>
      </c>
      <c r="BL190" s="13">
        <f>MAX(BL2:BL187)</f>
        <v>7.7868753515541318</v>
      </c>
      <c r="BN190" s="3" t="s">
        <v>407</v>
      </c>
      <c r="BO190" s="13">
        <f>MAX(BO2:BO187)</f>
        <v>3214.2599993705353</v>
      </c>
      <c r="BP190" s="13">
        <f>MAX(BP2:BP187)</f>
        <v>2808.4297630261267</v>
      </c>
    </row>
    <row r="191" spans="1:70" x14ac:dyDescent="0.3">
      <c r="T191" t="s">
        <v>408</v>
      </c>
      <c r="U191">
        <f>MIN(U2:U187)</f>
        <v>2500</v>
      </c>
      <c r="V191" s="3">
        <f>MIN(V2:V187)</f>
        <v>5000</v>
      </c>
      <c r="AL191" s="3" t="s">
        <v>408</v>
      </c>
      <c r="AM191" s="13">
        <f>MIN(AM2:AM187)</f>
        <v>1807.8662783993484</v>
      </c>
      <c r="AN191" s="13">
        <f>MIN(AN2:AN187)</f>
        <v>1809.3766983111343</v>
      </c>
      <c r="BJ191" s="13">
        <f>MIN(BJ2:BJ187)</f>
        <v>-0.17982546757384243</v>
      </c>
      <c r="BK191" t="s">
        <v>408</v>
      </c>
      <c r="BL191" s="13">
        <f>MIN(BL2:BL187)</f>
        <v>-8.3931232453571134</v>
      </c>
      <c r="BN191" s="3" t="s">
        <v>408</v>
      </c>
      <c r="BO191" s="13">
        <f>MIN(BO2:BO187)</f>
        <v>1807.8662783993484</v>
      </c>
      <c r="BP191" s="13">
        <f>MIN(BP2:BP187)</f>
        <v>1809.3766983111343</v>
      </c>
    </row>
  </sheetData>
  <sortState ref="AM2:AN191">
    <sortCondition descending="1" ref="AM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609"/>
  <sheetViews>
    <sheetView workbookViewId="0">
      <pane ySplit="1" topLeftCell="A36" activePane="bottomLeft" state="frozen"/>
      <selection pane="bottomLeft" sqref="A1:I49"/>
    </sheetView>
  </sheetViews>
  <sheetFormatPr defaultRowHeight="14.4" x14ac:dyDescent="0.3"/>
  <cols>
    <col min="1" max="1" width="12.33203125" customWidth="1"/>
    <col min="2" max="2" width="19.6640625" customWidth="1"/>
    <col min="3" max="3" width="16.109375" customWidth="1"/>
    <col min="4" max="4" width="21.44140625" customWidth="1"/>
    <col min="5" max="5" width="13.6640625" customWidth="1"/>
    <col min="6" max="6" width="14.33203125" customWidth="1"/>
    <col min="7" max="7" width="13.88671875" customWidth="1"/>
    <col min="9" max="9" width="17.33203125" customWidth="1"/>
  </cols>
  <sheetData>
    <row r="1" spans="1:9" s="3" customFormat="1" ht="81" customHeight="1" thickBot="1" x14ac:dyDescent="0.3">
      <c r="A1" s="29" t="s">
        <v>377</v>
      </c>
      <c r="B1" s="29"/>
      <c r="C1" s="29"/>
      <c r="D1" s="29"/>
      <c r="E1" s="21" t="s">
        <v>349</v>
      </c>
      <c r="F1" s="22" t="s">
        <v>348</v>
      </c>
      <c r="G1" s="21" t="s">
        <v>376</v>
      </c>
      <c r="H1" s="30" t="s">
        <v>378</v>
      </c>
      <c r="I1" s="31"/>
    </row>
    <row r="2" spans="1:9" ht="45.75" thickBot="1" x14ac:dyDescent="0.3">
      <c r="A2" s="18" t="s">
        <v>345</v>
      </c>
      <c r="B2" s="19" t="s">
        <v>210</v>
      </c>
      <c r="C2" s="20" t="s">
        <v>211</v>
      </c>
      <c r="D2" s="21" t="s">
        <v>272</v>
      </c>
      <c r="E2" s="3">
        <v>4.5</v>
      </c>
      <c r="H2">
        <f>E5/2</f>
        <v>124</v>
      </c>
      <c r="I2" t="s">
        <v>350</v>
      </c>
    </row>
    <row r="3" spans="1:9" ht="15.75" thickBot="1" x14ac:dyDescent="0.3">
      <c r="A3" s="17" t="s">
        <v>344</v>
      </c>
      <c r="C3" s="3">
        <v>11</v>
      </c>
      <c r="D3" s="21" t="s">
        <v>273</v>
      </c>
      <c r="E3" s="3">
        <v>4.3499999999999996</v>
      </c>
      <c r="H3">
        <f>90-H2/2</f>
        <v>28</v>
      </c>
      <c r="I3" t="s">
        <v>351</v>
      </c>
    </row>
    <row r="4" spans="1:9" ht="15" x14ac:dyDescent="0.25">
      <c r="A4" s="3"/>
      <c r="B4" s="4"/>
      <c r="C4" s="3"/>
      <c r="D4" s="21" t="s">
        <v>274</v>
      </c>
      <c r="E4" s="3">
        <v>2.25</v>
      </c>
      <c r="H4">
        <f>0.5*SIN(PI()/(180/H3))</f>
        <v>0.23473578139294538</v>
      </c>
      <c r="I4" t="s">
        <v>352</v>
      </c>
    </row>
    <row r="5" spans="1:9" ht="15" x14ac:dyDescent="0.25">
      <c r="A5" s="3"/>
      <c r="B5" s="4"/>
      <c r="C5" s="3"/>
      <c r="D5" s="21" t="s">
        <v>275</v>
      </c>
      <c r="E5" s="3">
        <v>248</v>
      </c>
      <c r="H5">
        <f>0.5*COS(PI()/(180/H3))</f>
        <v>0.44147379642946349</v>
      </c>
      <c r="I5" t="s">
        <v>353</v>
      </c>
    </row>
    <row r="6" spans="1:9" ht="15" x14ac:dyDescent="0.25">
      <c r="A6" s="3"/>
      <c r="B6" s="4"/>
      <c r="C6" s="3"/>
      <c r="D6" s="21" t="s">
        <v>276</v>
      </c>
      <c r="E6" s="3">
        <v>0.61899999999999999</v>
      </c>
      <c r="H6">
        <f>E6+0.5</f>
        <v>1.119</v>
      </c>
      <c r="I6" t="s">
        <v>355</v>
      </c>
    </row>
    <row r="7" spans="1:9" ht="30" x14ac:dyDescent="0.25">
      <c r="A7" s="3"/>
      <c r="B7" s="3"/>
      <c r="C7" s="3"/>
      <c r="D7" s="21" t="s">
        <v>277</v>
      </c>
      <c r="E7" s="3">
        <v>535</v>
      </c>
      <c r="H7">
        <f>-(H4-H6)/H5^2</f>
        <v>4.5370356247193877</v>
      </c>
      <c r="I7" t="s">
        <v>354</v>
      </c>
    </row>
    <row r="8" spans="1:9" ht="45" x14ac:dyDescent="0.25">
      <c r="A8" s="3"/>
      <c r="B8" s="23" t="s">
        <v>346</v>
      </c>
      <c r="C8" s="3"/>
      <c r="D8" s="3">
        <v>2500</v>
      </c>
      <c r="E8" s="3"/>
      <c r="F8">
        <f>E8*D8*2*PI()/60/550</f>
        <v>0</v>
      </c>
      <c r="H8">
        <f>-H7*(0.4^2)+H6</f>
        <v>0.39307430004489785</v>
      </c>
      <c r="I8" t="s">
        <v>356</v>
      </c>
    </row>
    <row r="9" spans="1:9" ht="60" x14ac:dyDescent="0.25">
      <c r="A9" s="3"/>
      <c r="B9" s="24" t="s">
        <v>347</v>
      </c>
      <c r="C9" s="3"/>
      <c r="D9" s="3">
        <f>2600</f>
        <v>2600</v>
      </c>
      <c r="E9" s="3"/>
      <c r="F9" s="3">
        <f t="shared" ref="F9:F53" si="0">E9*D9*2*PI()/60/550</f>
        <v>0</v>
      </c>
      <c r="G9" s="3"/>
      <c r="H9" s="3">
        <f>-H7*(0.3^2)+H6</f>
        <v>0.7106667937752551</v>
      </c>
      <c r="I9" t="s">
        <v>357</v>
      </c>
    </row>
    <row r="10" spans="1:9" ht="15" x14ac:dyDescent="0.25">
      <c r="A10" s="3"/>
      <c r="B10" s="4"/>
      <c r="C10" s="3"/>
      <c r="D10" s="3">
        <f t="shared" ref="D10:D53" si="1">D9+100</f>
        <v>2700</v>
      </c>
      <c r="E10" s="3"/>
      <c r="F10" s="3">
        <f t="shared" si="0"/>
        <v>0</v>
      </c>
      <c r="G10" s="3"/>
      <c r="H10" s="3">
        <f>-H7*(0.2^2)+H6</f>
        <v>0.93751857501122449</v>
      </c>
      <c r="I10" t="s">
        <v>358</v>
      </c>
    </row>
    <row r="11" spans="1:9" ht="15" x14ac:dyDescent="0.25">
      <c r="A11" s="3"/>
      <c r="B11" s="4"/>
      <c r="C11" s="3"/>
      <c r="D11" s="3">
        <f t="shared" si="1"/>
        <v>2800</v>
      </c>
      <c r="E11" s="3"/>
      <c r="F11" s="3">
        <f t="shared" si="0"/>
        <v>0</v>
      </c>
      <c r="G11" s="3"/>
      <c r="H11" s="3">
        <f>-H7*(0.1^2)+H6</f>
        <v>1.0736296437528061</v>
      </c>
      <c r="I11" t="s">
        <v>359</v>
      </c>
    </row>
    <row r="12" spans="1:9" ht="15" x14ac:dyDescent="0.25">
      <c r="A12" s="3"/>
      <c r="B12" s="4"/>
      <c r="C12" s="3"/>
      <c r="D12" s="3">
        <f t="shared" si="1"/>
        <v>2900</v>
      </c>
      <c r="E12" s="3"/>
      <c r="F12" s="3">
        <f t="shared" si="0"/>
        <v>0</v>
      </c>
      <c r="G12" s="3"/>
      <c r="H12">
        <f>H6</f>
        <v>1.119</v>
      </c>
      <c r="I12" t="s">
        <v>360</v>
      </c>
    </row>
    <row r="13" spans="1:9" ht="15" x14ac:dyDescent="0.25">
      <c r="A13" s="3"/>
      <c r="B13" s="4"/>
      <c r="C13" s="3"/>
      <c r="D13" s="3">
        <f>D12+100</f>
        <v>3000</v>
      </c>
      <c r="E13" s="3">
        <v>578</v>
      </c>
      <c r="F13" s="3">
        <f t="shared" si="0"/>
        <v>330.15282795907279</v>
      </c>
      <c r="G13" s="3">
        <f t="shared" ref="G13:G53" si="2">0.0011423*$E$3^2*$E$2*D13*$E$5*$E$6/($H$26*$H$27)</f>
        <v>45544.542545270386</v>
      </c>
      <c r="H13">
        <f>H11</f>
        <v>1.0736296437528061</v>
      </c>
      <c r="I13" t="s">
        <v>361</v>
      </c>
    </row>
    <row r="14" spans="1:9" ht="15" x14ac:dyDescent="0.25">
      <c r="A14" s="3"/>
      <c r="B14" s="3"/>
      <c r="C14" s="3"/>
      <c r="D14" s="3">
        <f t="shared" si="1"/>
        <v>3100</v>
      </c>
      <c r="E14" s="3"/>
      <c r="F14" s="3">
        <f t="shared" si="0"/>
        <v>0</v>
      </c>
      <c r="G14" s="3"/>
      <c r="H14">
        <f>H10</f>
        <v>0.93751857501122449</v>
      </c>
      <c r="I14" t="s">
        <v>362</v>
      </c>
    </row>
    <row r="15" spans="1:9" ht="15" x14ac:dyDescent="0.25">
      <c r="A15" s="3"/>
      <c r="B15" s="3"/>
      <c r="C15" s="3"/>
      <c r="D15" s="3">
        <f t="shared" si="1"/>
        <v>3200</v>
      </c>
      <c r="E15" s="3">
        <v>602</v>
      </c>
      <c r="F15" s="3">
        <f t="shared" si="0"/>
        <v>366.78570229547745</v>
      </c>
      <c r="G15" s="3">
        <f t="shared" si="2"/>
        <v>48580.845381621744</v>
      </c>
      <c r="H15">
        <f>H9</f>
        <v>0.7106667937752551</v>
      </c>
      <c r="I15" t="s">
        <v>363</v>
      </c>
    </row>
    <row r="16" spans="1:9" ht="15" x14ac:dyDescent="0.25">
      <c r="A16" s="3"/>
      <c r="B16" s="3"/>
      <c r="C16" s="3"/>
      <c r="D16" s="3">
        <f t="shared" si="1"/>
        <v>3300</v>
      </c>
      <c r="E16" s="3"/>
      <c r="F16" s="3">
        <f t="shared" si="0"/>
        <v>0</v>
      </c>
      <c r="G16" s="3"/>
      <c r="H16">
        <f>H8</f>
        <v>0.39307430004489785</v>
      </c>
      <c r="I16" t="s">
        <v>364</v>
      </c>
    </row>
    <row r="17" spans="1:9" ht="15" x14ac:dyDescent="0.25">
      <c r="A17" s="3"/>
      <c r="B17" s="3"/>
      <c r="C17" s="3"/>
      <c r="D17" s="3">
        <f t="shared" si="1"/>
        <v>3400</v>
      </c>
      <c r="E17" s="3">
        <v>624</v>
      </c>
      <c r="F17" s="3">
        <f t="shared" si="0"/>
        <v>403.95169538521856</v>
      </c>
      <c r="G17" s="3">
        <f t="shared" si="2"/>
        <v>51617.148217973117</v>
      </c>
      <c r="H17">
        <f>SQRT(0.4^2+H8^2)-0.5</f>
        <v>6.0809598130940001E-2</v>
      </c>
      <c r="I17" t="s">
        <v>365</v>
      </c>
    </row>
    <row r="18" spans="1:9" ht="15" x14ac:dyDescent="0.25">
      <c r="A18" s="3"/>
      <c r="B18" s="3"/>
      <c r="C18" s="3"/>
      <c r="D18" s="3">
        <f t="shared" si="1"/>
        <v>3500</v>
      </c>
      <c r="E18" s="3"/>
      <c r="F18" s="3">
        <f t="shared" si="0"/>
        <v>0</v>
      </c>
      <c r="G18" s="3"/>
      <c r="H18" s="3">
        <f>SQRT(0.3^2+H9^2)-0.5</f>
        <v>0.27139308512249516</v>
      </c>
      <c r="I18" t="s">
        <v>366</v>
      </c>
    </row>
    <row r="19" spans="1:9" ht="15" x14ac:dyDescent="0.25">
      <c r="A19" s="3"/>
      <c r="B19" s="3"/>
      <c r="C19" s="3"/>
      <c r="D19" s="3">
        <f t="shared" si="1"/>
        <v>3600</v>
      </c>
      <c r="E19" s="3">
        <v>652</v>
      </c>
      <c r="F19" s="3">
        <f t="shared" si="0"/>
        <v>446.90583493975527</v>
      </c>
      <c r="G19" s="3">
        <f t="shared" si="2"/>
        <v>54653.451054324469</v>
      </c>
      <c r="H19" s="3">
        <f>SQRT(0.2^2+H10^2)-0.5</f>
        <v>0.45861414473763995</v>
      </c>
      <c r="I19" t="s">
        <v>367</v>
      </c>
    </row>
    <row r="20" spans="1:9" ht="15" x14ac:dyDescent="0.25">
      <c r="A20" s="3"/>
      <c r="B20" s="3"/>
      <c r="C20" s="3"/>
      <c r="D20" s="3">
        <f t="shared" si="1"/>
        <v>3700</v>
      </c>
      <c r="E20" s="3"/>
      <c r="F20" s="3">
        <f t="shared" si="0"/>
        <v>0</v>
      </c>
      <c r="G20" s="3"/>
      <c r="H20" s="3">
        <f>SQRT(0.1^2+H11^2)-0.5</f>
        <v>0.57827668617325556</v>
      </c>
      <c r="I20" t="s">
        <v>368</v>
      </c>
    </row>
    <row r="21" spans="1:9" ht="15" x14ac:dyDescent="0.25">
      <c r="A21" s="3"/>
      <c r="B21" s="3"/>
      <c r="C21" s="3"/>
      <c r="D21" s="3">
        <f t="shared" si="1"/>
        <v>3800</v>
      </c>
      <c r="E21" s="3">
        <v>661</v>
      </c>
      <c r="F21" s="3">
        <f t="shared" si="0"/>
        <v>478.24560165374805</v>
      </c>
      <c r="G21" s="3">
        <f t="shared" si="2"/>
        <v>57689.753890675813</v>
      </c>
      <c r="H21" s="3">
        <f>SQRT(0^2+H12^2)-0.5</f>
        <v>0.61899999999999999</v>
      </c>
      <c r="I21" t="s">
        <v>369</v>
      </c>
    </row>
    <row r="22" spans="1:9" ht="15" x14ac:dyDescent="0.25">
      <c r="A22" s="3"/>
      <c r="B22" s="3"/>
      <c r="C22" s="3"/>
      <c r="D22" s="3">
        <f t="shared" si="1"/>
        <v>3900</v>
      </c>
      <c r="E22" s="3"/>
      <c r="F22" s="3">
        <f t="shared" si="0"/>
        <v>0</v>
      </c>
      <c r="G22" s="3"/>
      <c r="H22" s="3">
        <f>H20</f>
        <v>0.57827668617325556</v>
      </c>
      <c r="I22" t="s">
        <v>370</v>
      </c>
    </row>
    <row r="23" spans="1:9" ht="15" x14ac:dyDescent="0.25">
      <c r="A23" s="3"/>
      <c r="B23" s="3"/>
      <c r="C23" s="3"/>
      <c r="D23" s="3">
        <f t="shared" si="1"/>
        <v>4000</v>
      </c>
      <c r="E23" s="3">
        <v>667</v>
      </c>
      <c r="F23" s="3">
        <f t="shared" si="0"/>
        <v>507.98601210773137</v>
      </c>
      <c r="G23" s="3">
        <f t="shared" si="2"/>
        <v>60726.056727027179</v>
      </c>
      <c r="H23" s="3">
        <f>H19</f>
        <v>0.45861414473763995</v>
      </c>
      <c r="I23" t="s">
        <v>371</v>
      </c>
    </row>
    <row r="24" spans="1:9" ht="15" x14ac:dyDescent="0.25">
      <c r="A24" s="3"/>
      <c r="B24" s="3"/>
      <c r="C24" s="3"/>
      <c r="D24" s="3">
        <f t="shared" si="1"/>
        <v>4100</v>
      </c>
      <c r="E24" s="3"/>
      <c r="F24" s="3">
        <f t="shared" si="0"/>
        <v>0</v>
      </c>
      <c r="G24" s="3"/>
      <c r="H24" s="3">
        <f>H18</f>
        <v>0.27139308512249516</v>
      </c>
      <c r="I24" t="s">
        <v>372</v>
      </c>
    </row>
    <row r="25" spans="1:9" ht="15" x14ac:dyDescent="0.25">
      <c r="A25" s="3"/>
      <c r="B25" s="3"/>
      <c r="C25" s="3"/>
      <c r="D25" s="3">
        <f t="shared" si="1"/>
        <v>4200</v>
      </c>
      <c r="E25" s="3">
        <v>684</v>
      </c>
      <c r="F25" s="3">
        <f t="shared" si="0"/>
        <v>546.97984092319746</v>
      </c>
      <c r="G25" s="3">
        <f t="shared" si="2"/>
        <v>63762.359563378544</v>
      </c>
      <c r="H25" s="3">
        <f>H17</f>
        <v>6.0809598130940001E-2</v>
      </c>
      <c r="I25" t="s">
        <v>373</v>
      </c>
    </row>
    <row r="26" spans="1:9" ht="15" x14ac:dyDescent="0.25">
      <c r="A26" s="3"/>
      <c r="B26" s="3"/>
      <c r="C26" s="3"/>
      <c r="D26" s="3">
        <f t="shared" si="1"/>
        <v>4300</v>
      </c>
      <c r="E26" s="3"/>
      <c r="F26" s="3">
        <f t="shared" si="0"/>
        <v>0</v>
      </c>
      <c r="G26" s="3"/>
      <c r="H26">
        <f>AVERAGE(H17:H25)</f>
        <v>0.37302078092540675</v>
      </c>
      <c r="I26" s="25" t="s">
        <v>374</v>
      </c>
    </row>
    <row r="27" spans="1:9" ht="15" x14ac:dyDescent="0.25">
      <c r="A27" s="3"/>
      <c r="B27" s="3"/>
      <c r="C27" s="3"/>
      <c r="D27" s="3">
        <f t="shared" si="1"/>
        <v>4400</v>
      </c>
      <c r="E27" s="6">
        <v>690</v>
      </c>
      <c r="F27" s="3">
        <f t="shared" si="0"/>
        <v>578.0530482605219</v>
      </c>
      <c r="G27" s="3">
        <f t="shared" si="2"/>
        <v>66798.662399729903</v>
      </c>
      <c r="H27">
        <f>H26*PI()*E4</f>
        <v>2.6367285262310673</v>
      </c>
      <c r="I27" s="25" t="s">
        <v>375</v>
      </c>
    </row>
    <row r="28" spans="1:9" ht="15" x14ac:dyDescent="0.25">
      <c r="A28" s="3"/>
      <c r="B28" s="3"/>
      <c r="C28" s="3"/>
      <c r="D28" s="3">
        <f t="shared" si="1"/>
        <v>4500</v>
      </c>
      <c r="E28" s="3"/>
      <c r="F28" s="3">
        <f t="shared" si="0"/>
        <v>0</v>
      </c>
      <c r="G28" s="3"/>
    </row>
    <row r="29" spans="1:9" ht="15" x14ac:dyDescent="0.25">
      <c r="A29" s="3"/>
      <c r="B29" s="3"/>
      <c r="C29" s="3"/>
      <c r="D29" s="3">
        <f t="shared" si="1"/>
        <v>4600</v>
      </c>
      <c r="E29" s="3">
        <v>686</v>
      </c>
      <c r="F29" s="3">
        <f t="shared" si="0"/>
        <v>600.82483501017884</v>
      </c>
      <c r="G29" s="3">
        <f t="shared" si="2"/>
        <v>69834.965236081262</v>
      </c>
    </row>
    <row r="30" spans="1:9" ht="15" x14ac:dyDescent="0.25">
      <c r="A30" s="3"/>
      <c r="B30" s="3"/>
      <c r="C30" s="3"/>
      <c r="D30" s="3">
        <f t="shared" si="1"/>
        <v>4700</v>
      </c>
      <c r="E30" s="3"/>
      <c r="F30" s="3">
        <f t="shared" si="0"/>
        <v>0</v>
      </c>
      <c r="G30" s="3"/>
    </row>
    <row r="31" spans="1:9" ht="15" x14ac:dyDescent="0.25">
      <c r="A31" s="3"/>
      <c r="B31" s="3"/>
      <c r="C31" s="3"/>
      <c r="D31" s="3">
        <f t="shared" si="1"/>
        <v>4800</v>
      </c>
      <c r="E31" s="3">
        <v>680</v>
      </c>
      <c r="F31" s="3">
        <f t="shared" si="0"/>
        <v>621.46414674649009</v>
      </c>
      <c r="G31" s="3">
        <f t="shared" si="2"/>
        <v>72871.26807243262</v>
      </c>
    </row>
    <row r="32" spans="1:9" ht="15" x14ac:dyDescent="0.25">
      <c r="A32" s="3"/>
      <c r="B32" s="3"/>
      <c r="C32" s="3"/>
      <c r="D32" s="3">
        <f t="shared" si="1"/>
        <v>4900</v>
      </c>
      <c r="E32" s="3"/>
      <c r="F32" s="3">
        <f t="shared" si="0"/>
        <v>0</v>
      </c>
      <c r="G32" s="3"/>
    </row>
    <row r="33" spans="1:7" ht="15" x14ac:dyDescent="0.25">
      <c r="A33" s="3"/>
      <c r="B33" s="3"/>
      <c r="C33" s="3"/>
      <c r="D33" s="3">
        <f t="shared" si="1"/>
        <v>5000</v>
      </c>
      <c r="E33" s="6">
        <v>673</v>
      </c>
      <c r="F33" s="3">
        <f t="shared" si="0"/>
        <v>640.69450177755482</v>
      </c>
      <c r="G33" s="3">
        <f t="shared" si="2"/>
        <v>75907.570908783979</v>
      </c>
    </row>
    <row r="34" spans="1:7" ht="15" x14ac:dyDescent="0.25">
      <c r="A34" s="3"/>
      <c r="B34" s="3"/>
      <c r="C34" s="3"/>
      <c r="D34" s="3">
        <f t="shared" si="1"/>
        <v>5100</v>
      </c>
      <c r="E34" s="3"/>
      <c r="F34" s="3">
        <f t="shared" si="0"/>
        <v>0</v>
      </c>
      <c r="G34" s="3"/>
    </row>
    <row r="35" spans="1:7" ht="15" x14ac:dyDescent="0.25">
      <c r="A35" s="3"/>
      <c r="B35" s="3"/>
      <c r="C35" s="3"/>
      <c r="D35" s="3">
        <f t="shared" si="1"/>
        <v>5200</v>
      </c>
      <c r="E35" s="3">
        <v>652</v>
      </c>
      <c r="F35" s="3">
        <f t="shared" si="0"/>
        <v>645.53065046853533</v>
      </c>
      <c r="G35" s="3">
        <f t="shared" si="2"/>
        <v>78943.873745135323</v>
      </c>
    </row>
    <row r="36" spans="1:7" ht="15" x14ac:dyDescent="0.25">
      <c r="A36" s="3"/>
      <c r="B36" s="3"/>
      <c r="C36" s="3"/>
      <c r="D36" s="3">
        <f t="shared" si="1"/>
        <v>5300</v>
      </c>
      <c r="E36" s="3"/>
      <c r="F36" s="3">
        <f t="shared" si="0"/>
        <v>0</v>
      </c>
      <c r="G36" s="3"/>
    </row>
    <row r="37" spans="1:7" ht="15" x14ac:dyDescent="0.25">
      <c r="A37" s="3"/>
      <c r="B37" s="3"/>
      <c r="C37" s="3"/>
      <c r="D37" s="3">
        <f t="shared" si="1"/>
        <v>5400</v>
      </c>
      <c r="E37" s="3">
        <v>635</v>
      </c>
      <c r="F37" s="3">
        <f t="shared" si="0"/>
        <v>652.88007328238791</v>
      </c>
      <c r="G37" s="3">
        <f t="shared" si="2"/>
        <v>81980.176581486696</v>
      </c>
    </row>
    <row r="38" spans="1:7" ht="15" x14ac:dyDescent="0.25">
      <c r="A38" s="3"/>
      <c r="B38" s="3"/>
      <c r="C38" s="3"/>
      <c r="D38" s="3">
        <f t="shared" si="1"/>
        <v>5500</v>
      </c>
      <c r="E38" s="3"/>
      <c r="F38" s="3">
        <f t="shared" si="0"/>
        <v>0</v>
      </c>
      <c r="G38" s="3"/>
    </row>
    <row r="39" spans="1:7" ht="15" x14ac:dyDescent="0.25">
      <c r="A39" s="3"/>
      <c r="B39" s="3"/>
      <c r="C39" s="3"/>
      <c r="D39" s="3">
        <f t="shared" si="1"/>
        <v>5600</v>
      </c>
      <c r="E39" s="3">
        <v>610</v>
      </c>
      <c r="F39" s="3">
        <f t="shared" si="0"/>
        <v>650.40487907046861</v>
      </c>
      <c r="G39" s="3">
        <f t="shared" si="2"/>
        <v>85016.479417838069</v>
      </c>
    </row>
    <row r="40" spans="1:7" ht="15" x14ac:dyDescent="0.25">
      <c r="A40" s="3"/>
      <c r="B40" s="3"/>
      <c r="C40" s="3"/>
      <c r="D40" s="3">
        <f t="shared" si="1"/>
        <v>5700</v>
      </c>
      <c r="E40" s="3"/>
      <c r="F40" s="3">
        <f t="shared" si="0"/>
        <v>0</v>
      </c>
      <c r="G40" s="3">
        <f t="shared" si="2"/>
        <v>86534.630836013734</v>
      </c>
    </row>
    <row r="41" spans="1:7" ht="15" x14ac:dyDescent="0.25">
      <c r="A41" s="3"/>
      <c r="B41" s="3"/>
      <c r="C41" s="3"/>
      <c r="D41" s="3">
        <f t="shared" si="1"/>
        <v>5800</v>
      </c>
      <c r="E41" s="3"/>
      <c r="F41" s="3">
        <f t="shared" si="0"/>
        <v>0</v>
      </c>
      <c r="G41" s="3">
        <f t="shared" si="2"/>
        <v>88052.782254189413</v>
      </c>
    </row>
    <row r="42" spans="1:7" ht="15" x14ac:dyDescent="0.25">
      <c r="A42" s="3"/>
      <c r="B42" s="3"/>
      <c r="C42" s="3"/>
      <c r="D42" s="3">
        <f t="shared" si="1"/>
        <v>5900</v>
      </c>
      <c r="E42" s="3"/>
      <c r="F42" s="3">
        <f t="shared" si="0"/>
        <v>0</v>
      </c>
      <c r="G42" s="3"/>
    </row>
    <row r="43" spans="1:7" ht="15" x14ac:dyDescent="0.25">
      <c r="A43" s="3"/>
      <c r="B43" s="3"/>
      <c r="C43" s="3"/>
      <c r="D43" s="3">
        <f t="shared" si="1"/>
        <v>6000</v>
      </c>
      <c r="E43" s="3"/>
      <c r="F43" s="3">
        <f t="shared" si="0"/>
        <v>0</v>
      </c>
      <c r="G43" s="3"/>
    </row>
    <row r="44" spans="1:7" ht="15" x14ac:dyDescent="0.25">
      <c r="A44" s="3"/>
      <c r="B44" s="3"/>
      <c r="C44" s="3"/>
      <c r="D44" s="3">
        <f t="shared" si="1"/>
        <v>6100</v>
      </c>
      <c r="E44" s="3"/>
      <c r="F44" s="3">
        <f t="shared" si="0"/>
        <v>0</v>
      </c>
      <c r="G44" s="3"/>
    </row>
    <row r="45" spans="1:7" ht="15" x14ac:dyDescent="0.25">
      <c r="A45" s="3"/>
      <c r="B45" s="3"/>
      <c r="C45" s="3"/>
      <c r="D45" s="3">
        <f t="shared" si="1"/>
        <v>6200</v>
      </c>
      <c r="E45" s="3"/>
      <c r="F45" s="3">
        <f t="shared" si="0"/>
        <v>0</v>
      </c>
      <c r="G45" s="3"/>
    </row>
    <row r="46" spans="1:7" ht="15" x14ac:dyDescent="0.25">
      <c r="A46" s="3"/>
      <c r="B46" s="3"/>
      <c r="C46" s="3"/>
      <c r="D46" s="3">
        <f t="shared" si="1"/>
        <v>6300</v>
      </c>
      <c r="E46" s="3"/>
      <c r="F46" s="3">
        <f t="shared" si="0"/>
        <v>0</v>
      </c>
      <c r="G46" s="3"/>
    </row>
    <row r="47" spans="1:7" ht="15" x14ac:dyDescent="0.25">
      <c r="A47" s="3"/>
      <c r="B47" s="3"/>
      <c r="C47" s="3"/>
      <c r="D47" s="3">
        <f t="shared" si="1"/>
        <v>6400</v>
      </c>
      <c r="E47" s="3"/>
      <c r="F47" s="3">
        <f t="shared" si="0"/>
        <v>0</v>
      </c>
      <c r="G47" s="3"/>
    </row>
    <row r="48" spans="1:7" ht="15" x14ac:dyDescent="0.25">
      <c r="A48" s="3"/>
      <c r="B48" s="4"/>
      <c r="C48" s="3"/>
      <c r="D48" s="3">
        <f t="shared" si="1"/>
        <v>6500</v>
      </c>
      <c r="E48" s="3"/>
      <c r="F48" s="3">
        <f t="shared" si="0"/>
        <v>0</v>
      </c>
      <c r="G48" s="3"/>
    </row>
    <row r="49" spans="1:7" ht="15" x14ac:dyDescent="0.25">
      <c r="A49" s="3"/>
      <c r="B49" s="3"/>
      <c r="C49" s="3"/>
      <c r="D49" s="3">
        <f t="shared" si="1"/>
        <v>6600</v>
      </c>
      <c r="E49" s="3"/>
      <c r="F49" s="3">
        <f t="shared" si="0"/>
        <v>0</v>
      </c>
      <c r="G49" s="3"/>
    </row>
    <row r="50" spans="1:7" ht="45" x14ac:dyDescent="0.25">
      <c r="A50" s="3"/>
      <c r="B50" s="4" t="s">
        <v>278</v>
      </c>
      <c r="C50" s="3"/>
      <c r="D50" s="3">
        <f t="shared" si="1"/>
        <v>6700</v>
      </c>
      <c r="E50" s="3"/>
      <c r="F50" s="3">
        <f t="shared" si="0"/>
        <v>0</v>
      </c>
      <c r="G50" s="3">
        <f t="shared" si="2"/>
        <v>101716.14501777053</v>
      </c>
    </row>
    <row r="51" spans="1:7" ht="15" x14ac:dyDescent="0.25">
      <c r="A51" s="3"/>
      <c r="B51" s="3"/>
      <c r="C51" s="3"/>
      <c r="D51" s="3">
        <f t="shared" si="1"/>
        <v>6800</v>
      </c>
      <c r="E51" s="3"/>
      <c r="F51" s="3">
        <f t="shared" si="0"/>
        <v>0</v>
      </c>
      <c r="G51" s="3">
        <f t="shared" si="2"/>
        <v>103234.29643594623</v>
      </c>
    </row>
    <row r="52" spans="1:7" ht="15" x14ac:dyDescent="0.25">
      <c r="A52" s="3"/>
      <c r="B52" s="3"/>
      <c r="C52" s="3"/>
      <c r="D52" s="3">
        <f t="shared" si="1"/>
        <v>6900</v>
      </c>
      <c r="E52" s="3"/>
      <c r="F52" s="3">
        <f t="shared" si="0"/>
        <v>0</v>
      </c>
      <c r="G52" s="3">
        <f t="shared" si="2"/>
        <v>104752.4478541219</v>
      </c>
    </row>
    <row r="53" spans="1:7" ht="15" x14ac:dyDescent="0.25">
      <c r="A53" s="3"/>
      <c r="B53" s="3"/>
      <c r="C53" s="3"/>
      <c r="D53" s="3">
        <f t="shared" si="1"/>
        <v>7000</v>
      </c>
      <c r="E53" s="3"/>
      <c r="F53" s="3">
        <f t="shared" si="0"/>
        <v>0</v>
      </c>
      <c r="G53" s="3">
        <f t="shared" si="2"/>
        <v>106270.59927229758</v>
      </c>
    </row>
    <row r="54" spans="1:7" ht="15" x14ac:dyDescent="0.25">
      <c r="A54" s="3" t="s">
        <v>279</v>
      </c>
      <c r="B54" s="3" t="s">
        <v>145</v>
      </c>
      <c r="C54" s="3" t="s">
        <v>146</v>
      </c>
      <c r="D54" s="4" t="s">
        <v>272</v>
      </c>
      <c r="E54" s="3">
        <v>4.25</v>
      </c>
    </row>
    <row r="55" spans="1:7" ht="15" x14ac:dyDescent="0.25">
      <c r="A55" s="3"/>
      <c r="B55" s="4"/>
      <c r="C55" s="3">
        <v>11</v>
      </c>
      <c r="D55" s="4" t="s">
        <v>273</v>
      </c>
      <c r="E55" s="3">
        <v>4.125</v>
      </c>
    </row>
    <row r="56" spans="1:7" ht="15" x14ac:dyDescent="0.25">
      <c r="A56" s="3"/>
      <c r="B56" s="4"/>
      <c r="C56" s="3"/>
      <c r="D56" s="4" t="s">
        <v>274</v>
      </c>
      <c r="E56" s="3">
        <v>2.1</v>
      </c>
    </row>
    <row r="57" spans="1:7" ht="15" x14ac:dyDescent="0.25">
      <c r="A57" s="3"/>
      <c r="B57" s="4"/>
      <c r="C57" s="3"/>
      <c r="D57" s="4" t="s">
        <v>275</v>
      </c>
      <c r="E57" s="3">
        <v>268</v>
      </c>
    </row>
    <row r="58" spans="1:7" ht="15" x14ac:dyDescent="0.25">
      <c r="A58" s="3"/>
      <c r="B58" s="4"/>
      <c r="C58" s="3"/>
      <c r="D58" s="4" t="s">
        <v>276</v>
      </c>
      <c r="E58" s="3">
        <v>0.76800000000000002</v>
      </c>
    </row>
    <row r="59" spans="1:7" ht="30" x14ac:dyDescent="0.25">
      <c r="A59" s="3"/>
      <c r="B59" s="4"/>
      <c r="C59" s="3"/>
      <c r="D59" s="4" t="s">
        <v>277</v>
      </c>
      <c r="E59" s="3">
        <v>454</v>
      </c>
    </row>
    <row r="60" spans="1:7" ht="15" x14ac:dyDescent="0.25">
      <c r="A60" s="3"/>
      <c r="B60" s="4"/>
      <c r="C60" s="3"/>
      <c r="D60" s="3">
        <v>2500</v>
      </c>
      <c r="E60" s="3"/>
      <c r="F60" s="3">
        <f>E60*D60*2*PI()/60/550</f>
        <v>0</v>
      </c>
    </row>
    <row r="61" spans="1:7" x14ac:dyDescent="0.3">
      <c r="A61" s="3"/>
      <c r="B61" s="4"/>
      <c r="C61" s="3"/>
      <c r="D61" s="3">
        <f>2600</f>
        <v>2600</v>
      </c>
      <c r="E61" s="3"/>
      <c r="F61" s="3">
        <f t="shared" ref="F61:F105" si="3">E61*D61*2*PI()/60/550</f>
        <v>0</v>
      </c>
    </row>
    <row r="62" spans="1:7" x14ac:dyDescent="0.3">
      <c r="A62" s="3"/>
      <c r="B62" s="4"/>
      <c r="C62" s="3"/>
      <c r="D62" s="3">
        <f t="shared" ref="D62:D105" si="4">D61+100</f>
        <v>2700</v>
      </c>
      <c r="E62" s="3"/>
      <c r="F62" s="3">
        <f t="shared" si="3"/>
        <v>0</v>
      </c>
    </row>
    <row r="63" spans="1:7" x14ac:dyDescent="0.3">
      <c r="A63" s="3"/>
      <c r="B63" s="4"/>
      <c r="C63" s="3"/>
      <c r="D63" s="3">
        <f t="shared" si="4"/>
        <v>2800</v>
      </c>
      <c r="E63" s="3"/>
      <c r="F63" s="3">
        <f t="shared" si="3"/>
        <v>0</v>
      </c>
    </row>
    <row r="64" spans="1:7" x14ac:dyDescent="0.3">
      <c r="A64" s="3"/>
      <c r="B64" s="4"/>
      <c r="C64" s="3"/>
      <c r="D64" s="3">
        <f t="shared" si="4"/>
        <v>2900</v>
      </c>
      <c r="E64" s="3"/>
      <c r="F64" s="3">
        <f t="shared" si="3"/>
        <v>0</v>
      </c>
    </row>
    <row r="65" spans="1:6" x14ac:dyDescent="0.3">
      <c r="A65" s="3"/>
      <c r="B65" s="4"/>
      <c r="C65" s="3"/>
      <c r="D65" s="3">
        <f>D64+100</f>
        <v>3000</v>
      </c>
      <c r="E65" s="3"/>
      <c r="F65" s="3">
        <f t="shared" si="3"/>
        <v>0</v>
      </c>
    </row>
    <row r="66" spans="1:6" x14ac:dyDescent="0.3">
      <c r="A66" s="3"/>
      <c r="B66" s="4"/>
      <c r="C66" s="3"/>
      <c r="D66" s="3">
        <f t="shared" si="4"/>
        <v>3100</v>
      </c>
      <c r="E66" s="3"/>
      <c r="F66" s="3">
        <f t="shared" si="3"/>
        <v>0</v>
      </c>
    </row>
    <row r="67" spans="1:6" x14ac:dyDescent="0.3">
      <c r="A67" s="3"/>
      <c r="B67" s="4"/>
      <c r="C67" s="3"/>
      <c r="D67" s="3">
        <f t="shared" si="4"/>
        <v>3200</v>
      </c>
      <c r="E67" s="3"/>
      <c r="F67" s="3">
        <f t="shared" si="3"/>
        <v>0</v>
      </c>
    </row>
    <row r="68" spans="1:6" x14ac:dyDescent="0.3">
      <c r="A68" s="3"/>
      <c r="B68" s="4"/>
      <c r="C68" s="3"/>
      <c r="D68" s="3">
        <f t="shared" si="4"/>
        <v>3300</v>
      </c>
      <c r="E68" s="3"/>
      <c r="F68" s="3">
        <f t="shared" si="3"/>
        <v>0</v>
      </c>
    </row>
    <row r="69" spans="1:6" x14ac:dyDescent="0.3">
      <c r="A69" s="3"/>
      <c r="B69" s="4"/>
      <c r="C69" s="3"/>
      <c r="D69" s="3">
        <f t="shared" si="4"/>
        <v>3400</v>
      </c>
      <c r="E69" s="3"/>
      <c r="F69" s="3">
        <f t="shared" si="3"/>
        <v>0</v>
      </c>
    </row>
    <row r="70" spans="1:6" x14ac:dyDescent="0.3">
      <c r="A70" s="3"/>
      <c r="B70" s="4"/>
      <c r="C70" s="3"/>
      <c r="D70" s="3">
        <f t="shared" si="4"/>
        <v>3500</v>
      </c>
      <c r="E70" s="3"/>
      <c r="F70" s="3">
        <f t="shared" si="3"/>
        <v>0</v>
      </c>
    </row>
    <row r="71" spans="1:6" x14ac:dyDescent="0.3">
      <c r="A71" s="3"/>
      <c r="B71" s="4"/>
      <c r="C71" s="3"/>
      <c r="D71" s="3">
        <f t="shared" si="4"/>
        <v>3600</v>
      </c>
      <c r="E71" s="3"/>
      <c r="F71" s="3">
        <f t="shared" si="3"/>
        <v>0</v>
      </c>
    </row>
    <row r="72" spans="1:6" x14ac:dyDescent="0.3">
      <c r="A72" s="3"/>
      <c r="B72" s="4"/>
      <c r="C72" s="3"/>
      <c r="D72" s="3">
        <f t="shared" si="4"/>
        <v>3700</v>
      </c>
      <c r="E72" s="3"/>
      <c r="F72" s="3">
        <f t="shared" si="3"/>
        <v>0</v>
      </c>
    </row>
    <row r="73" spans="1:6" x14ac:dyDescent="0.3">
      <c r="A73" s="3"/>
      <c r="B73" s="4"/>
      <c r="C73" s="3"/>
      <c r="D73" s="3">
        <f t="shared" si="4"/>
        <v>3800</v>
      </c>
      <c r="E73" s="3"/>
      <c r="F73" s="3">
        <f t="shared" si="3"/>
        <v>0</v>
      </c>
    </row>
    <row r="74" spans="1:6" x14ac:dyDescent="0.3">
      <c r="A74" s="3"/>
      <c r="B74" s="4"/>
      <c r="C74" s="3"/>
      <c r="D74" s="3">
        <f t="shared" si="4"/>
        <v>3900</v>
      </c>
      <c r="E74" s="3"/>
      <c r="F74" s="3">
        <f t="shared" si="3"/>
        <v>0</v>
      </c>
    </row>
    <row r="75" spans="1:6" x14ac:dyDescent="0.3">
      <c r="A75" s="3"/>
      <c r="B75" s="4"/>
      <c r="C75" s="3"/>
      <c r="D75" s="3">
        <f t="shared" si="4"/>
        <v>4000</v>
      </c>
      <c r="E75" s="3">
        <v>530</v>
      </c>
      <c r="F75" s="3">
        <f t="shared" si="3"/>
        <v>403.64705609759767</v>
      </c>
    </row>
    <row r="76" spans="1:6" x14ac:dyDescent="0.3">
      <c r="A76" s="3"/>
      <c r="B76" s="4"/>
      <c r="C76" s="3"/>
      <c r="D76" s="3">
        <f t="shared" si="4"/>
        <v>4100</v>
      </c>
      <c r="E76" s="3">
        <v>540</v>
      </c>
      <c r="F76" s="3">
        <f t="shared" si="3"/>
        <v>421.54461424532127</v>
      </c>
    </row>
    <row r="77" spans="1:6" x14ac:dyDescent="0.3">
      <c r="A77" s="3"/>
      <c r="B77" s="4"/>
      <c r="C77" s="3"/>
      <c r="D77" s="3">
        <f t="shared" si="4"/>
        <v>4200</v>
      </c>
      <c r="E77" s="3">
        <v>555</v>
      </c>
      <c r="F77" s="3">
        <f t="shared" si="3"/>
        <v>443.82136215259436</v>
      </c>
    </row>
    <row r="78" spans="1:6" x14ac:dyDescent="0.3">
      <c r="A78" s="3"/>
      <c r="B78" s="4"/>
      <c r="C78" s="3"/>
      <c r="D78" s="3">
        <f t="shared" si="4"/>
        <v>4300</v>
      </c>
      <c r="E78" s="3">
        <v>581</v>
      </c>
      <c r="F78" s="3">
        <f t="shared" si="3"/>
        <v>475.67520766444733</v>
      </c>
    </row>
    <row r="79" spans="1:6" x14ac:dyDescent="0.3">
      <c r="A79" s="3"/>
      <c r="B79" s="4"/>
      <c r="C79" s="3"/>
      <c r="D79" s="3">
        <f t="shared" si="4"/>
        <v>4400</v>
      </c>
      <c r="E79" s="6">
        <v>588</v>
      </c>
      <c r="F79" s="3">
        <f t="shared" si="3"/>
        <v>492.60172808287962</v>
      </c>
    </row>
    <row r="80" spans="1:6" x14ac:dyDescent="0.3">
      <c r="A80" s="3"/>
      <c r="B80" s="4"/>
      <c r="C80" s="3"/>
      <c r="D80" s="3">
        <f t="shared" si="4"/>
        <v>4500</v>
      </c>
      <c r="E80" s="3">
        <v>598</v>
      </c>
      <c r="F80" s="3">
        <f t="shared" si="3"/>
        <v>512.3652018672808</v>
      </c>
    </row>
    <row r="81" spans="1:6" x14ac:dyDescent="0.3">
      <c r="A81" s="3"/>
      <c r="B81" s="4"/>
      <c r="C81" s="3"/>
      <c r="D81" s="3">
        <f t="shared" si="4"/>
        <v>4600</v>
      </c>
      <c r="E81" s="3">
        <v>614</v>
      </c>
      <c r="F81" s="3">
        <f t="shared" si="3"/>
        <v>537.76450247266746</v>
      </c>
    </row>
    <row r="82" spans="1:6" x14ac:dyDescent="0.3">
      <c r="A82" s="3"/>
      <c r="B82" s="4"/>
      <c r="C82" s="3"/>
      <c r="D82" s="3">
        <f t="shared" si="4"/>
        <v>4700</v>
      </c>
      <c r="E82" s="3">
        <v>620</v>
      </c>
      <c r="F82" s="3">
        <f t="shared" si="3"/>
        <v>554.82430257943372</v>
      </c>
    </row>
    <row r="83" spans="1:6" x14ac:dyDescent="0.3">
      <c r="A83" s="3"/>
      <c r="B83" s="4"/>
      <c r="C83" s="3"/>
      <c r="D83" s="3">
        <f t="shared" si="4"/>
        <v>4800</v>
      </c>
      <c r="E83" s="3">
        <v>628</v>
      </c>
      <c r="F83" s="3">
        <f t="shared" si="3"/>
        <v>573.94041787764081</v>
      </c>
    </row>
    <row r="84" spans="1:6" x14ac:dyDescent="0.3">
      <c r="A84" s="3"/>
      <c r="B84" s="4"/>
      <c r="C84" s="3"/>
      <c r="D84" s="3">
        <f t="shared" si="4"/>
        <v>4900</v>
      </c>
      <c r="E84" s="3">
        <v>632</v>
      </c>
      <c r="F84" s="3">
        <f t="shared" si="3"/>
        <v>589.62934119011334</v>
      </c>
    </row>
    <row r="85" spans="1:6" x14ac:dyDescent="0.3">
      <c r="A85" s="3"/>
      <c r="B85" s="4"/>
      <c r="C85" s="3"/>
      <c r="D85" s="3">
        <f t="shared" si="4"/>
        <v>5000</v>
      </c>
      <c r="E85" s="6">
        <v>631</v>
      </c>
      <c r="F85" s="3">
        <f t="shared" si="3"/>
        <v>600.71059527732109</v>
      </c>
    </row>
    <row r="86" spans="1:6" x14ac:dyDescent="0.3">
      <c r="A86" s="3"/>
      <c r="B86" s="4"/>
      <c r="C86" s="3"/>
      <c r="D86" s="3">
        <f t="shared" si="4"/>
        <v>5100</v>
      </c>
      <c r="E86" s="3">
        <v>632</v>
      </c>
      <c r="F86" s="3">
        <f t="shared" si="3"/>
        <v>613.6958449121588</v>
      </c>
    </row>
    <row r="87" spans="1:6" x14ac:dyDescent="0.3">
      <c r="A87" s="3"/>
      <c r="B87" s="4"/>
      <c r="C87" s="3"/>
      <c r="D87" s="3">
        <f t="shared" si="4"/>
        <v>5200</v>
      </c>
      <c r="E87" s="3">
        <v>628</v>
      </c>
      <c r="F87" s="3">
        <f t="shared" si="3"/>
        <v>621.76878603411092</v>
      </c>
    </row>
    <row r="88" spans="1:6" x14ac:dyDescent="0.3">
      <c r="A88" s="3"/>
      <c r="B88" s="4"/>
      <c r="C88" s="3"/>
      <c r="D88" s="3">
        <f t="shared" si="4"/>
        <v>5300</v>
      </c>
      <c r="E88" s="3">
        <v>627</v>
      </c>
      <c r="F88" s="3">
        <f t="shared" si="3"/>
        <v>632.7167604329843</v>
      </c>
    </row>
    <row r="89" spans="1:6" x14ac:dyDescent="0.3">
      <c r="A89" s="3"/>
      <c r="B89" s="4"/>
      <c r="C89" s="3"/>
      <c r="D89" s="3">
        <f t="shared" si="4"/>
        <v>5400</v>
      </c>
      <c r="E89" s="3">
        <v>624</v>
      </c>
      <c r="F89" s="3">
        <f t="shared" si="3"/>
        <v>641.57033972946465</v>
      </c>
    </row>
    <row r="90" spans="1:6" x14ac:dyDescent="0.3">
      <c r="A90" s="3"/>
      <c r="B90" s="4"/>
      <c r="C90" s="3"/>
      <c r="D90" s="3">
        <f t="shared" si="4"/>
        <v>5500</v>
      </c>
      <c r="E90" s="3">
        <v>624</v>
      </c>
      <c r="F90" s="3">
        <f t="shared" si="3"/>
        <v>653.45127194667702</v>
      </c>
    </row>
    <row r="91" spans="1:6" x14ac:dyDescent="0.3">
      <c r="A91" s="3"/>
      <c r="B91" s="4"/>
      <c r="C91" s="3"/>
      <c r="D91" s="3">
        <f t="shared" si="4"/>
        <v>5600</v>
      </c>
      <c r="E91" s="3">
        <v>617</v>
      </c>
      <c r="F91" s="3">
        <f t="shared" si="3"/>
        <v>657.86854161717895</v>
      </c>
    </row>
    <row r="92" spans="1:6" x14ac:dyDescent="0.3">
      <c r="A92" s="3"/>
      <c r="B92" s="4"/>
      <c r="C92" s="3"/>
      <c r="D92" s="3">
        <f t="shared" si="4"/>
        <v>5700</v>
      </c>
      <c r="E92" s="3">
        <v>616</v>
      </c>
      <c r="F92" s="3">
        <f t="shared" si="3"/>
        <v>668.530916683908</v>
      </c>
    </row>
    <row r="93" spans="1:6" x14ac:dyDescent="0.3">
      <c r="A93" s="3"/>
      <c r="B93" s="4"/>
      <c r="C93" s="3"/>
      <c r="D93" s="3">
        <f t="shared" si="4"/>
        <v>5800</v>
      </c>
      <c r="E93" s="3">
        <v>607</v>
      </c>
      <c r="F93" s="3">
        <f t="shared" si="3"/>
        <v>670.32067249868032</v>
      </c>
    </row>
    <row r="94" spans="1:6" x14ac:dyDescent="0.3">
      <c r="A94" s="3"/>
      <c r="B94" s="4"/>
      <c r="C94" s="3"/>
      <c r="D94" s="3">
        <f t="shared" si="4"/>
        <v>5900</v>
      </c>
      <c r="E94" s="3">
        <v>601</v>
      </c>
      <c r="F94" s="3">
        <f t="shared" si="3"/>
        <v>675.13778123418467</v>
      </c>
    </row>
    <row r="95" spans="1:6" x14ac:dyDescent="0.3">
      <c r="A95" s="3"/>
      <c r="B95" s="4"/>
      <c r="C95" s="3"/>
      <c r="D95" s="3">
        <f t="shared" si="4"/>
        <v>6000</v>
      </c>
      <c r="E95" s="3">
        <v>598</v>
      </c>
      <c r="F95" s="3">
        <f t="shared" si="3"/>
        <v>683.15360248970762</v>
      </c>
    </row>
    <row r="96" spans="1:6" x14ac:dyDescent="0.3">
      <c r="A96" s="3"/>
      <c r="B96" s="4"/>
      <c r="C96" s="3"/>
      <c r="D96" s="3">
        <f t="shared" si="4"/>
        <v>6100</v>
      </c>
      <c r="E96" s="3">
        <v>597</v>
      </c>
      <c r="F96" s="3">
        <f t="shared" si="3"/>
        <v>693.37805858048182</v>
      </c>
    </row>
    <row r="97" spans="1:6" x14ac:dyDescent="0.3">
      <c r="A97" s="3"/>
      <c r="B97" s="4"/>
      <c r="C97" s="3"/>
      <c r="D97" s="3">
        <f t="shared" si="4"/>
        <v>6200</v>
      </c>
      <c r="E97" s="3">
        <v>589</v>
      </c>
      <c r="F97" s="3">
        <f t="shared" si="3"/>
        <v>695.30109408358817</v>
      </c>
    </row>
    <row r="98" spans="1:6" x14ac:dyDescent="0.3">
      <c r="A98" s="3"/>
      <c r="B98" s="4"/>
      <c r="C98" s="3"/>
      <c r="D98" s="3">
        <f t="shared" si="4"/>
        <v>6300</v>
      </c>
      <c r="E98" s="3">
        <v>586</v>
      </c>
      <c r="F98" s="3">
        <f t="shared" si="3"/>
        <v>702.91707627410892</v>
      </c>
    </row>
    <row r="99" spans="1:6" x14ac:dyDescent="0.3">
      <c r="A99" s="3"/>
      <c r="B99" s="4"/>
      <c r="C99" s="3"/>
      <c r="D99" s="3">
        <f t="shared" si="4"/>
        <v>6400</v>
      </c>
      <c r="E99" s="3">
        <v>585</v>
      </c>
      <c r="F99" s="3">
        <f t="shared" si="3"/>
        <v>712.85593303273856</v>
      </c>
    </row>
    <row r="100" spans="1:6" x14ac:dyDescent="0.3">
      <c r="A100" s="3"/>
      <c r="B100" s="4"/>
      <c r="C100" s="3"/>
      <c r="D100" s="3">
        <f t="shared" si="4"/>
        <v>6500</v>
      </c>
      <c r="E100" s="3">
        <v>581</v>
      </c>
      <c r="F100" s="3">
        <f t="shared" si="3"/>
        <v>719.04391856253653</v>
      </c>
    </row>
    <row r="101" spans="1:6" x14ac:dyDescent="0.3">
      <c r="A101" s="3"/>
      <c r="B101" s="4"/>
      <c r="C101" s="3"/>
      <c r="D101" s="3">
        <f t="shared" si="4"/>
        <v>6600</v>
      </c>
      <c r="E101" s="3">
        <v>579</v>
      </c>
      <c r="F101" s="3">
        <f t="shared" si="3"/>
        <v>727.59285857139605</v>
      </c>
    </row>
    <row r="102" spans="1:6" x14ac:dyDescent="0.3">
      <c r="A102" s="3"/>
      <c r="B102" s="4"/>
      <c r="C102" s="3"/>
      <c r="D102" s="3">
        <f t="shared" si="4"/>
        <v>6700</v>
      </c>
      <c r="E102" s="3">
        <v>573</v>
      </c>
      <c r="F102" s="3">
        <f t="shared" si="3"/>
        <v>730.96293069070157</v>
      </c>
    </row>
    <row r="103" spans="1:6" x14ac:dyDescent="0.3">
      <c r="A103" s="3"/>
      <c r="B103" s="4"/>
      <c r="C103" s="3"/>
      <c r="D103" s="3">
        <f t="shared" si="4"/>
        <v>6800</v>
      </c>
      <c r="E103" s="3">
        <v>557</v>
      </c>
      <c r="F103" s="3">
        <f t="shared" si="3"/>
        <v>721.15735362040607</v>
      </c>
    </row>
    <row r="104" spans="1:6" x14ac:dyDescent="0.3">
      <c r="A104" s="3"/>
      <c r="B104" s="4"/>
      <c r="C104" s="3"/>
      <c r="D104" s="3">
        <f t="shared" si="4"/>
        <v>6900</v>
      </c>
      <c r="E104" s="3">
        <v>543</v>
      </c>
      <c r="F104" s="3">
        <f t="shared" si="3"/>
        <v>713.37001183059874</v>
      </c>
    </row>
    <row r="105" spans="1:6" x14ac:dyDescent="0.3">
      <c r="A105" s="3"/>
      <c r="B105" s="3"/>
      <c r="C105" s="3"/>
      <c r="D105" s="3">
        <f t="shared" si="4"/>
        <v>7000</v>
      </c>
      <c r="E105" s="3">
        <v>538</v>
      </c>
      <c r="F105" s="3">
        <f t="shared" si="3"/>
        <v>717.04472323752486</v>
      </c>
    </row>
    <row r="106" spans="1:6" x14ac:dyDescent="0.3">
      <c r="A106" s="3"/>
      <c r="B106" s="3" t="s">
        <v>170</v>
      </c>
      <c r="C106" s="3" t="s">
        <v>171</v>
      </c>
      <c r="D106" s="4" t="s">
        <v>272</v>
      </c>
      <c r="E106" s="3">
        <v>3.75</v>
      </c>
    </row>
    <row r="107" spans="1:6" x14ac:dyDescent="0.3">
      <c r="A107" s="3"/>
      <c r="B107" s="4"/>
      <c r="C107" s="3">
        <v>10.4</v>
      </c>
      <c r="D107" s="4" t="s">
        <v>273</v>
      </c>
      <c r="E107" s="3">
        <v>4.125</v>
      </c>
    </row>
    <row r="108" spans="1:6" x14ac:dyDescent="0.3">
      <c r="A108" s="3"/>
      <c r="B108" s="4"/>
      <c r="C108" s="3"/>
      <c r="D108" s="4" t="s">
        <v>274</v>
      </c>
      <c r="E108" s="3">
        <v>2.125</v>
      </c>
    </row>
    <row r="109" spans="1:6" x14ac:dyDescent="0.3">
      <c r="A109" s="3"/>
      <c r="B109" s="4"/>
      <c r="C109" s="3"/>
      <c r="D109" s="4" t="s">
        <v>275</v>
      </c>
      <c r="E109" s="3">
        <v>244</v>
      </c>
    </row>
    <row r="110" spans="1:6" x14ac:dyDescent="0.3">
      <c r="A110" s="3"/>
      <c r="B110" s="4"/>
      <c r="C110" s="3"/>
      <c r="D110" s="4" t="s">
        <v>276</v>
      </c>
      <c r="E110" s="3">
        <v>0.66600000000000004</v>
      </c>
    </row>
    <row r="111" spans="1:6" ht="28.8" x14ac:dyDescent="0.3">
      <c r="A111" s="3"/>
      <c r="B111" s="4"/>
      <c r="C111" s="3"/>
      <c r="D111" s="4" t="s">
        <v>277</v>
      </c>
      <c r="E111" s="3">
        <v>401</v>
      </c>
    </row>
    <row r="112" spans="1:6" x14ac:dyDescent="0.3">
      <c r="A112" s="3"/>
      <c r="B112" s="4"/>
      <c r="C112" s="3"/>
      <c r="D112" s="3">
        <v>2500</v>
      </c>
      <c r="E112" s="3">
        <v>453</v>
      </c>
      <c r="F112" s="3">
        <f>E112*D112*2*PI()/60/550</f>
        <v>215.62749576911762</v>
      </c>
    </row>
    <row r="113" spans="1:6" x14ac:dyDescent="0.3">
      <c r="A113" s="3"/>
      <c r="B113" s="4"/>
      <c r="C113" s="3"/>
      <c r="D113" s="3">
        <f>2600</f>
        <v>2600</v>
      </c>
      <c r="E113" s="3">
        <v>462</v>
      </c>
      <c r="F113" s="3">
        <f t="shared" ref="F113:F157" si="5">E113*D113*2*PI()/60/550</f>
        <v>228.70794518133695</v>
      </c>
    </row>
    <row r="114" spans="1:6" x14ac:dyDescent="0.3">
      <c r="A114" s="3"/>
      <c r="B114" s="4"/>
      <c r="C114" s="3"/>
      <c r="D114" s="3">
        <f t="shared" ref="D114:D157" si="6">D113+100</f>
        <v>2700</v>
      </c>
      <c r="E114" s="3">
        <v>475</v>
      </c>
      <c r="F114" s="3">
        <f t="shared" si="5"/>
        <v>244.18742898357027</v>
      </c>
    </row>
    <row r="115" spans="1:6" x14ac:dyDescent="0.3">
      <c r="A115" s="3"/>
      <c r="B115" s="4"/>
      <c r="C115" s="3"/>
      <c r="D115" s="3">
        <f t="shared" si="6"/>
        <v>2800</v>
      </c>
      <c r="E115" s="3">
        <v>487</v>
      </c>
      <c r="F115" s="3">
        <f t="shared" si="5"/>
        <v>259.62883287485101</v>
      </c>
    </row>
    <row r="116" spans="1:6" x14ac:dyDescent="0.3">
      <c r="A116" s="3"/>
      <c r="B116" s="4"/>
      <c r="C116" s="3"/>
      <c r="D116" s="3">
        <f t="shared" si="6"/>
        <v>2900</v>
      </c>
      <c r="E116" s="3">
        <v>494</v>
      </c>
      <c r="F116" s="3">
        <f t="shared" si="5"/>
        <v>272.76640215349926</v>
      </c>
    </row>
    <row r="117" spans="1:6" x14ac:dyDescent="0.3">
      <c r="A117" s="3"/>
      <c r="B117" s="4"/>
      <c r="C117" s="3"/>
      <c r="D117" s="3">
        <f>D116+100</f>
        <v>3000</v>
      </c>
      <c r="E117" s="3">
        <v>501</v>
      </c>
      <c r="F117" s="3">
        <f t="shared" si="5"/>
        <v>286.17053080881573</v>
      </c>
    </row>
    <row r="118" spans="1:6" x14ac:dyDescent="0.3">
      <c r="A118" s="3"/>
      <c r="B118" s="4"/>
      <c r="C118" s="3"/>
      <c r="D118" s="3">
        <f t="shared" si="6"/>
        <v>3100</v>
      </c>
      <c r="E118" s="3">
        <v>500</v>
      </c>
      <c r="F118" s="3">
        <f t="shared" si="5"/>
        <v>295.1193098826775</v>
      </c>
    </row>
    <row r="119" spans="1:6" x14ac:dyDescent="0.3">
      <c r="A119" s="3"/>
      <c r="B119" s="4"/>
      <c r="C119" s="3"/>
      <c r="D119" s="3">
        <f t="shared" si="6"/>
        <v>3200</v>
      </c>
      <c r="E119" s="3">
        <v>497</v>
      </c>
      <c r="F119" s="3">
        <f t="shared" si="5"/>
        <v>302.81145189510346</v>
      </c>
    </row>
    <row r="120" spans="1:6" x14ac:dyDescent="0.3">
      <c r="A120" s="3"/>
      <c r="B120" s="4"/>
      <c r="C120" s="3"/>
      <c r="D120" s="3">
        <f t="shared" si="6"/>
        <v>3300</v>
      </c>
      <c r="E120" s="3">
        <v>490</v>
      </c>
      <c r="F120" s="3">
        <f t="shared" si="5"/>
        <v>307.8760800517997</v>
      </c>
    </row>
    <row r="121" spans="1:6" x14ac:dyDescent="0.3">
      <c r="A121" s="3"/>
      <c r="B121" s="4"/>
      <c r="C121" s="3"/>
      <c r="D121" s="3">
        <f t="shared" si="6"/>
        <v>3400</v>
      </c>
      <c r="E121" s="3">
        <v>483</v>
      </c>
      <c r="F121" s="3">
        <f t="shared" si="5"/>
        <v>312.67414883182784</v>
      </c>
    </row>
    <row r="122" spans="1:6" x14ac:dyDescent="0.3">
      <c r="A122" s="3"/>
      <c r="B122" s="4"/>
      <c r="C122" s="3"/>
      <c r="D122" s="3">
        <f t="shared" si="6"/>
        <v>3500</v>
      </c>
      <c r="E122" s="3">
        <v>477</v>
      </c>
      <c r="F122" s="3">
        <f t="shared" si="5"/>
        <v>317.87205667685811</v>
      </c>
    </row>
    <row r="123" spans="1:6" x14ac:dyDescent="0.3">
      <c r="A123" s="3"/>
      <c r="B123" s="4"/>
      <c r="C123" s="3"/>
      <c r="D123" s="3">
        <f t="shared" si="6"/>
        <v>3600</v>
      </c>
      <c r="E123" s="3">
        <v>469</v>
      </c>
      <c r="F123" s="3">
        <f t="shared" si="5"/>
        <v>321.47060826187919</v>
      </c>
    </row>
    <row r="124" spans="1:6" x14ac:dyDescent="0.3">
      <c r="A124" s="3"/>
      <c r="B124" s="4"/>
      <c r="C124" s="3"/>
      <c r="D124" s="3">
        <f t="shared" si="6"/>
        <v>3700</v>
      </c>
      <c r="E124" s="3">
        <v>459</v>
      </c>
      <c r="F124" s="3">
        <f t="shared" si="5"/>
        <v>323.35556385403311</v>
      </c>
    </row>
    <row r="125" spans="1:6" x14ac:dyDescent="0.3">
      <c r="A125" s="3"/>
      <c r="B125" s="4"/>
      <c r="C125" s="3"/>
      <c r="D125" s="3">
        <f t="shared" si="6"/>
        <v>3800</v>
      </c>
      <c r="E125" s="3">
        <v>458</v>
      </c>
      <c r="F125" s="3">
        <f t="shared" si="5"/>
        <v>331.37138510955612</v>
      </c>
    </row>
    <row r="126" spans="1:6" x14ac:dyDescent="0.3">
      <c r="A126" s="3"/>
      <c r="B126" s="4"/>
      <c r="C126" s="3"/>
      <c r="D126" s="3">
        <f t="shared" si="6"/>
        <v>3900</v>
      </c>
      <c r="E126" s="3">
        <v>470</v>
      </c>
      <c r="F126" s="3">
        <f t="shared" si="5"/>
        <v>349.0023838806116</v>
      </c>
    </row>
    <row r="127" spans="1:6" x14ac:dyDescent="0.3">
      <c r="A127" s="3"/>
      <c r="B127" s="4"/>
      <c r="C127" s="3"/>
      <c r="D127" s="3">
        <f t="shared" si="6"/>
        <v>4000</v>
      </c>
      <c r="E127" s="3">
        <v>489</v>
      </c>
      <c r="F127" s="3">
        <f t="shared" si="5"/>
        <v>372.42152911646275</v>
      </c>
    </row>
    <row r="128" spans="1:6" x14ac:dyDescent="0.3">
      <c r="A128" s="3"/>
      <c r="B128" s="4"/>
      <c r="C128" s="3"/>
      <c r="D128" s="3">
        <f t="shared" si="6"/>
        <v>4100</v>
      </c>
      <c r="E128" s="3">
        <v>507</v>
      </c>
      <c r="F128" s="3">
        <f t="shared" si="5"/>
        <v>395.78355448588502</v>
      </c>
    </row>
    <row r="129" spans="1:6" x14ac:dyDescent="0.3">
      <c r="A129" s="3"/>
      <c r="B129" s="4"/>
      <c r="C129" s="3"/>
      <c r="D129" s="3">
        <f t="shared" si="6"/>
        <v>4200</v>
      </c>
      <c r="E129" s="3">
        <v>525</v>
      </c>
      <c r="F129" s="3">
        <f t="shared" si="5"/>
        <v>419.83101825245416</v>
      </c>
    </row>
    <row r="130" spans="1:6" x14ac:dyDescent="0.3">
      <c r="A130" s="3"/>
      <c r="B130" s="4"/>
      <c r="C130" s="3"/>
      <c r="D130" s="3">
        <f t="shared" si="6"/>
        <v>4300</v>
      </c>
      <c r="E130" s="3">
        <v>540</v>
      </c>
      <c r="F130" s="3">
        <f t="shared" si="5"/>
        <v>442.10776615972725</v>
      </c>
    </row>
    <row r="131" spans="1:6" x14ac:dyDescent="0.3">
      <c r="A131" s="3"/>
      <c r="B131" s="4"/>
      <c r="C131" s="3"/>
      <c r="D131" s="3">
        <f t="shared" si="6"/>
        <v>4400</v>
      </c>
      <c r="E131" s="6">
        <v>552</v>
      </c>
      <c r="F131" s="3">
        <f t="shared" si="5"/>
        <v>462.44243860841755</v>
      </c>
    </row>
    <row r="132" spans="1:6" x14ac:dyDescent="0.3">
      <c r="A132" s="3"/>
      <c r="B132" s="4"/>
      <c r="C132" s="3"/>
      <c r="D132" s="3">
        <f t="shared" si="6"/>
        <v>4500</v>
      </c>
      <c r="E132" s="3">
        <v>561</v>
      </c>
      <c r="F132" s="3">
        <f t="shared" si="5"/>
        <v>480.66367599923831</v>
      </c>
    </row>
    <row r="133" spans="1:6" x14ac:dyDescent="0.3">
      <c r="A133" s="3"/>
      <c r="B133" s="4"/>
      <c r="C133" s="3"/>
      <c r="D133" s="3">
        <f t="shared" si="6"/>
        <v>4600</v>
      </c>
      <c r="E133" s="3">
        <v>568</v>
      </c>
      <c r="F133" s="3">
        <f t="shared" si="5"/>
        <v>497.47595668481284</v>
      </c>
    </row>
    <row r="134" spans="1:6" x14ac:dyDescent="0.3">
      <c r="A134" s="3"/>
      <c r="B134" s="4"/>
      <c r="C134" s="3"/>
      <c r="D134" s="3">
        <f t="shared" si="6"/>
        <v>4700</v>
      </c>
      <c r="E134" s="3">
        <v>570</v>
      </c>
      <c r="F134" s="3">
        <f t="shared" si="5"/>
        <v>510.08040721012458</v>
      </c>
    </row>
    <row r="135" spans="1:6" x14ac:dyDescent="0.3">
      <c r="A135" s="3"/>
      <c r="B135" s="4"/>
      <c r="C135" s="3"/>
      <c r="D135" s="3">
        <f t="shared" si="6"/>
        <v>4800</v>
      </c>
      <c r="E135" s="3">
        <v>574</v>
      </c>
      <c r="F135" s="3">
        <f t="shared" si="5"/>
        <v>524.58885328306656</v>
      </c>
    </row>
    <row r="136" spans="1:6" x14ac:dyDescent="0.3">
      <c r="A136" s="3"/>
      <c r="B136" s="4"/>
      <c r="C136" s="3"/>
      <c r="D136" s="3">
        <f t="shared" si="6"/>
        <v>4900</v>
      </c>
      <c r="E136" s="3">
        <v>574</v>
      </c>
      <c r="F136" s="3">
        <f t="shared" si="5"/>
        <v>535.51778772646378</v>
      </c>
    </row>
    <row r="137" spans="1:6" x14ac:dyDescent="0.3">
      <c r="A137" s="3"/>
      <c r="B137" s="4"/>
      <c r="C137" s="3"/>
      <c r="D137" s="3">
        <f t="shared" si="6"/>
        <v>5000</v>
      </c>
      <c r="E137" s="6">
        <v>574</v>
      </c>
      <c r="F137" s="3">
        <f t="shared" si="5"/>
        <v>546.44672216986089</v>
      </c>
    </row>
    <row r="138" spans="1:6" x14ac:dyDescent="0.3">
      <c r="A138" s="3"/>
      <c r="B138" s="4"/>
      <c r="C138" s="3"/>
      <c r="D138" s="3">
        <f t="shared" si="6"/>
        <v>5100</v>
      </c>
      <c r="E138" s="3">
        <v>572</v>
      </c>
      <c r="F138" s="3">
        <f t="shared" si="5"/>
        <v>555.43358115467538</v>
      </c>
    </row>
    <row r="139" spans="1:6" x14ac:dyDescent="0.3">
      <c r="A139" s="3"/>
      <c r="B139" s="4"/>
      <c r="C139" s="3"/>
      <c r="D139" s="3">
        <f t="shared" si="6"/>
        <v>5200</v>
      </c>
      <c r="E139" s="3">
        <v>570</v>
      </c>
      <c r="F139" s="3">
        <f t="shared" si="5"/>
        <v>564.34428031758466</v>
      </c>
    </row>
    <row r="140" spans="1:6" x14ac:dyDescent="0.3">
      <c r="A140" s="3"/>
      <c r="B140" s="4"/>
      <c r="C140" s="3"/>
      <c r="D140" s="3">
        <f t="shared" si="6"/>
        <v>5300</v>
      </c>
      <c r="E140" s="3">
        <v>569</v>
      </c>
      <c r="F140" s="3">
        <f t="shared" si="5"/>
        <v>574.18793729883259</v>
      </c>
    </row>
    <row r="141" spans="1:6" x14ac:dyDescent="0.3">
      <c r="A141" s="3"/>
      <c r="B141" s="4"/>
      <c r="C141" s="3"/>
      <c r="D141" s="3">
        <f t="shared" si="6"/>
        <v>5400</v>
      </c>
      <c r="E141" s="3">
        <v>567</v>
      </c>
      <c r="F141" s="3">
        <f t="shared" si="5"/>
        <v>582.96535677340785</v>
      </c>
    </row>
    <row r="142" spans="1:6" x14ac:dyDescent="0.3">
      <c r="A142" s="3"/>
      <c r="B142" s="4"/>
      <c r="C142" s="3"/>
      <c r="D142" s="3">
        <f t="shared" si="6"/>
        <v>5500</v>
      </c>
      <c r="E142" s="3">
        <v>656</v>
      </c>
      <c r="F142" s="3">
        <f t="shared" si="5"/>
        <v>686.96159358496811</v>
      </c>
    </row>
    <row r="143" spans="1:6" x14ac:dyDescent="0.3">
      <c r="A143" s="3"/>
      <c r="B143" s="4"/>
      <c r="C143" s="3"/>
      <c r="D143" s="3">
        <f t="shared" si="6"/>
        <v>5600</v>
      </c>
      <c r="E143" s="3">
        <v>562</v>
      </c>
      <c r="F143" s="3">
        <f t="shared" si="5"/>
        <v>599.22547875016949</v>
      </c>
    </row>
    <row r="144" spans="1:6" x14ac:dyDescent="0.3">
      <c r="A144" s="3"/>
      <c r="B144" s="4"/>
      <c r="C144" s="3"/>
      <c r="D144" s="3">
        <f t="shared" si="6"/>
        <v>5700</v>
      </c>
      <c r="E144" s="3">
        <v>558</v>
      </c>
      <c r="F144" s="3">
        <f t="shared" si="5"/>
        <v>605.58482387925426</v>
      </c>
    </row>
    <row r="145" spans="1:6" x14ac:dyDescent="0.3">
      <c r="A145" s="3"/>
      <c r="B145" s="4"/>
      <c r="C145" s="3"/>
      <c r="D145" s="3">
        <f t="shared" si="6"/>
        <v>5800</v>
      </c>
      <c r="E145" s="3">
        <v>558</v>
      </c>
      <c r="F145" s="3">
        <f t="shared" si="5"/>
        <v>616.20911903503077</v>
      </c>
    </row>
    <row r="146" spans="1:6" x14ac:dyDescent="0.3">
      <c r="A146" s="3"/>
      <c r="B146" s="4"/>
      <c r="C146" s="3"/>
      <c r="D146" s="3">
        <f t="shared" si="6"/>
        <v>5900</v>
      </c>
      <c r="E146" s="3">
        <v>555</v>
      </c>
      <c r="F146" s="3">
        <f t="shared" si="5"/>
        <v>623.46334207150176</v>
      </c>
    </row>
    <row r="147" spans="1:6" x14ac:dyDescent="0.3">
      <c r="A147" s="3"/>
      <c r="B147" s="4"/>
      <c r="C147" s="3"/>
      <c r="D147" s="3">
        <f t="shared" si="6"/>
        <v>6000</v>
      </c>
      <c r="E147" s="3">
        <v>549</v>
      </c>
      <c r="F147" s="3">
        <f t="shared" si="5"/>
        <v>627.17613338938042</v>
      </c>
    </row>
    <row r="148" spans="1:6" x14ac:dyDescent="0.3">
      <c r="A148" s="3"/>
      <c r="B148" s="4"/>
      <c r="C148" s="3"/>
      <c r="D148" s="3">
        <f t="shared" si="6"/>
        <v>6100</v>
      </c>
      <c r="E148" s="3">
        <v>541</v>
      </c>
      <c r="F148" s="3">
        <f t="shared" si="5"/>
        <v>628.33757067343493</v>
      </c>
    </row>
    <row r="149" spans="1:6" x14ac:dyDescent="0.3">
      <c r="A149" s="3"/>
      <c r="B149" s="4"/>
      <c r="C149" s="3"/>
      <c r="D149" s="3">
        <f t="shared" si="6"/>
        <v>6200</v>
      </c>
      <c r="E149" s="3">
        <v>535</v>
      </c>
      <c r="F149" s="3">
        <f t="shared" si="5"/>
        <v>631.55532314892992</v>
      </c>
    </row>
    <row r="150" spans="1:6" x14ac:dyDescent="0.3">
      <c r="A150" s="3"/>
      <c r="B150" s="4"/>
      <c r="C150" s="3"/>
      <c r="D150" s="3">
        <f t="shared" si="6"/>
        <v>6300</v>
      </c>
      <c r="E150" s="3">
        <v>523</v>
      </c>
      <c r="F150" s="3">
        <f t="shared" si="5"/>
        <v>627.34749298866723</v>
      </c>
    </row>
    <row r="151" spans="1:6" x14ac:dyDescent="0.3">
      <c r="A151" s="3"/>
      <c r="B151" s="4"/>
      <c r="C151" s="3"/>
      <c r="D151" s="3">
        <f t="shared" si="6"/>
        <v>6400</v>
      </c>
      <c r="E151" s="3">
        <v>516</v>
      </c>
      <c r="F151" s="3">
        <f t="shared" si="5"/>
        <v>628.7754896493899</v>
      </c>
    </row>
    <row r="152" spans="1:6" x14ac:dyDescent="0.3">
      <c r="A152" s="3"/>
      <c r="B152" s="4"/>
      <c r="C152" s="3"/>
      <c r="D152" s="3">
        <f t="shared" si="6"/>
        <v>6500</v>
      </c>
      <c r="E152" s="3">
        <v>544</v>
      </c>
      <c r="F152" s="3">
        <f t="shared" si="5"/>
        <v>673.25282564203076</v>
      </c>
    </row>
    <row r="153" spans="1:6" x14ac:dyDescent="0.3">
      <c r="A153" s="3"/>
      <c r="B153" s="4"/>
      <c r="C153" s="3"/>
      <c r="D153" s="3">
        <f t="shared" si="6"/>
        <v>6600</v>
      </c>
      <c r="E153" s="3"/>
      <c r="F153" s="3">
        <f t="shared" si="5"/>
        <v>0</v>
      </c>
    </row>
    <row r="154" spans="1:6" x14ac:dyDescent="0.3">
      <c r="A154" s="3"/>
      <c r="B154" s="4"/>
      <c r="C154" s="3"/>
      <c r="D154" s="3">
        <f t="shared" si="6"/>
        <v>6700</v>
      </c>
      <c r="E154" s="3"/>
      <c r="F154" s="3">
        <f t="shared" si="5"/>
        <v>0</v>
      </c>
    </row>
    <row r="155" spans="1:6" x14ac:dyDescent="0.3">
      <c r="A155" s="3"/>
      <c r="B155" s="4"/>
      <c r="C155" s="3"/>
      <c r="D155" s="3">
        <f t="shared" si="6"/>
        <v>6800</v>
      </c>
      <c r="E155" s="3"/>
      <c r="F155" s="3">
        <f t="shared" si="5"/>
        <v>0</v>
      </c>
    </row>
    <row r="156" spans="1:6" x14ac:dyDescent="0.3">
      <c r="A156" s="3"/>
      <c r="B156" s="4"/>
      <c r="C156" s="3"/>
      <c r="D156" s="3">
        <f t="shared" si="6"/>
        <v>6900</v>
      </c>
      <c r="E156" s="3"/>
      <c r="F156" s="3">
        <f t="shared" si="5"/>
        <v>0</v>
      </c>
    </row>
    <row r="157" spans="1:6" x14ac:dyDescent="0.3">
      <c r="A157" s="3"/>
      <c r="B157" s="4"/>
      <c r="C157" s="3"/>
      <c r="D157" s="3">
        <f t="shared" si="6"/>
        <v>7000</v>
      </c>
      <c r="E157" s="3"/>
      <c r="F157" s="3">
        <f t="shared" si="5"/>
        <v>0</v>
      </c>
    </row>
    <row r="158" spans="1:6" x14ac:dyDescent="0.3">
      <c r="A158" s="3"/>
      <c r="B158" s="3" t="s">
        <v>206</v>
      </c>
      <c r="C158" s="3" t="s">
        <v>207</v>
      </c>
      <c r="D158" s="4" t="s">
        <v>272</v>
      </c>
      <c r="E158" s="3">
        <v>4</v>
      </c>
    </row>
    <row r="159" spans="1:6" x14ac:dyDescent="0.3">
      <c r="A159" s="3"/>
      <c r="B159" s="4"/>
      <c r="C159" s="3">
        <v>12.32</v>
      </c>
      <c r="D159" s="4" t="s">
        <v>273</v>
      </c>
      <c r="E159" s="3">
        <v>4.28</v>
      </c>
    </row>
    <row r="160" spans="1:6" x14ac:dyDescent="0.3">
      <c r="A160" s="3"/>
      <c r="B160" s="4"/>
      <c r="C160" s="3"/>
      <c r="D160" s="4" t="s">
        <v>274</v>
      </c>
      <c r="E160" s="3">
        <v>2.25</v>
      </c>
    </row>
    <row r="161" spans="1:6" x14ac:dyDescent="0.3">
      <c r="A161" s="3"/>
      <c r="B161" s="4"/>
      <c r="C161" s="3"/>
      <c r="D161" s="4" t="s">
        <v>275</v>
      </c>
      <c r="E161" s="3">
        <v>270</v>
      </c>
    </row>
    <row r="162" spans="1:6" x14ac:dyDescent="0.3">
      <c r="A162" s="3"/>
      <c r="B162" s="4"/>
      <c r="C162" s="3"/>
      <c r="D162" s="4" t="s">
        <v>276</v>
      </c>
      <c r="E162" s="3">
        <v>0.65</v>
      </c>
    </row>
    <row r="163" spans="1:6" ht="28.8" x14ac:dyDescent="0.3">
      <c r="A163" s="3"/>
      <c r="B163" s="4"/>
      <c r="C163" s="3"/>
      <c r="D163" s="4" t="s">
        <v>277</v>
      </c>
      <c r="E163" s="3">
        <v>460</v>
      </c>
    </row>
    <row r="164" spans="1:6" x14ac:dyDescent="0.3">
      <c r="A164" s="3"/>
      <c r="B164" s="4"/>
      <c r="C164" s="3"/>
      <c r="D164" s="3">
        <v>2500</v>
      </c>
      <c r="E164" s="3"/>
      <c r="F164" s="3">
        <f>E164*D164*2*PI()/60/550</f>
        <v>0</v>
      </c>
    </row>
    <row r="165" spans="1:6" x14ac:dyDescent="0.3">
      <c r="A165" s="3"/>
      <c r="B165" s="4"/>
      <c r="C165" s="3"/>
      <c r="D165" s="3">
        <f>2600</f>
        <v>2600</v>
      </c>
      <c r="E165" s="3"/>
      <c r="F165" s="3">
        <f t="shared" ref="F165:F209" si="7">E165*D165*2*PI()/60/550</f>
        <v>0</v>
      </c>
    </row>
    <row r="166" spans="1:6" x14ac:dyDescent="0.3">
      <c r="A166" s="3"/>
      <c r="B166" s="4"/>
      <c r="C166" s="3"/>
      <c r="D166" s="3">
        <f t="shared" ref="D166:D209" si="8">D165+100</f>
        <v>2700</v>
      </c>
      <c r="E166" s="3"/>
      <c r="F166" s="3">
        <f t="shared" si="7"/>
        <v>0</v>
      </c>
    </row>
    <row r="167" spans="1:6" x14ac:dyDescent="0.3">
      <c r="A167" s="3"/>
      <c r="B167" s="4"/>
      <c r="C167" s="3"/>
      <c r="D167" s="3">
        <f t="shared" si="8"/>
        <v>2800</v>
      </c>
      <c r="E167" s="3"/>
      <c r="F167" s="3">
        <f t="shared" si="7"/>
        <v>0</v>
      </c>
    </row>
    <row r="168" spans="1:6" x14ac:dyDescent="0.3">
      <c r="A168" s="3"/>
      <c r="B168" s="4"/>
      <c r="C168" s="3"/>
      <c r="D168" s="3">
        <f t="shared" si="8"/>
        <v>2900</v>
      </c>
      <c r="E168" s="3"/>
      <c r="F168" s="3">
        <f t="shared" si="7"/>
        <v>0</v>
      </c>
    </row>
    <row r="169" spans="1:6" x14ac:dyDescent="0.3">
      <c r="A169" s="3"/>
      <c r="B169" s="4"/>
      <c r="C169" s="3"/>
      <c r="D169" s="3">
        <f>D168+100</f>
        <v>3000</v>
      </c>
      <c r="E169" s="3"/>
      <c r="F169" s="3">
        <f t="shared" si="7"/>
        <v>0</v>
      </c>
    </row>
    <row r="170" spans="1:6" x14ac:dyDescent="0.3">
      <c r="A170" s="3"/>
      <c r="B170" s="4"/>
      <c r="C170" s="3"/>
      <c r="D170" s="3">
        <f t="shared" si="8"/>
        <v>3100</v>
      </c>
      <c r="E170" s="3"/>
      <c r="F170" s="3">
        <f t="shared" si="7"/>
        <v>0</v>
      </c>
    </row>
    <row r="171" spans="1:6" x14ac:dyDescent="0.3">
      <c r="A171" s="3"/>
      <c r="B171" s="4"/>
      <c r="C171" s="3"/>
      <c r="D171" s="3">
        <f t="shared" si="8"/>
        <v>3200</v>
      </c>
      <c r="E171" s="3"/>
      <c r="F171" s="3">
        <f t="shared" si="7"/>
        <v>0</v>
      </c>
    </row>
    <row r="172" spans="1:6" x14ac:dyDescent="0.3">
      <c r="A172" s="3"/>
      <c r="B172" s="4"/>
      <c r="C172" s="3"/>
      <c r="D172" s="3">
        <f t="shared" si="8"/>
        <v>3300</v>
      </c>
      <c r="E172" s="3"/>
      <c r="F172" s="3">
        <f t="shared" si="7"/>
        <v>0</v>
      </c>
    </row>
    <row r="173" spans="1:6" x14ac:dyDescent="0.3">
      <c r="A173" s="3"/>
      <c r="B173" s="4"/>
      <c r="C173" s="3"/>
      <c r="D173" s="3">
        <f t="shared" si="8"/>
        <v>3400</v>
      </c>
      <c r="E173" s="3"/>
      <c r="F173" s="3">
        <f t="shared" si="7"/>
        <v>0</v>
      </c>
    </row>
    <row r="174" spans="1:6" x14ac:dyDescent="0.3">
      <c r="A174" s="3"/>
      <c r="B174" s="4"/>
      <c r="C174" s="3"/>
      <c r="D174" s="3">
        <f t="shared" si="8"/>
        <v>3500</v>
      </c>
      <c r="E174" s="3">
        <v>391</v>
      </c>
      <c r="F174" s="3">
        <f t="shared" si="7"/>
        <v>260.56179069318983</v>
      </c>
    </row>
    <row r="175" spans="1:6" x14ac:dyDescent="0.3">
      <c r="A175" s="3"/>
      <c r="B175" s="4"/>
      <c r="C175" s="3"/>
      <c r="D175" s="3">
        <f t="shared" si="8"/>
        <v>3600</v>
      </c>
      <c r="E175" s="3">
        <v>394</v>
      </c>
      <c r="F175" s="3">
        <f t="shared" si="7"/>
        <v>270.06272847586445</v>
      </c>
    </row>
    <row r="176" spans="1:6" x14ac:dyDescent="0.3">
      <c r="A176" s="3"/>
      <c r="B176" s="4"/>
      <c r="C176" s="3"/>
      <c r="D176" s="3">
        <f t="shared" si="8"/>
        <v>3700</v>
      </c>
      <c r="E176" s="3">
        <v>404</v>
      </c>
      <c r="F176" s="3">
        <f t="shared" si="7"/>
        <v>284.60925445975897</v>
      </c>
    </row>
    <row r="177" spans="1:6" x14ac:dyDescent="0.3">
      <c r="A177" s="3"/>
      <c r="B177" s="4"/>
      <c r="C177" s="3"/>
      <c r="D177" s="3">
        <f t="shared" si="8"/>
        <v>3800</v>
      </c>
      <c r="E177" s="3">
        <v>417</v>
      </c>
      <c r="F177" s="3">
        <f t="shared" si="7"/>
        <v>301.70713447747801</v>
      </c>
    </row>
    <row r="178" spans="1:6" x14ac:dyDescent="0.3">
      <c r="A178" s="3"/>
      <c r="B178" s="4"/>
      <c r="C178" s="3"/>
      <c r="D178" s="3">
        <f t="shared" si="8"/>
        <v>3900</v>
      </c>
      <c r="E178" s="3">
        <v>427</v>
      </c>
      <c r="F178" s="3">
        <f t="shared" si="7"/>
        <v>317.07237854685349</v>
      </c>
    </row>
    <row r="179" spans="1:6" x14ac:dyDescent="0.3">
      <c r="A179" s="3"/>
      <c r="B179" s="4"/>
      <c r="C179" s="3"/>
      <c r="D179" s="3">
        <f t="shared" si="8"/>
        <v>4000</v>
      </c>
      <c r="E179" s="3">
        <v>435</v>
      </c>
      <c r="F179" s="3">
        <f t="shared" si="7"/>
        <v>331.29522528765091</v>
      </c>
    </row>
    <row r="180" spans="1:6" x14ac:dyDescent="0.3">
      <c r="A180" s="3"/>
      <c r="B180" s="4"/>
      <c r="C180" s="3"/>
      <c r="D180" s="3">
        <f t="shared" si="8"/>
        <v>4100</v>
      </c>
      <c r="E180" s="3">
        <v>442</v>
      </c>
      <c r="F180" s="3">
        <f t="shared" si="7"/>
        <v>345.04207314154075</v>
      </c>
    </row>
    <row r="181" spans="1:6" x14ac:dyDescent="0.3">
      <c r="A181" s="3"/>
      <c r="B181" s="4"/>
      <c r="C181" s="3"/>
      <c r="D181" s="3">
        <f t="shared" si="8"/>
        <v>4200</v>
      </c>
      <c r="E181" s="3">
        <v>450</v>
      </c>
      <c r="F181" s="3">
        <f t="shared" si="7"/>
        <v>359.85515850210362</v>
      </c>
    </row>
    <row r="182" spans="1:6" x14ac:dyDescent="0.3">
      <c r="A182" s="3"/>
      <c r="B182" s="4"/>
      <c r="C182" s="3"/>
      <c r="D182" s="3">
        <f t="shared" si="8"/>
        <v>4300</v>
      </c>
      <c r="E182" s="3">
        <v>460</v>
      </c>
      <c r="F182" s="3">
        <f t="shared" si="7"/>
        <v>376.61031932124916</v>
      </c>
    </row>
    <row r="183" spans="1:6" x14ac:dyDescent="0.3">
      <c r="A183" s="3"/>
      <c r="B183" s="4"/>
      <c r="C183" s="3"/>
      <c r="D183" s="3">
        <f t="shared" si="8"/>
        <v>4400</v>
      </c>
      <c r="E183" s="3">
        <v>469</v>
      </c>
      <c r="F183" s="3">
        <f t="shared" si="7"/>
        <v>392.90852120896346</v>
      </c>
    </row>
    <row r="184" spans="1:6" x14ac:dyDescent="0.3">
      <c r="A184" s="3"/>
      <c r="B184" s="4"/>
      <c r="C184" s="3"/>
      <c r="D184" s="3">
        <f t="shared" si="8"/>
        <v>4500</v>
      </c>
      <c r="E184" s="3">
        <v>475</v>
      </c>
      <c r="F184" s="3">
        <f t="shared" si="7"/>
        <v>406.97904830595047</v>
      </c>
    </row>
    <row r="185" spans="1:6" x14ac:dyDescent="0.3">
      <c r="A185" s="3"/>
      <c r="B185" s="4"/>
      <c r="C185" s="3"/>
      <c r="D185" s="3">
        <f t="shared" si="8"/>
        <v>4600</v>
      </c>
      <c r="E185" s="3">
        <v>480</v>
      </c>
      <c r="F185" s="3">
        <f t="shared" si="7"/>
        <v>420.40221691674321</v>
      </c>
    </row>
    <row r="186" spans="1:6" x14ac:dyDescent="0.3">
      <c r="A186" s="3"/>
      <c r="B186" s="4"/>
      <c r="C186" s="3"/>
      <c r="D186" s="3">
        <f t="shared" si="8"/>
        <v>4700</v>
      </c>
      <c r="E186" s="3">
        <v>483</v>
      </c>
      <c r="F186" s="3">
        <f t="shared" si="7"/>
        <v>432.22602926752666</v>
      </c>
    </row>
    <row r="187" spans="1:6" x14ac:dyDescent="0.3">
      <c r="A187" s="3"/>
      <c r="B187" s="4"/>
      <c r="C187" s="3"/>
      <c r="D187" s="3">
        <f t="shared" si="8"/>
        <v>4800</v>
      </c>
      <c r="E187" s="3">
        <v>484</v>
      </c>
      <c r="F187" s="3">
        <f t="shared" si="7"/>
        <v>442.33624562544287</v>
      </c>
    </row>
    <row r="188" spans="1:6" x14ac:dyDescent="0.3">
      <c r="A188" s="3"/>
      <c r="B188" s="4"/>
      <c r="C188" s="3"/>
      <c r="D188" s="3">
        <f t="shared" si="8"/>
        <v>4900</v>
      </c>
      <c r="E188" s="3">
        <v>483</v>
      </c>
      <c r="F188" s="3">
        <f t="shared" si="7"/>
        <v>450.61862625763411</v>
      </c>
    </row>
    <row r="189" spans="1:6" x14ac:dyDescent="0.3">
      <c r="A189" s="3"/>
      <c r="B189" s="4"/>
      <c r="C189" s="3"/>
      <c r="D189" s="3">
        <f t="shared" si="8"/>
        <v>5000</v>
      </c>
      <c r="E189" s="3">
        <v>483</v>
      </c>
      <c r="F189" s="3">
        <f t="shared" si="7"/>
        <v>459.81492475268789</v>
      </c>
    </row>
    <row r="190" spans="1:6" x14ac:dyDescent="0.3">
      <c r="A190" s="3"/>
      <c r="B190" s="4"/>
      <c r="C190" s="3"/>
      <c r="D190" s="3">
        <f t="shared" si="8"/>
        <v>5100</v>
      </c>
      <c r="E190" s="3">
        <v>482</v>
      </c>
      <c r="F190" s="3">
        <f t="shared" si="7"/>
        <v>468.04018551845024</v>
      </c>
    </row>
    <row r="191" spans="1:6" x14ac:dyDescent="0.3">
      <c r="A191" s="3"/>
      <c r="B191" s="4"/>
      <c r="C191" s="3"/>
      <c r="D191" s="3">
        <f t="shared" si="8"/>
        <v>5200</v>
      </c>
      <c r="E191" s="3">
        <v>481</v>
      </c>
      <c r="F191" s="3">
        <f t="shared" si="7"/>
        <v>476.22736637326005</v>
      </c>
    </row>
    <row r="192" spans="1:6" x14ac:dyDescent="0.3">
      <c r="A192" s="3"/>
      <c r="B192" s="4"/>
      <c r="C192" s="3"/>
      <c r="D192" s="3">
        <f t="shared" si="8"/>
        <v>5300</v>
      </c>
      <c r="E192" s="3">
        <v>480</v>
      </c>
      <c r="F192" s="3">
        <f t="shared" si="7"/>
        <v>484.3764673171172</v>
      </c>
    </row>
    <row r="193" spans="1:6" x14ac:dyDescent="0.3">
      <c r="A193" s="3"/>
      <c r="B193" s="4"/>
      <c r="C193" s="3"/>
      <c r="D193" s="3">
        <f t="shared" si="8"/>
        <v>5400</v>
      </c>
      <c r="E193" s="3">
        <v>480</v>
      </c>
      <c r="F193" s="3">
        <f t="shared" si="7"/>
        <v>493.51564594574211</v>
      </c>
    </row>
    <row r="194" spans="1:6" x14ac:dyDescent="0.3">
      <c r="A194" s="3"/>
      <c r="B194" s="4"/>
      <c r="C194" s="3"/>
      <c r="D194" s="3">
        <f t="shared" si="8"/>
        <v>5500</v>
      </c>
      <c r="E194" s="3">
        <v>481</v>
      </c>
      <c r="F194" s="3">
        <f t="shared" si="7"/>
        <v>503.70202212556347</v>
      </c>
    </row>
    <row r="195" spans="1:6" x14ac:dyDescent="0.3">
      <c r="A195" s="3"/>
      <c r="B195" s="4"/>
      <c r="C195" s="3"/>
      <c r="D195" s="3">
        <f t="shared" si="8"/>
        <v>5600</v>
      </c>
      <c r="E195" s="3">
        <v>482</v>
      </c>
      <c r="F195" s="3">
        <f t="shared" si="7"/>
        <v>513.92647821633761</v>
      </c>
    </row>
    <row r="196" spans="1:6" x14ac:dyDescent="0.3">
      <c r="A196" s="3"/>
      <c r="B196" s="4"/>
      <c r="C196" s="3"/>
      <c r="D196" s="3">
        <f t="shared" si="8"/>
        <v>5700</v>
      </c>
      <c r="E196" s="3">
        <v>481</v>
      </c>
      <c r="F196" s="3">
        <f t="shared" si="7"/>
        <v>522.01845929376577</v>
      </c>
    </row>
    <row r="197" spans="1:6" x14ac:dyDescent="0.3">
      <c r="A197" s="3"/>
      <c r="B197" s="4"/>
      <c r="C197" s="3"/>
      <c r="D197" s="3">
        <f t="shared" si="8"/>
        <v>5800</v>
      </c>
      <c r="E197" s="3">
        <v>479</v>
      </c>
      <c r="F197" s="3">
        <f t="shared" si="7"/>
        <v>528.96804304261593</v>
      </c>
    </row>
    <row r="198" spans="1:6" x14ac:dyDescent="0.3">
      <c r="A198" s="3"/>
      <c r="B198" s="4"/>
      <c r="C198" s="3"/>
      <c r="D198" s="3">
        <f t="shared" si="8"/>
        <v>5900</v>
      </c>
      <c r="E198" s="3">
        <v>476</v>
      </c>
      <c r="F198" s="3">
        <f t="shared" si="7"/>
        <v>534.71810959645916</v>
      </c>
    </row>
    <row r="199" spans="1:6" x14ac:dyDescent="0.3">
      <c r="A199" s="3"/>
      <c r="B199" s="4"/>
      <c r="C199" s="3"/>
      <c r="D199" s="3">
        <f t="shared" si="8"/>
        <v>6000</v>
      </c>
      <c r="E199" s="3">
        <v>474</v>
      </c>
      <c r="F199" s="3">
        <f t="shared" si="7"/>
        <v>541.49633374602263</v>
      </c>
    </row>
    <row r="200" spans="1:6" x14ac:dyDescent="0.3">
      <c r="A200" s="3"/>
      <c r="B200" s="4"/>
      <c r="C200" s="3"/>
      <c r="D200" s="3">
        <f t="shared" si="8"/>
        <v>6100</v>
      </c>
      <c r="E200" s="3">
        <v>471</v>
      </c>
      <c r="F200" s="3">
        <f t="shared" si="7"/>
        <v>547.03696078962628</v>
      </c>
    </row>
    <row r="201" spans="1:6" x14ac:dyDescent="0.3">
      <c r="A201" s="3"/>
      <c r="B201" s="4"/>
      <c r="C201" s="3"/>
      <c r="D201" s="3">
        <f t="shared" si="8"/>
        <v>6200</v>
      </c>
      <c r="E201" s="3">
        <v>469</v>
      </c>
      <c r="F201" s="3">
        <f t="shared" si="7"/>
        <v>553.64382533990317</v>
      </c>
    </row>
    <row r="202" spans="1:6" x14ac:dyDescent="0.3">
      <c r="A202" s="3"/>
      <c r="B202" s="4"/>
      <c r="C202" s="3"/>
      <c r="D202" s="3">
        <f t="shared" si="8"/>
        <v>6300</v>
      </c>
      <c r="E202" s="3">
        <v>465</v>
      </c>
      <c r="F202" s="3">
        <f t="shared" si="7"/>
        <v>557.77549567826065</v>
      </c>
    </row>
    <row r="203" spans="1:6" x14ac:dyDescent="0.3">
      <c r="A203" s="3"/>
      <c r="B203" s="4"/>
      <c r="C203" s="3"/>
      <c r="D203" s="3">
        <f t="shared" si="8"/>
        <v>6400</v>
      </c>
      <c r="E203" s="3">
        <v>460</v>
      </c>
      <c r="F203" s="3">
        <f t="shared" si="7"/>
        <v>560.5362892223244</v>
      </c>
    </row>
    <row r="204" spans="1:6" x14ac:dyDescent="0.3">
      <c r="A204" s="3"/>
      <c r="B204" s="4"/>
      <c r="C204" s="3"/>
      <c r="D204" s="3">
        <f t="shared" si="8"/>
        <v>6500</v>
      </c>
      <c r="E204" s="3">
        <v>455</v>
      </c>
      <c r="F204" s="3">
        <f t="shared" si="7"/>
        <v>563.10668321162507</v>
      </c>
    </row>
    <row r="205" spans="1:6" x14ac:dyDescent="0.3">
      <c r="A205" s="3"/>
      <c r="B205" s="4"/>
      <c r="C205" s="3"/>
      <c r="D205" s="3">
        <f t="shared" si="8"/>
        <v>6600</v>
      </c>
      <c r="E205" s="3">
        <v>450</v>
      </c>
      <c r="F205" s="3">
        <f t="shared" si="7"/>
        <v>565.48667764616278</v>
      </c>
    </row>
    <row r="206" spans="1:6" x14ac:dyDescent="0.3">
      <c r="A206" s="3"/>
      <c r="B206" s="4"/>
      <c r="C206" s="3"/>
      <c r="D206" s="3">
        <f t="shared" si="8"/>
        <v>6700</v>
      </c>
      <c r="E206" s="3">
        <v>444</v>
      </c>
      <c r="F206" s="3">
        <f t="shared" si="7"/>
        <v>566.40059550902527</v>
      </c>
    </row>
    <row r="207" spans="1:6" x14ac:dyDescent="0.3">
      <c r="A207" s="3"/>
      <c r="B207" s="4"/>
      <c r="C207" s="3"/>
      <c r="D207" s="3">
        <f t="shared" si="8"/>
        <v>6800</v>
      </c>
      <c r="E207" s="3"/>
      <c r="F207" s="3">
        <f t="shared" si="7"/>
        <v>0</v>
      </c>
    </row>
    <row r="208" spans="1:6" x14ac:dyDescent="0.3">
      <c r="A208" s="3"/>
      <c r="B208" s="4"/>
      <c r="C208" s="3"/>
      <c r="D208" s="3">
        <f t="shared" si="8"/>
        <v>6900</v>
      </c>
      <c r="E208" s="3"/>
      <c r="F208" s="3">
        <f t="shared" si="7"/>
        <v>0</v>
      </c>
    </row>
    <row r="209" spans="1:6" x14ac:dyDescent="0.3">
      <c r="A209" s="3"/>
      <c r="B209" s="4"/>
      <c r="C209" s="3"/>
      <c r="D209" s="3">
        <f t="shared" si="8"/>
        <v>7000</v>
      </c>
      <c r="E209" s="3"/>
      <c r="F209" s="3">
        <f t="shared" si="7"/>
        <v>0</v>
      </c>
    </row>
    <row r="210" spans="1:6" ht="28.8" x14ac:dyDescent="0.3">
      <c r="A210" s="3"/>
      <c r="B210" s="4" t="s">
        <v>43</v>
      </c>
      <c r="C210" s="3" t="s">
        <v>97</v>
      </c>
      <c r="D210" s="4" t="s">
        <v>272</v>
      </c>
      <c r="E210" s="3">
        <v>4.25</v>
      </c>
    </row>
    <row r="211" spans="1:6" x14ac:dyDescent="0.3">
      <c r="A211" s="3"/>
      <c r="B211" s="4" t="s">
        <v>280</v>
      </c>
      <c r="C211" s="3">
        <v>10.5</v>
      </c>
      <c r="D211" s="4" t="s">
        <v>273</v>
      </c>
      <c r="E211" s="3">
        <v>3.95</v>
      </c>
    </row>
    <row r="212" spans="1:6" ht="28.8" x14ac:dyDescent="0.3">
      <c r="A212" s="3"/>
      <c r="B212" s="4" t="s">
        <v>281</v>
      </c>
      <c r="C212" s="3"/>
      <c r="D212" s="4" t="s">
        <v>274</v>
      </c>
      <c r="E212" s="3">
        <v>2.1800000000000002</v>
      </c>
    </row>
    <row r="213" spans="1:6" x14ac:dyDescent="0.3">
      <c r="A213" s="3"/>
      <c r="B213" s="4" t="s">
        <v>282</v>
      </c>
      <c r="C213" s="3"/>
      <c r="D213" s="4" t="s">
        <v>275</v>
      </c>
      <c r="E213" s="3">
        <v>236</v>
      </c>
    </row>
    <row r="214" spans="1:6" ht="43.2" x14ac:dyDescent="0.3">
      <c r="A214" s="3"/>
      <c r="B214" s="4" t="s">
        <v>283</v>
      </c>
      <c r="C214" s="3"/>
      <c r="D214" s="4" t="s">
        <v>276</v>
      </c>
      <c r="E214" s="3">
        <v>0.65</v>
      </c>
    </row>
    <row r="215" spans="1:6" ht="28.8" x14ac:dyDescent="0.3">
      <c r="A215" s="3"/>
      <c r="B215" s="4"/>
      <c r="C215" s="3"/>
      <c r="D215" s="4" t="s">
        <v>277</v>
      </c>
      <c r="E215" s="3">
        <v>417</v>
      </c>
    </row>
    <row r="216" spans="1:6" x14ac:dyDescent="0.3">
      <c r="A216" s="3"/>
      <c r="B216" s="4"/>
      <c r="C216" s="3"/>
      <c r="D216" s="3">
        <v>2500</v>
      </c>
      <c r="E216" s="3">
        <v>470</v>
      </c>
      <c r="F216" s="3">
        <f>E216*D216*2*PI()/60/550</f>
        <v>223.71947684654589</v>
      </c>
    </row>
    <row r="217" spans="1:6" x14ac:dyDescent="0.3">
      <c r="A217" s="3"/>
      <c r="B217" s="4"/>
      <c r="C217" s="3"/>
      <c r="D217" s="3">
        <f>2600</f>
        <v>2600</v>
      </c>
      <c r="E217" s="3"/>
      <c r="F217" s="3">
        <f t="shared" ref="F217:F261" si="9">E217*D217*2*PI()/60/550</f>
        <v>0</v>
      </c>
    </row>
    <row r="218" spans="1:6" x14ac:dyDescent="0.3">
      <c r="A218" s="3"/>
      <c r="B218" s="4"/>
      <c r="C218" s="3"/>
      <c r="D218" s="3">
        <f t="shared" ref="D218:D261" si="10">D217+100</f>
        <v>2700</v>
      </c>
      <c r="E218" s="3">
        <v>499</v>
      </c>
      <c r="F218" s="3">
        <f t="shared" si="9"/>
        <v>256.52532013221384</v>
      </c>
    </row>
    <row r="219" spans="1:6" x14ac:dyDescent="0.3">
      <c r="A219" s="3"/>
      <c r="B219" s="4"/>
      <c r="C219" s="3"/>
      <c r="D219" s="3">
        <f t="shared" si="10"/>
        <v>2800</v>
      </c>
      <c r="E219" s="3"/>
      <c r="F219" s="3">
        <f t="shared" si="9"/>
        <v>0</v>
      </c>
    </row>
    <row r="220" spans="1:6" x14ac:dyDescent="0.3">
      <c r="A220" s="3"/>
      <c r="B220" s="4"/>
      <c r="C220" s="3"/>
      <c r="D220" s="3">
        <f t="shared" si="10"/>
        <v>2900</v>
      </c>
      <c r="E220" s="3">
        <v>512</v>
      </c>
      <c r="F220" s="3">
        <f t="shared" si="9"/>
        <v>282.70525891212878</v>
      </c>
    </row>
    <row r="221" spans="1:6" x14ac:dyDescent="0.3">
      <c r="A221" s="3"/>
      <c r="B221" s="4"/>
      <c r="C221" s="3"/>
      <c r="D221" s="3">
        <f>D220+100</f>
        <v>3000</v>
      </c>
      <c r="E221" s="3"/>
      <c r="F221" s="3">
        <f t="shared" si="9"/>
        <v>0</v>
      </c>
    </row>
    <row r="222" spans="1:6" x14ac:dyDescent="0.3">
      <c r="A222" s="3"/>
      <c r="B222" s="4"/>
      <c r="C222" s="3"/>
      <c r="D222" s="3">
        <f t="shared" si="10"/>
        <v>3100</v>
      </c>
      <c r="E222" s="3">
        <v>503</v>
      </c>
      <c r="F222" s="3">
        <f t="shared" si="9"/>
        <v>296.8900257419736</v>
      </c>
    </row>
    <row r="223" spans="1:6" x14ac:dyDescent="0.3">
      <c r="A223" s="3"/>
      <c r="B223" s="4"/>
      <c r="C223" s="3"/>
      <c r="D223" s="3">
        <f t="shared" si="10"/>
        <v>3200</v>
      </c>
      <c r="E223" s="3"/>
      <c r="F223" s="3">
        <f t="shared" si="9"/>
        <v>0</v>
      </c>
    </row>
    <row r="224" spans="1:6" x14ac:dyDescent="0.3">
      <c r="A224" s="3"/>
      <c r="B224" s="4"/>
      <c r="C224" s="3"/>
      <c r="D224" s="3">
        <f t="shared" si="10"/>
        <v>3300</v>
      </c>
      <c r="E224" s="3">
        <v>511</v>
      </c>
      <c r="F224" s="3">
        <f t="shared" si="9"/>
        <v>321.07076919687682</v>
      </c>
    </row>
    <row r="225" spans="1:6" x14ac:dyDescent="0.3">
      <c r="A225" s="3"/>
      <c r="B225" s="4"/>
      <c r="C225" s="3"/>
      <c r="D225" s="3">
        <f t="shared" si="10"/>
        <v>3400</v>
      </c>
      <c r="E225" s="3"/>
      <c r="F225" s="3">
        <f t="shared" si="9"/>
        <v>0</v>
      </c>
    </row>
    <row r="226" spans="1:6" x14ac:dyDescent="0.3">
      <c r="A226" s="3"/>
      <c r="B226" s="4"/>
      <c r="C226" s="3"/>
      <c r="D226" s="3">
        <f t="shared" si="10"/>
        <v>3500</v>
      </c>
      <c r="E226" s="3">
        <v>523</v>
      </c>
      <c r="F226" s="3">
        <f t="shared" si="9"/>
        <v>348.52638499370408</v>
      </c>
    </row>
    <row r="227" spans="1:6" x14ac:dyDescent="0.3">
      <c r="A227" s="3"/>
      <c r="B227" s="4"/>
      <c r="C227" s="3"/>
      <c r="D227" s="3">
        <f t="shared" si="10"/>
        <v>3600</v>
      </c>
      <c r="E227" s="3"/>
      <c r="F227" s="3">
        <f t="shared" si="9"/>
        <v>0</v>
      </c>
    </row>
    <row r="228" spans="1:6" x14ac:dyDescent="0.3">
      <c r="A228" s="3"/>
      <c r="B228" s="4"/>
      <c r="C228" s="3"/>
      <c r="D228" s="3">
        <f t="shared" si="10"/>
        <v>3700</v>
      </c>
      <c r="E228" s="3">
        <v>532</v>
      </c>
      <c r="F228" s="3">
        <f t="shared" si="9"/>
        <v>374.78248359552413</v>
      </c>
    </row>
    <row r="229" spans="1:6" x14ac:dyDescent="0.3">
      <c r="A229" s="3"/>
      <c r="B229" s="4"/>
      <c r="C229" s="3"/>
      <c r="D229" s="3">
        <f t="shared" si="10"/>
        <v>3800</v>
      </c>
      <c r="E229" s="3"/>
      <c r="F229" s="3">
        <f t="shared" si="9"/>
        <v>0</v>
      </c>
    </row>
    <row r="230" spans="1:6" x14ac:dyDescent="0.3">
      <c r="A230" s="3"/>
      <c r="B230" s="4"/>
      <c r="C230" s="3"/>
      <c r="D230" s="3">
        <f t="shared" si="10"/>
        <v>3900</v>
      </c>
      <c r="E230" s="3">
        <v>542</v>
      </c>
      <c r="F230" s="3">
        <f t="shared" si="9"/>
        <v>402.46657885806701</v>
      </c>
    </row>
    <row r="231" spans="1:6" x14ac:dyDescent="0.3">
      <c r="A231" s="3"/>
      <c r="B231" s="4"/>
      <c r="C231" s="3"/>
      <c r="D231" s="3">
        <f t="shared" si="10"/>
        <v>4000</v>
      </c>
      <c r="E231" s="3"/>
      <c r="F231" s="3">
        <f t="shared" si="9"/>
        <v>0</v>
      </c>
    </row>
    <row r="232" spans="1:6" x14ac:dyDescent="0.3">
      <c r="A232" s="3"/>
      <c r="B232" s="4"/>
      <c r="C232" s="3"/>
      <c r="D232" s="3">
        <f t="shared" si="10"/>
        <v>4100</v>
      </c>
      <c r="E232" s="3">
        <v>554</v>
      </c>
      <c r="F232" s="3">
        <f t="shared" si="9"/>
        <v>432.47354868871855</v>
      </c>
    </row>
    <row r="233" spans="1:6" x14ac:dyDescent="0.3">
      <c r="A233" s="3"/>
      <c r="B233" s="4"/>
      <c r="C233" s="3"/>
      <c r="D233" s="3">
        <f t="shared" si="10"/>
        <v>4200</v>
      </c>
      <c r="E233" s="3"/>
      <c r="F233" s="3">
        <f t="shared" si="9"/>
        <v>0</v>
      </c>
    </row>
    <row r="234" spans="1:6" x14ac:dyDescent="0.3">
      <c r="A234" s="3"/>
      <c r="B234" s="4"/>
      <c r="C234" s="3"/>
      <c r="D234" s="3">
        <f t="shared" si="10"/>
        <v>4300</v>
      </c>
      <c r="E234" s="3">
        <v>562</v>
      </c>
      <c r="F234" s="3">
        <f t="shared" si="9"/>
        <v>460.11956404030866</v>
      </c>
    </row>
    <row r="235" spans="1:6" x14ac:dyDescent="0.3">
      <c r="A235" s="3"/>
      <c r="B235" s="4"/>
      <c r="C235" s="3"/>
      <c r="D235" s="3">
        <f t="shared" si="10"/>
        <v>4400</v>
      </c>
      <c r="E235" s="3"/>
      <c r="F235" s="3">
        <f t="shared" si="9"/>
        <v>0</v>
      </c>
    </row>
    <row r="236" spans="1:6" x14ac:dyDescent="0.3">
      <c r="A236" s="3"/>
      <c r="B236" s="4"/>
      <c r="C236" s="3"/>
      <c r="D236" s="3">
        <f t="shared" si="10"/>
        <v>4500</v>
      </c>
      <c r="E236" s="3">
        <v>570</v>
      </c>
      <c r="F236" s="3">
        <f t="shared" si="9"/>
        <v>488.37485796714054</v>
      </c>
    </row>
    <row r="237" spans="1:6" x14ac:dyDescent="0.3">
      <c r="A237" s="3"/>
      <c r="B237" s="4"/>
      <c r="C237" s="3"/>
      <c r="D237" s="3">
        <f t="shared" si="10"/>
        <v>4600</v>
      </c>
      <c r="E237" s="3"/>
      <c r="F237" s="3">
        <f t="shared" si="9"/>
        <v>0</v>
      </c>
    </row>
    <row r="238" spans="1:6" x14ac:dyDescent="0.3">
      <c r="A238" s="3"/>
      <c r="B238" s="4"/>
      <c r="C238" s="3"/>
      <c r="D238" s="3">
        <f t="shared" si="10"/>
        <v>4700</v>
      </c>
      <c r="E238" s="3">
        <v>582</v>
      </c>
      <c r="F238" s="3">
        <f t="shared" si="9"/>
        <v>520.81894209875873</v>
      </c>
    </row>
    <row r="239" spans="1:6" x14ac:dyDescent="0.3">
      <c r="A239" s="3"/>
      <c r="B239" s="4"/>
      <c r="C239" s="3"/>
      <c r="D239" s="3">
        <f t="shared" si="10"/>
        <v>4800</v>
      </c>
      <c r="E239" s="3"/>
      <c r="F239" s="3">
        <f t="shared" si="9"/>
        <v>0</v>
      </c>
    </row>
    <row r="240" spans="1:6" x14ac:dyDescent="0.3">
      <c r="A240" s="3"/>
      <c r="B240" s="4"/>
      <c r="C240" s="3"/>
      <c r="D240" s="3">
        <f t="shared" si="10"/>
        <v>4900</v>
      </c>
      <c r="E240" s="3">
        <v>595</v>
      </c>
      <c r="F240" s="3">
        <f t="shared" si="9"/>
        <v>555.10990191157828</v>
      </c>
    </row>
    <row r="241" spans="1:6" x14ac:dyDescent="0.3">
      <c r="A241" s="3"/>
      <c r="B241" s="4"/>
      <c r="C241" s="3"/>
      <c r="D241" s="3">
        <f t="shared" si="10"/>
        <v>5000</v>
      </c>
      <c r="E241" s="3"/>
      <c r="F241" s="3">
        <f t="shared" si="9"/>
        <v>0</v>
      </c>
    </row>
    <row r="242" spans="1:6" x14ac:dyDescent="0.3">
      <c r="A242" s="3"/>
      <c r="B242" s="4"/>
      <c r="C242" s="3"/>
      <c r="D242" s="3">
        <f t="shared" si="10"/>
        <v>5100</v>
      </c>
      <c r="E242" s="3">
        <v>603</v>
      </c>
      <c r="F242" s="3">
        <f t="shared" si="9"/>
        <v>585.53575076270852</v>
      </c>
    </row>
    <row r="243" spans="1:6" x14ac:dyDescent="0.3">
      <c r="A243" s="3"/>
      <c r="B243" s="4"/>
      <c r="C243" s="3"/>
      <c r="D243" s="3">
        <f t="shared" si="10"/>
        <v>5200</v>
      </c>
      <c r="E243" s="3">
        <v>604</v>
      </c>
      <c r="F243" s="3">
        <f t="shared" si="9"/>
        <v>598.00692159968617</v>
      </c>
    </row>
    <row r="244" spans="1:6" x14ac:dyDescent="0.3">
      <c r="A244" s="3"/>
      <c r="B244" s="4"/>
      <c r="C244" s="3"/>
      <c r="D244" s="3">
        <f t="shared" si="10"/>
        <v>5300</v>
      </c>
      <c r="E244" s="3">
        <v>603</v>
      </c>
      <c r="F244" s="3">
        <f t="shared" si="9"/>
        <v>608.49793706712853</v>
      </c>
    </row>
    <row r="245" spans="1:6" x14ac:dyDescent="0.3">
      <c r="A245" s="3"/>
      <c r="B245" s="4"/>
      <c r="C245" s="3"/>
      <c r="D245" s="3">
        <f t="shared" si="10"/>
        <v>5400</v>
      </c>
      <c r="E245" s="3"/>
      <c r="F245" s="3">
        <f t="shared" si="9"/>
        <v>0</v>
      </c>
    </row>
    <row r="246" spans="1:6" x14ac:dyDescent="0.3">
      <c r="A246" s="3"/>
      <c r="B246" s="4"/>
      <c r="C246" s="3"/>
      <c r="D246" s="3">
        <f t="shared" si="10"/>
        <v>5500</v>
      </c>
      <c r="E246" s="3">
        <v>601</v>
      </c>
      <c r="F246" s="3">
        <f t="shared" si="9"/>
        <v>629.36572826915517</v>
      </c>
    </row>
    <row r="247" spans="1:6" x14ac:dyDescent="0.3">
      <c r="A247" s="3"/>
      <c r="B247" s="4"/>
      <c r="C247" s="3"/>
      <c r="D247" s="3">
        <f t="shared" si="10"/>
        <v>5600</v>
      </c>
      <c r="E247" s="3"/>
      <c r="F247" s="3">
        <f t="shared" si="9"/>
        <v>0</v>
      </c>
    </row>
    <row r="248" spans="1:6" x14ac:dyDescent="0.3">
      <c r="A248" s="3"/>
      <c r="B248" s="4"/>
      <c r="C248" s="3"/>
      <c r="D248" s="3">
        <f t="shared" si="10"/>
        <v>5700</v>
      </c>
      <c r="E248" s="3">
        <v>595</v>
      </c>
      <c r="F248" s="3">
        <f t="shared" si="9"/>
        <v>645.74008997877479</v>
      </c>
    </row>
    <row r="249" spans="1:6" x14ac:dyDescent="0.3">
      <c r="A249" s="3"/>
      <c r="B249" s="4"/>
      <c r="C249" s="3"/>
      <c r="D249" s="3">
        <f t="shared" si="10"/>
        <v>5800</v>
      </c>
      <c r="E249" s="3"/>
      <c r="F249" s="3">
        <f t="shared" si="9"/>
        <v>0</v>
      </c>
    </row>
    <row r="250" spans="1:6" x14ac:dyDescent="0.3">
      <c r="A250" s="3"/>
      <c r="B250" s="4"/>
      <c r="C250" s="3"/>
      <c r="D250" s="3">
        <f t="shared" si="10"/>
        <v>5900</v>
      </c>
      <c r="E250" s="3">
        <v>587</v>
      </c>
      <c r="F250" s="3">
        <f t="shared" si="9"/>
        <v>659.41077801075949</v>
      </c>
    </row>
    <row r="251" spans="1:6" x14ac:dyDescent="0.3">
      <c r="A251" s="3"/>
      <c r="B251" s="4"/>
      <c r="C251" s="3"/>
      <c r="D251" s="3">
        <f t="shared" si="10"/>
        <v>6000</v>
      </c>
      <c r="E251" s="3"/>
      <c r="F251" s="3">
        <f t="shared" si="9"/>
        <v>0</v>
      </c>
    </row>
    <row r="252" spans="1:6" x14ac:dyDescent="0.3">
      <c r="A252" s="3"/>
      <c r="B252" s="4"/>
      <c r="C252" s="3"/>
      <c r="D252" s="3">
        <f t="shared" si="10"/>
        <v>6100</v>
      </c>
      <c r="E252" s="3">
        <v>577</v>
      </c>
      <c r="F252" s="3">
        <f t="shared" si="9"/>
        <v>670.14931289939364</v>
      </c>
    </row>
    <row r="253" spans="1:6" x14ac:dyDescent="0.3">
      <c r="A253" s="3"/>
      <c r="B253" s="4"/>
      <c r="C253" s="3"/>
      <c r="D253" s="3">
        <f t="shared" si="10"/>
        <v>6200</v>
      </c>
      <c r="E253" s="3"/>
      <c r="F253" s="3">
        <f t="shared" si="9"/>
        <v>0</v>
      </c>
    </row>
    <row r="254" spans="1:6" x14ac:dyDescent="0.3">
      <c r="A254" s="3"/>
      <c r="B254" s="4"/>
      <c r="C254" s="3"/>
      <c r="D254" s="3">
        <f t="shared" si="10"/>
        <v>6300</v>
      </c>
      <c r="E254" s="3">
        <v>563</v>
      </c>
      <c r="F254" s="3">
        <f t="shared" si="9"/>
        <v>675.32818078894775</v>
      </c>
    </row>
    <row r="255" spans="1:6" x14ac:dyDescent="0.3">
      <c r="A255" s="3"/>
      <c r="B255" s="4"/>
      <c r="C255" s="3"/>
      <c r="D255" s="3">
        <f t="shared" si="10"/>
        <v>6400</v>
      </c>
      <c r="E255" s="3"/>
      <c r="F255" s="3">
        <f t="shared" si="9"/>
        <v>0</v>
      </c>
    </row>
    <row r="256" spans="1:6" x14ac:dyDescent="0.3">
      <c r="A256" s="3"/>
      <c r="B256" s="4"/>
      <c r="C256" s="3"/>
      <c r="D256" s="3">
        <f t="shared" si="10"/>
        <v>6500</v>
      </c>
      <c r="E256" s="3">
        <v>542</v>
      </c>
      <c r="F256" s="3">
        <f t="shared" si="9"/>
        <v>670.77763143011157</v>
      </c>
    </row>
    <row r="257" spans="1:6" x14ac:dyDescent="0.3">
      <c r="A257" s="3"/>
      <c r="B257" s="4"/>
      <c r="C257" s="3"/>
      <c r="D257" s="3">
        <f t="shared" si="10"/>
        <v>6600</v>
      </c>
      <c r="E257" s="3"/>
      <c r="F257" s="3">
        <f t="shared" si="9"/>
        <v>0</v>
      </c>
    </row>
    <row r="258" spans="1:6" x14ac:dyDescent="0.3">
      <c r="A258" s="3"/>
      <c r="B258" s="4"/>
      <c r="C258" s="3"/>
      <c r="D258" s="3">
        <f t="shared" si="10"/>
        <v>6700</v>
      </c>
      <c r="E258" s="3"/>
      <c r="F258" s="3">
        <f t="shared" si="9"/>
        <v>0</v>
      </c>
    </row>
    <row r="259" spans="1:6" x14ac:dyDescent="0.3">
      <c r="A259" s="3"/>
      <c r="B259" s="4"/>
      <c r="C259" s="3"/>
      <c r="D259" s="3">
        <f t="shared" si="10"/>
        <v>6800</v>
      </c>
      <c r="E259" s="3"/>
      <c r="F259" s="3">
        <f t="shared" si="9"/>
        <v>0</v>
      </c>
    </row>
    <row r="260" spans="1:6" x14ac:dyDescent="0.3">
      <c r="A260" s="3"/>
      <c r="B260" s="4"/>
      <c r="C260" s="3"/>
      <c r="D260" s="3">
        <f t="shared" si="10"/>
        <v>6900</v>
      </c>
      <c r="E260" s="3"/>
      <c r="F260" s="3">
        <f t="shared" si="9"/>
        <v>0</v>
      </c>
    </row>
    <row r="261" spans="1:6" x14ac:dyDescent="0.3">
      <c r="A261" s="3"/>
      <c r="B261" s="4"/>
      <c r="C261" s="3"/>
      <c r="D261" s="3">
        <f t="shared" si="10"/>
        <v>7000</v>
      </c>
      <c r="E261" s="3"/>
      <c r="F261" s="3">
        <f t="shared" si="9"/>
        <v>0</v>
      </c>
    </row>
    <row r="262" spans="1:6" ht="28.8" x14ac:dyDescent="0.3">
      <c r="A262" s="6">
        <v>5</v>
      </c>
      <c r="B262" s="5" t="s">
        <v>43</v>
      </c>
      <c r="C262" s="6" t="s">
        <v>47</v>
      </c>
      <c r="D262" s="5" t="s">
        <v>272</v>
      </c>
      <c r="E262" s="6">
        <v>3.75</v>
      </c>
    </row>
    <row r="263" spans="1:6" x14ac:dyDescent="0.3">
      <c r="A263" s="3"/>
      <c r="B263" s="4"/>
      <c r="C263" s="3">
        <v>10.4</v>
      </c>
      <c r="D263" s="4" t="s">
        <v>273</v>
      </c>
      <c r="E263" s="3">
        <v>4.1260000000000003</v>
      </c>
    </row>
    <row r="264" spans="1:6" x14ac:dyDescent="0.3">
      <c r="A264" s="3"/>
      <c r="B264" s="4"/>
      <c r="C264" s="3"/>
      <c r="D264" s="4" t="s">
        <v>274</v>
      </c>
      <c r="E264" s="3">
        <v>2.19</v>
      </c>
    </row>
    <row r="265" spans="1:6" x14ac:dyDescent="0.3">
      <c r="A265" s="3"/>
      <c r="B265" s="4"/>
      <c r="C265" s="3"/>
      <c r="D265" s="4" t="s">
        <v>275</v>
      </c>
      <c r="E265" s="3">
        <v>240</v>
      </c>
    </row>
    <row r="266" spans="1:6" x14ac:dyDescent="0.3">
      <c r="A266" s="3"/>
      <c r="B266" s="4"/>
      <c r="C266" s="3"/>
      <c r="D266" s="4" t="s">
        <v>276</v>
      </c>
      <c r="E266" s="3">
        <v>0.72</v>
      </c>
    </row>
    <row r="267" spans="1:6" ht="28.8" x14ac:dyDescent="0.3">
      <c r="A267" s="3"/>
      <c r="B267" s="4"/>
      <c r="C267" s="3"/>
      <c r="D267" s="4" t="s">
        <v>277</v>
      </c>
      <c r="E267" s="3">
        <v>402</v>
      </c>
    </row>
    <row r="268" spans="1:6" x14ac:dyDescent="0.3">
      <c r="A268" s="3"/>
      <c r="B268" s="4"/>
      <c r="C268" s="3"/>
      <c r="D268" s="3">
        <v>2500</v>
      </c>
      <c r="E268" s="3">
        <v>468</v>
      </c>
      <c r="F268" s="3">
        <f>E268*D268*2*PI()/60/550</f>
        <v>222.76747907273079</v>
      </c>
    </row>
    <row r="269" spans="1:6" x14ac:dyDescent="0.3">
      <c r="A269" s="3"/>
      <c r="B269" s="4"/>
      <c r="C269" s="3"/>
      <c r="D269" s="3">
        <f>2600</f>
        <v>2600</v>
      </c>
      <c r="E269" s="3"/>
      <c r="F269" s="3">
        <f t="shared" ref="F269:F313" si="11">E269*D269*2*PI()/60/550</f>
        <v>0</v>
      </c>
    </row>
    <row r="270" spans="1:6" x14ac:dyDescent="0.3">
      <c r="A270" s="3"/>
      <c r="B270" s="4"/>
      <c r="C270" s="3"/>
      <c r="D270" s="3">
        <f t="shared" ref="D270:D313" si="12">D269+100</f>
        <v>2700</v>
      </c>
      <c r="E270" s="3">
        <v>490</v>
      </c>
      <c r="F270" s="3">
        <f t="shared" si="11"/>
        <v>251.89861095147251</v>
      </c>
    </row>
    <row r="271" spans="1:6" x14ac:dyDescent="0.3">
      <c r="A271" s="3"/>
      <c r="B271" s="4"/>
      <c r="C271" s="3"/>
      <c r="D271" s="3">
        <f t="shared" si="12"/>
        <v>2800</v>
      </c>
      <c r="E271" s="3"/>
      <c r="F271" s="3">
        <f t="shared" si="11"/>
        <v>0</v>
      </c>
    </row>
    <row r="272" spans="1:6" x14ac:dyDescent="0.3">
      <c r="A272" s="3"/>
      <c r="B272" s="4"/>
      <c r="C272" s="3"/>
      <c r="D272" s="3">
        <f t="shared" si="12"/>
        <v>2900</v>
      </c>
      <c r="E272" s="3">
        <v>492</v>
      </c>
      <c r="F272" s="3">
        <f t="shared" si="11"/>
        <v>271.66208473587375</v>
      </c>
    </row>
    <row r="273" spans="1:6" x14ac:dyDescent="0.3">
      <c r="A273" s="3"/>
      <c r="B273" s="4"/>
      <c r="C273" s="3"/>
      <c r="D273" s="3">
        <f>D272+100</f>
        <v>3000</v>
      </c>
      <c r="E273" s="3"/>
      <c r="F273" s="3">
        <f t="shared" si="11"/>
        <v>0</v>
      </c>
    </row>
    <row r="274" spans="1:6" x14ac:dyDescent="0.3">
      <c r="A274" s="3"/>
      <c r="B274" s="4"/>
      <c r="C274" s="3"/>
      <c r="D274" s="3">
        <f t="shared" si="12"/>
        <v>3100</v>
      </c>
      <c r="E274" s="3">
        <v>500</v>
      </c>
      <c r="F274" s="3">
        <f t="shared" si="11"/>
        <v>295.1193098826775</v>
      </c>
    </row>
    <row r="275" spans="1:6" x14ac:dyDescent="0.3">
      <c r="A275" s="3"/>
      <c r="B275" s="4"/>
      <c r="C275" s="3"/>
      <c r="D275" s="3">
        <f t="shared" si="12"/>
        <v>3200</v>
      </c>
      <c r="E275" s="3"/>
      <c r="F275" s="3">
        <f t="shared" si="11"/>
        <v>0</v>
      </c>
    </row>
    <row r="276" spans="1:6" x14ac:dyDescent="0.3">
      <c r="A276" s="3"/>
      <c r="B276" s="4"/>
      <c r="C276" s="3"/>
      <c r="D276" s="3">
        <f t="shared" si="12"/>
        <v>3300</v>
      </c>
      <c r="E276" s="3">
        <v>516</v>
      </c>
      <c r="F276" s="3">
        <f t="shared" si="11"/>
        <v>324.21236185046666</v>
      </c>
    </row>
    <row r="277" spans="1:6" x14ac:dyDescent="0.3">
      <c r="A277" s="3"/>
      <c r="B277" s="4"/>
      <c r="C277" s="3"/>
      <c r="D277" s="3">
        <f t="shared" si="12"/>
        <v>3400</v>
      </c>
      <c r="E277" s="3"/>
      <c r="F277" s="3">
        <f t="shared" si="11"/>
        <v>0</v>
      </c>
    </row>
    <row r="278" spans="1:6" x14ac:dyDescent="0.3">
      <c r="A278" s="3"/>
      <c r="B278" s="4"/>
      <c r="C278" s="3"/>
      <c r="D278" s="3">
        <f t="shared" si="12"/>
        <v>3500</v>
      </c>
      <c r="E278" s="3">
        <v>534</v>
      </c>
      <c r="F278" s="3">
        <f t="shared" si="11"/>
        <v>355.85676785208022</v>
      </c>
    </row>
    <row r="279" spans="1:6" x14ac:dyDescent="0.3">
      <c r="A279" s="3"/>
      <c r="B279" s="4"/>
      <c r="C279" s="3"/>
      <c r="D279" s="3">
        <f t="shared" si="12"/>
        <v>3600</v>
      </c>
      <c r="E279" s="3"/>
      <c r="F279" s="3">
        <f t="shared" si="11"/>
        <v>0</v>
      </c>
    </row>
    <row r="280" spans="1:6" x14ac:dyDescent="0.3">
      <c r="A280" s="3"/>
      <c r="B280" s="4"/>
      <c r="C280" s="3"/>
      <c r="D280" s="3">
        <f t="shared" si="12"/>
        <v>3700</v>
      </c>
      <c r="E280" s="3">
        <v>545</v>
      </c>
      <c r="F280" s="3">
        <f t="shared" si="11"/>
        <v>383.94070217962536</v>
      </c>
    </row>
    <row r="281" spans="1:6" x14ac:dyDescent="0.3">
      <c r="A281" s="3"/>
      <c r="B281" s="4"/>
      <c r="C281" s="3"/>
      <c r="D281" s="3">
        <f t="shared" si="12"/>
        <v>3800</v>
      </c>
      <c r="E281" s="3"/>
      <c r="F281" s="3">
        <f t="shared" si="11"/>
        <v>0</v>
      </c>
    </row>
    <row r="282" spans="1:6" x14ac:dyDescent="0.3">
      <c r="A282" s="3"/>
      <c r="B282" s="4"/>
      <c r="C282" s="3"/>
      <c r="D282" s="3">
        <f t="shared" si="12"/>
        <v>3900</v>
      </c>
      <c r="E282" s="3">
        <v>551</v>
      </c>
      <c r="F282" s="3">
        <f t="shared" si="11"/>
        <v>409.14960323024883</v>
      </c>
    </row>
    <row r="283" spans="1:6" x14ac:dyDescent="0.3">
      <c r="A283" s="3"/>
      <c r="B283" s="4"/>
      <c r="C283" s="3"/>
      <c r="D283" s="3">
        <f t="shared" si="12"/>
        <v>4000</v>
      </c>
      <c r="E283" s="3">
        <v>553</v>
      </c>
      <c r="F283" s="3">
        <f t="shared" si="11"/>
        <v>421.16381513579529</v>
      </c>
    </row>
    <row r="284" spans="1:6" x14ac:dyDescent="0.3">
      <c r="A284" s="3"/>
      <c r="B284" s="4"/>
      <c r="C284" s="3"/>
      <c r="D284" s="3">
        <f t="shared" si="12"/>
        <v>4100</v>
      </c>
      <c r="E284" s="3">
        <v>552</v>
      </c>
      <c r="F284" s="3">
        <f t="shared" si="11"/>
        <v>430.91227233966185</v>
      </c>
    </row>
    <row r="285" spans="1:6" x14ac:dyDescent="0.3">
      <c r="A285" s="3"/>
      <c r="B285" s="4"/>
      <c r="C285" s="3"/>
      <c r="D285" s="3">
        <f t="shared" si="12"/>
        <v>4200</v>
      </c>
      <c r="E285" s="3"/>
      <c r="F285" s="3">
        <f t="shared" si="11"/>
        <v>0</v>
      </c>
    </row>
    <row r="286" spans="1:6" x14ac:dyDescent="0.3">
      <c r="A286" s="3"/>
      <c r="B286" s="4"/>
      <c r="C286" s="3"/>
      <c r="D286" s="3">
        <f t="shared" si="12"/>
        <v>4300</v>
      </c>
      <c r="E286" s="3">
        <v>547</v>
      </c>
      <c r="F286" s="3">
        <f t="shared" si="11"/>
        <v>447.83879275809409</v>
      </c>
    </row>
    <row r="287" spans="1:6" x14ac:dyDescent="0.3">
      <c r="A287" s="3"/>
      <c r="B287" s="4"/>
      <c r="C287" s="3"/>
      <c r="D287" s="3">
        <f t="shared" si="12"/>
        <v>4400</v>
      </c>
      <c r="E287" s="3"/>
      <c r="F287" s="3">
        <f t="shared" si="11"/>
        <v>0</v>
      </c>
    </row>
    <row r="288" spans="1:6" x14ac:dyDescent="0.3">
      <c r="A288" s="3"/>
      <c r="B288" s="4"/>
      <c r="C288" s="3"/>
      <c r="D288" s="3">
        <f t="shared" si="12"/>
        <v>4500</v>
      </c>
      <c r="E288" s="3">
        <v>553</v>
      </c>
      <c r="F288" s="3">
        <f t="shared" si="11"/>
        <v>473.80929202776974</v>
      </c>
    </row>
    <row r="289" spans="1:6" x14ac:dyDescent="0.3">
      <c r="A289" s="3"/>
      <c r="B289" s="4"/>
      <c r="C289" s="3"/>
      <c r="D289" s="3">
        <f t="shared" si="12"/>
        <v>4600</v>
      </c>
      <c r="E289" s="3"/>
      <c r="F289" s="3">
        <f t="shared" si="11"/>
        <v>0</v>
      </c>
    </row>
    <row r="290" spans="1:6" x14ac:dyDescent="0.3">
      <c r="A290" s="3"/>
      <c r="B290" s="4"/>
      <c r="C290" s="3"/>
      <c r="D290" s="3">
        <f t="shared" si="12"/>
        <v>4700</v>
      </c>
      <c r="E290" s="3">
        <v>555</v>
      </c>
      <c r="F290" s="3">
        <f t="shared" si="11"/>
        <v>496.65723859933183</v>
      </c>
    </row>
    <row r="291" spans="1:6" x14ac:dyDescent="0.3">
      <c r="A291" s="3"/>
      <c r="B291" s="4"/>
      <c r="C291" s="3"/>
      <c r="D291" s="3">
        <f t="shared" si="12"/>
        <v>4800</v>
      </c>
      <c r="E291" s="3"/>
      <c r="F291" s="3">
        <f t="shared" si="11"/>
        <v>0</v>
      </c>
    </row>
    <row r="292" spans="1:6" x14ac:dyDescent="0.3">
      <c r="A292" s="3"/>
      <c r="B292" s="4"/>
      <c r="C292" s="3"/>
      <c r="D292" s="3">
        <f t="shared" si="12"/>
        <v>4900</v>
      </c>
      <c r="E292" s="3">
        <v>554</v>
      </c>
      <c r="F292" s="3">
        <f t="shared" si="11"/>
        <v>516.85863135968805</v>
      </c>
    </row>
    <row r="293" spans="1:6" x14ac:dyDescent="0.3">
      <c r="A293" s="3"/>
      <c r="B293" s="4"/>
      <c r="C293" s="3"/>
      <c r="D293" s="3">
        <f t="shared" si="12"/>
        <v>5000</v>
      </c>
      <c r="E293" s="3"/>
      <c r="F293" s="3">
        <f t="shared" si="11"/>
        <v>0</v>
      </c>
    </row>
    <row r="294" spans="1:6" x14ac:dyDescent="0.3">
      <c r="A294" s="3"/>
      <c r="B294" s="4"/>
      <c r="C294" s="3"/>
      <c r="D294" s="3">
        <f t="shared" si="12"/>
        <v>5100</v>
      </c>
      <c r="E294" s="3">
        <v>551</v>
      </c>
      <c r="F294" s="3">
        <f t="shared" si="11"/>
        <v>535.04178883955615</v>
      </c>
    </row>
    <row r="295" spans="1:6" x14ac:dyDescent="0.3">
      <c r="A295" s="3"/>
      <c r="B295" s="4"/>
      <c r="C295" s="3"/>
      <c r="D295" s="3">
        <f t="shared" si="12"/>
        <v>5200</v>
      </c>
      <c r="E295" s="3"/>
      <c r="F295" s="3">
        <f t="shared" si="11"/>
        <v>0</v>
      </c>
    </row>
    <row r="296" spans="1:6" x14ac:dyDescent="0.3">
      <c r="A296" s="3"/>
      <c r="B296" s="4"/>
      <c r="C296" s="3"/>
      <c r="D296" s="3">
        <f t="shared" si="12"/>
        <v>5300</v>
      </c>
      <c r="E296" s="3">
        <v>545</v>
      </c>
      <c r="F296" s="3">
        <f t="shared" si="11"/>
        <v>549.96911393297682</v>
      </c>
    </row>
    <row r="297" spans="1:6" x14ac:dyDescent="0.3">
      <c r="A297" s="3"/>
      <c r="B297" s="4"/>
      <c r="C297" s="3"/>
      <c r="D297" s="3">
        <f t="shared" si="12"/>
        <v>5400</v>
      </c>
      <c r="E297" s="3"/>
      <c r="F297" s="3">
        <f t="shared" si="11"/>
        <v>0</v>
      </c>
    </row>
    <row r="298" spans="1:6" x14ac:dyDescent="0.3">
      <c r="A298" s="3"/>
      <c r="B298" s="4"/>
      <c r="C298" s="3"/>
      <c r="D298" s="3">
        <f t="shared" si="12"/>
        <v>5500</v>
      </c>
      <c r="E298" s="3">
        <v>538</v>
      </c>
      <c r="F298" s="3">
        <f t="shared" si="11"/>
        <v>563.39228254376962</v>
      </c>
    </row>
    <row r="299" spans="1:6" x14ac:dyDescent="0.3">
      <c r="A299" s="3"/>
      <c r="B299" s="4"/>
      <c r="C299" s="3"/>
      <c r="D299" s="3">
        <f t="shared" si="12"/>
        <v>5600</v>
      </c>
      <c r="E299" s="3"/>
      <c r="F299" s="3">
        <f t="shared" si="11"/>
        <v>0</v>
      </c>
    </row>
    <row r="300" spans="1:6" x14ac:dyDescent="0.3">
      <c r="A300" s="3"/>
      <c r="B300" s="4"/>
      <c r="C300" s="3"/>
      <c r="D300" s="3">
        <f t="shared" si="12"/>
        <v>5700</v>
      </c>
      <c r="E300" s="3">
        <v>531</v>
      </c>
      <c r="F300" s="3">
        <f t="shared" si="11"/>
        <v>576.28233240122586</v>
      </c>
    </row>
    <row r="301" spans="1:6" x14ac:dyDescent="0.3">
      <c r="A301" s="3"/>
      <c r="B301" s="4"/>
      <c r="C301" s="3"/>
      <c r="D301" s="3">
        <f t="shared" si="12"/>
        <v>5800</v>
      </c>
      <c r="E301" s="3"/>
      <c r="F301" s="3">
        <f t="shared" si="11"/>
        <v>0</v>
      </c>
    </row>
    <row r="302" spans="1:6" x14ac:dyDescent="0.3">
      <c r="A302" s="3"/>
      <c r="B302" s="4"/>
      <c r="C302" s="3"/>
      <c r="D302" s="3">
        <f t="shared" si="12"/>
        <v>5900</v>
      </c>
      <c r="E302" s="3">
        <v>521</v>
      </c>
      <c r="F302" s="3">
        <f t="shared" si="11"/>
        <v>585.26919138604035</v>
      </c>
    </row>
    <row r="303" spans="1:6" x14ac:dyDescent="0.3">
      <c r="A303" s="3"/>
      <c r="B303" s="4"/>
      <c r="C303" s="3"/>
      <c r="D303" s="3">
        <f t="shared" si="12"/>
        <v>6000</v>
      </c>
      <c r="E303" s="3"/>
      <c r="F303" s="3">
        <f t="shared" si="11"/>
        <v>0</v>
      </c>
    </row>
    <row r="304" spans="1:6" x14ac:dyDescent="0.3">
      <c r="A304" s="3"/>
      <c r="B304" s="4"/>
      <c r="C304" s="3"/>
      <c r="D304" s="3">
        <f t="shared" si="12"/>
        <v>6100</v>
      </c>
      <c r="E304" s="3">
        <v>507</v>
      </c>
      <c r="F304" s="3">
        <f t="shared" si="11"/>
        <v>588.8487030155851</v>
      </c>
    </row>
    <row r="305" spans="1:6" x14ac:dyDescent="0.3">
      <c r="A305" s="3"/>
      <c r="B305" s="4"/>
      <c r="C305" s="3"/>
      <c r="D305" s="3">
        <f t="shared" si="12"/>
        <v>6200</v>
      </c>
      <c r="E305" s="3"/>
      <c r="F305" s="3">
        <f t="shared" si="11"/>
        <v>0</v>
      </c>
    </row>
    <row r="306" spans="1:6" x14ac:dyDescent="0.3">
      <c r="A306" s="3"/>
      <c r="B306" s="4"/>
      <c r="C306" s="3"/>
      <c r="D306" s="3">
        <f t="shared" si="12"/>
        <v>6300</v>
      </c>
      <c r="E306" s="3">
        <v>493</v>
      </c>
      <c r="F306" s="3">
        <f t="shared" si="11"/>
        <v>591.36197713845684</v>
      </c>
    </row>
    <row r="307" spans="1:6" x14ac:dyDescent="0.3">
      <c r="A307" s="3"/>
      <c r="B307" s="4"/>
      <c r="C307" s="3"/>
      <c r="D307" s="3">
        <f t="shared" si="12"/>
        <v>6400</v>
      </c>
      <c r="E307" s="3"/>
      <c r="F307" s="3">
        <f t="shared" si="11"/>
        <v>0</v>
      </c>
    </row>
    <row r="308" spans="1:6" x14ac:dyDescent="0.3">
      <c r="A308" s="3"/>
      <c r="B308" s="4"/>
      <c r="C308" s="3"/>
      <c r="D308" s="3">
        <f t="shared" si="12"/>
        <v>6500</v>
      </c>
      <c r="E308" s="3">
        <v>475</v>
      </c>
      <c r="F308" s="3">
        <f t="shared" si="11"/>
        <v>587.85862533081729</v>
      </c>
    </row>
    <row r="309" spans="1:6" x14ac:dyDescent="0.3">
      <c r="A309" s="3"/>
      <c r="B309" s="4"/>
      <c r="C309" s="3"/>
      <c r="D309" s="3">
        <f t="shared" si="12"/>
        <v>6600</v>
      </c>
      <c r="E309" s="3"/>
      <c r="F309" s="3">
        <f t="shared" si="11"/>
        <v>0</v>
      </c>
    </row>
    <row r="310" spans="1:6" x14ac:dyDescent="0.3">
      <c r="A310" s="3"/>
      <c r="B310" s="4"/>
      <c r="C310" s="3"/>
      <c r="D310" s="3">
        <f t="shared" si="12"/>
        <v>6700</v>
      </c>
      <c r="E310" s="3"/>
      <c r="F310" s="3">
        <f t="shared" si="11"/>
        <v>0</v>
      </c>
    </row>
    <row r="311" spans="1:6" x14ac:dyDescent="0.3">
      <c r="A311" s="3"/>
      <c r="B311" s="4"/>
      <c r="C311" s="3"/>
      <c r="D311" s="3">
        <f t="shared" si="12"/>
        <v>6800</v>
      </c>
      <c r="E311" s="3"/>
      <c r="F311" s="3">
        <f t="shared" si="11"/>
        <v>0</v>
      </c>
    </row>
    <row r="312" spans="1:6" x14ac:dyDescent="0.3">
      <c r="A312" s="3"/>
      <c r="B312" s="4"/>
      <c r="C312" s="3"/>
      <c r="D312" s="3">
        <f t="shared" si="12"/>
        <v>6900</v>
      </c>
      <c r="E312" s="3"/>
      <c r="F312" s="3">
        <f t="shared" si="11"/>
        <v>0</v>
      </c>
    </row>
    <row r="313" spans="1:6" x14ac:dyDescent="0.3">
      <c r="A313" s="3"/>
      <c r="B313" s="4"/>
      <c r="C313" s="3"/>
      <c r="D313" s="3">
        <f t="shared" si="12"/>
        <v>7000</v>
      </c>
      <c r="E313" s="3"/>
      <c r="F313" s="3">
        <f t="shared" si="11"/>
        <v>0</v>
      </c>
    </row>
    <row r="314" spans="1:6" ht="28.8" x14ac:dyDescent="0.3">
      <c r="A314" s="3"/>
      <c r="B314" s="4" t="s">
        <v>43</v>
      </c>
      <c r="C314" s="3" t="s">
        <v>118</v>
      </c>
      <c r="D314" s="4" t="s">
        <v>272</v>
      </c>
      <c r="E314" s="3">
        <v>3.8250000000000002</v>
      </c>
    </row>
    <row r="315" spans="1:6" x14ac:dyDescent="0.3">
      <c r="A315" s="3"/>
      <c r="B315" s="4"/>
      <c r="C315" s="3">
        <v>10.5</v>
      </c>
      <c r="D315" s="4" t="s">
        <v>273</v>
      </c>
      <c r="E315" s="3">
        <v>4.0019999999999998</v>
      </c>
    </row>
    <row r="316" spans="1:6" x14ac:dyDescent="0.3">
      <c r="A316" s="3"/>
      <c r="B316" s="4"/>
      <c r="C316" s="3"/>
      <c r="D316" s="4" t="s">
        <v>274</v>
      </c>
      <c r="E316" s="3">
        <v>2.2000000000000002</v>
      </c>
    </row>
    <row r="317" spans="1:6" x14ac:dyDescent="0.3">
      <c r="A317" s="3"/>
      <c r="B317" s="4"/>
      <c r="C317" s="3"/>
      <c r="D317" s="4" t="s">
        <v>275</v>
      </c>
      <c r="E317" s="3">
        <v>259</v>
      </c>
    </row>
    <row r="318" spans="1:6" x14ac:dyDescent="0.3">
      <c r="A318" s="3"/>
      <c r="B318" s="4"/>
      <c r="C318" s="3"/>
      <c r="D318" s="4" t="s">
        <v>276</v>
      </c>
      <c r="E318" s="3">
        <v>0.79</v>
      </c>
    </row>
    <row r="319" spans="1:6" ht="28.8" x14ac:dyDescent="0.3">
      <c r="A319" s="3"/>
      <c r="B319" s="4"/>
      <c r="C319" s="3"/>
      <c r="D319" s="4" t="s">
        <v>277</v>
      </c>
      <c r="E319" s="3">
        <v>385</v>
      </c>
    </row>
    <row r="320" spans="1:6" x14ac:dyDescent="0.3">
      <c r="A320" s="3"/>
      <c r="B320" s="4"/>
      <c r="C320" s="3"/>
      <c r="D320" s="3">
        <v>2500</v>
      </c>
      <c r="E320" s="3">
        <v>364</v>
      </c>
      <c r="F320" s="3">
        <f>E320*D320*2*PI()/60/550</f>
        <v>173.26359483434615</v>
      </c>
    </row>
    <row r="321" spans="1:6" x14ac:dyDescent="0.3">
      <c r="A321" s="3"/>
      <c r="B321" s="4"/>
      <c r="C321" s="3"/>
      <c r="D321" s="3">
        <f>2600</f>
        <v>2600</v>
      </c>
      <c r="E321" s="3"/>
      <c r="F321" s="3">
        <f t="shared" ref="F321:F365" si="13">E321*D321*2*PI()/60/550</f>
        <v>0</v>
      </c>
    </row>
    <row r="322" spans="1:6" x14ac:dyDescent="0.3">
      <c r="A322" s="3"/>
      <c r="B322" s="4"/>
      <c r="C322" s="3"/>
      <c r="D322" s="3">
        <f t="shared" ref="D322:D365" si="14">D321+100</f>
        <v>2700</v>
      </c>
      <c r="E322" s="3">
        <v>408</v>
      </c>
      <c r="F322" s="3">
        <f t="shared" si="13"/>
        <v>209.74414952694039</v>
      </c>
    </row>
    <row r="323" spans="1:6" x14ac:dyDescent="0.3">
      <c r="A323" s="3"/>
      <c r="B323" s="4"/>
      <c r="C323" s="3"/>
      <c r="D323" s="3">
        <f t="shared" si="14"/>
        <v>2800</v>
      </c>
      <c r="E323" s="3"/>
      <c r="F323" s="3">
        <f t="shared" si="13"/>
        <v>0</v>
      </c>
    </row>
    <row r="324" spans="1:6" x14ac:dyDescent="0.3">
      <c r="A324" s="3"/>
      <c r="B324" s="4"/>
      <c r="C324" s="3"/>
      <c r="D324" s="3">
        <f t="shared" si="14"/>
        <v>2900</v>
      </c>
      <c r="E324" s="3">
        <v>437</v>
      </c>
      <c r="F324" s="3">
        <f t="shared" si="13"/>
        <v>241.29335575117244</v>
      </c>
    </row>
    <row r="325" spans="1:6" x14ac:dyDescent="0.3">
      <c r="A325" s="3"/>
      <c r="B325" s="4"/>
      <c r="C325" s="3"/>
      <c r="D325" s="3">
        <f>D324+100</f>
        <v>3000</v>
      </c>
      <c r="E325" s="3"/>
      <c r="F325" s="3">
        <f t="shared" si="13"/>
        <v>0</v>
      </c>
    </row>
    <row r="326" spans="1:6" x14ac:dyDescent="0.3">
      <c r="A326" s="3"/>
      <c r="B326" s="4"/>
      <c r="C326" s="3"/>
      <c r="D326" s="3">
        <f t="shared" si="14"/>
        <v>3100</v>
      </c>
      <c r="E326" s="3">
        <v>448</v>
      </c>
      <c r="F326" s="3">
        <f t="shared" si="13"/>
        <v>264.42690165487909</v>
      </c>
    </row>
    <row r="327" spans="1:6" x14ac:dyDescent="0.3">
      <c r="A327" s="3"/>
      <c r="B327" s="4"/>
      <c r="C327" s="3"/>
      <c r="D327" s="3">
        <f t="shared" si="14"/>
        <v>3200</v>
      </c>
      <c r="E327" s="3"/>
      <c r="F327" s="3">
        <f t="shared" si="13"/>
        <v>0</v>
      </c>
    </row>
    <row r="328" spans="1:6" x14ac:dyDescent="0.3">
      <c r="A328" s="3"/>
      <c r="B328" s="4"/>
      <c r="C328" s="3"/>
      <c r="D328" s="3">
        <f t="shared" si="14"/>
        <v>3300</v>
      </c>
      <c r="E328" s="3">
        <v>460</v>
      </c>
      <c r="F328" s="3">
        <f t="shared" si="13"/>
        <v>289.02652413026095</v>
      </c>
    </row>
    <row r="329" spans="1:6" x14ac:dyDescent="0.3">
      <c r="A329" s="3"/>
      <c r="B329" s="4"/>
      <c r="C329" s="3"/>
      <c r="D329" s="3">
        <f t="shared" si="14"/>
        <v>3400</v>
      </c>
      <c r="E329" s="3"/>
      <c r="F329" s="3">
        <f t="shared" si="13"/>
        <v>0</v>
      </c>
    </row>
    <row r="330" spans="1:6" x14ac:dyDescent="0.3">
      <c r="A330" s="3"/>
      <c r="B330" s="4"/>
      <c r="C330" s="3"/>
      <c r="D330" s="3">
        <f t="shared" si="14"/>
        <v>3500</v>
      </c>
      <c r="E330" s="3">
        <v>470</v>
      </c>
      <c r="F330" s="3">
        <f t="shared" si="13"/>
        <v>313.20726758516417</v>
      </c>
    </row>
    <row r="331" spans="1:6" x14ac:dyDescent="0.3">
      <c r="A331" s="3"/>
      <c r="B331" s="4"/>
      <c r="C331" s="3"/>
      <c r="D331" s="3">
        <f t="shared" si="14"/>
        <v>3600</v>
      </c>
      <c r="E331" s="3"/>
      <c r="F331" s="3">
        <f t="shared" si="13"/>
        <v>0</v>
      </c>
    </row>
    <row r="332" spans="1:6" x14ac:dyDescent="0.3">
      <c r="A332" s="3"/>
      <c r="B332" s="4"/>
      <c r="C332" s="3"/>
      <c r="D332" s="3">
        <f t="shared" si="14"/>
        <v>3700</v>
      </c>
      <c r="E332" s="3">
        <v>475</v>
      </c>
      <c r="F332" s="3">
        <f t="shared" si="13"/>
        <v>334.62721749600371</v>
      </c>
    </row>
    <row r="333" spans="1:6" x14ac:dyDescent="0.3">
      <c r="A333" s="3"/>
      <c r="B333" s="4"/>
      <c r="C333" s="3"/>
      <c r="D333" s="3">
        <f t="shared" si="14"/>
        <v>3800</v>
      </c>
      <c r="E333" s="3"/>
      <c r="F333" s="3">
        <f t="shared" si="13"/>
        <v>0</v>
      </c>
    </row>
    <row r="334" spans="1:6" x14ac:dyDescent="0.3">
      <c r="A334" s="3"/>
      <c r="B334" s="4"/>
      <c r="C334" s="3"/>
      <c r="D334" s="3">
        <f t="shared" si="14"/>
        <v>3900</v>
      </c>
      <c r="E334" s="3">
        <v>481</v>
      </c>
      <c r="F334" s="3">
        <f t="shared" si="13"/>
        <v>357.17052477994503</v>
      </c>
    </row>
    <row r="335" spans="1:6" x14ac:dyDescent="0.3">
      <c r="A335" s="3"/>
      <c r="B335" s="4"/>
      <c r="C335" s="3"/>
      <c r="D335" s="3">
        <f t="shared" si="14"/>
        <v>4000</v>
      </c>
      <c r="E335" s="3"/>
      <c r="F335" s="3">
        <f t="shared" si="13"/>
        <v>0</v>
      </c>
    </row>
    <row r="336" spans="1:6" x14ac:dyDescent="0.3">
      <c r="A336" s="3"/>
      <c r="B336" s="4"/>
      <c r="C336" s="3"/>
      <c r="D336" s="3">
        <f t="shared" si="14"/>
        <v>4100</v>
      </c>
      <c r="E336" s="3">
        <v>497</v>
      </c>
      <c r="F336" s="3">
        <f t="shared" si="13"/>
        <v>387.9771727406013</v>
      </c>
    </row>
    <row r="337" spans="1:6" x14ac:dyDescent="0.3">
      <c r="A337" s="3"/>
      <c r="B337" s="4"/>
      <c r="C337" s="3"/>
      <c r="D337" s="3">
        <f t="shared" si="14"/>
        <v>4200</v>
      </c>
      <c r="E337" s="3"/>
      <c r="F337" s="3">
        <f t="shared" si="13"/>
        <v>0</v>
      </c>
    </row>
    <row r="338" spans="1:6" x14ac:dyDescent="0.3">
      <c r="A338" s="3"/>
      <c r="B338" s="4"/>
      <c r="C338" s="3"/>
      <c r="D338" s="3">
        <f t="shared" si="14"/>
        <v>4300</v>
      </c>
      <c r="E338" s="3">
        <v>518</v>
      </c>
      <c r="F338" s="3">
        <f t="shared" si="13"/>
        <v>424.09596827914578</v>
      </c>
    </row>
    <row r="339" spans="1:6" x14ac:dyDescent="0.3">
      <c r="A339" s="3"/>
      <c r="B339" s="4"/>
      <c r="C339" s="3"/>
      <c r="D339" s="3">
        <f t="shared" si="14"/>
        <v>4400</v>
      </c>
      <c r="E339" s="3"/>
      <c r="F339" s="3">
        <f t="shared" si="13"/>
        <v>0</v>
      </c>
    </row>
    <row r="340" spans="1:6" x14ac:dyDescent="0.3">
      <c r="A340" s="3"/>
      <c r="B340" s="4"/>
      <c r="C340" s="3"/>
      <c r="D340" s="3">
        <f t="shared" si="14"/>
        <v>4500</v>
      </c>
      <c r="E340" s="3">
        <v>534</v>
      </c>
      <c r="F340" s="3">
        <f t="shared" si="13"/>
        <v>457.53013009553172</v>
      </c>
    </row>
    <row r="341" spans="1:6" x14ac:dyDescent="0.3">
      <c r="A341" s="3"/>
      <c r="B341" s="4"/>
      <c r="C341" s="3"/>
      <c r="D341" s="3">
        <f t="shared" si="14"/>
        <v>4600</v>
      </c>
      <c r="E341" s="3"/>
      <c r="F341" s="3">
        <f t="shared" si="13"/>
        <v>0</v>
      </c>
    </row>
    <row r="342" spans="1:6" x14ac:dyDescent="0.3">
      <c r="A342" s="3"/>
      <c r="B342" s="4"/>
      <c r="C342" s="3"/>
      <c r="D342" s="3">
        <f t="shared" si="14"/>
        <v>4700</v>
      </c>
      <c r="E342" s="3">
        <v>544</v>
      </c>
      <c r="F342" s="3">
        <f t="shared" si="13"/>
        <v>486.81358161808384</v>
      </c>
    </row>
    <row r="343" spans="1:6" x14ac:dyDescent="0.3">
      <c r="A343" s="3"/>
      <c r="B343" s="4"/>
      <c r="C343" s="3"/>
      <c r="D343" s="3">
        <f t="shared" si="14"/>
        <v>4800</v>
      </c>
      <c r="E343" s="3"/>
      <c r="F343" s="3">
        <f t="shared" si="13"/>
        <v>0</v>
      </c>
    </row>
    <row r="344" spans="1:6" x14ac:dyDescent="0.3">
      <c r="A344" s="3"/>
      <c r="B344" s="4"/>
      <c r="C344" s="3"/>
      <c r="D344" s="3">
        <f t="shared" si="14"/>
        <v>4900</v>
      </c>
      <c r="E344" s="3">
        <v>552</v>
      </c>
      <c r="F344" s="3">
        <f t="shared" si="13"/>
        <v>514.99271572301041</v>
      </c>
    </row>
    <row r="345" spans="1:6" x14ac:dyDescent="0.3">
      <c r="A345" s="3"/>
      <c r="B345" s="4"/>
      <c r="C345" s="3"/>
      <c r="D345" s="3">
        <f t="shared" si="14"/>
        <v>5000</v>
      </c>
      <c r="E345" s="3"/>
      <c r="F345" s="3">
        <f t="shared" si="13"/>
        <v>0</v>
      </c>
    </row>
    <row r="346" spans="1:6" x14ac:dyDescent="0.3">
      <c r="A346" s="3"/>
      <c r="B346" s="4"/>
      <c r="C346" s="3"/>
      <c r="D346" s="3">
        <f t="shared" si="14"/>
        <v>5100</v>
      </c>
      <c r="E346" s="3">
        <v>559</v>
      </c>
      <c r="F346" s="3">
        <f t="shared" si="13"/>
        <v>542.81009067388743</v>
      </c>
    </row>
    <row r="347" spans="1:6" x14ac:dyDescent="0.3">
      <c r="A347" s="3"/>
      <c r="B347" s="4"/>
      <c r="C347" s="3"/>
      <c r="D347" s="3">
        <f t="shared" si="14"/>
        <v>5200</v>
      </c>
      <c r="E347" s="3"/>
      <c r="F347" s="3">
        <f t="shared" si="13"/>
        <v>0</v>
      </c>
    </row>
    <row r="348" spans="1:6" x14ac:dyDescent="0.3">
      <c r="A348" s="3"/>
      <c r="B348" s="4"/>
      <c r="C348" s="3"/>
      <c r="D348" s="3">
        <f t="shared" si="14"/>
        <v>5300</v>
      </c>
      <c r="E348" s="3">
        <v>563</v>
      </c>
      <c r="F348" s="3">
        <f t="shared" si="13"/>
        <v>568.13323145736865</v>
      </c>
    </row>
    <row r="349" spans="1:6" x14ac:dyDescent="0.3">
      <c r="A349" s="3"/>
      <c r="B349" s="4"/>
      <c r="C349" s="3"/>
      <c r="D349" s="3">
        <f t="shared" si="14"/>
        <v>5400</v>
      </c>
      <c r="E349" s="3"/>
      <c r="F349" s="3">
        <f t="shared" si="13"/>
        <v>0</v>
      </c>
    </row>
    <row r="350" spans="1:6" x14ac:dyDescent="0.3">
      <c r="A350" s="3"/>
      <c r="B350" s="4"/>
      <c r="C350" s="3"/>
      <c r="D350" s="3">
        <f t="shared" si="14"/>
        <v>5500</v>
      </c>
      <c r="E350" s="3">
        <v>558</v>
      </c>
      <c r="F350" s="3">
        <f t="shared" si="13"/>
        <v>584.33623356770147</v>
      </c>
    </row>
    <row r="351" spans="1:6" x14ac:dyDescent="0.3">
      <c r="A351" s="3"/>
      <c r="B351" s="4"/>
      <c r="C351" s="3"/>
      <c r="D351" s="3">
        <f t="shared" si="14"/>
        <v>5600</v>
      </c>
      <c r="E351" s="3"/>
      <c r="F351" s="3">
        <f t="shared" si="13"/>
        <v>0</v>
      </c>
    </row>
    <row r="352" spans="1:6" x14ac:dyDescent="0.3">
      <c r="A352" s="3"/>
      <c r="B352" s="4"/>
      <c r="C352" s="3"/>
      <c r="D352" s="3">
        <f t="shared" si="14"/>
        <v>5700</v>
      </c>
      <c r="E352" s="3">
        <v>549</v>
      </c>
      <c r="F352" s="3">
        <f t="shared" si="13"/>
        <v>595.81732671991153</v>
      </c>
    </row>
    <row r="353" spans="1:6" x14ac:dyDescent="0.3">
      <c r="A353" s="3"/>
      <c r="B353" s="4"/>
      <c r="C353" s="3"/>
      <c r="D353" s="3">
        <f t="shared" si="14"/>
        <v>5800</v>
      </c>
      <c r="E353" s="3"/>
      <c r="F353" s="3">
        <f t="shared" si="13"/>
        <v>0</v>
      </c>
    </row>
    <row r="354" spans="1:6" x14ac:dyDescent="0.3">
      <c r="A354" s="3"/>
      <c r="B354" s="4"/>
      <c r="C354" s="3"/>
      <c r="D354" s="3">
        <f t="shared" si="14"/>
        <v>5900</v>
      </c>
      <c r="E354" s="3">
        <v>533</v>
      </c>
      <c r="F354" s="3">
        <f t="shared" si="13"/>
        <v>598.74947986326197</v>
      </c>
    </row>
    <row r="355" spans="1:6" x14ac:dyDescent="0.3">
      <c r="A355" s="3"/>
      <c r="B355" s="4"/>
      <c r="C355" s="3"/>
      <c r="D355" s="3">
        <f t="shared" si="14"/>
        <v>6000</v>
      </c>
      <c r="E355" s="3"/>
      <c r="F355" s="3">
        <f t="shared" si="13"/>
        <v>0</v>
      </c>
    </row>
    <row r="356" spans="1:6" x14ac:dyDescent="0.3">
      <c r="A356" s="3"/>
      <c r="B356" s="4"/>
      <c r="C356" s="3"/>
      <c r="D356" s="3">
        <f t="shared" si="14"/>
        <v>6100</v>
      </c>
      <c r="E356" s="3">
        <v>520</v>
      </c>
      <c r="F356" s="3">
        <f t="shared" si="13"/>
        <v>603.94738770829224</v>
      </c>
    </row>
    <row r="357" spans="1:6" x14ac:dyDescent="0.3">
      <c r="A357" s="3"/>
      <c r="B357" s="4"/>
      <c r="C357" s="3"/>
      <c r="D357" s="3">
        <f t="shared" si="14"/>
        <v>6200</v>
      </c>
      <c r="E357" s="3"/>
      <c r="F357" s="3">
        <f t="shared" si="13"/>
        <v>0</v>
      </c>
    </row>
    <row r="358" spans="1:6" x14ac:dyDescent="0.3">
      <c r="A358" s="3"/>
      <c r="B358" s="4"/>
      <c r="C358" s="3"/>
      <c r="D358" s="3">
        <f t="shared" si="14"/>
        <v>6300</v>
      </c>
      <c r="E358" s="3">
        <v>506</v>
      </c>
      <c r="F358" s="3">
        <f t="shared" si="13"/>
        <v>606.95570067354799</v>
      </c>
    </row>
    <row r="359" spans="1:6" x14ac:dyDescent="0.3">
      <c r="A359" s="3"/>
      <c r="B359" s="4"/>
      <c r="C359" s="3"/>
      <c r="D359" s="3">
        <f t="shared" si="14"/>
        <v>6400</v>
      </c>
      <c r="E359" s="3"/>
      <c r="F359" s="3">
        <f t="shared" si="13"/>
        <v>0</v>
      </c>
    </row>
    <row r="360" spans="1:6" x14ac:dyDescent="0.3">
      <c r="A360" s="3"/>
      <c r="B360" s="4"/>
      <c r="C360" s="3"/>
      <c r="D360" s="3">
        <f t="shared" si="14"/>
        <v>6500</v>
      </c>
      <c r="E360" s="3">
        <v>481</v>
      </c>
      <c r="F360" s="3">
        <f t="shared" si="13"/>
        <v>595.28420796657497</v>
      </c>
    </row>
    <row r="361" spans="1:6" x14ac:dyDescent="0.3">
      <c r="A361" s="3"/>
      <c r="B361" s="4"/>
      <c r="C361" s="3"/>
      <c r="D361" s="3">
        <f t="shared" si="14"/>
        <v>6600</v>
      </c>
      <c r="E361" s="3"/>
      <c r="F361" s="3">
        <f t="shared" si="13"/>
        <v>0</v>
      </c>
    </row>
    <row r="362" spans="1:6" x14ac:dyDescent="0.3">
      <c r="A362" s="3"/>
      <c r="B362" s="4"/>
      <c r="C362" s="3"/>
      <c r="D362" s="3">
        <f t="shared" si="14"/>
        <v>6700</v>
      </c>
      <c r="E362" s="3"/>
      <c r="F362" s="3">
        <f t="shared" si="13"/>
        <v>0</v>
      </c>
    </row>
    <row r="363" spans="1:6" x14ac:dyDescent="0.3">
      <c r="A363" s="3"/>
      <c r="B363" s="4"/>
      <c r="C363" s="3"/>
      <c r="D363" s="3">
        <f t="shared" si="14"/>
        <v>6800</v>
      </c>
      <c r="E363" s="3"/>
      <c r="F363" s="3">
        <f t="shared" si="13"/>
        <v>0</v>
      </c>
    </row>
    <row r="364" spans="1:6" x14ac:dyDescent="0.3">
      <c r="A364" s="3"/>
      <c r="B364" s="4"/>
      <c r="C364" s="3"/>
      <c r="D364" s="3">
        <f t="shared" si="14"/>
        <v>6900</v>
      </c>
      <c r="E364" s="3"/>
      <c r="F364" s="3">
        <f t="shared" si="13"/>
        <v>0</v>
      </c>
    </row>
    <row r="365" spans="1:6" x14ac:dyDescent="0.3">
      <c r="A365" s="3"/>
      <c r="B365" s="4"/>
      <c r="C365" s="3"/>
      <c r="D365" s="3">
        <f t="shared" si="14"/>
        <v>7000</v>
      </c>
      <c r="E365" s="3"/>
      <c r="F365" s="3">
        <f t="shared" si="13"/>
        <v>0</v>
      </c>
    </row>
    <row r="366" spans="1:6" ht="28.8" x14ac:dyDescent="0.3">
      <c r="A366" s="6"/>
      <c r="B366" s="5" t="s">
        <v>43</v>
      </c>
      <c r="C366" s="6" t="s">
        <v>284</v>
      </c>
      <c r="D366" s="5" t="s">
        <v>272</v>
      </c>
      <c r="E366" s="6">
        <v>4</v>
      </c>
    </row>
    <row r="367" spans="1:6" x14ac:dyDescent="0.3">
      <c r="A367" s="3"/>
      <c r="B367" s="4"/>
      <c r="C367" s="3">
        <v>10.4</v>
      </c>
      <c r="D367" s="4" t="s">
        <v>273</v>
      </c>
      <c r="E367" s="3">
        <v>4</v>
      </c>
    </row>
    <row r="368" spans="1:6" x14ac:dyDescent="0.3">
      <c r="A368" s="3"/>
      <c r="B368" s="4"/>
      <c r="C368" s="3"/>
      <c r="D368" s="4" t="s">
        <v>274</v>
      </c>
      <c r="E368" s="3">
        <v>2.2000000000000002</v>
      </c>
    </row>
    <row r="369" spans="1:6" x14ac:dyDescent="0.3">
      <c r="A369" s="3"/>
      <c r="B369" s="4"/>
      <c r="C369" s="3"/>
      <c r="D369" s="4" t="s">
        <v>275</v>
      </c>
      <c r="E369" s="3">
        <v>230</v>
      </c>
    </row>
    <row r="370" spans="1:6" x14ac:dyDescent="0.3">
      <c r="A370" s="3"/>
      <c r="B370" s="4"/>
      <c r="C370" s="3"/>
      <c r="D370" s="4" t="s">
        <v>276</v>
      </c>
      <c r="E370" s="3">
        <v>0.69499999999999995</v>
      </c>
    </row>
    <row r="371" spans="1:6" ht="28.8" x14ac:dyDescent="0.3">
      <c r="A371" s="3"/>
      <c r="B371" s="4"/>
      <c r="C371" s="3"/>
      <c r="D371" s="4" t="s">
        <v>277</v>
      </c>
      <c r="E371" s="3">
        <v>405</v>
      </c>
    </row>
    <row r="372" spans="1:6" x14ac:dyDescent="0.3">
      <c r="A372" s="3"/>
      <c r="B372" s="4"/>
      <c r="C372" s="3"/>
      <c r="D372" s="3">
        <v>2500</v>
      </c>
      <c r="E372" s="3">
        <v>470</v>
      </c>
      <c r="F372" s="3">
        <f>E372*D372*2*PI()/60/550</f>
        <v>223.71947684654589</v>
      </c>
    </row>
    <row r="373" spans="1:6" x14ac:dyDescent="0.3">
      <c r="A373" s="3"/>
      <c r="B373" s="4"/>
      <c r="C373" s="3"/>
      <c r="D373" s="3">
        <f>2600</f>
        <v>2600</v>
      </c>
      <c r="E373" s="3"/>
      <c r="F373" s="3">
        <f t="shared" ref="F373:F417" si="15">E373*D373*2*PI()/60/550</f>
        <v>0</v>
      </c>
    </row>
    <row r="374" spans="1:6" x14ac:dyDescent="0.3">
      <c r="A374" s="3"/>
      <c r="B374" s="4"/>
      <c r="C374" s="3"/>
      <c r="D374" s="3">
        <f t="shared" ref="D374:D417" si="16">D373+100</f>
        <v>2700</v>
      </c>
      <c r="E374" s="3">
        <v>499</v>
      </c>
      <c r="F374" s="3">
        <f t="shared" si="15"/>
        <v>256.52532013221384</v>
      </c>
    </row>
    <row r="375" spans="1:6" x14ac:dyDescent="0.3">
      <c r="A375" s="3"/>
      <c r="B375" s="4"/>
      <c r="C375" s="3"/>
      <c r="D375" s="3">
        <f t="shared" si="16"/>
        <v>2800</v>
      </c>
      <c r="E375" s="3"/>
      <c r="F375" s="3">
        <f t="shared" si="15"/>
        <v>0</v>
      </c>
    </row>
    <row r="376" spans="1:6" x14ac:dyDescent="0.3">
      <c r="A376" s="3"/>
      <c r="B376" s="4"/>
      <c r="C376" s="3"/>
      <c r="D376" s="3">
        <f t="shared" si="16"/>
        <v>2900</v>
      </c>
      <c r="E376" s="3">
        <v>512</v>
      </c>
      <c r="F376" s="3">
        <f t="shared" si="15"/>
        <v>282.70525891212878</v>
      </c>
    </row>
    <row r="377" spans="1:6" x14ac:dyDescent="0.3">
      <c r="A377" s="3"/>
      <c r="B377" s="4"/>
      <c r="C377" s="3"/>
      <c r="D377" s="3">
        <f>D376+100</f>
        <v>3000</v>
      </c>
      <c r="E377" s="3"/>
      <c r="F377" s="3">
        <f t="shared" si="15"/>
        <v>0</v>
      </c>
    </row>
    <row r="378" spans="1:6" x14ac:dyDescent="0.3">
      <c r="A378" s="3"/>
      <c r="B378" s="4"/>
      <c r="C378" s="3"/>
      <c r="D378" s="3">
        <f t="shared" si="16"/>
        <v>3100</v>
      </c>
      <c r="E378" s="3">
        <v>503</v>
      </c>
      <c r="F378" s="3">
        <f t="shared" si="15"/>
        <v>296.8900257419736</v>
      </c>
    </row>
    <row r="379" spans="1:6" x14ac:dyDescent="0.3">
      <c r="A379" s="3"/>
      <c r="B379" s="4"/>
      <c r="C379" s="3"/>
      <c r="D379" s="3">
        <f t="shared" si="16"/>
        <v>3200</v>
      </c>
      <c r="E379" s="3"/>
      <c r="F379" s="3">
        <f t="shared" si="15"/>
        <v>0</v>
      </c>
    </row>
    <row r="380" spans="1:6" x14ac:dyDescent="0.3">
      <c r="A380" s="3"/>
      <c r="B380" s="4"/>
      <c r="C380" s="3"/>
      <c r="D380" s="3">
        <f t="shared" si="16"/>
        <v>3300</v>
      </c>
      <c r="E380" s="3">
        <v>511</v>
      </c>
      <c r="F380" s="3">
        <f t="shared" si="15"/>
        <v>321.07076919687682</v>
      </c>
    </row>
    <row r="381" spans="1:6" x14ac:dyDescent="0.3">
      <c r="A381" s="3"/>
      <c r="B381" s="4"/>
      <c r="C381" s="3"/>
      <c r="D381" s="3">
        <f t="shared" si="16"/>
        <v>3400</v>
      </c>
      <c r="E381" s="3"/>
      <c r="F381" s="3">
        <f t="shared" si="15"/>
        <v>0</v>
      </c>
    </row>
    <row r="382" spans="1:6" x14ac:dyDescent="0.3">
      <c r="A382" s="3"/>
      <c r="B382" s="4"/>
      <c r="C382" s="3"/>
      <c r="D382" s="3">
        <f t="shared" si="16"/>
        <v>3500</v>
      </c>
      <c r="E382" s="3">
        <v>523</v>
      </c>
      <c r="F382" s="3">
        <f t="shared" si="15"/>
        <v>348.52638499370408</v>
      </c>
    </row>
    <row r="383" spans="1:6" x14ac:dyDescent="0.3">
      <c r="A383" s="3"/>
      <c r="B383" s="4"/>
      <c r="C383" s="3"/>
      <c r="D383" s="3">
        <f t="shared" si="16"/>
        <v>3600</v>
      </c>
      <c r="E383" s="3"/>
      <c r="F383" s="3">
        <f t="shared" si="15"/>
        <v>0</v>
      </c>
    </row>
    <row r="384" spans="1:6" x14ac:dyDescent="0.3">
      <c r="A384" s="3"/>
      <c r="B384" s="4"/>
      <c r="C384" s="3"/>
      <c r="D384" s="3">
        <f t="shared" si="16"/>
        <v>3700</v>
      </c>
      <c r="E384" s="3">
        <v>532</v>
      </c>
      <c r="F384" s="3">
        <f t="shared" si="15"/>
        <v>374.78248359552413</v>
      </c>
    </row>
    <row r="385" spans="1:6" x14ac:dyDescent="0.3">
      <c r="A385" s="3"/>
      <c r="B385" s="4"/>
      <c r="C385" s="3"/>
      <c r="D385" s="3">
        <f t="shared" si="16"/>
        <v>3800</v>
      </c>
      <c r="E385" s="3"/>
      <c r="F385" s="3">
        <f t="shared" si="15"/>
        <v>0</v>
      </c>
    </row>
    <row r="386" spans="1:6" x14ac:dyDescent="0.3">
      <c r="A386" s="3"/>
      <c r="B386" s="4"/>
      <c r="C386" s="3"/>
      <c r="D386" s="3">
        <f t="shared" si="16"/>
        <v>3900</v>
      </c>
      <c r="E386" s="3">
        <v>542</v>
      </c>
      <c r="F386" s="3">
        <f t="shared" si="15"/>
        <v>402.46657885806701</v>
      </c>
    </row>
    <row r="387" spans="1:6" x14ac:dyDescent="0.3">
      <c r="A387" s="3"/>
      <c r="B387" s="4"/>
      <c r="C387" s="3"/>
      <c r="D387" s="3">
        <f t="shared" si="16"/>
        <v>4000</v>
      </c>
      <c r="E387" s="3"/>
      <c r="F387" s="3">
        <f t="shared" si="15"/>
        <v>0</v>
      </c>
    </row>
    <row r="388" spans="1:6" x14ac:dyDescent="0.3">
      <c r="A388" s="3"/>
      <c r="B388" s="4"/>
      <c r="C388" s="3"/>
      <c r="D388" s="3">
        <f t="shared" si="16"/>
        <v>4100</v>
      </c>
      <c r="E388" s="3">
        <v>554</v>
      </c>
      <c r="F388" s="3">
        <f t="shared" si="15"/>
        <v>432.47354868871855</v>
      </c>
    </row>
    <row r="389" spans="1:6" x14ac:dyDescent="0.3">
      <c r="A389" s="3"/>
      <c r="B389" s="4"/>
      <c r="C389" s="3"/>
      <c r="D389" s="3">
        <f t="shared" si="16"/>
        <v>4200</v>
      </c>
      <c r="E389" s="3"/>
      <c r="F389" s="3">
        <f t="shared" si="15"/>
        <v>0</v>
      </c>
    </row>
    <row r="390" spans="1:6" x14ac:dyDescent="0.3">
      <c r="A390" s="3"/>
      <c r="B390" s="4"/>
      <c r="C390" s="3"/>
      <c r="D390" s="3">
        <f t="shared" si="16"/>
        <v>4300</v>
      </c>
      <c r="E390" s="3">
        <v>562</v>
      </c>
      <c r="F390" s="3">
        <f t="shared" si="15"/>
        <v>460.11956404030866</v>
      </c>
    </row>
    <row r="391" spans="1:6" x14ac:dyDescent="0.3">
      <c r="A391" s="3"/>
      <c r="B391" s="4"/>
      <c r="C391" s="3"/>
      <c r="D391" s="3">
        <f t="shared" si="16"/>
        <v>4400</v>
      </c>
      <c r="E391" s="3"/>
      <c r="F391" s="3">
        <f t="shared" si="15"/>
        <v>0</v>
      </c>
    </row>
    <row r="392" spans="1:6" x14ac:dyDescent="0.3">
      <c r="A392" s="3"/>
      <c r="B392" s="4"/>
      <c r="C392" s="3"/>
      <c r="D392" s="3">
        <f t="shared" si="16"/>
        <v>4500</v>
      </c>
      <c r="E392" s="3">
        <v>570</v>
      </c>
      <c r="F392" s="3">
        <f t="shared" si="15"/>
        <v>488.37485796714054</v>
      </c>
    </row>
    <row r="393" spans="1:6" x14ac:dyDescent="0.3">
      <c r="A393" s="3"/>
      <c r="B393" s="4"/>
      <c r="C393" s="3"/>
      <c r="D393" s="3">
        <f t="shared" si="16"/>
        <v>4600</v>
      </c>
      <c r="E393" s="3"/>
      <c r="F393" s="3">
        <f t="shared" si="15"/>
        <v>0</v>
      </c>
    </row>
    <row r="394" spans="1:6" x14ac:dyDescent="0.3">
      <c r="A394" s="3"/>
      <c r="B394" s="4"/>
      <c r="C394" s="3"/>
      <c r="D394" s="3">
        <f t="shared" si="16"/>
        <v>4700</v>
      </c>
      <c r="E394" s="3">
        <v>582</v>
      </c>
      <c r="F394" s="3">
        <f t="shared" si="15"/>
        <v>520.81894209875873</v>
      </c>
    </row>
    <row r="395" spans="1:6" x14ac:dyDescent="0.3">
      <c r="A395" s="3"/>
      <c r="B395" s="4"/>
      <c r="C395" s="3"/>
      <c r="D395" s="3">
        <f t="shared" si="16"/>
        <v>4800</v>
      </c>
      <c r="E395" s="3"/>
      <c r="F395" s="3">
        <f t="shared" si="15"/>
        <v>0</v>
      </c>
    </row>
    <row r="396" spans="1:6" x14ac:dyDescent="0.3">
      <c r="A396" s="3"/>
      <c r="B396" s="4"/>
      <c r="C396" s="3"/>
      <c r="D396" s="3">
        <f t="shared" si="16"/>
        <v>4900</v>
      </c>
      <c r="E396" s="3">
        <v>595</v>
      </c>
      <c r="F396" s="3">
        <f t="shared" si="15"/>
        <v>555.10990191157828</v>
      </c>
    </row>
    <row r="397" spans="1:6" x14ac:dyDescent="0.3">
      <c r="A397" s="3"/>
      <c r="B397" s="4"/>
      <c r="C397" s="3"/>
      <c r="D397" s="3">
        <f t="shared" si="16"/>
        <v>5000</v>
      </c>
      <c r="E397" s="3"/>
      <c r="F397" s="3">
        <f t="shared" si="15"/>
        <v>0</v>
      </c>
    </row>
    <row r="398" spans="1:6" x14ac:dyDescent="0.3">
      <c r="A398" s="3"/>
      <c r="B398" s="4"/>
      <c r="C398" s="3"/>
      <c r="D398" s="3">
        <f t="shared" si="16"/>
        <v>5100</v>
      </c>
      <c r="E398" s="3">
        <v>603</v>
      </c>
      <c r="F398" s="3">
        <f t="shared" si="15"/>
        <v>585.53575076270852</v>
      </c>
    </row>
    <row r="399" spans="1:6" x14ac:dyDescent="0.3">
      <c r="A399" s="3"/>
      <c r="B399" s="4"/>
      <c r="C399" s="3"/>
      <c r="D399" s="3">
        <f t="shared" si="16"/>
        <v>5200</v>
      </c>
      <c r="E399" s="3">
        <v>604</v>
      </c>
      <c r="F399" s="3">
        <f t="shared" si="15"/>
        <v>598.00692159968617</v>
      </c>
    </row>
    <row r="400" spans="1:6" x14ac:dyDescent="0.3">
      <c r="A400" s="3"/>
      <c r="B400" s="4"/>
      <c r="C400" s="3"/>
      <c r="D400" s="3">
        <f t="shared" si="16"/>
        <v>5300</v>
      </c>
      <c r="E400" s="3">
        <v>603</v>
      </c>
      <c r="F400" s="3">
        <f t="shared" si="15"/>
        <v>608.49793706712853</v>
      </c>
    </row>
    <row r="401" spans="1:6" x14ac:dyDescent="0.3">
      <c r="A401" s="3"/>
      <c r="B401" s="4"/>
      <c r="C401" s="3"/>
      <c r="D401" s="3">
        <f t="shared" si="16"/>
        <v>5400</v>
      </c>
      <c r="E401" s="3"/>
      <c r="F401" s="3">
        <f t="shared" si="15"/>
        <v>0</v>
      </c>
    </row>
    <row r="402" spans="1:6" x14ac:dyDescent="0.3">
      <c r="A402" s="3"/>
      <c r="B402" s="4"/>
      <c r="C402" s="3"/>
      <c r="D402" s="3">
        <f t="shared" si="16"/>
        <v>5500</v>
      </c>
      <c r="E402" s="3">
        <v>601</v>
      </c>
      <c r="F402" s="3">
        <f t="shared" si="15"/>
        <v>629.36572826915517</v>
      </c>
    </row>
    <row r="403" spans="1:6" x14ac:dyDescent="0.3">
      <c r="A403" s="3"/>
      <c r="B403" s="4"/>
      <c r="C403" s="3"/>
      <c r="D403" s="3">
        <f t="shared" si="16"/>
        <v>5600</v>
      </c>
      <c r="E403" s="3"/>
      <c r="F403" s="3">
        <f t="shared" si="15"/>
        <v>0</v>
      </c>
    </row>
    <row r="404" spans="1:6" x14ac:dyDescent="0.3">
      <c r="A404" s="3"/>
      <c r="B404" s="4"/>
      <c r="C404" s="3"/>
      <c r="D404" s="3">
        <f t="shared" si="16"/>
        <v>5700</v>
      </c>
      <c r="E404" s="3">
        <v>595</v>
      </c>
      <c r="F404" s="3">
        <f t="shared" si="15"/>
        <v>645.74008997877479</v>
      </c>
    </row>
    <row r="405" spans="1:6" x14ac:dyDescent="0.3">
      <c r="A405" s="3"/>
      <c r="B405" s="4"/>
      <c r="C405" s="3"/>
      <c r="D405" s="3">
        <f t="shared" si="16"/>
        <v>5800</v>
      </c>
      <c r="E405" s="3"/>
      <c r="F405" s="3">
        <f t="shared" si="15"/>
        <v>0</v>
      </c>
    </row>
    <row r="406" spans="1:6" x14ac:dyDescent="0.3">
      <c r="A406" s="3"/>
      <c r="B406" s="4"/>
      <c r="C406" s="3"/>
      <c r="D406" s="3">
        <f t="shared" si="16"/>
        <v>5900</v>
      </c>
      <c r="E406" s="3">
        <v>587</v>
      </c>
      <c r="F406" s="3">
        <f t="shared" si="15"/>
        <v>659.41077801075949</v>
      </c>
    </row>
    <row r="407" spans="1:6" x14ac:dyDescent="0.3">
      <c r="A407" s="3"/>
      <c r="B407" s="4"/>
      <c r="C407" s="3"/>
      <c r="D407" s="3">
        <f t="shared" si="16"/>
        <v>6000</v>
      </c>
      <c r="E407" s="3"/>
      <c r="F407" s="3">
        <f t="shared" si="15"/>
        <v>0</v>
      </c>
    </row>
    <row r="408" spans="1:6" x14ac:dyDescent="0.3">
      <c r="A408" s="3"/>
      <c r="B408" s="4"/>
      <c r="C408" s="3"/>
      <c r="D408" s="3">
        <f t="shared" si="16"/>
        <v>6100</v>
      </c>
      <c r="E408" s="3">
        <v>577</v>
      </c>
      <c r="F408" s="3">
        <f t="shared" si="15"/>
        <v>670.14931289939364</v>
      </c>
    </row>
    <row r="409" spans="1:6" x14ac:dyDescent="0.3">
      <c r="A409" s="3"/>
      <c r="B409" s="4"/>
      <c r="C409" s="3"/>
      <c r="D409" s="3">
        <f t="shared" si="16"/>
        <v>6200</v>
      </c>
      <c r="E409" s="3"/>
      <c r="F409" s="3">
        <f t="shared" si="15"/>
        <v>0</v>
      </c>
    </row>
    <row r="410" spans="1:6" x14ac:dyDescent="0.3">
      <c r="A410" s="3"/>
      <c r="B410" s="4"/>
      <c r="C410" s="3"/>
      <c r="D410" s="3">
        <f t="shared" si="16"/>
        <v>6300</v>
      </c>
      <c r="E410" s="3">
        <v>563</v>
      </c>
      <c r="F410" s="3">
        <f t="shared" si="15"/>
        <v>675.32818078894775</v>
      </c>
    </row>
    <row r="411" spans="1:6" x14ac:dyDescent="0.3">
      <c r="A411" s="3"/>
      <c r="B411" s="4"/>
      <c r="C411" s="3"/>
      <c r="D411" s="3">
        <f t="shared" si="16"/>
        <v>6400</v>
      </c>
      <c r="E411" s="3"/>
      <c r="F411" s="3">
        <f t="shared" si="15"/>
        <v>0</v>
      </c>
    </row>
    <row r="412" spans="1:6" x14ac:dyDescent="0.3">
      <c r="A412" s="3"/>
      <c r="B412" s="4"/>
      <c r="C412" s="3"/>
      <c r="D412" s="3">
        <f t="shared" si="16"/>
        <v>6500</v>
      </c>
      <c r="E412" s="3">
        <v>542</v>
      </c>
      <c r="F412" s="3">
        <f t="shared" si="15"/>
        <v>670.77763143011157</v>
      </c>
    </row>
    <row r="413" spans="1:6" x14ac:dyDescent="0.3">
      <c r="A413" s="3"/>
      <c r="B413" s="4"/>
      <c r="C413" s="3"/>
      <c r="D413" s="3">
        <f t="shared" si="16"/>
        <v>6600</v>
      </c>
      <c r="E413" s="3"/>
      <c r="F413" s="3">
        <f t="shared" si="15"/>
        <v>0</v>
      </c>
    </row>
    <row r="414" spans="1:6" x14ac:dyDescent="0.3">
      <c r="A414" s="3"/>
      <c r="B414" s="4"/>
      <c r="C414" s="3"/>
      <c r="D414" s="3">
        <f t="shared" si="16"/>
        <v>6700</v>
      </c>
      <c r="E414" s="3"/>
      <c r="F414" s="3">
        <f t="shared" si="15"/>
        <v>0</v>
      </c>
    </row>
    <row r="415" spans="1:6" x14ac:dyDescent="0.3">
      <c r="A415" s="3"/>
      <c r="B415" s="4"/>
      <c r="C415" s="3"/>
      <c r="D415" s="3">
        <f t="shared" si="16"/>
        <v>6800</v>
      </c>
      <c r="E415" s="3"/>
      <c r="F415" s="3">
        <f t="shared" si="15"/>
        <v>0</v>
      </c>
    </row>
    <row r="416" spans="1:6" x14ac:dyDescent="0.3">
      <c r="A416" s="3"/>
      <c r="B416" s="4"/>
      <c r="C416" s="3"/>
      <c r="D416" s="3">
        <f t="shared" si="16"/>
        <v>6900</v>
      </c>
      <c r="E416" s="3"/>
      <c r="F416" s="3">
        <f t="shared" si="15"/>
        <v>0</v>
      </c>
    </row>
    <row r="417" spans="1:6" x14ac:dyDescent="0.3">
      <c r="A417" s="3"/>
      <c r="B417" s="4"/>
      <c r="C417" s="3"/>
      <c r="D417" s="3">
        <f t="shared" si="16"/>
        <v>7000</v>
      </c>
      <c r="E417" s="3"/>
      <c r="F417" s="3">
        <f t="shared" si="15"/>
        <v>0</v>
      </c>
    </row>
    <row r="418" spans="1:6" ht="28.8" x14ac:dyDescent="0.3">
      <c r="A418" s="3"/>
      <c r="B418" s="4" t="s">
        <v>43</v>
      </c>
      <c r="C418" s="3" t="s">
        <v>83</v>
      </c>
      <c r="D418" s="4" t="s">
        <v>272</v>
      </c>
      <c r="E418" s="3">
        <v>3.75</v>
      </c>
    </row>
    <row r="419" spans="1:6" x14ac:dyDescent="0.3">
      <c r="A419" s="3"/>
      <c r="B419" s="4"/>
      <c r="C419" s="3">
        <v>10.48</v>
      </c>
      <c r="D419" s="4" t="s">
        <v>273</v>
      </c>
      <c r="E419" s="3">
        <v>4.1559999999999997</v>
      </c>
    </row>
    <row r="420" spans="1:6" x14ac:dyDescent="0.3">
      <c r="A420" s="3"/>
      <c r="B420" s="4"/>
      <c r="C420" s="3"/>
      <c r="D420" s="4" t="s">
        <v>274</v>
      </c>
      <c r="E420" s="3">
        <v>2.125</v>
      </c>
    </row>
    <row r="421" spans="1:6" x14ac:dyDescent="0.3">
      <c r="A421" s="3"/>
      <c r="B421" s="4"/>
      <c r="C421" s="3"/>
      <c r="D421" s="4" t="s">
        <v>275</v>
      </c>
      <c r="E421" s="3">
        <v>246</v>
      </c>
    </row>
    <row r="422" spans="1:6" x14ac:dyDescent="0.3">
      <c r="A422" s="3"/>
      <c r="B422" s="4"/>
      <c r="C422" s="3"/>
      <c r="D422" s="4" t="s">
        <v>276</v>
      </c>
      <c r="E422" s="3">
        <v>0.72499999999999998</v>
      </c>
    </row>
    <row r="423" spans="1:6" ht="28.8" x14ac:dyDescent="0.3">
      <c r="A423" s="3"/>
      <c r="B423" s="4"/>
      <c r="C423" s="3"/>
      <c r="D423" s="4" t="s">
        <v>277</v>
      </c>
      <c r="E423" s="3">
        <v>407</v>
      </c>
    </row>
    <row r="424" spans="1:6" x14ac:dyDescent="0.3">
      <c r="A424" s="3"/>
      <c r="B424" s="4"/>
      <c r="C424" s="3"/>
      <c r="D424" s="3">
        <v>2500</v>
      </c>
      <c r="E424" s="3">
        <v>436</v>
      </c>
      <c r="F424" s="3">
        <f>E424*D424*2*PI()/60/550</f>
        <v>207.53551469168934</v>
      </c>
    </row>
    <row r="425" spans="1:6" x14ac:dyDescent="0.3">
      <c r="A425" s="3"/>
      <c r="B425" s="4"/>
      <c r="C425" s="3"/>
      <c r="D425" s="3">
        <f>2600</f>
        <v>2600</v>
      </c>
      <c r="E425" s="3"/>
      <c r="F425" s="3">
        <f t="shared" ref="F425:F469" si="17">E425*D425*2*PI()/60/550</f>
        <v>0</v>
      </c>
    </row>
    <row r="426" spans="1:6" x14ac:dyDescent="0.3">
      <c r="A426" s="3"/>
      <c r="B426" s="4"/>
      <c r="C426" s="3"/>
      <c r="D426" s="3">
        <f t="shared" ref="D426:D469" si="18">D425+100</f>
        <v>2700</v>
      </c>
      <c r="E426" s="3">
        <v>448</v>
      </c>
      <c r="F426" s="3">
        <f t="shared" si="17"/>
        <v>230.30730144134631</v>
      </c>
    </row>
    <row r="427" spans="1:6" x14ac:dyDescent="0.3">
      <c r="A427" s="3"/>
      <c r="B427" s="4"/>
      <c r="C427" s="3"/>
      <c r="D427" s="3">
        <f t="shared" si="18"/>
        <v>2800</v>
      </c>
      <c r="E427" s="3"/>
      <c r="F427" s="3">
        <f t="shared" si="17"/>
        <v>0</v>
      </c>
    </row>
    <row r="428" spans="1:6" x14ac:dyDescent="0.3">
      <c r="A428" s="3"/>
      <c r="B428" s="4"/>
      <c r="C428" s="3"/>
      <c r="D428" s="3">
        <f t="shared" si="18"/>
        <v>2900</v>
      </c>
      <c r="E428" s="3">
        <v>444</v>
      </c>
      <c r="F428" s="3">
        <f t="shared" si="17"/>
        <v>245.15846671286167</v>
      </c>
    </row>
    <row r="429" spans="1:6" x14ac:dyDescent="0.3">
      <c r="A429" s="3"/>
      <c r="B429" s="4"/>
      <c r="C429" s="3"/>
      <c r="D429" s="3">
        <f>D428+100</f>
        <v>3000</v>
      </c>
      <c r="E429" s="3"/>
      <c r="F429" s="3">
        <f t="shared" si="17"/>
        <v>0</v>
      </c>
    </row>
    <row r="430" spans="1:6" x14ac:dyDescent="0.3">
      <c r="A430" s="3"/>
      <c r="B430" s="4"/>
      <c r="C430" s="3"/>
      <c r="D430" s="3">
        <f t="shared" si="18"/>
        <v>3100</v>
      </c>
      <c r="E430" s="3">
        <v>449</v>
      </c>
      <c r="F430" s="3">
        <f t="shared" si="17"/>
        <v>265.01714027464442</v>
      </c>
    </row>
    <row r="431" spans="1:6" x14ac:dyDescent="0.3">
      <c r="A431" s="3"/>
      <c r="B431" s="4"/>
      <c r="C431" s="3"/>
      <c r="D431" s="3">
        <f t="shared" si="18"/>
        <v>3200</v>
      </c>
      <c r="E431" s="3"/>
      <c r="F431" s="3">
        <f t="shared" si="17"/>
        <v>0</v>
      </c>
    </row>
    <row r="432" spans="1:6" x14ac:dyDescent="0.3">
      <c r="A432" s="3"/>
      <c r="B432" s="4"/>
      <c r="C432" s="3"/>
      <c r="D432" s="3">
        <f t="shared" si="18"/>
        <v>3300</v>
      </c>
      <c r="E432" s="3">
        <v>467</v>
      </c>
      <c r="F432" s="3">
        <f t="shared" si="17"/>
        <v>293.42475384528672</v>
      </c>
    </row>
    <row r="433" spans="1:6" x14ac:dyDescent="0.3">
      <c r="A433" s="3"/>
      <c r="B433" s="4"/>
      <c r="C433" s="3"/>
      <c r="D433" s="3">
        <f t="shared" si="18"/>
        <v>3400</v>
      </c>
      <c r="E433" s="3"/>
      <c r="F433" s="3">
        <f t="shared" si="17"/>
        <v>0</v>
      </c>
    </row>
    <row r="434" spans="1:6" x14ac:dyDescent="0.3">
      <c r="A434" s="3"/>
      <c r="B434" s="4"/>
      <c r="C434" s="3"/>
      <c r="D434" s="3">
        <f t="shared" si="18"/>
        <v>3500</v>
      </c>
      <c r="E434" s="3">
        <v>478</v>
      </c>
      <c r="F434" s="3">
        <f t="shared" si="17"/>
        <v>318.5384551185287</v>
      </c>
    </row>
    <row r="435" spans="1:6" x14ac:dyDescent="0.3">
      <c r="A435" s="3"/>
      <c r="B435" s="4"/>
      <c r="C435" s="3"/>
      <c r="D435" s="3">
        <f t="shared" si="18"/>
        <v>3600</v>
      </c>
      <c r="E435" s="3"/>
      <c r="F435" s="3">
        <f t="shared" si="17"/>
        <v>0</v>
      </c>
    </row>
    <row r="436" spans="1:6" x14ac:dyDescent="0.3">
      <c r="A436" s="3"/>
      <c r="B436" s="4"/>
      <c r="C436" s="3"/>
      <c r="D436" s="3">
        <f t="shared" si="18"/>
        <v>3700</v>
      </c>
      <c r="E436" s="3">
        <v>489</v>
      </c>
      <c r="F436" s="3">
        <f t="shared" si="17"/>
        <v>344.48991443272803</v>
      </c>
    </row>
    <row r="437" spans="1:6" x14ac:dyDescent="0.3">
      <c r="A437" s="3"/>
      <c r="B437" s="4"/>
      <c r="C437" s="3"/>
      <c r="D437" s="3">
        <f t="shared" si="18"/>
        <v>3800</v>
      </c>
      <c r="E437" s="3"/>
      <c r="F437" s="3">
        <f t="shared" si="17"/>
        <v>0</v>
      </c>
    </row>
    <row r="438" spans="1:6" x14ac:dyDescent="0.3">
      <c r="A438" s="3"/>
      <c r="B438" s="4"/>
      <c r="C438" s="3"/>
      <c r="D438" s="3">
        <f t="shared" si="18"/>
        <v>3900</v>
      </c>
      <c r="E438" s="3">
        <v>496</v>
      </c>
      <c r="F438" s="3">
        <f t="shared" si="17"/>
        <v>368.30889873358154</v>
      </c>
    </row>
    <row r="439" spans="1:6" x14ac:dyDescent="0.3">
      <c r="A439" s="3"/>
      <c r="B439" s="4"/>
      <c r="C439" s="3"/>
      <c r="D439" s="3">
        <f t="shared" si="18"/>
        <v>4000</v>
      </c>
      <c r="E439" s="3"/>
      <c r="F439" s="3">
        <f t="shared" si="17"/>
        <v>0</v>
      </c>
    </row>
    <row r="440" spans="1:6" x14ac:dyDescent="0.3">
      <c r="A440" s="3"/>
      <c r="B440" s="4"/>
      <c r="C440" s="3"/>
      <c r="D440" s="3">
        <f t="shared" si="18"/>
        <v>4100</v>
      </c>
      <c r="E440" s="3">
        <v>505</v>
      </c>
      <c r="F440" s="3">
        <f t="shared" si="17"/>
        <v>394.22227813682832</v>
      </c>
    </row>
    <row r="441" spans="1:6" x14ac:dyDescent="0.3">
      <c r="A441" s="3"/>
      <c r="B441" s="4"/>
      <c r="C441" s="3"/>
      <c r="D441" s="3">
        <f t="shared" si="18"/>
        <v>4200</v>
      </c>
      <c r="E441" s="3"/>
      <c r="F441" s="3">
        <f t="shared" si="17"/>
        <v>0</v>
      </c>
    </row>
    <row r="442" spans="1:6" x14ac:dyDescent="0.3">
      <c r="A442" s="3"/>
      <c r="B442" s="4"/>
      <c r="C442" s="3"/>
      <c r="D442" s="3">
        <f t="shared" si="18"/>
        <v>4300</v>
      </c>
      <c r="E442" s="3">
        <v>509</v>
      </c>
      <c r="F442" s="3">
        <f t="shared" si="17"/>
        <v>416.72750550981698</v>
      </c>
    </row>
    <row r="443" spans="1:6" x14ac:dyDescent="0.3">
      <c r="A443" s="3"/>
      <c r="B443" s="4"/>
      <c r="C443" s="3"/>
      <c r="D443" s="3">
        <f t="shared" si="18"/>
        <v>4400</v>
      </c>
      <c r="E443" s="3"/>
      <c r="F443" s="3">
        <f t="shared" si="17"/>
        <v>0</v>
      </c>
    </row>
    <row r="444" spans="1:6" x14ac:dyDescent="0.3">
      <c r="A444" s="3"/>
      <c r="B444" s="4"/>
      <c r="C444" s="3"/>
      <c r="D444" s="3">
        <f t="shared" si="18"/>
        <v>4500</v>
      </c>
      <c r="E444" s="3">
        <v>515</v>
      </c>
      <c r="F444" s="3">
        <f t="shared" si="17"/>
        <v>441.25096816329363</v>
      </c>
    </row>
    <row r="445" spans="1:6" x14ac:dyDescent="0.3">
      <c r="A445" s="3"/>
      <c r="B445" s="4"/>
      <c r="C445" s="3"/>
      <c r="D445" s="3">
        <f t="shared" si="18"/>
        <v>4600</v>
      </c>
      <c r="E445" s="3"/>
      <c r="F445" s="3">
        <f t="shared" si="17"/>
        <v>0</v>
      </c>
    </row>
    <row r="446" spans="1:6" x14ac:dyDescent="0.3">
      <c r="A446" s="3"/>
      <c r="B446" s="4"/>
      <c r="C446" s="3"/>
      <c r="D446" s="3">
        <f t="shared" si="18"/>
        <v>4700</v>
      </c>
      <c r="E446" s="3">
        <v>524</v>
      </c>
      <c r="F446" s="3">
        <f t="shared" si="17"/>
        <v>468.91602347036013</v>
      </c>
    </row>
    <row r="447" spans="1:6" x14ac:dyDescent="0.3">
      <c r="A447" s="3"/>
      <c r="B447" s="4"/>
      <c r="C447" s="3"/>
      <c r="D447" s="3">
        <f t="shared" si="18"/>
        <v>4800</v>
      </c>
      <c r="E447" s="3"/>
      <c r="F447" s="3">
        <f t="shared" si="17"/>
        <v>0</v>
      </c>
    </row>
    <row r="448" spans="1:6" x14ac:dyDescent="0.3">
      <c r="A448" s="3"/>
      <c r="B448" s="4"/>
      <c r="C448" s="3"/>
      <c r="D448" s="3">
        <f t="shared" si="18"/>
        <v>4900</v>
      </c>
      <c r="E448" s="3">
        <v>533</v>
      </c>
      <c r="F448" s="3">
        <f t="shared" si="17"/>
        <v>497.26651717457349</v>
      </c>
    </row>
    <row r="449" spans="1:6" x14ac:dyDescent="0.3">
      <c r="A449" s="3"/>
      <c r="B449" s="4"/>
      <c r="C449" s="3"/>
      <c r="D449" s="3">
        <f t="shared" si="18"/>
        <v>5000</v>
      </c>
      <c r="E449" s="3"/>
      <c r="F449" s="3">
        <f t="shared" si="17"/>
        <v>0</v>
      </c>
    </row>
    <row r="450" spans="1:6" x14ac:dyDescent="0.3">
      <c r="A450" s="3"/>
      <c r="B450" s="4"/>
      <c r="C450" s="3"/>
      <c r="D450" s="3">
        <f t="shared" si="18"/>
        <v>5100</v>
      </c>
      <c r="E450" s="3">
        <v>541</v>
      </c>
      <c r="F450" s="3">
        <f t="shared" si="17"/>
        <v>525.33141154664236</v>
      </c>
    </row>
    <row r="451" spans="1:6" x14ac:dyDescent="0.3">
      <c r="A451" s="3"/>
      <c r="B451" s="4"/>
      <c r="C451" s="3"/>
      <c r="D451" s="3">
        <f t="shared" si="18"/>
        <v>5200</v>
      </c>
      <c r="E451" s="3"/>
      <c r="F451" s="3">
        <f t="shared" si="17"/>
        <v>0</v>
      </c>
    </row>
    <row r="452" spans="1:6" x14ac:dyDescent="0.3">
      <c r="A452" s="3"/>
      <c r="B452" s="4"/>
      <c r="C452" s="3"/>
      <c r="D452" s="3">
        <f t="shared" si="18"/>
        <v>5300</v>
      </c>
      <c r="E452" s="3">
        <v>545</v>
      </c>
      <c r="F452" s="3">
        <f t="shared" si="17"/>
        <v>549.96911393297682</v>
      </c>
    </row>
    <row r="453" spans="1:6" x14ac:dyDescent="0.3">
      <c r="A453" s="3"/>
      <c r="B453" s="4"/>
      <c r="C453" s="3"/>
      <c r="D453" s="3">
        <f t="shared" si="18"/>
        <v>5400</v>
      </c>
      <c r="E453" s="3">
        <v>546</v>
      </c>
      <c r="F453" s="3">
        <f t="shared" si="17"/>
        <v>561.37404726328157</v>
      </c>
    </row>
    <row r="454" spans="1:6" x14ac:dyDescent="0.3">
      <c r="A454" s="3"/>
      <c r="B454" s="4"/>
      <c r="C454" s="3"/>
      <c r="D454" s="3">
        <f t="shared" si="18"/>
        <v>5500</v>
      </c>
      <c r="E454" s="3">
        <v>545</v>
      </c>
      <c r="F454" s="3">
        <f t="shared" si="17"/>
        <v>570.72266540214582</v>
      </c>
    </row>
    <row r="455" spans="1:6" x14ac:dyDescent="0.3">
      <c r="A455" s="3"/>
      <c r="B455" s="4"/>
      <c r="C455" s="3"/>
      <c r="D455" s="3">
        <f t="shared" si="18"/>
        <v>5600</v>
      </c>
      <c r="E455" s="3"/>
      <c r="F455" s="3">
        <f t="shared" si="17"/>
        <v>0</v>
      </c>
    </row>
    <row r="456" spans="1:6" x14ac:dyDescent="0.3">
      <c r="A456" s="3"/>
      <c r="B456" s="4"/>
      <c r="C456" s="3"/>
      <c r="D456" s="3">
        <f t="shared" si="18"/>
        <v>5700</v>
      </c>
      <c r="E456" s="3">
        <v>544</v>
      </c>
      <c r="F456" s="3">
        <f t="shared" si="17"/>
        <v>590.39093940916541</v>
      </c>
    </row>
    <row r="457" spans="1:6" x14ac:dyDescent="0.3">
      <c r="A457" s="3"/>
      <c r="B457" s="4"/>
      <c r="C457" s="3"/>
      <c r="D457" s="3">
        <f t="shared" si="18"/>
        <v>5800</v>
      </c>
      <c r="E457" s="3"/>
      <c r="F457" s="3">
        <f t="shared" si="17"/>
        <v>0</v>
      </c>
    </row>
    <row r="458" spans="1:6" x14ac:dyDescent="0.3">
      <c r="A458" s="3"/>
      <c r="B458" s="4"/>
      <c r="C458" s="3"/>
      <c r="D458" s="3">
        <f t="shared" si="18"/>
        <v>5900</v>
      </c>
      <c r="E458" s="3">
        <v>533</v>
      </c>
      <c r="F458" s="3">
        <f t="shared" si="17"/>
        <v>598.74947986326197</v>
      </c>
    </row>
    <row r="459" spans="1:6" x14ac:dyDescent="0.3">
      <c r="A459" s="3"/>
      <c r="B459" s="4"/>
      <c r="C459" s="3"/>
      <c r="D459" s="3">
        <f t="shared" si="18"/>
        <v>6000</v>
      </c>
      <c r="E459" s="3"/>
      <c r="F459" s="3">
        <f t="shared" si="17"/>
        <v>0</v>
      </c>
    </row>
    <row r="460" spans="1:6" x14ac:dyDescent="0.3">
      <c r="A460" s="3"/>
      <c r="B460" s="4"/>
      <c r="C460" s="3"/>
      <c r="D460" s="3">
        <f t="shared" si="18"/>
        <v>6100</v>
      </c>
      <c r="E460" s="3">
        <v>524</v>
      </c>
      <c r="F460" s="3">
        <f t="shared" si="17"/>
        <v>608.5931368445099</v>
      </c>
    </row>
    <row r="461" spans="1:6" x14ac:dyDescent="0.3">
      <c r="A461" s="3"/>
      <c r="B461" s="4"/>
      <c r="C461" s="3"/>
      <c r="D461" s="3">
        <f t="shared" si="18"/>
        <v>6200</v>
      </c>
      <c r="E461" s="3"/>
      <c r="F461" s="3">
        <f t="shared" si="17"/>
        <v>0</v>
      </c>
    </row>
    <row r="462" spans="1:6" x14ac:dyDescent="0.3">
      <c r="A462" s="3"/>
      <c r="B462" s="4"/>
      <c r="C462" s="3"/>
      <c r="D462" s="3">
        <f t="shared" si="18"/>
        <v>6300</v>
      </c>
      <c r="E462" s="3">
        <v>510</v>
      </c>
      <c r="F462" s="3">
        <f t="shared" si="17"/>
        <v>611.75376945357607</v>
      </c>
    </row>
    <row r="463" spans="1:6" x14ac:dyDescent="0.3">
      <c r="A463" s="3"/>
      <c r="B463" s="4"/>
      <c r="C463" s="3"/>
      <c r="D463" s="3">
        <f t="shared" si="18"/>
        <v>6400</v>
      </c>
      <c r="E463" s="3"/>
      <c r="F463" s="3">
        <f t="shared" si="17"/>
        <v>0</v>
      </c>
    </row>
    <row r="464" spans="1:6" x14ac:dyDescent="0.3">
      <c r="A464" s="3"/>
      <c r="B464" s="4"/>
      <c r="C464" s="3"/>
      <c r="D464" s="3">
        <f t="shared" si="18"/>
        <v>6500</v>
      </c>
      <c r="E464" s="3">
        <v>493</v>
      </c>
      <c r="F464" s="3">
        <f t="shared" si="17"/>
        <v>610.13537323809044</v>
      </c>
    </row>
    <row r="465" spans="1:6" x14ac:dyDescent="0.3">
      <c r="A465" s="3"/>
      <c r="B465" s="4"/>
      <c r="C465" s="3"/>
      <c r="D465" s="3">
        <f t="shared" si="18"/>
        <v>6600</v>
      </c>
      <c r="E465" s="3"/>
      <c r="F465" s="3">
        <f t="shared" si="17"/>
        <v>0</v>
      </c>
    </row>
    <row r="466" spans="1:6" x14ac:dyDescent="0.3">
      <c r="A466" s="3"/>
      <c r="B466" s="4"/>
      <c r="C466" s="3"/>
      <c r="D466" s="3">
        <f t="shared" si="18"/>
        <v>6700</v>
      </c>
      <c r="E466" s="3"/>
      <c r="F466" s="3">
        <f t="shared" si="17"/>
        <v>0</v>
      </c>
    </row>
    <row r="467" spans="1:6" x14ac:dyDescent="0.3">
      <c r="A467" s="3"/>
      <c r="B467" s="4"/>
      <c r="C467" s="3"/>
      <c r="D467" s="3">
        <f t="shared" si="18"/>
        <v>6800</v>
      </c>
      <c r="E467" s="3"/>
      <c r="F467" s="3">
        <f t="shared" si="17"/>
        <v>0</v>
      </c>
    </row>
    <row r="468" spans="1:6" x14ac:dyDescent="0.3">
      <c r="A468" s="3"/>
      <c r="B468" s="4"/>
      <c r="C468" s="3"/>
      <c r="D468" s="3">
        <f t="shared" si="18"/>
        <v>6900</v>
      </c>
      <c r="E468" s="3"/>
      <c r="F468" s="3">
        <f t="shared" si="17"/>
        <v>0</v>
      </c>
    </row>
    <row r="469" spans="1:6" x14ac:dyDescent="0.3">
      <c r="A469" s="3"/>
      <c r="B469" s="4"/>
      <c r="C469" s="3"/>
      <c r="D469" s="3">
        <f t="shared" si="18"/>
        <v>7000</v>
      </c>
      <c r="E469" s="3"/>
      <c r="F469" s="3">
        <f t="shared" si="17"/>
        <v>0</v>
      </c>
    </row>
    <row r="470" spans="1:6" ht="28.8" x14ac:dyDescent="0.3">
      <c r="A470" s="3"/>
      <c r="B470" s="4" t="s">
        <v>43</v>
      </c>
      <c r="C470" s="3" t="s">
        <v>119</v>
      </c>
      <c r="D470" s="4" t="s">
        <v>272</v>
      </c>
      <c r="E470" s="3">
        <v>4.0999999999999996</v>
      </c>
    </row>
    <row r="471" spans="1:6" x14ac:dyDescent="0.3">
      <c r="A471" s="3"/>
      <c r="B471" s="4"/>
      <c r="C471" s="3">
        <v>10.199999999999999</v>
      </c>
      <c r="D471" s="4" t="s">
        <v>273</v>
      </c>
      <c r="E471" s="3">
        <v>4</v>
      </c>
    </row>
    <row r="472" spans="1:6" x14ac:dyDescent="0.3">
      <c r="A472" s="3"/>
      <c r="B472" s="4"/>
      <c r="C472" s="3"/>
      <c r="D472" s="4" t="s">
        <v>274</v>
      </c>
      <c r="E472" s="3">
        <v>2.15</v>
      </c>
    </row>
    <row r="473" spans="1:6" x14ac:dyDescent="0.3">
      <c r="A473" s="3"/>
      <c r="B473" s="4"/>
      <c r="C473" s="3"/>
      <c r="D473" s="4" t="s">
        <v>275</v>
      </c>
      <c r="E473" s="3">
        <v>246</v>
      </c>
    </row>
    <row r="474" spans="1:6" x14ac:dyDescent="0.3">
      <c r="A474" s="3"/>
      <c r="B474" s="4"/>
      <c r="C474" s="3"/>
      <c r="D474" s="4" t="s">
        <v>276</v>
      </c>
      <c r="E474" s="3">
        <v>0.7</v>
      </c>
    </row>
    <row r="475" spans="1:6" ht="28.8" x14ac:dyDescent="0.3">
      <c r="A475" s="3"/>
      <c r="B475" s="4"/>
      <c r="C475" s="3"/>
      <c r="D475" s="4" t="s">
        <v>277</v>
      </c>
      <c r="E475" s="3">
        <v>418</v>
      </c>
    </row>
    <row r="476" spans="1:6" x14ac:dyDescent="0.3">
      <c r="A476" s="3"/>
      <c r="B476" s="4"/>
      <c r="C476" s="3"/>
      <c r="D476" s="3">
        <v>2500</v>
      </c>
      <c r="E476" s="3">
        <v>470</v>
      </c>
      <c r="F476" s="3">
        <f>E476*D476*2*PI()/60/550</f>
        <v>223.71947684654589</v>
      </c>
    </row>
    <row r="477" spans="1:6" x14ac:dyDescent="0.3">
      <c r="A477" s="3"/>
      <c r="B477" s="4"/>
      <c r="C477" s="3"/>
      <c r="D477" s="3">
        <f>2600</f>
        <v>2600</v>
      </c>
      <c r="E477" s="3"/>
      <c r="F477" s="3">
        <f t="shared" ref="F477:F521" si="19">E477*D477*2*PI()/60/550</f>
        <v>0</v>
      </c>
    </row>
    <row r="478" spans="1:6" x14ac:dyDescent="0.3">
      <c r="A478" s="3"/>
      <c r="B478" s="4"/>
      <c r="C478" s="3"/>
      <c r="D478" s="3">
        <f t="shared" ref="D478:D521" si="20">D477+100</f>
        <v>2700</v>
      </c>
      <c r="E478" s="3">
        <v>481</v>
      </c>
      <c r="F478" s="3">
        <f t="shared" si="19"/>
        <v>247.2719017707312</v>
      </c>
    </row>
    <row r="479" spans="1:6" x14ac:dyDescent="0.3">
      <c r="A479" s="3"/>
      <c r="B479" s="4"/>
      <c r="C479" s="3"/>
      <c r="D479" s="3">
        <f t="shared" si="20"/>
        <v>2800</v>
      </c>
      <c r="E479" s="3"/>
      <c r="F479" s="3">
        <f t="shared" si="19"/>
        <v>0</v>
      </c>
    </row>
    <row r="480" spans="1:6" x14ac:dyDescent="0.3">
      <c r="A480" s="3"/>
      <c r="B480" s="4"/>
      <c r="C480" s="3"/>
      <c r="D480" s="3">
        <f t="shared" si="20"/>
        <v>2900</v>
      </c>
      <c r="E480" s="3">
        <v>450</v>
      </c>
      <c r="F480" s="3">
        <f t="shared" si="19"/>
        <v>248.47141896573817</v>
      </c>
    </row>
    <row r="481" spans="1:6" x14ac:dyDescent="0.3">
      <c r="A481" s="3"/>
      <c r="B481" s="4"/>
      <c r="C481" s="3"/>
      <c r="D481" s="3">
        <f>D480+100</f>
        <v>3000</v>
      </c>
      <c r="E481" s="3"/>
      <c r="F481" s="3">
        <f t="shared" si="19"/>
        <v>0</v>
      </c>
    </row>
    <row r="482" spans="1:6" x14ac:dyDescent="0.3">
      <c r="A482" s="3"/>
      <c r="B482" s="4"/>
      <c r="C482" s="3"/>
      <c r="D482" s="3">
        <f t="shared" si="20"/>
        <v>3100</v>
      </c>
      <c r="E482" s="3">
        <v>457</v>
      </c>
      <c r="F482" s="3">
        <f t="shared" si="19"/>
        <v>269.73904923276729</v>
      </c>
    </row>
    <row r="483" spans="1:6" x14ac:dyDescent="0.3">
      <c r="A483" s="3"/>
      <c r="B483" s="4"/>
      <c r="C483" s="3"/>
      <c r="D483" s="3">
        <f t="shared" si="20"/>
        <v>3200</v>
      </c>
      <c r="E483" s="3"/>
      <c r="F483" s="3">
        <f t="shared" si="19"/>
        <v>0</v>
      </c>
    </row>
    <row r="484" spans="1:6" x14ac:dyDescent="0.3">
      <c r="A484" s="3"/>
      <c r="B484" s="4"/>
      <c r="C484" s="3"/>
      <c r="D484" s="3">
        <f t="shared" si="20"/>
        <v>3300</v>
      </c>
      <c r="E484" s="3">
        <v>496</v>
      </c>
      <c r="F484" s="3">
        <f t="shared" si="19"/>
        <v>311.64599123610748</v>
      </c>
    </row>
    <row r="485" spans="1:6" x14ac:dyDescent="0.3">
      <c r="A485" s="3"/>
      <c r="B485" s="4"/>
      <c r="C485" s="3"/>
      <c r="D485" s="3">
        <f t="shared" si="20"/>
        <v>3400</v>
      </c>
      <c r="E485" s="3"/>
      <c r="F485" s="3">
        <f t="shared" si="19"/>
        <v>0</v>
      </c>
    </row>
    <row r="486" spans="1:6" x14ac:dyDescent="0.3">
      <c r="A486" s="3"/>
      <c r="B486" s="4"/>
      <c r="C486" s="3"/>
      <c r="D486" s="3">
        <f t="shared" si="20"/>
        <v>3500</v>
      </c>
      <c r="E486" s="3">
        <v>529</v>
      </c>
      <c r="F486" s="3">
        <f t="shared" si="19"/>
        <v>352.52477564372737</v>
      </c>
    </row>
    <row r="487" spans="1:6" x14ac:dyDescent="0.3">
      <c r="A487" s="3"/>
      <c r="B487" s="4"/>
      <c r="C487" s="3"/>
      <c r="D487" s="3">
        <f t="shared" si="20"/>
        <v>3600</v>
      </c>
      <c r="E487" s="3"/>
      <c r="F487" s="3">
        <f t="shared" si="19"/>
        <v>0</v>
      </c>
    </row>
    <row r="488" spans="1:6" x14ac:dyDescent="0.3">
      <c r="A488" s="3"/>
      <c r="B488" s="4"/>
      <c r="C488" s="3"/>
      <c r="D488" s="3">
        <f t="shared" si="20"/>
        <v>3700</v>
      </c>
      <c r="E488" s="3">
        <v>547</v>
      </c>
      <c r="F488" s="3">
        <f t="shared" si="19"/>
        <v>385.34965888487164</v>
      </c>
    </row>
    <row r="489" spans="1:6" x14ac:dyDescent="0.3">
      <c r="A489" s="3"/>
      <c r="B489" s="4"/>
      <c r="C489" s="3"/>
      <c r="D489" s="3">
        <f t="shared" si="20"/>
        <v>3800</v>
      </c>
      <c r="E489" s="3"/>
      <c r="F489" s="3">
        <f t="shared" si="19"/>
        <v>0</v>
      </c>
    </row>
    <row r="490" spans="1:6" x14ac:dyDescent="0.3">
      <c r="A490" s="3"/>
      <c r="B490" s="4"/>
      <c r="C490" s="3"/>
      <c r="D490" s="3">
        <f t="shared" si="20"/>
        <v>3900</v>
      </c>
      <c r="E490" s="3">
        <v>555</v>
      </c>
      <c r="F490" s="3">
        <f t="shared" si="19"/>
        <v>412.11983628455192</v>
      </c>
    </row>
    <row r="491" spans="1:6" x14ac:dyDescent="0.3">
      <c r="A491" s="3"/>
      <c r="B491" s="4"/>
      <c r="C491" s="3"/>
      <c r="D491" s="3">
        <f t="shared" si="20"/>
        <v>4000</v>
      </c>
      <c r="E491" s="3"/>
      <c r="F491" s="3">
        <f t="shared" si="19"/>
        <v>0</v>
      </c>
    </row>
    <row r="492" spans="1:6" x14ac:dyDescent="0.3">
      <c r="A492" s="3"/>
      <c r="B492" s="4"/>
      <c r="C492" s="3"/>
      <c r="D492" s="3">
        <f t="shared" si="20"/>
        <v>4100</v>
      </c>
      <c r="E492" s="3">
        <v>561</v>
      </c>
      <c r="F492" s="3">
        <f t="shared" si="19"/>
        <v>437.93801591041722</v>
      </c>
    </row>
    <row r="493" spans="1:6" x14ac:dyDescent="0.3">
      <c r="A493" s="3"/>
      <c r="B493" s="4"/>
      <c r="C493" s="3"/>
      <c r="D493" s="3">
        <f t="shared" si="20"/>
        <v>4200</v>
      </c>
      <c r="E493" s="3"/>
      <c r="F493" s="3">
        <f t="shared" si="19"/>
        <v>0</v>
      </c>
    </row>
    <row r="494" spans="1:6" x14ac:dyDescent="0.3">
      <c r="A494" s="3"/>
      <c r="B494" s="4"/>
      <c r="C494" s="3"/>
      <c r="D494" s="3">
        <f t="shared" si="20"/>
        <v>4300</v>
      </c>
      <c r="E494" s="3">
        <v>563</v>
      </c>
      <c r="F494" s="3">
        <f t="shared" si="19"/>
        <v>460.93828212578973</v>
      </c>
    </row>
    <row r="495" spans="1:6" x14ac:dyDescent="0.3">
      <c r="A495" s="3"/>
      <c r="B495" s="4"/>
      <c r="C495" s="3"/>
      <c r="D495" s="3">
        <f t="shared" si="20"/>
        <v>4400</v>
      </c>
      <c r="E495" s="3"/>
      <c r="F495" s="3">
        <f t="shared" si="19"/>
        <v>0</v>
      </c>
    </row>
    <row r="496" spans="1:6" x14ac:dyDescent="0.3">
      <c r="A496" s="3"/>
      <c r="B496" s="4"/>
      <c r="C496" s="3"/>
      <c r="D496" s="3">
        <f t="shared" si="20"/>
        <v>4500</v>
      </c>
      <c r="E496" s="3">
        <v>564</v>
      </c>
      <c r="F496" s="3">
        <f t="shared" si="19"/>
        <v>483.23406998853909</v>
      </c>
    </row>
    <row r="497" spans="1:6" x14ac:dyDescent="0.3">
      <c r="A497" s="3"/>
      <c r="B497" s="4"/>
      <c r="C497" s="3"/>
      <c r="D497" s="3">
        <f t="shared" si="20"/>
        <v>4600</v>
      </c>
      <c r="E497" s="3"/>
      <c r="F497" s="3">
        <f t="shared" si="19"/>
        <v>0</v>
      </c>
    </row>
    <row r="498" spans="1:6" x14ac:dyDescent="0.3">
      <c r="A498" s="3"/>
      <c r="B498" s="4"/>
      <c r="C498" s="3"/>
      <c r="D498" s="3">
        <f t="shared" si="20"/>
        <v>4700</v>
      </c>
      <c r="E498" s="3">
        <v>560</v>
      </c>
      <c r="F498" s="3">
        <f t="shared" si="19"/>
        <v>501.13162813626275</v>
      </c>
    </row>
    <row r="499" spans="1:6" x14ac:dyDescent="0.3">
      <c r="A499" s="3"/>
      <c r="B499" s="4"/>
      <c r="C499" s="3"/>
      <c r="D499" s="3">
        <f t="shared" si="20"/>
        <v>4800</v>
      </c>
      <c r="E499" s="3"/>
      <c r="F499" s="3">
        <f t="shared" si="19"/>
        <v>0</v>
      </c>
    </row>
    <row r="500" spans="1:6" x14ac:dyDescent="0.3">
      <c r="A500" s="3"/>
      <c r="B500" s="4"/>
      <c r="C500" s="3"/>
      <c r="D500" s="3">
        <f t="shared" si="20"/>
        <v>4900</v>
      </c>
      <c r="E500" s="3">
        <v>556</v>
      </c>
      <c r="F500" s="3">
        <f t="shared" si="19"/>
        <v>518.72454699636558</v>
      </c>
    </row>
    <row r="501" spans="1:6" x14ac:dyDescent="0.3">
      <c r="A501" s="3"/>
      <c r="B501" s="4"/>
      <c r="C501" s="3"/>
      <c r="D501" s="3">
        <f t="shared" si="20"/>
        <v>5000</v>
      </c>
      <c r="E501" s="3"/>
      <c r="F501" s="3">
        <f t="shared" si="19"/>
        <v>0</v>
      </c>
    </row>
    <row r="502" spans="1:6" x14ac:dyDescent="0.3">
      <c r="A502" s="3"/>
      <c r="B502" s="4"/>
      <c r="C502" s="3"/>
      <c r="D502" s="3">
        <f t="shared" si="20"/>
        <v>5100</v>
      </c>
      <c r="E502" s="3">
        <v>547</v>
      </c>
      <c r="F502" s="3">
        <f t="shared" si="19"/>
        <v>531.15763792239068</v>
      </c>
    </row>
    <row r="503" spans="1:6" x14ac:dyDescent="0.3">
      <c r="A503" s="3"/>
      <c r="B503" s="4"/>
      <c r="C503" s="3"/>
      <c r="D503" s="3">
        <f t="shared" si="20"/>
        <v>5200</v>
      </c>
      <c r="E503" s="3"/>
      <c r="F503" s="3">
        <f t="shared" si="19"/>
        <v>0</v>
      </c>
    </row>
    <row r="504" spans="1:6" x14ac:dyDescent="0.3">
      <c r="A504" s="3"/>
      <c r="B504" s="4"/>
      <c r="C504" s="3"/>
      <c r="D504" s="3">
        <f t="shared" si="20"/>
        <v>5300</v>
      </c>
      <c r="E504" s="3">
        <v>538</v>
      </c>
      <c r="F504" s="3">
        <f t="shared" si="19"/>
        <v>542.9052904512688</v>
      </c>
    </row>
    <row r="505" spans="1:6" x14ac:dyDescent="0.3">
      <c r="A505" s="3"/>
      <c r="B505" s="4"/>
      <c r="C505" s="3"/>
      <c r="D505" s="3">
        <f t="shared" si="20"/>
        <v>5400</v>
      </c>
      <c r="E505" s="3"/>
      <c r="F505" s="3">
        <f t="shared" si="19"/>
        <v>0</v>
      </c>
    </row>
    <row r="506" spans="1:6" x14ac:dyDescent="0.3">
      <c r="A506" s="3"/>
      <c r="B506" s="4"/>
      <c r="C506" s="3"/>
      <c r="D506" s="3">
        <f t="shared" si="20"/>
        <v>5500</v>
      </c>
      <c r="E506" s="3">
        <v>528</v>
      </c>
      <c r="F506" s="3">
        <f t="shared" si="19"/>
        <v>552.92030703180365</v>
      </c>
    </row>
    <row r="507" spans="1:6" x14ac:dyDescent="0.3">
      <c r="A507" s="3"/>
      <c r="B507" s="4"/>
      <c r="C507" s="3"/>
      <c r="D507" s="3">
        <f t="shared" si="20"/>
        <v>5600</v>
      </c>
      <c r="E507" s="3"/>
      <c r="F507" s="3">
        <f t="shared" si="19"/>
        <v>0</v>
      </c>
    </row>
    <row r="508" spans="1:6" x14ac:dyDescent="0.3">
      <c r="A508" s="3"/>
      <c r="B508" s="4"/>
      <c r="C508" s="3"/>
      <c r="D508" s="3">
        <f t="shared" si="20"/>
        <v>5700</v>
      </c>
      <c r="E508" s="3">
        <v>516</v>
      </c>
      <c r="F508" s="3">
        <f t="shared" si="19"/>
        <v>560.00317046898783</v>
      </c>
    </row>
    <row r="509" spans="1:6" x14ac:dyDescent="0.3">
      <c r="A509" s="3"/>
      <c r="B509" s="4"/>
      <c r="C509" s="3"/>
      <c r="D509" s="3">
        <f t="shared" si="20"/>
        <v>5800</v>
      </c>
      <c r="E509" s="3"/>
      <c r="F509" s="3">
        <f t="shared" si="19"/>
        <v>0</v>
      </c>
    </row>
    <row r="510" spans="1:6" x14ac:dyDescent="0.3">
      <c r="A510" s="3"/>
      <c r="B510" s="4"/>
      <c r="C510" s="3"/>
      <c r="D510" s="3">
        <f t="shared" si="20"/>
        <v>5900</v>
      </c>
      <c r="E510" s="3">
        <v>502</v>
      </c>
      <c r="F510" s="3">
        <f t="shared" si="19"/>
        <v>563.92540129710608</v>
      </c>
    </row>
    <row r="511" spans="1:6" x14ac:dyDescent="0.3">
      <c r="A511" s="3"/>
      <c r="B511" s="4"/>
      <c r="C511" s="3"/>
      <c r="D511" s="3">
        <f t="shared" si="20"/>
        <v>6000</v>
      </c>
      <c r="E511" s="3">
        <v>495</v>
      </c>
      <c r="F511" s="3">
        <f t="shared" si="19"/>
        <v>565.48667764616278</v>
      </c>
    </row>
    <row r="512" spans="1:6" x14ac:dyDescent="0.3">
      <c r="A512" s="3"/>
      <c r="B512" s="4"/>
      <c r="C512" s="3"/>
      <c r="D512" s="3">
        <f t="shared" si="20"/>
        <v>6100</v>
      </c>
      <c r="E512" s="3">
        <v>486</v>
      </c>
      <c r="F512" s="3">
        <f t="shared" si="19"/>
        <v>564.45852005044242</v>
      </c>
    </row>
    <row r="513" spans="1:6" x14ac:dyDescent="0.3">
      <c r="A513" s="3"/>
      <c r="B513" s="4"/>
      <c r="C513" s="3"/>
      <c r="D513" s="3">
        <f t="shared" si="20"/>
        <v>6200</v>
      </c>
      <c r="E513" s="3"/>
      <c r="F513" s="3">
        <f t="shared" si="19"/>
        <v>0</v>
      </c>
    </row>
    <row r="514" spans="1:6" x14ac:dyDescent="0.3">
      <c r="A514" s="3"/>
      <c r="B514" s="4"/>
      <c r="C514" s="3"/>
      <c r="D514" s="3">
        <f t="shared" si="20"/>
        <v>6300</v>
      </c>
      <c r="E514" s="3">
        <v>467</v>
      </c>
      <c r="F514" s="3">
        <f t="shared" si="19"/>
        <v>560.17453006827463</v>
      </c>
    </row>
    <row r="515" spans="1:6" x14ac:dyDescent="0.3">
      <c r="A515" s="3"/>
      <c r="B515" s="4"/>
      <c r="C515" s="3"/>
      <c r="D515" s="3">
        <f t="shared" si="20"/>
        <v>6400</v>
      </c>
      <c r="E515" s="3"/>
      <c r="F515" s="3">
        <f t="shared" si="19"/>
        <v>0</v>
      </c>
    </row>
    <row r="516" spans="1:6" x14ac:dyDescent="0.3">
      <c r="A516" s="3"/>
      <c r="B516" s="4"/>
      <c r="C516" s="3"/>
      <c r="D516" s="3">
        <f t="shared" si="20"/>
        <v>6500</v>
      </c>
      <c r="E516" s="3">
        <v>443</v>
      </c>
      <c r="F516" s="3">
        <f t="shared" si="19"/>
        <v>548.25551794010971</v>
      </c>
    </row>
    <row r="517" spans="1:6" x14ac:dyDescent="0.3">
      <c r="A517" s="3"/>
      <c r="B517" s="4"/>
      <c r="C517" s="3"/>
      <c r="D517" s="3">
        <f t="shared" si="20"/>
        <v>6600</v>
      </c>
      <c r="E517" s="3"/>
      <c r="F517" s="3">
        <f t="shared" si="19"/>
        <v>0</v>
      </c>
    </row>
    <row r="518" spans="1:6" x14ac:dyDescent="0.3">
      <c r="A518" s="3"/>
      <c r="B518" s="4"/>
      <c r="C518" s="3"/>
      <c r="D518" s="3">
        <f t="shared" si="20"/>
        <v>6700</v>
      </c>
      <c r="E518" s="3"/>
      <c r="F518" s="3">
        <f t="shared" si="19"/>
        <v>0</v>
      </c>
    </row>
    <row r="519" spans="1:6" x14ac:dyDescent="0.3">
      <c r="A519" s="3"/>
      <c r="B519" s="4"/>
      <c r="C519" s="3"/>
      <c r="D519" s="3">
        <f t="shared" si="20"/>
        <v>6800</v>
      </c>
      <c r="E519" s="3"/>
      <c r="F519" s="3">
        <f t="shared" si="19"/>
        <v>0</v>
      </c>
    </row>
    <row r="520" spans="1:6" x14ac:dyDescent="0.3">
      <c r="A520" s="3"/>
      <c r="B520" s="4"/>
      <c r="C520" s="3"/>
      <c r="D520" s="3">
        <f t="shared" si="20"/>
        <v>6900</v>
      </c>
      <c r="E520" s="3"/>
      <c r="F520" s="3">
        <f t="shared" si="19"/>
        <v>0</v>
      </c>
    </row>
    <row r="521" spans="1:6" x14ac:dyDescent="0.3">
      <c r="A521" s="3"/>
      <c r="B521" s="4"/>
      <c r="C521" s="3"/>
      <c r="D521" s="3">
        <f t="shared" si="20"/>
        <v>7000</v>
      </c>
      <c r="E521" s="3"/>
      <c r="F521" s="3">
        <f t="shared" si="19"/>
        <v>0</v>
      </c>
    </row>
    <row r="522" spans="1:6" ht="28.8" x14ac:dyDescent="0.3">
      <c r="A522" s="3"/>
      <c r="B522" s="4" t="s">
        <v>43</v>
      </c>
      <c r="C522" s="3" t="s">
        <v>102</v>
      </c>
      <c r="D522" s="4" t="s">
        <v>272</v>
      </c>
      <c r="E522" s="3">
        <v>3.75</v>
      </c>
    </row>
    <row r="523" spans="1:6" x14ac:dyDescent="0.3">
      <c r="A523" s="3"/>
      <c r="B523" s="4"/>
      <c r="C523" s="3">
        <v>10.5</v>
      </c>
      <c r="D523" s="4" t="s">
        <v>273</v>
      </c>
      <c r="E523" s="3">
        <v>4.133</v>
      </c>
    </row>
    <row r="524" spans="1:6" x14ac:dyDescent="0.3">
      <c r="A524" s="3"/>
      <c r="B524" s="4"/>
      <c r="C524" s="3"/>
      <c r="D524" s="4" t="s">
        <v>274</v>
      </c>
      <c r="E524" s="3">
        <v>2.08</v>
      </c>
    </row>
    <row r="525" spans="1:6" x14ac:dyDescent="0.3">
      <c r="A525" s="3"/>
      <c r="B525" s="4"/>
      <c r="C525" s="3"/>
      <c r="D525" s="4" t="s">
        <v>275</v>
      </c>
      <c r="E525" s="3">
        <v>242</v>
      </c>
    </row>
    <row r="526" spans="1:6" x14ac:dyDescent="0.3">
      <c r="A526" s="3"/>
      <c r="B526" s="4"/>
      <c r="C526" s="3"/>
      <c r="D526" s="4" t="s">
        <v>276</v>
      </c>
      <c r="E526" s="3">
        <v>0.73</v>
      </c>
    </row>
    <row r="527" spans="1:6" ht="28.8" x14ac:dyDescent="0.3">
      <c r="A527" s="3"/>
      <c r="B527" s="4"/>
      <c r="C527" s="3"/>
      <c r="D527" s="4" t="s">
        <v>277</v>
      </c>
      <c r="E527" s="3">
        <v>403</v>
      </c>
    </row>
    <row r="528" spans="1:6" x14ac:dyDescent="0.3">
      <c r="A528" s="3"/>
      <c r="B528" s="4"/>
      <c r="C528" s="3"/>
      <c r="D528" s="3">
        <v>2500</v>
      </c>
      <c r="E528" s="3">
        <v>419</v>
      </c>
      <c r="F528" s="3">
        <f>E528*D528*2*PI()/60/550</f>
        <v>199.4435336142611</v>
      </c>
    </row>
    <row r="529" spans="1:6" x14ac:dyDescent="0.3">
      <c r="A529" s="3"/>
      <c r="B529" s="4"/>
      <c r="C529" s="3"/>
      <c r="D529" s="3">
        <f>2600</f>
        <v>2600</v>
      </c>
      <c r="E529" s="3"/>
      <c r="F529" s="3">
        <f t="shared" ref="F529:F573" si="21">E529*D529*2*PI()/60/550</f>
        <v>0</v>
      </c>
    </row>
    <row r="530" spans="1:6" x14ac:dyDescent="0.3">
      <c r="A530" s="3"/>
      <c r="B530" s="4"/>
      <c r="C530" s="3"/>
      <c r="D530" s="3">
        <f t="shared" ref="D530:D573" si="22">D529+100</f>
        <v>2700</v>
      </c>
      <c r="E530" s="3">
        <v>444</v>
      </c>
      <c r="F530" s="3">
        <f t="shared" si="21"/>
        <v>228.25098624990571</v>
      </c>
    </row>
    <row r="531" spans="1:6" x14ac:dyDescent="0.3">
      <c r="A531" s="3"/>
      <c r="B531" s="4"/>
      <c r="C531" s="3"/>
      <c r="D531" s="3">
        <f t="shared" si="22"/>
        <v>2800</v>
      </c>
      <c r="E531" s="3"/>
      <c r="F531" s="3">
        <f t="shared" si="21"/>
        <v>0</v>
      </c>
    </row>
    <row r="532" spans="1:6" x14ac:dyDescent="0.3">
      <c r="A532" s="3"/>
      <c r="B532" s="4"/>
      <c r="C532" s="3"/>
      <c r="D532" s="3">
        <f t="shared" si="22"/>
        <v>2900</v>
      </c>
      <c r="E532" s="3">
        <v>450</v>
      </c>
      <c r="F532" s="3">
        <f t="shared" si="21"/>
        <v>248.47141896573817</v>
      </c>
    </row>
    <row r="533" spans="1:6" x14ac:dyDescent="0.3">
      <c r="A533" s="3"/>
      <c r="B533" s="4"/>
      <c r="C533" s="3"/>
      <c r="D533" s="3">
        <f>D532+100</f>
        <v>3000</v>
      </c>
      <c r="E533" s="3"/>
      <c r="F533" s="3">
        <f t="shared" si="21"/>
        <v>0</v>
      </c>
    </row>
    <row r="534" spans="1:6" x14ac:dyDescent="0.3">
      <c r="A534" s="3"/>
      <c r="B534" s="4"/>
      <c r="C534" s="3"/>
      <c r="D534" s="3">
        <f t="shared" si="22"/>
        <v>3100</v>
      </c>
      <c r="E534" s="3">
        <v>456</v>
      </c>
      <c r="F534" s="3">
        <f t="shared" si="21"/>
        <v>269.1488106130019</v>
      </c>
    </row>
    <row r="535" spans="1:6" x14ac:dyDescent="0.3">
      <c r="A535" s="3"/>
      <c r="B535" s="4"/>
      <c r="C535" s="3"/>
      <c r="D535" s="3">
        <f t="shared" si="22"/>
        <v>3200</v>
      </c>
      <c r="E535" s="3"/>
      <c r="F535" s="3">
        <f t="shared" si="21"/>
        <v>0</v>
      </c>
    </row>
    <row r="536" spans="1:6" x14ac:dyDescent="0.3">
      <c r="A536" s="3"/>
      <c r="B536" s="4"/>
      <c r="C536" s="3"/>
      <c r="D536" s="3">
        <f t="shared" si="22"/>
        <v>3300</v>
      </c>
      <c r="E536" s="3">
        <v>466</v>
      </c>
      <c r="F536" s="3">
        <f t="shared" si="21"/>
        <v>292.79643531456873</v>
      </c>
    </row>
    <row r="537" spans="1:6" x14ac:dyDescent="0.3">
      <c r="A537" s="3"/>
      <c r="B537" s="4"/>
      <c r="C537" s="3"/>
      <c r="D537" s="3">
        <f t="shared" si="22"/>
        <v>3400</v>
      </c>
      <c r="E537" s="3"/>
      <c r="F537" s="3">
        <f t="shared" si="21"/>
        <v>0</v>
      </c>
    </row>
    <row r="538" spans="1:6" x14ac:dyDescent="0.3">
      <c r="A538" s="3"/>
      <c r="B538" s="4"/>
      <c r="C538" s="3"/>
      <c r="D538" s="3">
        <f t="shared" si="22"/>
        <v>3500</v>
      </c>
      <c r="E538" s="3">
        <v>487</v>
      </c>
      <c r="F538" s="3">
        <f t="shared" si="21"/>
        <v>324.53604109356377</v>
      </c>
    </row>
    <row r="539" spans="1:6" x14ac:dyDescent="0.3">
      <c r="A539" s="3"/>
      <c r="B539" s="4"/>
      <c r="C539" s="3"/>
      <c r="D539" s="3">
        <f t="shared" si="22"/>
        <v>3600</v>
      </c>
      <c r="E539" s="3"/>
      <c r="F539" s="3">
        <f t="shared" si="21"/>
        <v>0</v>
      </c>
    </row>
    <row r="540" spans="1:6" x14ac:dyDescent="0.3">
      <c r="A540" s="3"/>
      <c r="B540" s="4"/>
      <c r="C540" s="3"/>
      <c r="D540" s="3">
        <f t="shared" si="22"/>
        <v>3700</v>
      </c>
      <c r="E540" s="3">
        <v>505</v>
      </c>
      <c r="F540" s="3">
        <f t="shared" si="21"/>
        <v>355.76156807469869</v>
      </c>
    </row>
    <row r="541" spans="1:6" x14ac:dyDescent="0.3">
      <c r="A541" s="3"/>
      <c r="B541" s="4"/>
      <c r="C541" s="3"/>
      <c r="D541" s="3">
        <f t="shared" si="22"/>
        <v>3800</v>
      </c>
      <c r="E541" s="3"/>
      <c r="F541" s="3">
        <f t="shared" si="21"/>
        <v>0</v>
      </c>
    </row>
    <row r="542" spans="1:6" x14ac:dyDescent="0.3">
      <c r="A542" s="3"/>
      <c r="B542" s="4"/>
      <c r="C542" s="3"/>
      <c r="D542" s="3">
        <f t="shared" si="22"/>
        <v>3900</v>
      </c>
      <c r="E542" s="3">
        <v>518</v>
      </c>
      <c r="F542" s="3">
        <f t="shared" si="21"/>
        <v>384.64518053224845</v>
      </c>
    </row>
    <row r="543" spans="1:6" x14ac:dyDescent="0.3">
      <c r="A543" s="3"/>
      <c r="B543" s="4"/>
      <c r="C543" s="3"/>
      <c r="D543" s="3">
        <f t="shared" si="22"/>
        <v>4000</v>
      </c>
      <c r="E543" s="3"/>
      <c r="F543" s="3">
        <f t="shared" si="21"/>
        <v>0</v>
      </c>
    </row>
    <row r="544" spans="1:6" x14ac:dyDescent="0.3">
      <c r="A544" s="3"/>
      <c r="B544" s="4"/>
      <c r="C544" s="3"/>
      <c r="D544" s="3">
        <f t="shared" si="22"/>
        <v>4100</v>
      </c>
      <c r="E544" s="3">
        <v>528</v>
      </c>
      <c r="F544" s="3">
        <f t="shared" si="21"/>
        <v>412.1769561509808</v>
      </c>
    </row>
    <row r="545" spans="1:6" x14ac:dyDescent="0.3">
      <c r="A545" s="3"/>
      <c r="B545" s="4"/>
      <c r="C545" s="3"/>
      <c r="D545" s="3">
        <f t="shared" si="22"/>
        <v>4200</v>
      </c>
      <c r="E545" s="3"/>
      <c r="F545" s="3">
        <f t="shared" si="21"/>
        <v>0</v>
      </c>
    </row>
    <row r="546" spans="1:6" x14ac:dyDescent="0.3">
      <c r="A546" s="3"/>
      <c r="B546" s="4"/>
      <c r="C546" s="3"/>
      <c r="D546" s="3">
        <f t="shared" si="22"/>
        <v>4300</v>
      </c>
      <c r="E546" s="3">
        <v>544</v>
      </c>
      <c r="F546" s="3">
        <f t="shared" si="21"/>
        <v>445.38263850165112</v>
      </c>
    </row>
    <row r="547" spans="1:6" x14ac:dyDescent="0.3">
      <c r="A547" s="3"/>
      <c r="B547" s="4"/>
      <c r="C547" s="3"/>
      <c r="D547" s="3">
        <f t="shared" si="22"/>
        <v>4400</v>
      </c>
      <c r="E547" s="3"/>
      <c r="F547" s="3">
        <f t="shared" si="21"/>
        <v>0</v>
      </c>
    </row>
    <row r="548" spans="1:6" x14ac:dyDescent="0.3">
      <c r="A548" s="3"/>
      <c r="B548" s="4"/>
      <c r="C548" s="3"/>
      <c r="D548" s="3">
        <f t="shared" si="22"/>
        <v>4500</v>
      </c>
      <c r="E548" s="3">
        <v>557</v>
      </c>
      <c r="F548" s="3">
        <f t="shared" si="21"/>
        <v>477.23648401350408</v>
      </c>
    </row>
    <row r="549" spans="1:6" x14ac:dyDescent="0.3">
      <c r="A549" s="3"/>
      <c r="B549" s="4"/>
      <c r="C549" s="3"/>
      <c r="D549" s="3">
        <f t="shared" si="22"/>
        <v>4600</v>
      </c>
      <c r="E549" s="3"/>
      <c r="F549" s="3">
        <f t="shared" si="21"/>
        <v>0</v>
      </c>
    </row>
    <row r="550" spans="1:6" x14ac:dyDescent="0.3">
      <c r="A550" s="3"/>
      <c r="B550" s="4"/>
      <c r="C550" s="3"/>
      <c r="D550" s="3">
        <f t="shared" si="22"/>
        <v>4700</v>
      </c>
      <c r="E550" s="3">
        <v>563</v>
      </c>
      <c r="F550" s="3">
        <f t="shared" si="21"/>
        <v>503.81626185842134</v>
      </c>
    </row>
    <row r="551" spans="1:6" x14ac:dyDescent="0.3">
      <c r="A551" s="3"/>
      <c r="B551" s="4"/>
      <c r="C551" s="3"/>
      <c r="D551" s="3">
        <f t="shared" si="22"/>
        <v>4800</v>
      </c>
      <c r="E551" s="3"/>
      <c r="F551" s="3">
        <f t="shared" si="21"/>
        <v>0</v>
      </c>
    </row>
    <row r="552" spans="1:6" x14ac:dyDescent="0.3">
      <c r="A552" s="3"/>
      <c r="B552" s="4"/>
      <c r="C552" s="3"/>
      <c r="D552" s="3">
        <f t="shared" si="22"/>
        <v>4900</v>
      </c>
      <c r="E552" s="3">
        <v>557</v>
      </c>
      <c r="F552" s="3">
        <f t="shared" si="21"/>
        <v>519.65750481470434</v>
      </c>
    </row>
    <row r="553" spans="1:6" x14ac:dyDescent="0.3">
      <c r="A553" s="3"/>
      <c r="B553" s="4"/>
      <c r="C553" s="3"/>
      <c r="D553" s="3">
        <f t="shared" si="22"/>
        <v>5000</v>
      </c>
      <c r="E553" s="3"/>
      <c r="F553" s="3">
        <f t="shared" si="21"/>
        <v>0</v>
      </c>
    </row>
    <row r="554" spans="1:6" x14ac:dyDescent="0.3">
      <c r="A554" s="3"/>
      <c r="B554" s="4"/>
      <c r="C554" s="3"/>
      <c r="D554" s="3">
        <f t="shared" si="22"/>
        <v>5100</v>
      </c>
      <c r="E554" s="3">
        <v>549</v>
      </c>
      <c r="F554" s="3">
        <f t="shared" si="21"/>
        <v>533.09971338097341</v>
      </c>
    </row>
    <row r="555" spans="1:6" x14ac:dyDescent="0.3">
      <c r="A555" s="3"/>
      <c r="B555" s="4"/>
      <c r="C555" s="3"/>
      <c r="D555" s="3">
        <f t="shared" si="22"/>
        <v>5200</v>
      </c>
      <c r="E555" s="3"/>
      <c r="F555" s="3">
        <f t="shared" si="21"/>
        <v>0</v>
      </c>
    </row>
    <row r="556" spans="1:6" x14ac:dyDescent="0.3">
      <c r="A556" s="3"/>
      <c r="B556" s="4"/>
      <c r="C556" s="3"/>
      <c r="D556" s="3">
        <f t="shared" si="22"/>
        <v>5300</v>
      </c>
      <c r="E556" s="3">
        <v>540</v>
      </c>
      <c r="F556" s="3">
        <f t="shared" si="21"/>
        <v>544.92352573175685</v>
      </c>
    </row>
    <row r="557" spans="1:6" x14ac:dyDescent="0.3">
      <c r="A557" s="3"/>
      <c r="B557" s="4"/>
      <c r="C557" s="3"/>
      <c r="D557" s="3">
        <f t="shared" si="22"/>
        <v>5400</v>
      </c>
      <c r="E557" s="3"/>
      <c r="F557" s="3">
        <f t="shared" si="21"/>
        <v>0</v>
      </c>
    </row>
    <row r="558" spans="1:6" x14ac:dyDescent="0.3">
      <c r="A558" s="3"/>
      <c r="B558" s="4"/>
      <c r="C558" s="3"/>
      <c r="D558" s="3">
        <f t="shared" si="22"/>
        <v>5500</v>
      </c>
      <c r="E558" s="3">
        <v>530</v>
      </c>
      <c r="F558" s="3">
        <f t="shared" si="21"/>
        <v>555.01470213419668</v>
      </c>
    </row>
    <row r="559" spans="1:6" x14ac:dyDescent="0.3">
      <c r="A559" s="3"/>
      <c r="B559" s="4"/>
      <c r="C559" s="3"/>
      <c r="D559" s="3">
        <f t="shared" si="22"/>
        <v>5600</v>
      </c>
      <c r="E559" s="3">
        <v>523</v>
      </c>
      <c r="F559" s="3">
        <f t="shared" si="21"/>
        <v>557.6422159899264</v>
      </c>
    </row>
    <row r="560" spans="1:6" x14ac:dyDescent="0.3">
      <c r="A560" s="3"/>
      <c r="B560" s="4"/>
      <c r="C560" s="3"/>
      <c r="D560" s="3">
        <f t="shared" si="22"/>
        <v>5700</v>
      </c>
      <c r="E560" s="3">
        <v>513</v>
      </c>
      <c r="F560" s="3">
        <f t="shared" si="21"/>
        <v>556.74733808254018</v>
      </c>
    </row>
    <row r="561" spans="1:6" x14ac:dyDescent="0.3">
      <c r="A561" s="3"/>
      <c r="B561" s="4"/>
      <c r="C561" s="3"/>
      <c r="D561" s="3">
        <f t="shared" si="22"/>
        <v>5800</v>
      </c>
      <c r="E561" s="3"/>
      <c r="F561" s="3">
        <f t="shared" si="21"/>
        <v>0</v>
      </c>
    </row>
    <row r="562" spans="1:6" x14ac:dyDescent="0.3">
      <c r="A562" s="3"/>
      <c r="B562" s="4"/>
      <c r="C562" s="3"/>
      <c r="D562" s="3">
        <f t="shared" si="22"/>
        <v>5900</v>
      </c>
      <c r="E562" s="3">
        <v>491</v>
      </c>
      <c r="F562" s="3">
        <f t="shared" si="21"/>
        <v>551.56847019298618</v>
      </c>
    </row>
    <row r="563" spans="1:6" x14ac:dyDescent="0.3">
      <c r="A563" s="3"/>
      <c r="B563" s="4"/>
      <c r="C563" s="3"/>
      <c r="D563" s="3">
        <f t="shared" si="22"/>
        <v>6000</v>
      </c>
      <c r="E563" s="3"/>
      <c r="F563" s="3">
        <f t="shared" si="21"/>
        <v>0</v>
      </c>
    </row>
    <row r="564" spans="1:6" x14ac:dyDescent="0.3">
      <c r="A564" s="3"/>
      <c r="B564" s="4"/>
      <c r="C564" s="3"/>
      <c r="D564" s="3">
        <f t="shared" si="22"/>
        <v>6100</v>
      </c>
      <c r="E564" s="3">
        <v>469</v>
      </c>
      <c r="F564" s="3">
        <f t="shared" si="21"/>
        <v>544.7140862215175</v>
      </c>
    </row>
    <row r="565" spans="1:6" x14ac:dyDescent="0.3">
      <c r="A565" s="3"/>
      <c r="B565" s="4"/>
      <c r="C565" s="3"/>
      <c r="D565" s="3">
        <f t="shared" si="22"/>
        <v>6200</v>
      </c>
      <c r="E565" s="3"/>
      <c r="F565" s="3">
        <f t="shared" si="21"/>
        <v>0</v>
      </c>
    </row>
    <row r="566" spans="1:6" x14ac:dyDescent="0.3">
      <c r="A566" s="3"/>
      <c r="B566" s="4"/>
      <c r="C566" s="3"/>
      <c r="D566" s="3">
        <f t="shared" si="22"/>
        <v>6300</v>
      </c>
      <c r="E566" s="3">
        <v>451</v>
      </c>
      <c r="F566" s="3">
        <f t="shared" si="21"/>
        <v>540.98225494816234</v>
      </c>
    </row>
    <row r="567" spans="1:6" x14ac:dyDescent="0.3">
      <c r="A567" s="3"/>
      <c r="B567" s="4"/>
      <c r="C567" s="3"/>
      <c r="D567" s="3">
        <f t="shared" si="22"/>
        <v>6400</v>
      </c>
      <c r="E567" s="3"/>
      <c r="F567" s="3">
        <f t="shared" si="21"/>
        <v>0</v>
      </c>
    </row>
    <row r="568" spans="1:6" x14ac:dyDescent="0.3">
      <c r="A568" s="3"/>
      <c r="B568" s="4"/>
      <c r="C568" s="3"/>
      <c r="D568" s="3">
        <f t="shared" si="22"/>
        <v>6500</v>
      </c>
      <c r="E568" s="3">
        <v>425</v>
      </c>
      <c r="F568" s="3">
        <f t="shared" si="21"/>
        <v>525.97877003283656</v>
      </c>
    </row>
    <row r="569" spans="1:6" x14ac:dyDescent="0.3">
      <c r="A569" s="3"/>
      <c r="B569" s="4"/>
      <c r="C569" s="3"/>
      <c r="D569" s="3">
        <f t="shared" si="22"/>
        <v>6600</v>
      </c>
      <c r="E569" s="3"/>
      <c r="F569" s="3">
        <f t="shared" si="21"/>
        <v>0</v>
      </c>
    </row>
    <row r="570" spans="1:6" x14ac:dyDescent="0.3">
      <c r="A570" s="3"/>
      <c r="B570" s="4"/>
      <c r="C570" s="3"/>
      <c r="D570" s="3">
        <f t="shared" si="22"/>
        <v>6700</v>
      </c>
      <c r="E570" s="3"/>
      <c r="F570" s="3">
        <f t="shared" si="21"/>
        <v>0</v>
      </c>
    </row>
    <row r="571" spans="1:6" x14ac:dyDescent="0.3">
      <c r="A571" s="3"/>
      <c r="B571" s="4"/>
      <c r="C571" s="3"/>
      <c r="D571" s="3">
        <f t="shared" si="22"/>
        <v>6800</v>
      </c>
      <c r="E571" s="3"/>
      <c r="F571" s="3">
        <f t="shared" si="21"/>
        <v>0</v>
      </c>
    </row>
    <row r="572" spans="1:6" x14ac:dyDescent="0.3">
      <c r="A572" s="3"/>
      <c r="B572" s="4"/>
      <c r="C572" s="3"/>
      <c r="D572" s="3">
        <f t="shared" si="22"/>
        <v>6900</v>
      </c>
      <c r="E572" s="3"/>
      <c r="F572" s="3">
        <f t="shared" si="21"/>
        <v>0</v>
      </c>
    </row>
    <row r="573" spans="1:6" x14ac:dyDescent="0.3">
      <c r="A573" s="3"/>
      <c r="B573" s="4"/>
      <c r="C573" s="3"/>
      <c r="D573" s="3">
        <f t="shared" si="22"/>
        <v>7000</v>
      </c>
      <c r="E573" s="3"/>
      <c r="F573" s="3">
        <f t="shared" si="21"/>
        <v>0</v>
      </c>
    </row>
    <row r="574" spans="1:6" ht="28.8" x14ac:dyDescent="0.3">
      <c r="A574" s="3"/>
      <c r="B574" s="4" t="s">
        <v>43</v>
      </c>
      <c r="C574" s="3" t="s">
        <v>131</v>
      </c>
      <c r="D574" s="4" t="s">
        <v>272</v>
      </c>
      <c r="E574" s="3">
        <v>3.64</v>
      </c>
    </row>
    <row r="575" spans="1:6" x14ac:dyDescent="0.3">
      <c r="A575" s="3"/>
      <c r="B575" s="4"/>
      <c r="C575" s="3">
        <v>10.5</v>
      </c>
      <c r="D575" s="4" t="s">
        <v>273</v>
      </c>
      <c r="E575" s="3">
        <v>4.351</v>
      </c>
    </row>
    <row r="576" spans="1:6" x14ac:dyDescent="0.3">
      <c r="A576" s="3"/>
      <c r="B576" s="4"/>
      <c r="C576" s="3"/>
      <c r="D576" s="4" t="s">
        <v>274</v>
      </c>
      <c r="E576" s="3">
        <v>2.2000000000000002</v>
      </c>
    </row>
    <row r="577" spans="1:6" x14ac:dyDescent="0.3">
      <c r="A577" s="3"/>
      <c r="B577" s="4"/>
      <c r="C577" s="3"/>
      <c r="D577" s="4" t="s">
        <v>275</v>
      </c>
      <c r="E577" s="3">
        <v>236</v>
      </c>
    </row>
    <row r="578" spans="1:6" x14ac:dyDescent="0.3">
      <c r="A578" s="3"/>
      <c r="B578" s="4"/>
      <c r="C578" s="3"/>
      <c r="D578" s="4" t="s">
        <v>276</v>
      </c>
      <c r="E578" s="3">
        <v>0.72</v>
      </c>
    </row>
    <row r="579" spans="1:6" ht="28.8" x14ac:dyDescent="0.3">
      <c r="A579" s="3"/>
      <c r="B579" s="4"/>
      <c r="C579" s="3"/>
      <c r="D579" s="4" t="s">
        <v>277</v>
      </c>
      <c r="E579" s="3">
        <v>433</v>
      </c>
    </row>
    <row r="580" spans="1:6" x14ac:dyDescent="0.3">
      <c r="A580" s="3"/>
      <c r="B580" s="4"/>
      <c r="C580" s="3"/>
      <c r="D580" s="3">
        <v>2500</v>
      </c>
      <c r="E580" s="3">
        <v>469</v>
      </c>
      <c r="F580" s="3">
        <f>E580*D580*2*PI()/60/550</f>
        <v>223.24347795963831</v>
      </c>
    </row>
    <row r="581" spans="1:6" x14ac:dyDescent="0.3">
      <c r="A581" s="3"/>
      <c r="B581" s="4"/>
      <c r="C581" s="3"/>
      <c r="D581" s="3">
        <f>2600</f>
        <v>2600</v>
      </c>
      <c r="E581" s="3"/>
      <c r="F581" s="3">
        <f t="shared" ref="F581:F625" si="23">E581*D581*2*PI()/60/550</f>
        <v>0</v>
      </c>
    </row>
    <row r="582" spans="1:6" x14ac:dyDescent="0.3">
      <c r="A582" s="3"/>
      <c r="B582" s="4"/>
      <c r="C582" s="3"/>
      <c r="D582" s="3">
        <f t="shared" ref="D582:D625" si="24">D581+100</f>
        <v>2700</v>
      </c>
      <c r="E582" s="3">
        <v>485</v>
      </c>
      <c r="F582" s="3">
        <f t="shared" si="23"/>
        <v>249.32821696217178</v>
      </c>
    </row>
    <row r="583" spans="1:6" x14ac:dyDescent="0.3">
      <c r="A583" s="3"/>
      <c r="B583" s="4"/>
      <c r="C583" s="3"/>
      <c r="D583" s="3">
        <f t="shared" si="24"/>
        <v>2800</v>
      </c>
      <c r="E583" s="3"/>
      <c r="F583" s="3">
        <f t="shared" si="23"/>
        <v>0</v>
      </c>
    </row>
    <row r="584" spans="1:6" x14ac:dyDescent="0.3">
      <c r="A584" s="3"/>
      <c r="B584" s="4"/>
      <c r="C584" s="3"/>
      <c r="D584" s="3">
        <f t="shared" si="24"/>
        <v>2900</v>
      </c>
      <c r="E584" s="3">
        <v>480</v>
      </c>
      <c r="F584" s="3">
        <f t="shared" si="23"/>
        <v>265.03618023012069</v>
      </c>
    </row>
    <row r="585" spans="1:6" x14ac:dyDescent="0.3">
      <c r="A585" s="3"/>
      <c r="B585" s="4"/>
      <c r="C585" s="3"/>
      <c r="D585" s="3">
        <f>D584+100</f>
        <v>3000</v>
      </c>
      <c r="E585" s="3"/>
      <c r="F585" s="3">
        <f t="shared" si="23"/>
        <v>0</v>
      </c>
    </row>
    <row r="586" spans="1:6" x14ac:dyDescent="0.3">
      <c r="A586" s="3"/>
      <c r="B586" s="4"/>
      <c r="C586" s="3"/>
      <c r="D586" s="3">
        <f t="shared" si="24"/>
        <v>3100</v>
      </c>
      <c r="E586" s="3">
        <v>464</v>
      </c>
      <c r="F586" s="3">
        <f t="shared" si="23"/>
        <v>273.87071957112477</v>
      </c>
    </row>
    <row r="587" spans="1:6" x14ac:dyDescent="0.3">
      <c r="A587" s="3"/>
      <c r="B587" s="4"/>
      <c r="C587" s="3"/>
      <c r="D587" s="3">
        <f t="shared" si="24"/>
        <v>3200</v>
      </c>
      <c r="E587" s="3"/>
      <c r="F587" s="3">
        <f t="shared" si="23"/>
        <v>0</v>
      </c>
    </row>
    <row r="588" spans="1:6" x14ac:dyDescent="0.3">
      <c r="A588" s="3"/>
      <c r="B588" s="4"/>
      <c r="C588" s="3"/>
      <c r="D588" s="3">
        <f t="shared" si="24"/>
        <v>3300</v>
      </c>
      <c r="E588" s="3">
        <v>471</v>
      </c>
      <c r="F588" s="3">
        <f t="shared" si="23"/>
        <v>295.93802796815851</v>
      </c>
    </row>
    <row r="589" spans="1:6" x14ac:dyDescent="0.3">
      <c r="A589" s="3"/>
      <c r="B589" s="4"/>
      <c r="C589" s="3"/>
      <c r="D589" s="3">
        <f t="shared" si="24"/>
        <v>3400</v>
      </c>
      <c r="E589" s="3"/>
      <c r="F589" s="3">
        <f t="shared" si="23"/>
        <v>0</v>
      </c>
    </row>
    <row r="590" spans="1:6" x14ac:dyDescent="0.3">
      <c r="A590" s="3"/>
      <c r="B590" s="4"/>
      <c r="C590" s="3"/>
      <c r="D590" s="3">
        <f t="shared" si="24"/>
        <v>3500</v>
      </c>
      <c r="E590" s="3">
        <v>485</v>
      </c>
      <c r="F590" s="3">
        <f t="shared" si="23"/>
        <v>323.20324421022269</v>
      </c>
    </row>
    <row r="591" spans="1:6" x14ac:dyDescent="0.3">
      <c r="A591" s="3"/>
      <c r="B591" s="4"/>
      <c r="C591" s="3"/>
      <c r="D591" s="3">
        <f t="shared" si="24"/>
        <v>3600</v>
      </c>
      <c r="E591" s="3"/>
      <c r="F591" s="3">
        <f t="shared" si="23"/>
        <v>0</v>
      </c>
    </row>
    <row r="592" spans="1:6" x14ac:dyDescent="0.3">
      <c r="A592" s="3"/>
      <c r="B592" s="4"/>
      <c r="C592" s="3"/>
      <c r="D592" s="3">
        <f t="shared" si="24"/>
        <v>3700</v>
      </c>
      <c r="E592" s="3">
        <v>494</v>
      </c>
      <c r="F592" s="3">
        <f t="shared" si="23"/>
        <v>348.01230619584385</v>
      </c>
    </row>
    <row r="593" spans="1:6" x14ac:dyDescent="0.3">
      <c r="A593" s="3"/>
      <c r="B593" s="4"/>
      <c r="C593" s="3"/>
      <c r="D593" s="3">
        <f t="shared" si="24"/>
        <v>3800</v>
      </c>
      <c r="E593" s="3"/>
      <c r="F593" s="3">
        <f t="shared" si="23"/>
        <v>0</v>
      </c>
    </row>
    <row r="594" spans="1:6" x14ac:dyDescent="0.3">
      <c r="A594" s="3"/>
      <c r="B594" s="4"/>
      <c r="C594" s="3"/>
      <c r="D594" s="3">
        <f t="shared" si="24"/>
        <v>3900</v>
      </c>
      <c r="E594" s="3">
        <v>497</v>
      </c>
      <c r="F594" s="3">
        <f t="shared" si="23"/>
        <v>369.05145699715735</v>
      </c>
    </row>
    <row r="595" spans="1:6" x14ac:dyDescent="0.3">
      <c r="A595" s="3"/>
      <c r="B595" s="4"/>
      <c r="C595" s="3"/>
      <c r="D595" s="3">
        <f t="shared" si="24"/>
        <v>4000</v>
      </c>
      <c r="E595" s="3"/>
      <c r="F595" s="3">
        <f t="shared" si="23"/>
        <v>0</v>
      </c>
    </row>
    <row r="596" spans="1:6" x14ac:dyDescent="0.3">
      <c r="A596" s="3"/>
      <c r="B596" s="4"/>
      <c r="C596" s="3"/>
      <c r="D596" s="3">
        <f t="shared" si="24"/>
        <v>4100</v>
      </c>
      <c r="E596" s="3">
        <v>505</v>
      </c>
      <c r="F596" s="3">
        <f t="shared" si="23"/>
        <v>394.22227813682832</v>
      </c>
    </row>
    <row r="597" spans="1:6" x14ac:dyDescent="0.3">
      <c r="A597" s="3"/>
      <c r="B597" s="4"/>
      <c r="C597" s="3"/>
      <c r="D597" s="3">
        <f t="shared" si="24"/>
        <v>4200</v>
      </c>
      <c r="E597" s="3"/>
      <c r="F597" s="3">
        <f t="shared" si="23"/>
        <v>0</v>
      </c>
    </row>
    <row r="598" spans="1:6" x14ac:dyDescent="0.3">
      <c r="A598" s="3"/>
      <c r="B598" s="4"/>
      <c r="C598" s="3"/>
      <c r="D598" s="3">
        <f t="shared" si="24"/>
        <v>4300</v>
      </c>
      <c r="E598" s="3">
        <v>527</v>
      </c>
      <c r="F598" s="3">
        <f t="shared" si="23"/>
        <v>431.46443104847452</v>
      </c>
    </row>
    <row r="599" spans="1:6" x14ac:dyDescent="0.3">
      <c r="A599" s="3"/>
      <c r="B599" s="4"/>
      <c r="C599" s="3"/>
      <c r="D599" s="3">
        <f t="shared" si="24"/>
        <v>4400</v>
      </c>
      <c r="E599" s="3"/>
      <c r="F599" s="3">
        <f t="shared" si="23"/>
        <v>0</v>
      </c>
    </row>
    <row r="600" spans="1:6" x14ac:dyDescent="0.3">
      <c r="A600" s="3"/>
      <c r="B600" s="4"/>
      <c r="C600" s="3"/>
      <c r="D600" s="3">
        <f t="shared" si="24"/>
        <v>4500</v>
      </c>
      <c r="E600" s="3">
        <v>544</v>
      </c>
      <c r="F600" s="3">
        <f t="shared" si="23"/>
        <v>466.09811005986745</v>
      </c>
    </row>
    <row r="601" spans="1:6" x14ac:dyDescent="0.3">
      <c r="A601" s="3"/>
      <c r="B601" s="4"/>
      <c r="C601" s="3"/>
      <c r="D601" s="3">
        <f t="shared" si="24"/>
        <v>4600</v>
      </c>
      <c r="E601" s="3"/>
      <c r="F601" s="3">
        <f t="shared" si="23"/>
        <v>0</v>
      </c>
    </row>
    <row r="602" spans="1:6" x14ac:dyDescent="0.3">
      <c r="A602" s="3"/>
      <c r="B602" s="4"/>
      <c r="C602" s="3"/>
      <c r="D602" s="3">
        <f t="shared" si="24"/>
        <v>4700</v>
      </c>
      <c r="E602" s="3">
        <v>559</v>
      </c>
      <c r="F602" s="3">
        <f t="shared" si="23"/>
        <v>500.23675022887659</v>
      </c>
    </row>
    <row r="603" spans="1:6" x14ac:dyDescent="0.3">
      <c r="A603" s="3"/>
      <c r="B603" s="4"/>
      <c r="C603" s="3"/>
      <c r="D603" s="3">
        <f t="shared" si="24"/>
        <v>4800</v>
      </c>
      <c r="E603" s="3"/>
      <c r="F603" s="3">
        <f t="shared" si="23"/>
        <v>0</v>
      </c>
    </row>
    <row r="604" spans="1:6" x14ac:dyDescent="0.3">
      <c r="A604" s="3"/>
      <c r="B604" s="4"/>
      <c r="C604" s="3"/>
      <c r="D604" s="3">
        <f t="shared" si="24"/>
        <v>4900</v>
      </c>
      <c r="E604" s="3">
        <v>569</v>
      </c>
      <c r="F604" s="3">
        <f t="shared" si="23"/>
        <v>530.85299863476985</v>
      </c>
    </row>
    <row r="605" spans="1:6" x14ac:dyDescent="0.3">
      <c r="A605" s="3"/>
      <c r="B605" s="4"/>
      <c r="C605" s="3"/>
      <c r="D605" s="3">
        <f t="shared" si="24"/>
        <v>5000</v>
      </c>
      <c r="E605" s="3"/>
      <c r="F605" s="3">
        <f t="shared" si="23"/>
        <v>0</v>
      </c>
    </row>
    <row r="606" spans="1:6" x14ac:dyDescent="0.3">
      <c r="A606" s="3"/>
      <c r="B606" s="4"/>
      <c r="C606" s="3"/>
      <c r="D606" s="3">
        <f t="shared" si="24"/>
        <v>5100</v>
      </c>
      <c r="E606" s="3">
        <v>575</v>
      </c>
      <c r="F606" s="3">
        <f t="shared" si="23"/>
        <v>558.34669434254954</v>
      </c>
    </row>
    <row r="607" spans="1:6" x14ac:dyDescent="0.3">
      <c r="A607" s="3"/>
      <c r="B607" s="4"/>
      <c r="C607" s="3"/>
      <c r="D607" s="3">
        <f t="shared" si="24"/>
        <v>5200</v>
      </c>
      <c r="E607" s="3"/>
      <c r="F607" s="3">
        <f t="shared" si="23"/>
        <v>0</v>
      </c>
    </row>
    <row r="608" spans="1:6" x14ac:dyDescent="0.3">
      <c r="A608" s="3"/>
      <c r="B608" s="4"/>
      <c r="C608" s="3"/>
      <c r="D608" s="3">
        <f t="shared" si="24"/>
        <v>5300</v>
      </c>
      <c r="E608" s="3">
        <v>576</v>
      </c>
      <c r="F608" s="3">
        <f t="shared" si="23"/>
        <v>581.25176078054062</v>
      </c>
    </row>
    <row r="609" spans="1:6" x14ac:dyDescent="0.3">
      <c r="A609" s="3"/>
      <c r="B609" s="4"/>
      <c r="C609" s="3"/>
      <c r="D609" s="3">
        <f t="shared" si="24"/>
        <v>5400</v>
      </c>
      <c r="E609" s="3"/>
      <c r="F609" s="3">
        <f t="shared" si="23"/>
        <v>0</v>
      </c>
    </row>
    <row r="610" spans="1:6" x14ac:dyDescent="0.3">
      <c r="A610" s="3"/>
      <c r="B610" s="4"/>
      <c r="C610" s="3"/>
      <c r="D610" s="3">
        <f t="shared" si="24"/>
        <v>5500</v>
      </c>
      <c r="E610" s="3">
        <v>572</v>
      </c>
      <c r="F610" s="3">
        <f t="shared" si="23"/>
        <v>598.99699928445398</v>
      </c>
    </row>
    <row r="611" spans="1:6" x14ac:dyDescent="0.3">
      <c r="A611" s="3"/>
      <c r="B611" s="4"/>
      <c r="C611" s="3"/>
      <c r="D611" s="3">
        <f t="shared" si="24"/>
        <v>5600</v>
      </c>
      <c r="E611" s="3"/>
      <c r="F611" s="3">
        <f t="shared" si="23"/>
        <v>0</v>
      </c>
    </row>
    <row r="612" spans="1:6" x14ac:dyDescent="0.3">
      <c r="A612" s="3"/>
      <c r="B612" s="4"/>
      <c r="C612" s="3"/>
      <c r="D612" s="3">
        <f t="shared" si="24"/>
        <v>5700</v>
      </c>
      <c r="E612" s="3">
        <v>564</v>
      </c>
      <c r="F612" s="3">
        <f t="shared" si="23"/>
        <v>612.09648865214956</v>
      </c>
    </row>
    <row r="613" spans="1:6" x14ac:dyDescent="0.3">
      <c r="A613" s="3"/>
      <c r="B613" s="4"/>
      <c r="C613" s="3"/>
      <c r="D613" s="3">
        <f t="shared" si="24"/>
        <v>5800</v>
      </c>
      <c r="E613" s="3"/>
      <c r="F613" s="3">
        <f t="shared" si="23"/>
        <v>0</v>
      </c>
    </row>
    <row r="614" spans="1:6" x14ac:dyDescent="0.3">
      <c r="A614" s="3"/>
      <c r="B614" s="4"/>
      <c r="C614" s="3"/>
      <c r="D614" s="3">
        <f t="shared" si="24"/>
        <v>5900</v>
      </c>
      <c r="E614" s="3">
        <v>554</v>
      </c>
      <c r="F614" s="3">
        <f t="shared" si="23"/>
        <v>622.33998469839992</v>
      </c>
    </row>
    <row r="615" spans="1:6" x14ac:dyDescent="0.3">
      <c r="A615" s="3"/>
      <c r="B615" s="4"/>
      <c r="C615" s="3"/>
      <c r="D615" s="3">
        <f t="shared" si="24"/>
        <v>6000</v>
      </c>
      <c r="E615" s="3"/>
      <c r="F615" s="3">
        <f t="shared" si="23"/>
        <v>0</v>
      </c>
    </row>
    <row r="616" spans="1:6" x14ac:dyDescent="0.3">
      <c r="A616" s="3"/>
      <c r="B616" s="4"/>
      <c r="C616" s="3"/>
      <c r="D616" s="3">
        <f t="shared" si="24"/>
        <v>6100</v>
      </c>
      <c r="E616" s="3">
        <v>541</v>
      </c>
      <c r="F616" s="3">
        <f t="shared" si="23"/>
        <v>628.33757067343493</v>
      </c>
    </row>
    <row r="617" spans="1:6" x14ac:dyDescent="0.3">
      <c r="A617" s="3"/>
      <c r="B617" s="4"/>
      <c r="C617" s="3"/>
      <c r="D617" s="3">
        <f t="shared" si="24"/>
        <v>6200</v>
      </c>
      <c r="E617" s="3"/>
      <c r="F617" s="3">
        <f t="shared" si="23"/>
        <v>0</v>
      </c>
    </row>
    <row r="618" spans="1:6" x14ac:dyDescent="0.3">
      <c r="A618" s="3"/>
      <c r="B618" s="4"/>
      <c r="C618" s="3"/>
      <c r="D618" s="3">
        <f t="shared" si="24"/>
        <v>6300</v>
      </c>
      <c r="E618" s="3">
        <v>525</v>
      </c>
      <c r="F618" s="3">
        <f t="shared" si="23"/>
        <v>629.74652737868121</v>
      </c>
    </row>
    <row r="619" spans="1:6" x14ac:dyDescent="0.3">
      <c r="A619" s="3"/>
      <c r="B619" s="4"/>
      <c r="C619" s="3"/>
      <c r="D619" s="3">
        <f t="shared" si="24"/>
        <v>6400</v>
      </c>
      <c r="E619" s="3"/>
      <c r="F619" s="3">
        <f t="shared" si="23"/>
        <v>0</v>
      </c>
    </row>
    <row r="620" spans="1:6" x14ac:dyDescent="0.3">
      <c r="A620" s="3"/>
      <c r="B620" s="4"/>
      <c r="C620" s="3"/>
      <c r="D620" s="3">
        <f t="shared" si="24"/>
        <v>6500</v>
      </c>
      <c r="E620" s="3">
        <v>511</v>
      </c>
      <c r="F620" s="3">
        <f t="shared" si="23"/>
        <v>632.41212114536347</v>
      </c>
    </row>
    <row r="621" spans="1:6" x14ac:dyDescent="0.3">
      <c r="A621" s="3"/>
      <c r="B621" s="4"/>
      <c r="C621" s="3"/>
      <c r="D621" s="3">
        <f t="shared" si="24"/>
        <v>6600</v>
      </c>
      <c r="E621" s="3"/>
      <c r="F621" s="3">
        <f t="shared" si="23"/>
        <v>0</v>
      </c>
    </row>
    <row r="622" spans="1:6" x14ac:dyDescent="0.3">
      <c r="A622" s="3"/>
      <c r="B622" s="4"/>
      <c r="C622" s="3"/>
      <c r="D622" s="3">
        <f t="shared" si="24"/>
        <v>6700</v>
      </c>
      <c r="E622" s="3"/>
      <c r="F622" s="3">
        <f t="shared" si="23"/>
        <v>0</v>
      </c>
    </row>
    <row r="623" spans="1:6" x14ac:dyDescent="0.3">
      <c r="A623" s="3"/>
      <c r="B623" s="4"/>
      <c r="C623" s="3"/>
      <c r="D623" s="3">
        <f t="shared" si="24"/>
        <v>6800</v>
      </c>
      <c r="E623" s="3"/>
      <c r="F623" s="3">
        <f t="shared" si="23"/>
        <v>0</v>
      </c>
    </row>
    <row r="624" spans="1:6" x14ac:dyDescent="0.3">
      <c r="A624" s="3"/>
      <c r="B624" s="4"/>
      <c r="C624" s="3"/>
      <c r="D624" s="3">
        <f t="shared" si="24"/>
        <v>6900</v>
      </c>
      <c r="E624" s="3"/>
      <c r="F624" s="3">
        <f t="shared" si="23"/>
        <v>0</v>
      </c>
    </row>
    <row r="625" spans="1:6" x14ac:dyDescent="0.3">
      <c r="A625" s="3"/>
      <c r="B625" s="4"/>
      <c r="C625" s="3"/>
      <c r="D625" s="3">
        <f t="shared" si="24"/>
        <v>7000</v>
      </c>
      <c r="E625" s="3"/>
      <c r="F625" s="3">
        <f t="shared" si="23"/>
        <v>0</v>
      </c>
    </row>
    <row r="626" spans="1:6" ht="28.8" x14ac:dyDescent="0.3">
      <c r="A626" s="3"/>
      <c r="B626" s="4" t="s">
        <v>43</v>
      </c>
      <c r="C626" s="3" t="s">
        <v>44</v>
      </c>
      <c r="D626" s="4" t="s">
        <v>272</v>
      </c>
      <c r="E626" s="3">
        <v>3.68</v>
      </c>
    </row>
    <row r="627" spans="1:6" x14ac:dyDescent="0.3">
      <c r="A627" s="4"/>
      <c r="B627" s="4"/>
      <c r="C627" s="3">
        <v>10.5</v>
      </c>
      <c r="D627" s="4" t="s">
        <v>273</v>
      </c>
      <c r="E627" s="3">
        <v>4.3250000000000002</v>
      </c>
    </row>
    <row r="628" spans="1:6" x14ac:dyDescent="0.3">
      <c r="A628" s="3"/>
      <c r="B628" s="4"/>
      <c r="C628" s="3" t="s">
        <v>285</v>
      </c>
      <c r="D628" s="4" t="s">
        <v>274</v>
      </c>
      <c r="E628" s="3">
        <v>2.19</v>
      </c>
    </row>
    <row r="629" spans="1:6" x14ac:dyDescent="0.3">
      <c r="A629" s="3"/>
      <c r="B629" s="4"/>
      <c r="C629" s="3"/>
      <c r="D629" s="4" t="s">
        <v>275</v>
      </c>
      <c r="E629" s="3">
        <v>236</v>
      </c>
    </row>
    <row r="630" spans="1:6" x14ac:dyDescent="0.3">
      <c r="A630" s="3"/>
      <c r="B630" s="4"/>
      <c r="C630" s="3"/>
      <c r="D630" s="4" t="s">
        <v>276</v>
      </c>
      <c r="E630" s="3">
        <v>0.65</v>
      </c>
    </row>
    <row r="631" spans="1:6" ht="28.8" x14ac:dyDescent="0.3">
      <c r="A631" s="3"/>
      <c r="B631" s="4"/>
      <c r="C631" s="3"/>
      <c r="D631" s="4" t="s">
        <v>277</v>
      </c>
      <c r="E631" s="3">
        <v>433</v>
      </c>
    </row>
    <row r="632" spans="1:6" x14ac:dyDescent="0.3">
      <c r="A632" s="3"/>
      <c r="B632" s="4"/>
      <c r="C632" s="3"/>
      <c r="D632" s="3">
        <v>2500</v>
      </c>
      <c r="E632" s="3">
        <v>450</v>
      </c>
      <c r="F632" s="3">
        <f>E632*D632*2*PI()/60/550</f>
        <v>214.19949910839497</v>
      </c>
    </row>
    <row r="633" spans="1:6" x14ac:dyDescent="0.3">
      <c r="A633" s="3"/>
      <c r="B633" s="4"/>
      <c r="C633" s="3"/>
      <c r="D633" s="3">
        <f>2600</f>
        <v>2600</v>
      </c>
      <c r="E633" s="3"/>
      <c r="F633" s="3">
        <f t="shared" ref="F633:F677" si="25">E633*D633*2*PI()/60/550</f>
        <v>0</v>
      </c>
    </row>
    <row r="634" spans="1:6" x14ac:dyDescent="0.3">
      <c r="A634" s="3"/>
      <c r="B634" s="4"/>
      <c r="C634" s="3"/>
      <c r="D634" s="3">
        <f t="shared" ref="D634:D677" si="26">D633+100</f>
        <v>2700</v>
      </c>
      <c r="E634" s="3">
        <v>477</v>
      </c>
      <c r="F634" s="3">
        <f t="shared" si="25"/>
        <v>245.21558657929057</v>
      </c>
    </row>
    <row r="635" spans="1:6" x14ac:dyDescent="0.3">
      <c r="A635" s="3"/>
      <c r="B635" s="4"/>
      <c r="C635" s="3"/>
      <c r="D635" s="3">
        <f t="shared" si="26"/>
        <v>2800</v>
      </c>
      <c r="E635" s="3"/>
      <c r="F635" s="3">
        <f t="shared" si="25"/>
        <v>0</v>
      </c>
    </row>
    <row r="636" spans="1:6" x14ac:dyDescent="0.3">
      <c r="A636" s="3"/>
      <c r="B636" s="4"/>
      <c r="C636" s="3"/>
      <c r="D636" s="3">
        <f t="shared" si="26"/>
        <v>2900</v>
      </c>
      <c r="E636" s="3">
        <v>490</v>
      </c>
      <c r="F636" s="3">
        <f t="shared" si="25"/>
        <v>270.55776731824824</v>
      </c>
    </row>
    <row r="637" spans="1:6" x14ac:dyDescent="0.3">
      <c r="A637" s="3"/>
      <c r="B637" s="4"/>
      <c r="C637" s="3"/>
      <c r="D637" s="3">
        <f>D636+100</f>
        <v>3000</v>
      </c>
      <c r="E637" s="3"/>
      <c r="F637" s="3">
        <f t="shared" si="25"/>
        <v>0</v>
      </c>
    </row>
    <row r="638" spans="1:6" x14ac:dyDescent="0.3">
      <c r="A638" s="3"/>
      <c r="B638" s="4"/>
      <c r="C638" s="3"/>
      <c r="D638" s="3">
        <f t="shared" si="26"/>
        <v>3100</v>
      </c>
      <c r="E638" s="3">
        <v>498</v>
      </c>
      <c r="F638" s="3">
        <f t="shared" si="25"/>
        <v>293.93883264314684</v>
      </c>
    </row>
    <row r="639" spans="1:6" x14ac:dyDescent="0.3">
      <c r="A639" s="3"/>
      <c r="B639" s="4"/>
      <c r="C639" s="3"/>
      <c r="D639" s="3">
        <f t="shared" si="26"/>
        <v>3200</v>
      </c>
      <c r="E639" s="3"/>
      <c r="F639" s="3">
        <f t="shared" si="25"/>
        <v>0</v>
      </c>
    </row>
    <row r="640" spans="1:6" x14ac:dyDescent="0.3">
      <c r="A640" s="3"/>
      <c r="B640" s="4"/>
      <c r="C640" s="3"/>
      <c r="D640" s="3">
        <f t="shared" si="26"/>
        <v>3300</v>
      </c>
      <c r="E640" s="3">
        <v>510</v>
      </c>
      <c r="F640" s="3">
        <f t="shared" si="25"/>
        <v>320.44245066615889</v>
      </c>
    </row>
    <row r="641" spans="1:6" x14ac:dyDescent="0.3">
      <c r="A641" s="3"/>
      <c r="B641" s="4"/>
      <c r="C641" s="3"/>
      <c r="D641" s="3">
        <f t="shared" si="26"/>
        <v>3400</v>
      </c>
      <c r="E641" s="3"/>
      <c r="F641" s="3">
        <f t="shared" si="25"/>
        <v>0</v>
      </c>
    </row>
    <row r="642" spans="1:6" x14ac:dyDescent="0.3">
      <c r="A642" s="3"/>
      <c r="B642" s="4"/>
      <c r="C642" s="3"/>
      <c r="D642" s="3">
        <f t="shared" si="26"/>
        <v>3500</v>
      </c>
      <c r="E642" s="3">
        <v>524</v>
      </c>
      <c r="F642" s="3">
        <f t="shared" si="25"/>
        <v>349.19278343537457</v>
      </c>
    </row>
    <row r="643" spans="1:6" x14ac:dyDescent="0.3">
      <c r="A643" s="3"/>
      <c r="B643" s="4"/>
      <c r="C643" s="3"/>
      <c r="D643" s="3">
        <f t="shared" si="26"/>
        <v>3600</v>
      </c>
      <c r="E643" s="3"/>
      <c r="F643" s="3">
        <f t="shared" si="25"/>
        <v>0</v>
      </c>
    </row>
    <row r="644" spans="1:6" x14ac:dyDescent="0.3">
      <c r="A644" s="3"/>
      <c r="B644" s="4"/>
      <c r="C644" s="3"/>
      <c r="D644" s="3">
        <f t="shared" si="26"/>
        <v>3700</v>
      </c>
      <c r="E644" s="3">
        <v>531</v>
      </c>
      <c r="F644" s="3">
        <f t="shared" si="25"/>
        <v>374.07800524290093</v>
      </c>
    </row>
    <row r="645" spans="1:6" x14ac:dyDescent="0.3">
      <c r="A645" s="3"/>
      <c r="B645" s="4"/>
      <c r="C645" s="3"/>
      <c r="D645" s="3">
        <f t="shared" si="26"/>
        <v>3800</v>
      </c>
      <c r="E645" s="3"/>
      <c r="F645" s="3">
        <f t="shared" si="25"/>
        <v>0</v>
      </c>
    </row>
    <row r="646" spans="1:6" x14ac:dyDescent="0.3">
      <c r="A646" s="3"/>
      <c r="B646" s="4"/>
      <c r="C646" s="3"/>
      <c r="D646" s="3">
        <f t="shared" si="26"/>
        <v>3900</v>
      </c>
      <c r="E646" s="3">
        <v>534</v>
      </c>
      <c r="F646" s="3">
        <f t="shared" si="25"/>
        <v>396.52611274946076</v>
      </c>
    </row>
    <row r="647" spans="1:6" x14ac:dyDescent="0.3">
      <c r="A647" s="3"/>
      <c r="B647" s="4"/>
      <c r="C647" s="3"/>
      <c r="D647" s="3">
        <f t="shared" si="26"/>
        <v>4000</v>
      </c>
      <c r="E647" s="3"/>
      <c r="F647" s="3">
        <f t="shared" si="25"/>
        <v>0</v>
      </c>
    </row>
    <row r="648" spans="1:6" x14ac:dyDescent="0.3">
      <c r="A648" s="3"/>
      <c r="B648" s="4"/>
      <c r="C648" s="3"/>
      <c r="D648" s="3">
        <f t="shared" si="26"/>
        <v>4100</v>
      </c>
      <c r="E648" s="3">
        <v>537</v>
      </c>
      <c r="F648" s="3">
        <f t="shared" si="25"/>
        <v>419.20269972173617</v>
      </c>
    </row>
    <row r="649" spans="1:6" x14ac:dyDescent="0.3">
      <c r="A649" s="3"/>
      <c r="B649" s="4"/>
      <c r="C649" s="3"/>
      <c r="D649" s="3">
        <f t="shared" si="26"/>
        <v>4200</v>
      </c>
      <c r="E649" s="3"/>
      <c r="F649" s="3">
        <f t="shared" si="25"/>
        <v>0</v>
      </c>
    </row>
    <row r="650" spans="1:6" x14ac:dyDescent="0.3">
      <c r="A650" s="3"/>
      <c r="B650" s="4"/>
      <c r="C650" s="3"/>
      <c r="D650" s="3">
        <f t="shared" si="26"/>
        <v>4300</v>
      </c>
      <c r="E650" s="3">
        <v>540</v>
      </c>
      <c r="F650" s="3">
        <f t="shared" si="25"/>
        <v>442.10776615972725</v>
      </c>
    </row>
    <row r="651" spans="1:6" x14ac:dyDescent="0.3">
      <c r="A651" s="3"/>
      <c r="B651" s="4"/>
      <c r="C651" s="3"/>
      <c r="D651" s="3">
        <f t="shared" si="26"/>
        <v>4400</v>
      </c>
      <c r="E651" s="3"/>
      <c r="F651" s="3">
        <f t="shared" si="25"/>
        <v>0</v>
      </c>
    </row>
    <row r="652" spans="1:6" x14ac:dyDescent="0.3">
      <c r="A652" s="3"/>
      <c r="B652" s="4"/>
      <c r="C652" s="3"/>
      <c r="D652" s="3">
        <f t="shared" si="26"/>
        <v>4500</v>
      </c>
      <c r="E652" s="3">
        <v>548</v>
      </c>
      <c r="F652" s="3">
        <f t="shared" si="25"/>
        <v>469.52530204560179</v>
      </c>
    </row>
    <row r="653" spans="1:6" x14ac:dyDescent="0.3">
      <c r="A653" s="3"/>
      <c r="B653" s="4"/>
      <c r="C653" s="3"/>
      <c r="D653" s="3">
        <f t="shared" si="26"/>
        <v>4600</v>
      </c>
      <c r="E653" s="3"/>
      <c r="F653" s="3">
        <f t="shared" si="25"/>
        <v>0</v>
      </c>
    </row>
    <row r="654" spans="1:6" x14ac:dyDescent="0.3">
      <c r="A654" s="3"/>
      <c r="B654" s="4"/>
      <c r="C654" s="3"/>
      <c r="D654" s="3">
        <f t="shared" si="26"/>
        <v>4700</v>
      </c>
      <c r="E654" s="3">
        <v>554</v>
      </c>
      <c r="F654" s="3">
        <f t="shared" si="25"/>
        <v>495.76236069194573</v>
      </c>
    </row>
    <row r="655" spans="1:6" x14ac:dyDescent="0.3">
      <c r="A655" s="3"/>
      <c r="B655" s="4"/>
      <c r="C655" s="3"/>
      <c r="D655" s="3">
        <f t="shared" si="26"/>
        <v>4800</v>
      </c>
      <c r="E655" s="3"/>
      <c r="F655" s="3">
        <f t="shared" si="25"/>
        <v>0</v>
      </c>
    </row>
    <row r="656" spans="1:6" x14ac:dyDescent="0.3">
      <c r="A656" s="3"/>
      <c r="B656" s="4"/>
      <c r="C656" s="3"/>
      <c r="D656" s="3">
        <f t="shared" si="26"/>
        <v>4900</v>
      </c>
      <c r="E656" s="3">
        <v>558</v>
      </c>
      <c r="F656" s="3">
        <f t="shared" si="25"/>
        <v>520.59046263304322</v>
      </c>
    </row>
    <row r="657" spans="1:6" x14ac:dyDescent="0.3">
      <c r="A657" s="3"/>
      <c r="B657" s="4"/>
      <c r="C657" s="3"/>
      <c r="D657" s="3">
        <f t="shared" si="26"/>
        <v>5000</v>
      </c>
      <c r="E657" s="3"/>
      <c r="F657" s="3">
        <f t="shared" si="25"/>
        <v>0</v>
      </c>
    </row>
    <row r="658" spans="1:6" x14ac:dyDescent="0.3">
      <c r="A658" s="3"/>
      <c r="B658" s="4"/>
      <c r="C658" s="3"/>
      <c r="D658" s="3">
        <f t="shared" si="26"/>
        <v>5100</v>
      </c>
      <c r="E658" s="3">
        <v>560</v>
      </c>
      <c r="F658" s="3">
        <f t="shared" si="25"/>
        <v>543.78112840317874</v>
      </c>
    </row>
    <row r="659" spans="1:6" x14ac:dyDescent="0.3">
      <c r="A659" s="3"/>
      <c r="B659" s="4"/>
      <c r="C659" s="3"/>
      <c r="D659" s="3">
        <f t="shared" si="26"/>
        <v>5200</v>
      </c>
      <c r="E659" s="3">
        <v>561</v>
      </c>
      <c r="F659" s="3">
        <f t="shared" si="25"/>
        <v>555.43358115467538</v>
      </c>
    </row>
    <row r="660" spans="1:6" x14ac:dyDescent="0.3">
      <c r="A660" s="3"/>
      <c r="B660" s="4"/>
      <c r="C660" s="3"/>
      <c r="D660" s="3">
        <f t="shared" si="26"/>
        <v>5300</v>
      </c>
      <c r="E660" s="3">
        <v>559</v>
      </c>
      <c r="F660" s="3">
        <f t="shared" si="25"/>
        <v>564.09676089639277</v>
      </c>
    </row>
    <row r="661" spans="1:6" x14ac:dyDescent="0.3">
      <c r="A661" s="3"/>
      <c r="B661" s="4"/>
      <c r="C661" s="3"/>
      <c r="D661" s="3">
        <f t="shared" si="26"/>
        <v>5400</v>
      </c>
      <c r="E661" s="3"/>
      <c r="F661" s="3">
        <f t="shared" si="25"/>
        <v>0</v>
      </c>
    </row>
    <row r="662" spans="1:6" x14ac:dyDescent="0.3">
      <c r="A662" s="3"/>
      <c r="B662" s="4"/>
      <c r="C662" s="3"/>
      <c r="D662" s="3">
        <f t="shared" si="26"/>
        <v>5500</v>
      </c>
      <c r="E662" s="3">
        <v>552</v>
      </c>
      <c r="F662" s="3">
        <f t="shared" si="25"/>
        <v>578.0530482605219</v>
      </c>
    </row>
    <row r="663" spans="1:6" x14ac:dyDescent="0.3">
      <c r="A663" s="3"/>
      <c r="B663" s="4"/>
      <c r="C663" s="3"/>
      <c r="D663" s="3">
        <f t="shared" si="26"/>
        <v>5600</v>
      </c>
      <c r="E663" s="3"/>
      <c r="F663" s="3">
        <f t="shared" si="25"/>
        <v>0</v>
      </c>
    </row>
    <row r="664" spans="1:6" x14ac:dyDescent="0.3">
      <c r="A664" s="3"/>
      <c r="B664" s="4"/>
      <c r="C664" s="3"/>
      <c r="D664" s="3">
        <f t="shared" si="26"/>
        <v>5700</v>
      </c>
      <c r="E664" s="3">
        <v>542</v>
      </c>
      <c r="F664" s="3">
        <f t="shared" si="25"/>
        <v>588.22038448486694</v>
      </c>
    </row>
    <row r="665" spans="1:6" x14ac:dyDescent="0.3">
      <c r="A665" s="3"/>
      <c r="B665" s="4"/>
      <c r="C665" s="3"/>
      <c r="D665" s="3">
        <f t="shared" si="26"/>
        <v>5800</v>
      </c>
      <c r="E665" s="3"/>
      <c r="F665" s="3">
        <f t="shared" si="25"/>
        <v>0</v>
      </c>
    </row>
    <row r="666" spans="1:6" x14ac:dyDescent="0.3">
      <c r="A666" s="3"/>
      <c r="B666" s="4"/>
      <c r="C666" s="3"/>
      <c r="D666" s="3">
        <f t="shared" si="26"/>
        <v>5900</v>
      </c>
      <c r="E666" s="3">
        <v>530</v>
      </c>
      <c r="F666" s="3">
        <f t="shared" si="25"/>
        <v>595.37940774395656</v>
      </c>
    </row>
    <row r="667" spans="1:6" x14ac:dyDescent="0.3">
      <c r="A667" s="3"/>
      <c r="B667" s="4"/>
      <c r="C667" s="3"/>
      <c r="D667" s="3">
        <f t="shared" si="26"/>
        <v>6000</v>
      </c>
      <c r="E667" s="3">
        <v>523</v>
      </c>
      <c r="F667" s="3">
        <f t="shared" si="25"/>
        <v>597.47380284634983</v>
      </c>
    </row>
    <row r="668" spans="1:6" x14ac:dyDescent="0.3">
      <c r="A668" s="3"/>
      <c r="B668" s="4"/>
      <c r="C668" s="3"/>
      <c r="D668" s="3">
        <f t="shared" si="26"/>
        <v>6100</v>
      </c>
      <c r="E668" s="3">
        <v>511</v>
      </c>
      <c r="F668" s="3">
        <f t="shared" si="25"/>
        <v>593.49445215180276</v>
      </c>
    </row>
    <row r="669" spans="1:6" x14ac:dyDescent="0.3">
      <c r="A669" s="3"/>
      <c r="B669" s="4"/>
      <c r="C669" s="3"/>
      <c r="D669" s="3">
        <f t="shared" si="26"/>
        <v>6200</v>
      </c>
      <c r="E669" s="3"/>
      <c r="F669" s="3">
        <f t="shared" si="25"/>
        <v>0</v>
      </c>
    </row>
    <row r="670" spans="1:6" x14ac:dyDescent="0.3">
      <c r="A670" s="3"/>
      <c r="B670" s="4"/>
      <c r="C670" s="3"/>
      <c r="D670" s="3">
        <f t="shared" si="26"/>
        <v>6300</v>
      </c>
      <c r="E670" s="3">
        <v>480</v>
      </c>
      <c r="F670" s="3">
        <f t="shared" si="25"/>
        <v>575.76825360336579</v>
      </c>
    </row>
    <row r="671" spans="1:6" x14ac:dyDescent="0.3">
      <c r="A671" s="3"/>
      <c r="B671" s="4"/>
      <c r="C671" s="3"/>
      <c r="D671" s="3">
        <f t="shared" si="26"/>
        <v>6400</v>
      </c>
      <c r="E671" s="3"/>
      <c r="F671" s="3">
        <f t="shared" si="25"/>
        <v>0</v>
      </c>
    </row>
    <row r="672" spans="1:6" x14ac:dyDescent="0.3">
      <c r="A672" s="3"/>
      <c r="B672" s="4"/>
      <c r="C672" s="3"/>
      <c r="D672" s="3">
        <f t="shared" si="26"/>
        <v>6500</v>
      </c>
      <c r="E672" s="3">
        <v>436</v>
      </c>
      <c r="F672" s="3">
        <f t="shared" si="25"/>
        <v>539.59233819839233</v>
      </c>
    </row>
    <row r="673" spans="1:6" x14ac:dyDescent="0.3">
      <c r="A673" s="3"/>
      <c r="B673" s="4"/>
      <c r="C673" s="3"/>
      <c r="D673" s="3">
        <f t="shared" si="26"/>
        <v>6600</v>
      </c>
      <c r="E673" s="3"/>
      <c r="F673" s="3">
        <f t="shared" si="25"/>
        <v>0</v>
      </c>
    </row>
    <row r="674" spans="1:6" x14ac:dyDescent="0.3">
      <c r="A674" s="3"/>
      <c r="B674" s="4"/>
      <c r="C674" s="3"/>
      <c r="D674" s="3">
        <f t="shared" si="26"/>
        <v>6700</v>
      </c>
      <c r="E674" s="3"/>
      <c r="F674" s="3">
        <f t="shared" si="25"/>
        <v>0</v>
      </c>
    </row>
    <row r="675" spans="1:6" x14ac:dyDescent="0.3">
      <c r="A675" s="3"/>
      <c r="B675" s="4"/>
      <c r="C675" s="3"/>
      <c r="D675" s="3">
        <f t="shared" si="26"/>
        <v>6800</v>
      </c>
      <c r="E675" s="3"/>
      <c r="F675" s="3">
        <f t="shared" si="25"/>
        <v>0</v>
      </c>
    </row>
    <row r="676" spans="1:6" x14ac:dyDescent="0.3">
      <c r="A676" s="3"/>
      <c r="B676" s="4"/>
      <c r="C676" s="3"/>
      <c r="D676" s="3">
        <f t="shared" si="26"/>
        <v>6900</v>
      </c>
      <c r="E676" s="3"/>
      <c r="F676" s="3">
        <f t="shared" si="25"/>
        <v>0</v>
      </c>
    </row>
    <row r="677" spans="1:6" x14ac:dyDescent="0.3">
      <c r="A677" s="3"/>
      <c r="B677" s="4"/>
      <c r="C677" s="3"/>
      <c r="D677" s="3">
        <f t="shared" si="26"/>
        <v>7000</v>
      </c>
      <c r="E677" s="3"/>
      <c r="F677" s="3">
        <f t="shared" si="25"/>
        <v>0</v>
      </c>
    </row>
    <row r="678" spans="1:6" ht="28.8" x14ac:dyDescent="0.3">
      <c r="A678" s="3"/>
      <c r="B678" s="4" t="s">
        <v>43</v>
      </c>
      <c r="C678" s="3" t="s">
        <v>46</v>
      </c>
      <c r="D678" s="4" t="s">
        <v>272</v>
      </c>
      <c r="E678" s="3">
        <v>3.75</v>
      </c>
    </row>
    <row r="679" spans="1:6" x14ac:dyDescent="0.3">
      <c r="A679" s="3"/>
      <c r="B679" s="4"/>
      <c r="C679" s="3">
        <v>10.41</v>
      </c>
      <c r="D679" s="4" t="s">
        <v>273</v>
      </c>
      <c r="E679" s="3">
        <v>4.157</v>
      </c>
    </row>
    <row r="680" spans="1:6" x14ac:dyDescent="0.3">
      <c r="A680" s="3"/>
      <c r="B680" s="4"/>
      <c r="C680" s="3"/>
      <c r="D680" s="4" t="s">
        <v>274</v>
      </c>
      <c r="E680" s="3">
        <v>1.7</v>
      </c>
    </row>
    <row r="681" spans="1:6" x14ac:dyDescent="0.3">
      <c r="A681" s="3"/>
      <c r="B681" s="4"/>
      <c r="C681" s="3"/>
      <c r="D681" s="4" t="s">
        <v>275</v>
      </c>
      <c r="E681" s="3">
        <v>240</v>
      </c>
    </row>
    <row r="682" spans="1:6" x14ac:dyDescent="0.3">
      <c r="A682" s="3"/>
      <c r="B682" s="4"/>
      <c r="C682" s="3"/>
      <c r="D682" s="4" t="s">
        <v>276</v>
      </c>
      <c r="E682" s="3">
        <v>0.68500000000000005</v>
      </c>
    </row>
    <row r="683" spans="1:6" ht="28.8" x14ac:dyDescent="0.3">
      <c r="A683" s="3"/>
      <c r="B683" s="4"/>
      <c r="C683" s="3"/>
      <c r="D683" s="4" t="s">
        <v>277</v>
      </c>
      <c r="E683" s="3">
        <v>408</v>
      </c>
    </row>
    <row r="684" spans="1:6" x14ac:dyDescent="0.3">
      <c r="A684" s="3"/>
      <c r="B684" s="4"/>
      <c r="C684" s="3"/>
      <c r="D684" s="3">
        <v>2500</v>
      </c>
      <c r="E684" s="3">
        <v>436</v>
      </c>
      <c r="F684" s="3">
        <f>E684*D684*2*PI()/60/550</f>
        <v>207.53551469168934</v>
      </c>
    </row>
    <row r="685" spans="1:6" x14ac:dyDescent="0.3">
      <c r="A685" s="3"/>
      <c r="B685" s="4"/>
      <c r="C685" s="3"/>
      <c r="D685" s="3">
        <f>2600</f>
        <v>2600</v>
      </c>
      <c r="E685" s="3"/>
      <c r="F685" s="3">
        <f t="shared" ref="F685:F729" si="27">E685*D685*2*PI()/60/550</f>
        <v>0</v>
      </c>
    </row>
    <row r="686" spans="1:6" x14ac:dyDescent="0.3">
      <c r="A686" s="3"/>
      <c r="B686" s="4"/>
      <c r="C686" s="3"/>
      <c r="D686" s="3">
        <f t="shared" ref="D686:D729" si="28">D685+100</f>
        <v>2700</v>
      </c>
      <c r="E686" s="3">
        <v>450</v>
      </c>
      <c r="F686" s="3">
        <f t="shared" si="27"/>
        <v>231.33545903706658</v>
      </c>
    </row>
    <row r="687" spans="1:6" x14ac:dyDescent="0.3">
      <c r="A687" s="3"/>
      <c r="B687" s="4"/>
      <c r="C687" s="3"/>
      <c r="D687" s="3">
        <f t="shared" si="28"/>
        <v>2800</v>
      </c>
      <c r="E687" s="3"/>
      <c r="F687" s="3">
        <f t="shared" si="27"/>
        <v>0</v>
      </c>
    </row>
    <row r="688" spans="1:6" x14ac:dyDescent="0.3">
      <c r="A688" s="3"/>
      <c r="B688" s="4"/>
      <c r="C688" s="3"/>
      <c r="D688" s="3">
        <f t="shared" si="28"/>
        <v>2900</v>
      </c>
      <c r="E688" s="3">
        <v>444</v>
      </c>
      <c r="F688" s="3">
        <f t="shared" si="27"/>
        <v>245.15846671286167</v>
      </c>
    </row>
    <row r="689" spans="1:6" x14ac:dyDescent="0.3">
      <c r="A689" s="3"/>
      <c r="B689" s="4"/>
      <c r="C689" s="3"/>
      <c r="D689" s="3">
        <f>D688+100</f>
        <v>3000</v>
      </c>
      <c r="E689" s="3"/>
      <c r="F689" s="3">
        <f t="shared" si="27"/>
        <v>0</v>
      </c>
    </row>
    <row r="690" spans="1:6" x14ac:dyDescent="0.3">
      <c r="A690" s="3"/>
      <c r="B690" s="4"/>
      <c r="C690" s="3"/>
      <c r="D690" s="3">
        <f t="shared" si="28"/>
        <v>3100</v>
      </c>
      <c r="E690" s="3">
        <v>458</v>
      </c>
      <c r="F690" s="3">
        <f t="shared" si="27"/>
        <v>270.32928785253256</v>
      </c>
    </row>
    <row r="691" spans="1:6" x14ac:dyDescent="0.3">
      <c r="A691" s="3"/>
      <c r="B691" s="4"/>
      <c r="C691" s="3"/>
      <c r="D691" s="3">
        <f t="shared" si="28"/>
        <v>3200</v>
      </c>
      <c r="E691" s="3"/>
      <c r="F691" s="3">
        <f t="shared" si="27"/>
        <v>0</v>
      </c>
    </row>
    <row r="692" spans="1:6" x14ac:dyDescent="0.3">
      <c r="A692" s="3"/>
      <c r="B692" s="4"/>
      <c r="C692" s="3"/>
      <c r="D692" s="3">
        <f t="shared" si="28"/>
        <v>3300</v>
      </c>
      <c r="E692" s="3">
        <v>476</v>
      </c>
      <c r="F692" s="3">
        <f t="shared" si="27"/>
        <v>299.07962062174829</v>
      </c>
    </row>
    <row r="693" spans="1:6" x14ac:dyDescent="0.3">
      <c r="A693" s="3"/>
      <c r="B693" s="4"/>
      <c r="C693" s="3"/>
      <c r="D693" s="3">
        <f t="shared" si="28"/>
        <v>3400</v>
      </c>
      <c r="E693" s="3"/>
      <c r="F693" s="3">
        <f t="shared" si="27"/>
        <v>0</v>
      </c>
    </row>
    <row r="694" spans="1:6" x14ac:dyDescent="0.3">
      <c r="A694" s="3"/>
      <c r="B694" s="4"/>
      <c r="C694" s="3"/>
      <c r="D694" s="3">
        <f t="shared" si="28"/>
        <v>3500</v>
      </c>
      <c r="E694" s="3">
        <v>487</v>
      </c>
      <c r="F694" s="3">
        <f t="shared" si="27"/>
        <v>324.53604109356377</v>
      </c>
    </row>
    <row r="695" spans="1:6" x14ac:dyDescent="0.3">
      <c r="A695" s="3"/>
      <c r="B695" s="4"/>
      <c r="C695" s="3"/>
      <c r="D695" s="3">
        <f t="shared" si="28"/>
        <v>3600</v>
      </c>
      <c r="E695" s="3"/>
      <c r="F695" s="3">
        <f t="shared" si="27"/>
        <v>0</v>
      </c>
    </row>
    <row r="696" spans="1:6" x14ac:dyDescent="0.3">
      <c r="A696" s="3"/>
      <c r="B696" s="4"/>
      <c r="C696" s="3"/>
      <c r="D696" s="3">
        <f t="shared" si="28"/>
        <v>3700</v>
      </c>
      <c r="E696" s="3">
        <v>495</v>
      </c>
      <c r="F696" s="3">
        <f t="shared" si="27"/>
        <v>348.71678454846705</v>
      </c>
    </row>
    <row r="697" spans="1:6" x14ac:dyDescent="0.3">
      <c r="A697" s="3"/>
      <c r="B697" s="4"/>
      <c r="C697" s="3"/>
      <c r="D697" s="3">
        <f t="shared" si="28"/>
        <v>3800</v>
      </c>
      <c r="E697" s="3"/>
      <c r="F697" s="3">
        <f t="shared" si="27"/>
        <v>0</v>
      </c>
    </row>
    <row r="698" spans="1:6" x14ac:dyDescent="0.3">
      <c r="A698" s="3"/>
      <c r="B698" s="4"/>
      <c r="C698" s="3"/>
      <c r="D698" s="3">
        <f t="shared" si="28"/>
        <v>3900</v>
      </c>
      <c r="E698" s="3">
        <v>497</v>
      </c>
      <c r="F698" s="3">
        <f t="shared" si="27"/>
        <v>369.05145699715735</v>
      </c>
    </row>
    <row r="699" spans="1:6" x14ac:dyDescent="0.3">
      <c r="A699" s="3"/>
      <c r="B699" s="4"/>
      <c r="C699" s="3"/>
      <c r="D699" s="3">
        <f t="shared" si="28"/>
        <v>4000</v>
      </c>
      <c r="E699" s="3"/>
      <c r="F699" s="3">
        <f t="shared" si="27"/>
        <v>0</v>
      </c>
    </row>
    <row r="700" spans="1:6" x14ac:dyDescent="0.3">
      <c r="A700" s="3"/>
      <c r="B700" s="4"/>
      <c r="C700" s="3"/>
      <c r="D700" s="3">
        <f t="shared" si="28"/>
        <v>4100</v>
      </c>
      <c r="E700" s="3">
        <v>507</v>
      </c>
      <c r="F700" s="3">
        <f t="shared" si="27"/>
        <v>395.78355448588502</v>
      </c>
    </row>
    <row r="701" spans="1:6" x14ac:dyDescent="0.3">
      <c r="A701" s="3"/>
      <c r="B701" s="4"/>
      <c r="C701" s="3"/>
      <c r="D701" s="3">
        <f t="shared" si="28"/>
        <v>4200</v>
      </c>
      <c r="E701" s="3"/>
      <c r="F701" s="3">
        <f t="shared" si="27"/>
        <v>0</v>
      </c>
    </row>
    <row r="702" spans="1:6" x14ac:dyDescent="0.3">
      <c r="A702" s="3"/>
      <c r="B702" s="4"/>
      <c r="C702" s="3"/>
      <c r="D702" s="3">
        <f t="shared" si="28"/>
        <v>4300</v>
      </c>
      <c r="E702" s="3">
        <v>521</v>
      </c>
      <c r="F702" s="3">
        <f t="shared" si="27"/>
        <v>426.55212253558869</v>
      </c>
    </row>
    <row r="703" spans="1:6" x14ac:dyDescent="0.3">
      <c r="A703" s="3"/>
      <c r="B703" s="4"/>
      <c r="C703" s="3"/>
      <c r="D703" s="3">
        <f t="shared" si="28"/>
        <v>4400</v>
      </c>
      <c r="E703" s="3"/>
      <c r="F703" s="3">
        <f t="shared" si="27"/>
        <v>0</v>
      </c>
    </row>
    <row r="704" spans="1:6" x14ac:dyDescent="0.3">
      <c r="A704" s="3"/>
      <c r="B704" s="4"/>
      <c r="C704" s="3"/>
      <c r="D704" s="3">
        <f t="shared" si="28"/>
        <v>4500</v>
      </c>
      <c r="E704" s="3">
        <v>531</v>
      </c>
      <c r="F704" s="3">
        <f t="shared" si="27"/>
        <v>454.95973610623093</v>
      </c>
    </row>
    <row r="705" spans="1:6" x14ac:dyDescent="0.3">
      <c r="A705" s="3"/>
      <c r="B705" s="4"/>
      <c r="C705" s="3"/>
      <c r="D705" s="3">
        <f t="shared" si="28"/>
        <v>4600</v>
      </c>
      <c r="E705" s="3"/>
      <c r="F705" s="3">
        <f t="shared" si="27"/>
        <v>0</v>
      </c>
    </row>
    <row r="706" spans="1:6" x14ac:dyDescent="0.3">
      <c r="A706" s="3"/>
      <c r="B706" s="4"/>
      <c r="C706" s="3"/>
      <c r="D706" s="3">
        <f t="shared" si="28"/>
        <v>4700</v>
      </c>
      <c r="E706" s="3">
        <v>535</v>
      </c>
      <c r="F706" s="3">
        <f t="shared" si="27"/>
        <v>478.75968045160818</v>
      </c>
    </row>
    <row r="707" spans="1:6" x14ac:dyDescent="0.3">
      <c r="A707" s="3"/>
      <c r="B707" s="4"/>
      <c r="C707" s="3"/>
      <c r="D707" s="3">
        <f t="shared" si="28"/>
        <v>4800</v>
      </c>
      <c r="E707" s="3"/>
      <c r="F707" s="3">
        <f t="shared" si="27"/>
        <v>0</v>
      </c>
    </row>
    <row r="708" spans="1:6" x14ac:dyDescent="0.3">
      <c r="A708" s="3"/>
      <c r="B708" s="4"/>
      <c r="C708" s="3"/>
      <c r="D708" s="3">
        <f t="shared" si="28"/>
        <v>4900</v>
      </c>
      <c r="E708" s="3">
        <v>535</v>
      </c>
      <c r="F708" s="3">
        <f t="shared" si="27"/>
        <v>499.13243281125114</v>
      </c>
    </row>
    <row r="709" spans="1:6" x14ac:dyDescent="0.3">
      <c r="A709" s="3"/>
      <c r="B709" s="4"/>
      <c r="C709" s="3"/>
      <c r="D709" s="3">
        <f t="shared" si="28"/>
        <v>5000</v>
      </c>
      <c r="E709" s="3"/>
      <c r="F709" s="3">
        <f t="shared" si="27"/>
        <v>0</v>
      </c>
    </row>
    <row r="710" spans="1:6" x14ac:dyDescent="0.3">
      <c r="A710" s="3"/>
      <c r="B710" s="4"/>
      <c r="C710" s="3"/>
      <c r="D710" s="3">
        <f t="shared" si="28"/>
        <v>5100</v>
      </c>
      <c r="E710" s="3">
        <v>529</v>
      </c>
      <c r="F710" s="3">
        <f t="shared" si="27"/>
        <v>513.6789587951456</v>
      </c>
    </row>
    <row r="711" spans="1:6" x14ac:dyDescent="0.3">
      <c r="A711" s="3"/>
      <c r="B711" s="4"/>
      <c r="C711" s="3"/>
      <c r="D711" s="3">
        <f t="shared" si="28"/>
        <v>5200</v>
      </c>
      <c r="E711" s="3"/>
      <c r="F711" s="3">
        <f t="shared" si="27"/>
        <v>0</v>
      </c>
    </row>
    <row r="712" spans="1:6" x14ac:dyDescent="0.3">
      <c r="A712" s="3"/>
      <c r="B712" s="4"/>
      <c r="C712" s="3"/>
      <c r="D712" s="3">
        <f t="shared" si="28"/>
        <v>5300</v>
      </c>
      <c r="E712" s="3">
        <v>520</v>
      </c>
      <c r="F712" s="3">
        <f t="shared" si="27"/>
        <v>524.74117292687686</v>
      </c>
    </row>
    <row r="713" spans="1:6" x14ac:dyDescent="0.3">
      <c r="A713" s="3"/>
      <c r="B713" s="4"/>
      <c r="C713" s="3"/>
      <c r="D713" s="3">
        <f t="shared" si="28"/>
        <v>5400</v>
      </c>
      <c r="E713" s="3"/>
      <c r="F713" s="3">
        <f t="shared" si="27"/>
        <v>0</v>
      </c>
    </row>
    <row r="714" spans="1:6" x14ac:dyDescent="0.3">
      <c r="A714" s="3"/>
      <c r="B714" s="4"/>
      <c r="C714" s="3"/>
      <c r="D714" s="3">
        <f t="shared" si="28"/>
        <v>5500</v>
      </c>
      <c r="E714" s="3">
        <v>512</v>
      </c>
      <c r="F714" s="3">
        <f t="shared" si="27"/>
        <v>536.16514621265799</v>
      </c>
    </row>
    <row r="715" spans="1:6" x14ac:dyDescent="0.3">
      <c r="A715" s="3"/>
      <c r="B715" s="4"/>
      <c r="C715" s="3"/>
      <c r="D715" s="3">
        <f t="shared" si="28"/>
        <v>5600</v>
      </c>
      <c r="E715" s="3"/>
      <c r="F715" s="3">
        <f t="shared" si="27"/>
        <v>0</v>
      </c>
    </row>
    <row r="716" spans="1:6" x14ac:dyDescent="0.3">
      <c r="A716" s="3"/>
      <c r="B716" s="4"/>
      <c r="C716" s="3"/>
      <c r="D716" s="3">
        <f t="shared" si="28"/>
        <v>5700</v>
      </c>
      <c r="E716" s="3">
        <v>501</v>
      </c>
      <c r="F716" s="3">
        <f t="shared" si="27"/>
        <v>543.72400853674981</v>
      </c>
    </row>
    <row r="717" spans="1:6" x14ac:dyDescent="0.3">
      <c r="A717" s="3"/>
      <c r="B717" s="4"/>
      <c r="C717" s="3"/>
      <c r="D717" s="3">
        <f t="shared" si="28"/>
        <v>5800</v>
      </c>
      <c r="E717" s="3"/>
      <c r="F717" s="3">
        <f t="shared" si="27"/>
        <v>0</v>
      </c>
    </row>
    <row r="718" spans="1:6" x14ac:dyDescent="0.3">
      <c r="A718" s="3"/>
      <c r="B718" s="4"/>
      <c r="C718" s="3"/>
      <c r="D718" s="3">
        <f t="shared" si="28"/>
        <v>5900</v>
      </c>
      <c r="E718" s="3">
        <v>494</v>
      </c>
      <c r="F718" s="3">
        <f t="shared" si="27"/>
        <v>554.93854231229159</v>
      </c>
    </row>
    <row r="719" spans="1:6" x14ac:dyDescent="0.3">
      <c r="A719" s="3"/>
      <c r="B719" s="4"/>
      <c r="C719" s="3"/>
      <c r="D719" s="3">
        <f t="shared" si="28"/>
        <v>6000</v>
      </c>
      <c r="E719" s="3"/>
      <c r="F719" s="3">
        <f t="shared" si="27"/>
        <v>0</v>
      </c>
    </row>
    <row r="720" spans="1:6" x14ac:dyDescent="0.3">
      <c r="A720" s="3"/>
      <c r="B720" s="4"/>
      <c r="C720" s="3"/>
      <c r="D720" s="3">
        <f t="shared" si="28"/>
        <v>6100</v>
      </c>
      <c r="E720" s="3">
        <v>486</v>
      </c>
      <c r="F720" s="3">
        <f t="shared" si="27"/>
        <v>564.45852005044242</v>
      </c>
    </row>
    <row r="721" spans="1:6" x14ac:dyDescent="0.3">
      <c r="A721" s="3"/>
      <c r="B721" s="4"/>
      <c r="C721" s="3"/>
      <c r="D721" s="3">
        <f t="shared" si="28"/>
        <v>6200</v>
      </c>
      <c r="E721" s="3"/>
      <c r="F721" s="3">
        <f t="shared" si="27"/>
        <v>0</v>
      </c>
    </row>
    <row r="722" spans="1:6" x14ac:dyDescent="0.3">
      <c r="A722" s="3"/>
      <c r="B722" s="4"/>
      <c r="C722" s="3"/>
      <c r="D722" s="3">
        <f t="shared" si="28"/>
        <v>6300</v>
      </c>
      <c r="E722" s="3">
        <v>467</v>
      </c>
      <c r="F722" s="3">
        <f t="shared" si="27"/>
        <v>560.17453006827463</v>
      </c>
    </row>
    <row r="723" spans="1:6" x14ac:dyDescent="0.3">
      <c r="A723" s="3"/>
      <c r="B723" s="4"/>
      <c r="C723" s="3"/>
      <c r="D723" s="3">
        <f t="shared" si="28"/>
        <v>6400</v>
      </c>
      <c r="E723" s="3"/>
      <c r="F723" s="3">
        <f t="shared" si="27"/>
        <v>0</v>
      </c>
    </row>
    <row r="724" spans="1:6" x14ac:dyDescent="0.3">
      <c r="A724" s="3"/>
      <c r="B724" s="4"/>
      <c r="C724" s="3"/>
      <c r="D724" s="3">
        <f t="shared" si="28"/>
        <v>6500</v>
      </c>
      <c r="E724" s="3">
        <v>421</v>
      </c>
      <c r="F724" s="3">
        <f t="shared" si="27"/>
        <v>521.02838160899819</v>
      </c>
    </row>
    <row r="725" spans="1:6" x14ac:dyDescent="0.3">
      <c r="A725" s="3"/>
      <c r="B725" s="4"/>
      <c r="C725" s="3"/>
      <c r="D725" s="3">
        <f t="shared" si="28"/>
        <v>6600</v>
      </c>
      <c r="E725" s="3"/>
      <c r="F725" s="3">
        <f t="shared" si="27"/>
        <v>0</v>
      </c>
    </row>
    <row r="726" spans="1:6" x14ac:dyDescent="0.3">
      <c r="A726" s="3"/>
      <c r="B726" s="4"/>
      <c r="C726" s="3"/>
      <c r="D726" s="3">
        <f t="shared" si="28"/>
        <v>6700</v>
      </c>
      <c r="E726" s="3"/>
      <c r="F726" s="3">
        <f t="shared" si="27"/>
        <v>0</v>
      </c>
    </row>
    <row r="727" spans="1:6" x14ac:dyDescent="0.3">
      <c r="A727" s="3"/>
      <c r="B727" s="4"/>
      <c r="C727" s="3"/>
      <c r="D727" s="3">
        <f t="shared" si="28"/>
        <v>6800</v>
      </c>
      <c r="E727" s="3"/>
      <c r="F727" s="3">
        <f t="shared" si="27"/>
        <v>0</v>
      </c>
    </row>
    <row r="728" spans="1:6" x14ac:dyDescent="0.3">
      <c r="A728" s="3"/>
      <c r="B728" s="4"/>
      <c r="C728" s="3"/>
      <c r="D728" s="3">
        <f t="shared" si="28"/>
        <v>6900</v>
      </c>
      <c r="E728" s="3"/>
      <c r="F728" s="3">
        <f t="shared" si="27"/>
        <v>0</v>
      </c>
    </row>
    <row r="729" spans="1:6" x14ac:dyDescent="0.3">
      <c r="A729" s="3"/>
      <c r="B729" s="4"/>
      <c r="C729" s="3"/>
      <c r="D729" s="3">
        <f t="shared" si="28"/>
        <v>7000</v>
      </c>
      <c r="E729" s="3"/>
      <c r="F729" s="3">
        <f t="shared" si="27"/>
        <v>0</v>
      </c>
    </row>
    <row r="730" spans="1:6" ht="28.8" x14ac:dyDescent="0.3">
      <c r="A730" s="3"/>
      <c r="B730" s="4" t="s">
        <v>43</v>
      </c>
      <c r="C730" s="3" t="s">
        <v>186</v>
      </c>
      <c r="D730" s="4" t="s">
        <v>272</v>
      </c>
      <c r="E730" s="3">
        <v>3.5</v>
      </c>
    </row>
    <row r="731" spans="1:6" x14ac:dyDescent="0.3">
      <c r="A731" s="3"/>
      <c r="B731" s="4"/>
      <c r="C731" s="3">
        <v>10.5</v>
      </c>
      <c r="D731" s="4" t="s">
        <v>273</v>
      </c>
      <c r="E731" s="3">
        <v>4.28</v>
      </c>
    </row>
    <row r="732" spans="1:6" x14ac:dyDescent="0.3">
      <c r="A732" s="3"/>
      <c r="B732" s="4"/>
      <c r="C732" s="3"/>
      <c r="D732" s="4" t="s">
        <v>274</v>
      </c>
      <c r="E732" s="3">
        <v>2.25</v>
      </c>
    </row>
    <row r="733" spans="1:6" x14ac:dyDescent="0.3">
      <c r="A733" s="3"/>
      <c r="B733" s="4"/>
      <c r="C733" s="3"/>
      <c r="D733" s="4" t="s">
        <v>275</v>
      </c>
      <c r="E733" s="3">
        <v>238</v>
      </c>
    </row>
    <row r="734" spans="1:6" x14ac:dyDescent="0.3">
      <c r="A734" s="3"/>
      <c r="B734" s="4"/>
      <c r="C734" s="3"/>
      <c r="D734" s="4" t="s">
        <v>276</v>
      </c>
      <c r="E734" s="3">
        <v>0.68500000000000005</v>
      </c>
    </row>
    <row r="735" spans="1:6" ht="28.8" x14ac:dyDescent="0.3">
      <c r="A735" s="3"/>
      <c r="B735" s="4"/>
      <c r="C735" s="3"/>
      <c r="D735" s="4" t="s">
        <v>277</v>
      </c>
      <c r="E735" s="3">
        <v>403</v>
      </c>
    </row>
    <row r="736" spans="1:6" x14ac:dyDescent="0.3">
      <c r="A736" s="3"/>
      <c r="B736" s="4"/>
      <c r="C736" s="3"/>
      <c r="D736" s="3">
        <v>2500</v>
      </c>
      <c r="E736" s="3">
        <v>304</v>
      </c>
      <c r="F736" s="3">
        <f>E736*D736*2*PI()/60/550</f>
        <v>144.7036616198935</v>
      </c>
    </row>
    <row r="737" spans="1:6" x14ac:dyDescent="0.3">
      <c r="A737" s="3"/>
      <c r="B737" s="4"/>
      <c r="C737" s="3"/>
      <c r="D737" s="3">
        <f>2600</f>
        <v>2600</v>
      </c>
      <c r="E737" s="3"/>
      <c r="F737" s="3">
        <f t="shared" ref="F737:F781" si="29">E737*D737*2*PI()/60/550</f>
        <v>0</v>
      </c>
    </row>
    <row r="738" spans="1:6" x14ac:dyDescent="0.3">
      <c r="A738" s="3"/>
      <c r="B738" s="4"/>
      <c r="C738" s="3"/>
      <c r="D738" s="3">
        <f t="shared" ref="D738:D781" si="30">D737+100</f>
        <v>2700</v>
      </c>
      <c r="E738" s="3">
        <v>401</v>
      </c>
      <c r="F738" s="3">
        <f t="shared" si="29"/>
        <v>206.14559794191936</v>
      </c>
    </row>
    <row r="739" spans="1:6" x14ac:dyDescent="0.3">
      <c r="A739" s="3"/>
      <c r="B739" s="4"/>
      <c r="C739" s="3"/>
      <c r="D739" s="3">
        <f t="shared" si="30"/>
        <v>2800</v>
      </c>
      <c r="E739" s="3"/>
      <c r="F739" s="3">
        <f t="shared" si="29"/>
        <v>0</v>
      </c>
    </row>
    <row r="740" spans="1:6" x14ac:dyDescent="0.3">
      <c r="A740" s="3"/>
      <c r="B740" s="4"/>
      <c r="C740" s="3"/>
      <c r="D740" s="3">
        <f t="shared" si="30"/>
        <v>2900</v>
      </c>
      <c r="E740" s="3">
        <v>441</v>
      </c>
      <c r="F740" s="3">
        <f t="shared" si="29"/>
        <v>243.5019905864234</v>
      </c>
    </row>
    <row r="741" spans="1:6" x14ac:dyDescent="0.3">
      <c r="A741" s="3"/>
      <c r="B741" s="4"/>
      <c r="C741" s="3"/>
      <c r="D741" s="3">
        <f>D740+100</f>
        <v>3000</v>
      </c>
      <c r="E741" s="3"/>
      <c r="F741" s="3">
        <f t="shared" si="29"/>
        <v>0</v>
      </c>
    </row>
    <row r="742" spans="1:6" x14ac:dyDescent="0.3">
      <c r="A742" s="3"/>
      <c r="B742" s="4"/>
      <c r="C742" s="3"/>
      <c r="D742" s="3">
        <f t="shared" si="30"/>
        <v>3100</v>
      </c>
      <c r="E742" s="3">
        <v>469</v>
      </c>
      <c r="F742" s="3">
        <f t="shared" si="29"/>
        <v>276.82191266995159</v>
      </c>
    </row>
    <row r="743" spans="1:6" x14ac:dyDescent="0.3">
      <c r="A743" s="3"/>
      <c r="B743" s="4"/>
      <c r="C743" s="3"/>
      <c r="D743" s="3">
        <f t="shared" si="30"/>
        <v>3200</v>
      </c>
      <c r="E743" s="3"/>
      <c r="F743" s="3">
        <f t="shared" si="29"/>
        <v>0</v>
      </c>
    </row>
    <row r="744" spans="1:6" x14ac:dyDescent="0.3">
      <c r="A744" s="3"/>
      <c r="B744" s="4"/>
      <c r="C744" s="3"/>
      <c r="D744" s="3">
        <f t="shared" si="30"/>
        <v>3300</v>
      </c>
      <c r="E744" s="3">
        <v>487</v>
      </c>
      <c r="F744" s="3">
        <f t="shared" si="29"/>
        <v>305.99112445964585</v>
      </c>
    </row>
    <row r="745" spans="1:6" x14ac:dyDescent="0.3">
      <c r="A745" s="3"/>
      <c r="B745" s="4"/>
      <c r="C745" s="3"/>
      <c r="D745" s="3">
        <f t="shared" si="30"/>
        <v>3400</v>
      </c>
      <c r="E745" s="3"/>
      <c r="F745" s="3">
        <f t="shared" si="29"/>
        <v>0</v>
      </c>
    </row>
    <row r="746" spans="1:6" x14ac:dyDescent="0.3">
      <c r="A746" s="3"/>
      <c r="B746" s="4"/>
      <c r="C746" s="3"/>
      <c r="D746" s="3">
        <f t="shared" si="30"/>
        <v>3500</v>
      </c>
      <c r="E746" s="3">
        <v>490</v>
      </c>
      <c r="F746" s="3">
        <f t="shared" si="29"/>
        <v>326.53523641857544</v>
      </c>
    </row>
    <row r="747" spans="1:6" x14ac:dyDescent="0.3">
      <c r="A747" s="3"/>
      <c r="B747" s="4"/>
      <c r="C747" s="3"/>
      <c r="D747" s="3">
        <f t="shared" si="30"/>
        <v>3600</v>
      </c>
      <c r="E747" s="3"/>
      <c r="F747" s="3">
        <f t="shared" si="29"/>
        <v>0</v>
      </c>
    </row>
    <row r="748" spans="1:6" x14ac:dyDescent="0.3">
      <c r="A748" s="3"/>
      <c r="B748" s="4"/>
      <c r="C748" s="3"/>
      <c r="D748" s="3">
        <f t="shared" si="30"/>
        <v>3700</v>
      </c>
      <c r="E748" s="3">
        <v>488</v>
      </c>
      <c r="F748" s="3">
        <f t="shared" si="29"/>
        <v>343.78543608010489</v>
      </c>
    </row>
    <row r="749" spans="1:6" x14ac:dyDescent="0.3">
      <c r="A749" s="3"/>
      <c r="B749" s="4"/>
      <c r="C749" s="3"/>
      <c r="D749" s="3">
        <f t="shared" si="30"/>
        <v>3800</v>
      </c>
      <c r="E749" s="3"/>
      <c r="F749" s="3">
        <f t="shared" si="29"/>
        <v>0</v>
      </c>
    </row>
    <row r="750" spans="1:6" x14ac:dyDescent="0.3">
      <c r="A750" s="3"/>
      <c r="B750" s="4"/>
      <c r="C750" s="3"/>
      <c r="D750" s="3">
        <f t="shared" si="30"/>
        <v>3900</v>
      </c>
      <c r="E750" s="3">
        <v>479</v>
      </c>
      <c r="F750" s="3">
        <f t="shared" si="29"/>
        <v>355.68540825279348</v>
      </c>
    </row>
    <row r="751" spans="1:6" x14ac:dyDescent="0.3">
      <c r="A751" s="3"/>
      <c r="B751" s="4"/>
      <c r="C751" s="3"/>
      <c r="D751" s="3">
        <f t="shared" si="30"/>
        <v>4000</v>
      </c>
      <c r="E751" s="3"/>
      <c r="F751" s="3">
        <f t="shared" si="29"/>
        <v>0</v>
      </c>
    </row>
    <row r="752" spans="1:6" x14ac:dyDescent="0.3">
      <c r="A752" s="3"/>
      <c r="B752" s="4"/>
      <c r="C752" s="3"/>
      <c r="D752" s="3">
        <f t="shared" si="30"/>
        <v>4100</v>
      </c>
      <c r="E752" s="3">
        <v>471</v>
      </c>
      <c r="F752" s="3">
        <f t="shared" si="29"/>
        <v>367.68058020286355</v>
      </c>
    </row>
    <row r="753" spans="1:6" x14ac:dyDescent="0.3">
      <c r="A753" s="3"/>
      <c r="B753" s="4"/>
      <c r="C753" s="3"/>
      <c r="D753" s="3">
        <f t="shared" si="30"/>
        <v>4200</v>
      </c>
      <c r="E753" s="3"/>
      <c r="F753" s="3">
        <f t="shared" si="29"/>
        <v>0</v>
      </c>
    </row>
    <row r="754" spans="1:6" x14ac:dyDescent="0.3">
      <c r="A754" s="3"/>
      <c r="B754" s="4"/>
      <c r="C754" s="3"/>
      <c r="D754" s="3">
        <f t="shared" si="30"/>
        <v>4300</v>
      </c>
      <c r="E754" s="3">
        <v>466</v>
      </c>
      <c r="F754" s="3">
        <f t="shared" si="29"/>
        <v>381.52262783413499</v>
      </c>
    </row>
    <row r="755" spans="1:6" x14ac:dyDescent="0.3">
      <c r="A755" s="3"/>
      <c r="B755" s="4"/>
      <c r="C755" s="3"/>
      <c r="D755" s="3">
        <f t="shared" si="30"/>
        <v>4400</v>
      </c>
      <c r="E755" s="3"/>
      <c r="F755" s="3">
        <f t="shared" si="29"/>
        <v>0</v>
      </c>
    </row>
    <row r="756" spans="1:6" x14ac:dyDescent="0.3">
      <c r="A756" s="3"/>
      <c r="B756" s="4"/>
      <c r="C756" s="3"/>
      <c r="D756" s="3">
        <f t="shared" si="30"/>
        <v>4500</v>
      </c>
      <c r="E756" s="3">
        <v>478</v>
      </c>
      <c r="F756" s="3">
        <f t="shared" si="29"/>
        <v>409.5494422952512</v>
      </c>
    </row>
    <row r="757" spans="1:6" x14ac:dyDescent="0.3">
      <c r="A757" s="3"/>
      <c r="B757" s="4"/>
      <c r="C757" s="3"/>
      <c r="D757" s="3">
        <f t="shared" si="30"/>
        <v>4600</v>
      </c>
      <c r="E757" s="3"/>
      <c r="F757" s="3">
        <f t="shared" si="29"/>
        <v>0</v>
      </c>
    </row>
    <row r="758" spans="1:6" x14ac:dyDescent="0.3">
      <c r="A758" s="3"/>
      <c r="B758" s="4"/>
      <c r="C758" s="3"/>
      <c r="D758" s="3">
        <f t="shared" si="30"/>
        <v>4700</v>
      </c>
      <c r="E758" s="3">
        <v>497</v>
      </c>
      <c r="F758" s="3">
        <f t="shared" si="29"/>
        <v>444.75431997093318</v>
      </c>
    </row>
    <row r="759" spans="1:6" x14ac:dyDescent="0.3">
      <c r="A759" s="3"/>
      <c r="B759" s="4"/>
      <c r="C759" s="3"/>
      <c r="D759" s="3">
        <f t="shared" si="30"/>
        <v>4800</v>
      </c>
      <c r="E759" s="3"/>
      <c r="F759" s="3">
        <f t="shared" si="29"/>
        <v>0</v>
      </c>
    </row>
    <row r="760" spans="1:6" x14ac:dyDescent="0.3">
      <c r="A760" s="3"/>
      <c r="B760" s="4"/>
      <c r="C760" s="3"/>
      <c r="D760" s="3">
        <f t="shared" si="30"/>
        <v>4900</v>
      </c>
      <c r="E760" s="3">
        <v>512</v>
      </c>
      <c r="F760" s="3">
        <f t="shared" si="29"/>
        <v>477.674402989459</v>
      </c>
    </row>
    <row r="761" spans="1:6" x14ac:dyDescent="0.3">
      <c r="A761" s="3"/>
      <c r="B761" s="4"/>
      <c r="C761" s="3"/>
      <c r="D761" s="3">
        <f t="shared" si="30"/>
        <v>5000</v>
      </c>
      <c r="E761" s="3"/>
      <c r="F761" s="3">
        <f t="shared" si="29"/>
        <v>0</v>
      </c>
    </row>
    <row r="762" spans="1:6" x14ac:dyDescent="0.3">
      <c r="A762" s="3"/>
      <c r="B762" s="4"/>
      <c r="C762" s="3"/>
      <c r="D762" s="3">
        <f t="shared" si="30"/>
        <v>5100</v>
      </c>
      <c r="E762" s="3">
        <v>518</v>
      </c>
      <c r="F762" s="3">
        <f t="shared" si="29"/>
        <v>502.99754377294033</v>
      </c>
    </row>
    <row r="763" spans="1:6" x14ac:dyDescent="0.3">
      <c r="A763" s="3"/>
      <c r="B763" s="4"/>
      <c r="C763" s="3"/>
      <c r="D763" s="3">
        <f t="shared" si="30"/>
        <v>5200</v>
      </c>
      <c r="E763" s="3"/>
      <c r="F763" s="3">
        <f t="shared" si="29"/>
        <v>0</v>
      </c>
    </row>
    <row r="764" spans="1:6" x14ac:dyDescent="0.3">
      <c r="A764" s="3"/>
      <c r="B764" s="4"/>
      <c r="C764" s="3"/>
      <c r="D764" s="3">
        <f t="shared" si="30"/>
        <v>5300</v>
      </c>
      <c r="E764" s="3">
        <v>519</v>
      </c>
      <c r="F764" s="3">
        <f t="shared" si="29"/>
        <v>523.732055286633</v>
      </c>
    </row>
    <row r="765" spans="1:6" x14ac:dyDescent="0.3">
      <c r="A765" s="3"/>
      <c r="B765" s="4"/>
      <c r="C765" s="3"/>
      <c r="D765" s="3">
        <f t="shared" si="30"/>
        <v>5400</v>
      </c>
      <c r="E765" s="3"/>
      <c r="F765" s="3">
        <f t="shared" si="29"/>
        <v>0</v>
      </c>
    </row>
    <row r="766" spans="1:6" x14ac:dyDescent="0.3">
      <c r="A766" s="3"/>
      <c r="B766" s="4"/>
      <c r="C766" s="3"/>
      <c r="D766" s="3">
        <f t="shared" si="30"/>
        <v>5500</v>
      </c>
      <c r="E766" s="3">
        <v>517</v>
      </c>
      <c r="F766" s="3">
        <f t="shared" si="29"/>
        <v>541.40113396864103</v>
      </c>
    </row>
    <row r="767" spans="1:6" x14ac:dyDescent="0.3">
      <c r="A767" s="3"/>
      <c r="B767" s="4"/>
      <c r="C767" s="3"/>
      <c r="D767" s="3">
        <f t="shared" si="30"/>
        <v>5600</v>
      </c>
      <c r="E767" s="3"/>
      <c r="F767" s="3">
        <f t="shared" si="29"/>
        <v>0</v>
      </c>
    </row>
    <row r="768" spans="1:6" x14ac:dyDescent="0.3">
      <c r="A768" s="3"/>
      <c r="B768" s="4"/>
      <c r="C768" s="3"/>
      <c r="D768" s="3">
        <f t="shared" si="30"/>
        <v>5700</v>
      </c>
      <c r="E768" s="3">
        <v>516</v>
      </c>
      <c r="F768" s="3">
        <f t="shared" si="29"/>
        <v>560.00317046898783</v>
      </c>
    </row>
    <row r="769" spans="1:6" x14ac:dyDescent="0.3">
      <c r="A769" s="3"/>
      <c r="B769" s="4"/>
      <c r="C769" s="3"/>
      <c r="D769" s="3">
        <f t="shared" si="30"/>
        <v>5800</v>
      </c>
      <c r="E769" s="3"/>
      <c r="F769" s="3">
        <f t="shared" si="29"/>
        <v>0</v>
      </c>
    </row>
    <row r="770" spans="1:6" x14ac:dyDescent="0.3">
      <c r="A770" s="3"/>
      <c r="B770" s="4"/>
      <c r="C770" s="3"/>
      <c r="D770" s="3">
        <f t="shared" si="30"/>
        <v>5900</v>
      </c>
      <c r="E770" s="3">
        <v>507</v>
      </c>
      <c r="F770" s="3">
        <f t="shared" si="29"/>
        <v>569.54218816261505</v>
      </c>
    </row>
    <row r="771" spans="1:6" x14ac:dyDescent="0.3">
      <c r="A771" s="3"/>
      <c r="B771" s="4"/>
      <c r="C771" s="3"/>
      <c r="D771" s="3">
        <f t="shared" si="30"/>
        <v>6000</v>
      </c>
      <c r="E771" s="3"/>
      <c r="F771" s="3">
        <f t="shared" si="29"/>
        <v>0</v>
      </c>
    </row>
    <row r="772" spans="1:6" x14ac:dyDescent="0.3">
      <c r="A772" s="3"/>
      <c r="B772" s="4"/>
      <c r="C772" s="3"/>
      <c r="D772" s="3">
        <f t="shared" si="30"/>
        <v>6100</v>
      </c>
      <c r="E772" s="3">
        <v>494</v>
      </c>
      <c r="F772" s="3">
        <f t="shared" si="29"/>
        <v>573.75001832287774</v>
      </c>
    </row>
    <row r="773" spans="1:6" x14ac:dyDescent="0.3">
      <c r="A773" s="3"/>
      <c r="B773" s="4"/>
      <c r="C773" s="3"/>
      <c r="D773" s="3">
        <f t="shared" si="30"/>
        <v>6200</v>
      </c>
      <c r="E773" s="3"/>
      <c r="F773" s="3">
        <f t="shared" si="29"/>
        <v>0</v>
      </c>
    </row>
    <row r="774" spans="1:6" x14ac:dyDescent="0.3">
      <c r="A774" s="3"/>
      <c r="B774" s="4"/>
      <c r="C774" s="3"/>
      <c r="D774" s="3">
        <f t="shared" si="30"/>
        <v>6300</v>
      </c>
      <c r="E774" s="3">
        <v>472</v>
      </c>
      <c r="F774" s="3">
        <f t="shared" si="29"/>
        <v>566.17211604330964</v>
      </c>
    </row>
    <row r="775" spans="1:6" x14ac:dyDescent="0.3">
      <c r="A775" s="3"/>
      <c r="B775" s="4"/>
      <c r="C775" s="3"/>
      <c r="D775" s="3">
        <f t="shared" si="30"/>
        <v>6400</v>
      </c>
      <c r="E775" s="3"/>
      <c r="F775" s="3">
        <f t="shared" si="29"/>
        <v>0</v>
      </c>
    </row>
    <row r="776" spans="1:6" x14ac:dyDescent="0.3">
      <c r="A776" s="3"/>
      <c r="B776" s="4"/>
      <c r="C776" s="3"/>
      <c r="D776" s="3">
        <f t="shared" si="30"/>
        <v>6500</v>
      </c>
      <c r="E776" s="3">
        <v>448</v>
      </c>
      <c r="F776" s="3">
        <f t="shared" si="29"/>
        <v>554.4435034699078</v>
      </c>
    </row>
    <row r="777" spans="1:6" x14ac:dyDescent="0.3">
      <c r="A777" s="3"/>
      <c r="B777" s="4"/>
      <c r="C777" s="3"/>
      <c r="D777" s="3">
        <f t="shared" si="30"/>
        <v>6600</v>
      </c>
      <c r="E777" s="3"/>
      <c r="F777" s="3">
        <f t="shared" si="29"/>
        <v>0</v>
      </c>
    </row>
    <row r="778" spans="1:6" x14ac:dyDescent="0.3">
      <c r="A778" s="3"/>
      <c r="B778" s="4"/>
      <c r="C778" s="3"/>
      <c r="D778" s="3">
        <f t="shared" si="30"/>
        <v>6700</v>
      </c>
      <c r="E778" s="3"/>
      <c r="F778" s="3">
        <f t="shared" si="29"/>
        <v>0</v>
      </c>
    </row>
    <row r="779" spans="1:6" x14ac:dyDescent="0.3">
      <c r="A779" s="3"/>
      <c r="B779" s="4"/>
      <c r="C779" s="3"/>
      <c r="D779" s="3">
        <f t="shared" si="30"/>
        <v>6800</v>
      </c>
      <c r="E779" s="3"/>
      <c r="F779" s="3">
        <f t="shared" si="29"/>
        <v>0</v>
      </c>
    </row>
    <row r="780" spans="1:6" x14ac:dyDescent="0.3">
      <c r="A780" s="3"/>
      <c r="B780" s="4"/>
      <c r="C780" s="3"/>
      <c r="D780" s="3">
        <f t="shared" si="30"/>
        <v>6900</v>
      </c>
      <c r="E780" s="3"/>
      <c r="F780" s="3">
        <f t="shared" si="29"/>
        <v>0</v>
      </c>
    </row>
    <row r="781" spans="1:6" x14ac:dyDescent="0.3">
      <c r="A781" s="3"/>
      <c r="B781" s="4"/>
      <c r="C781" s="3"/>
      <c r="D781" s="3">
        <f t="shared" si="30"/>
        <v>7000</v>
      </c>
      <c r="E781" s="3"/>
      <c r="F781" s="3">
        <f t="shared" si="29"/>
        <v>0</v>
      </c>
    </row>
    <row r="782" spans="1:6" ht="28.8" x14ac:dyDescent="0.3">
      <c r="A782" s="3"/>
      <c r="B782" s="4" t="s">
        <v>43</v>
      </c>
      <c r="C782" s="3" t="s">
        <v>187</v>
      </c>
      <c r="D782" s="4" t="s">
        <v>272</v>
      </c>
      <c r="E782" s="3">
        <v>4.5</v>
      </c>
    </row>
    <row r="783" spans="1:6" x14ac:dyDescent="0.3">
      <c r="A783" s="3"/>
      <c r="B783" s="4"/>
      <c r="C783" s="3">
        <v>10.5</v>
      </c>
      <c r="D783" s="4" t="s">
        <v>273</v>
      </c>
      <c r="E783" s="3">
        <v>4.3899999999999997</v>
      </c>
    </row>
    <row r="784" spans="1:6" x14ac:dyDescent="0.3">
      <c r="A784" s="3"/>
      <c r="B784" s="4"/>
      <c r="C784" s="3"/>
      <c r="D784" s="4" t="s">
        <v>274</v>
      </c>
      <c r="E784" s="3">
        <v>2.4500000000000002</v>
      </c>
    </row>
    <row r="785" spans="1:6" x14ac:dyDescent="0.3">
      <c r="A785" s="3"/>
      <c r="B785" s="4"/>
      <c r="C785" s="3"/>
      <c r="D785" s="4" t="s">
        <v>275</v>
      </c>
      <c r="E785" s="3">
        <v>248</v>
      </c>
    </row>
    <row r="786" spans="1:6" x14ac:dyDescent="0.3">
      <c r="A786" s="3"/>
      <c r="B786" s="4"/>
      <c r="C786" s="3"/>
      <c r="D786" s="4" t="s">
        <v>276</v>
      </c>
      <c r="E786" s="3">
        <v>0.79900000000000004</v>
      </c>
    </row>
    <row r="787" spans="1:6" ht="28.8" x14ac:dyDescent="0.3">
      <c r="A787" s="3"/>
      <c r="B787" s="4"/>
      <c r="C787" s="3"/>
      <c r="D787" s="4" t="s">
        <v>277</v>
      </c>
      <c r="E787" s="3">
        <v>545</v>
      </c>
    </row>
    <row r="788" spans="1:6" x14ac:dyDescent="0.3">
      <c r="A788" s="3"/>
      <c r="B788" s="4"/>
      <c r="C788" s="3"/>
      <c r="D788" s="3">
        <v>2500</v>
      </c>
      <c r="E788" s="3">
        <v>589</v>
      </c>
      <c r="F788" s="3">
        <f>E788*D788*2*PI()/60/550</f>
        <v>280.36334438854368</v>
      </c>
    </row>
    <row r="789" spans="1:6" x14ac:dyDescent="0.3">
      <c r="A789" s="3"/>
      <c r="B789" s="4"/>
      <c r="C789" s="3"/>
      <c r="D789" s="3">
        <f>2600</f>
        <v>2600</v>
      </c>
      <c r="E789" s="3"/>
      <c r="F789" s="3">
        <f t="shared" ref="F789:F833" si="31">E789*D789*2*PI()/60/550</f>
        <v>0</v>
      </c>
    </row>
    <row r="790" spans="1:6" x14ac:dyDescent="0.3">
      <c r="A790" s="3"/>
      <c r="B790" s="4"/>
      <c r="C790" s="3"/>
      <c r="D790" s="3">
        <f t="shared" ref="D790:D833" si="32">D789+100</f>
        <v>2700</v>
      </c>
      <c r="E790" s="3">
        <v>605</v>
      </c>
      <c r="F790" s="3">
        <f t="shared" si="31"/>
        <v>311.01767270538949</v>
      </c>
    </row>
    <row r="791" spans="1:6" x14ac:dyDescent="0.3">
      <c r="A791" s="3"/>
      <c r="B791" s="4"/>
      <c r="C791" s="3"/>
      <c r="D791" s="3">
        <f t="shared" si="32"/>
        <v>2800</v>
      </c>
      <c r="E791" s="3"/>
      <c r="F791" s="3">
        <f t="shared" si="31"/>
        <v>0</v>
      </c>
    </row>
    <row r="792" spans="1:6" x14ac:dyDescent="0.3">
      <c r="A792" s="3"/>
      <c r="B792" s="4"/>
      <c r="C792" s="3"/>
      <c r="D792" s="3">
        <f t="shared" si="32"/>
        <v>2900</v>
      </c>
      <c r="E792" s="3">
        <v>590</v>
      </c>
      <c r="F792" s="3">
        <f t="shared" si="31"/>
        <v>325.77363819952342</v>
      </c>
    </row>
    <row r="793" spans="1:6" x14ac:dyDescent="0.3">
      <c r="A793" s="3"/>
      <c r="B793" s="4"/>
      <c r="C793" s="3"/>
      <c r="D793" s="3">
        <f>D792+100</f>
        <v>3000</v>
      </c>
      <c r="E793" s="3"/>
      <c r="F793" s="3">
        <f t="shared" si="31"/>
        <v>0</v>
      </c>
    </row>
    <row r="794" spans="1:6" x14ac:dyDescent="0.3">
      <c r="A794" s="3"/>
      <c r="B794" s="4"/>
      <c r="C794" s="3"/>
      <c r="D794" s="3">
        <f t="shared" si="32"/>
        <v>3100</v>
      </c>
      <c r="E794" s="3">
        <v>565</v>
      </c>
      <c r="F794" s="3">
        <f t="shared" si="31"/>
        <v>333.48482016742565</v>
      </c>
    </row>
    <row r="795" spans="1:6" x14ac:dyDescent="0.3">
      <c r="A795" s="3"/>
      <c r="B795" s="4"/>
      <c r="C795" s="3"/>
      <c r="D795" s="3">
        <f t="shared" si="32"/>
        <v>3200</v>
      </c>
      <c r="E795" s="3"/>
      <c r="F795" s="3">
        <f t="shared" si="31"/>
        <v>0</v>
      </c>
    </row>
    <row r="796" spans="1:6" x14ac:dyDescent="0.3">
      <c r="A796" s="3"/>
      <c r="B796" s="4"/>
      <c r="C796" s="3"/>
      <c r="D796" s="3">
        <f t="shared" si="32"/>
        <v>3300</v>
      </c>
      <c r="E796" s="3">
        <v>557</v>
      </c>
      <c r="F796" s="3">
        <f t="shared" si="31"/>
        <v>349.97342160990297</v>
      </c>
    </row>
    <row r="797" spans="1:6" x14ac:dyDescent="0.3">
      <c r="A797" s="3"/>
      <c r="B797" s="4"/>
      <c r="C797" s="3"/>
      <c r="D797" s="3">
        <f t="shared" si="32"/>
        <v>3400</v>
      </c>
      <c r="E797" s="3"/>
      <c r="F797" s="3">
        <f t="shared" si="31"/>
        <v>0</v>
      </c>
    </row>
    <row r="798" spans="1:6" x14ac:dyDescent="0.3">
      <c r="A798" s="3"/>
      <c r="B798" s="4"/>
      <c r="C798" s="3"/>
      <c r="D798" s="3">
        <f t="shared" si="32"/>
        <v>3500</v>
      </c>
      <c r="E798" s="3">
        <v>582</v>
      </c>
      <c r="F798" s="3">
        <f t="shared" si="31"/>
        <v>387.84389305226722</v>
      </c>
    </row>
    <row r="799" spans="1:6" x14ac:dyDescent="0.3">
      <c r="A799" s="3"/>
      <c r="B799" s="4"/>
      <c r="C799" s="3"/>
      <c r="D799" s="3">
        <f t="shared" si="32"/>
        <v>3600</v>
      </c>
      <c r="E799" s="3"/>
      <c r="F799" s="3">
        <f t="shared" si="31"/>
        <v>0</v>
      </c>
    </row>
    <row r="800" spans="1:6" x14ac:dyDescent="0.3">
      <c r="A800" s="3"/>
      <c r="B800" s="4"/>
      <c r="C800" s="3"/>
      <c r="D800" s="3">
        <f t="shared" si="32"/>
        <v>3700</v>
      </c>
      <c r="E800" s="3">
        <v>614</v>
      </c>
      <c r="F800" s="3">
        <f t="shared" si="31"/>
        <v>432.54970851062376</v>
      </c>
    </row>
    <row r="801" spans="1:6" x14ac:dyDescent="0.3">
      <c r="A801" s="3"/>
      <c r="B801" s="4"/>
      <c r="C801" s="3"/>
      <c r="D801" s="3">
        <f t="shared" si="32"/>
        <v>3800</v>
      </c>
      <c r="E801" s="3"/>
      <c r="F801" s="3">
        <f t="shared" si="31"/>
        <v>0</v>
      </c>
    </row>
    <row r="802" spans="1:6" x14ac:dyDescent="0.3">
      <c r="A802" s="3"/>
      <c r="B802" s="4"/>
      <c r="C802" s="3"/>
      <c r="D802" s="3">
        <f t="shared" si="32"/>
        <v>3900</v>
      </c>
      <c r="E802" s="3">
        <v>644</v>
      </c>
      <c r="F802" s="3">
        <f t="shared" si="31"/>
        <v>478.20752174279534</v>
      </c>
    </row>
    <row r="803" spans="1:6" x14ac:dyDescent="0.3">
      <c r="A803" s="3"/>
      <c r="B803" s="4"/>
      <c r="C803" s="3"/>
      <c r="D803" s="3">
        <f t="shared" si="32"/>
        <v>4000</v>
      </c>
      <c r="E803" s="3"/>
      <c r="F803" s="3">
        <f t="shared" si="31"/>
        <v>0</v>
      </c>
    </row>
    <row r="804" spans="1:6" x14ac:dyDescent="0.3">
      <c r="A804" s="3"/>
      <c r="B804" s="4"/>
      <c r="C804" s="3"/>
      <c r="D804" s="3">
        <f t="shared" si="32"/>
        <v>4100</v>
      </c>
      <c r="E804" s="3">
        <v>661</v>
      </c>
      <c r="F804" s="3">
        <f t="shared" si="31"/>
        <v>516.00183336325449</v>
      </c>
    </row>
    <row r="805" spans="1:6" x14ac:dyDescent="0.3">
      <c r="A805" s="3"/>
      <c r="B805" s="4"/>
      <c r="C805" s="3"/>
      <c r="D805" s="3">
        <f t="shared" si="32"/>
        <v>4200</v>
      </c>
      <c r="E805" s="3"/>
      <c r="F805" s="3">
        <f t="shared" si="31"/>
        <v>0</v>
      </c>
    </row>
    <row r="806" spans="1:6" x14ac:dyDescent="0.3">
      <c r="A806" s="3"/>
      <c r="B806" s="4"/>
      <c r="C806" s="3"/>
      <c r="D806" s="3">
        <f t="shared" si="32"/>
        <v>4300</v>
      </c>
      <c r="E806" s="3">
        <v>579</v>
      </c>
      <c r="F806" s="3">
        <f t="shared" si="31"/>
        <v>474.03777149348531</v>
      </c>
    </row>
    <row r="807" spans="1:6" x14ac:dyDescent="0.3">
      <c r="A807" s="3"/>
      <c r="B807" s="4"/>
      <c r="C807" s="3"/>
      <c r="D807" s="3">
        <f t="shared" si="32"/>
        <v>4400</v>
      </c>
      <c r="E807" s="3"/>
      <c r="F807" s="3">
        <f t="shared" si="31"/>
        <v>0</v>
      </c>
    </row>
    <row r="808" spans="1:6" x14ac:dyDescent="0.3">
      <c r="A808" s="3"/>
      <c r="B808" s="4"/>
      <c r="C808" s="3"/>
      <c r="D808" s="3">
        <f t="shared" si="32"/>
        <v>4500</v>
      </c>
      <c r="E808" s="3">
        <v>693</v>
      </c>
      <c r="F808" s="3">
        <f t="shared" si="31"/>
        <v>593.76101152847082</v>
      </c>
    </row>
    <row r="809" spans="1:6" x14ac:dyDescent="0.3">
      <c r="A809" s="3"/>
      <c r="B809" s="4"/>
      <c r="C809" s="3"/>
      <c r="D809" s="3">
        <f t="shared" si="32"/>
        <v>4600</v>
      </c>
      <c r="E809" s="3"/>
      <c r="F809" s="3">
        <f t="shared" si="31"/>
        <v>0</v>
      </c>
    </row>
    <row r="810" spans="1:6" x14ac:dyDescent="0.3">
      <c r="A810" s="3"/>
      <c r="B810" s="4"/>
      <c r="C810" s="3"/>
      <c r="D810" s="3">
        <f t="shared" si="32"/>
        <v>4700</v>
      </c>
      <c r="E810" s="3">
        <v>703</v>
      </c>
      <c r="F810" s="3">
        <f t="shared" si="31"/>
        <v>629.099168892487</v>
      </c>
    </row>
    <row r="811" spans="1:6" x14ac:dyDescent="0.3">
      <c r="A811" s="3"/>
      <c r="B811" s="4"/>
      <c r="C811" s="3"/>
      <c r="D811" s="3">
        <f t="shared" si="32"/>
        <v>4800</v>
      </c>
      <c r="E811" s="3">
        <v>704</v>
      </c>
      <c r="F811" s="3">
        <f t="shared" si="31"/>
        <v>643.39817545518963</v>
      </c>
    </row>
    <row r="812" spans="1:6" x14ac:dyDescent="0.3">
      <c r="A812" s="3"/>
      <c r="B812" s="4"/>
      <c r="C812" s="3"/>
      <c r="D812" s="3">
        <f t="shared" si="32"/>
        <v>4900</v>
      </c>
      <c r="E812" s="3">
        <v>700</v>
      </c>
      <c r="F812" s="3">
        <f t="shared" si="31"/>
        <v>653.07047283715087</v>
      </c>
    </row>
    <row r="813" spans="1:6" x14ac:dyDescent="0.3">
      <c r="A813" s="3"/>
      <c r="B813" s="4"/>
      <c r="C813" s="3"/>
      <c r="D813" s="3">
        <f t="shared" si="32"/>
        <v>5000</v>
      </c>
      <c r="E813" s="3"/>
      <c r="F813" s="3">
        <f t="shared" si="31"/>
        <v>0</v>
      </c>
    </row>
    <row r="814" spans="1:6" x14ac:dyDescent="0.3">
      <c r="A814" s="3"/>
      <c r="B814" s="4"/>
      <c r="C814" s="3"/>
      <c r="D814" s="3">
        <f t="shared" si="32"/>
        <v>5100</v>
      </c>
      <c r="E814" s="3">
        <v>694</v>
      </c>
      <c r="F814" s="3">
        <f t="shared" si="31"/>
        <v>673.90018412822508</v>
      </c>
    </row>
    <row r="815" spans="1:6" x14ac:dyDescent="0.3">
      <c r="A815" s="3"/>
      <c r="B815" s="4"/>
      <c r="C815" s="3"/>
      <c r="D815" s="3">
        <f t="shared" si="32"/>
        <v>5200</v>
      </c>
      <c r="E815" s="3"/>
      <c r="F815" s="3">
        <f t="shared" si="31"/>
        <v>0</v>
      </c>
    </row>
    <row r="816" spans="1:6" x14ac:dyDescent="0.3">
      <c r="A816" s="3"/>
      <c r="B816" s="4"/>
      <c r="C816" s="3"/>
      <c r="D816" s="3">
        <f t="shared" si="32"/>
        <v>5300</v>
      </c>
      <c r="E816" s="3">
        <v>685</v>
      </c>
      <c r="F816" s="3">
        <f t="shared" si="31"/>
        <v>691.24558356713601</v>
      </c>
    </row>
    <row r="817" spans="1:6" x14ac:dyDescent="0.3">
      <c r="A817" s="3"/>
      <c r="B817" s="4"/>
      <c r="C817" s="3"/>
      <c r="D817" s="3">
        <f t="shared" si="32"/>
        <v>5400</v>
      </c>
      <c r="E817" s="3"/>
      <c r="F817" s="3">
        <f t="shared" si="31"/>
        <v>0</v>
      </c>
    </row>
    <row r="818" spans="1:6" x14ac:dyDescent="0.3">
      <c r="A818" s="3"/>
      <c r="B818" s="4"/>
      <c r="C818" s="3"/>
      <c r="D818" s="3">
        <f t="shared" si="32"/>
        <v>5500</v>
      </c>
      <c r="E818" s="3">
        <v>670</v>
      </c>
      <c r="F818" s="3">
        <f t="shared" si="31"/>
        <v>701.62235930172051</v>
      </c>
    </row>
    <row r="819" spans="1:6" x14ac:dyDescent="0.3">
      <c r="A819" s="3"/>
      <c r="B819" s="4"/>
      <c r="C819" s="3"/>
      <c r="D819" s="3">
        <f t="shared" si="32"/>
        <v>5600</v>
      </c>
      <c r="E819" s="3"/>
      <c r="F819" s="3">
        <f t="shared" si="31"/>
        <v>0</v>
      </c>
    </row>
    <row r="820" spans="1:6" x14ac:dyDescent="0.3">
      <c r="A820" s="3"/>
      <c r="B820" s="4"/>
      <c r="C820" s="3"/>
      <c r="D820" s="3">
        <f t="shared" si="32"/>
        <v>5700</v>
      </c>
      <c r="E820" s="3">
        <v>667</v>
      </c>
      <c r="F820" s="3">
        <f t="shared" si="31"/>
        <v>723.88006725351727</v>
      </c>
    </row>
    <row r="821" spans="1:6" x14ac:dyDescent="0.3">
      <c r="A821" s="3"/>
      <c r="B821" s="4"/>
      <c r="C821" s="3"/>
      <c r="D821" s="3">
        <f t="shared" si="32"/>
        <v>5800</v>
      </c>
      <c r="E821" s="3"/>
      <c r="F821" s="3">
        <f t="shared" si="31"/>
        <v>0</v>
      </c>
    </row>
    <row r="822" spans="1:6" x14ac:dyDescent="0.3">
      <c r="A822" s="3"/>
      <c r="B822" s="4"/>
      <c r="C822" s="3"/>
      <c r="D822" s="3">
        <f t="shared" si="32"/>
        <v>5900</v>
      </c>
      <c r="E822" s="3">
        <v>661</v>
      </c>
      <c r="F822" s="3">
        <f t="shared" si="31"/>
        <v>742.53922362029289</v>
      </c>
    </row>
    <row r="823" spans="1:6" x14ac:dyDescent="0.3">
      <c r="A823" s="3"/>
      <c r="B823" s="4"/>
      <c r="C823" s="3"/>
      <c r="D823" s="3">
        <f t="shared" si="32"/>
        <v>6000</v>
      </c>
      <c r="E823" s="3"/>
      <c r="F823" s="3">
        <f t="shared" si="31"/>
        <v>0</v>
      </c>
    </row>
    <row r="824" spans="1:6" x14ac:dyDescent="0.3">
      <c r="A824" s="3"/>
      <c r="B824" s="4"/>
      <c r="C824" s="3"/>
      <c r="D824" s="3">
        <f t="shared" si="32"/>
        <v>6100</v>
      </c>
      <c r="E824" s="3">
        <v>643</v>
      </c>
      <c r="F824" s="3">
        <f t="shared" si="31"/>
        <v>746.80417364698451</v>
      </c>
    </row>
    <row r="825" spans="1:6" x14ac:dyDescent="0.3">
      <c r="A825" s="3"/>
      <c r="B825" s="4"/>
      <c r="C825" s="3"/>
      <c r="D825" s="3">
        <f t="shared" si="32"/>
        <v>6200</v>
      </c>
      <c r="E825" s="3">
        <v>636</v>
      </c>
      <c r="F825" s="3">
        <f t="shared" si="31"/>
        <v>750.78352434153169</v>
      </c>
    </row>
    <row r="826" spans="1:6" x14ac:dyDescent="0.3">
      <c r="A826" s="3"/>
      <c r="B826" s="4"/>
      <c r="C826" s="3"/>
      <c r="D826" s="3">
        <f t="shared" si="32"/>
        <v>6300</v>
      </c>
      <c r="E826" s="3">
        <v>625</v>
      </c>
      <c r="F826" s="3">
        <f t="shared" si="31"/>
        <v>749.69824687938251</v>
      </c>
    </row>
    <row r="827" spans="1:6" x14ac:dyDescent="0.3">
      <c r="A827" s="3"/>
      <c r="B827" s="4"/>
      <c r="C827" s="3"/>
      <c r="D827" s="3">
        <f t="shared" si="32"/>
        <v>6400</v>
      </c>
      <c r="E827" s="3"/>
      <c r="F827" s="3">
        <f t="shared" si="31"/>
        <v>0</v>
      </c>
    </row>
    <row r="828" spans="1:6" x14ac:dyDescent="0.3">
      <c r="A828" s="3"/>
      <c r="B828" s="4"/>
      <c r="C828" s="3"/>
      <c r="D828" s="3">
        <f t="shared" si="32"/>
        <v>6500</v>
      </c>
      <c r="E828" s="3">
        <v>598</v>
      </c>
      <c r="F828" s="3">
        <f t="shared" si="31"/>
        <v>740.08306936385009</v>
      </c>
    </row>
    <row r="829" spans="1:6" x14ac:dyDescent="0.3">
      <c r="A829" s="3"/>
      <c r="B829" s="4"/>
      <c r="C829" s="3"/>
      <c r="D829" s="3">
        <f t="shared" si="32"/>
        <v>6600</v>
      </c>
      <c r="E829" s="3"/>
      <c r="F829" s="3">
        <f t="shared" si="31"/>
        <v>0</v>
      </c>
    </row>
    <row r="830" spans="1:6" x14ac:dyDescent="0.3">
      <c r="A830" s="3"/>
      <c r="B830" s="4"/>
      <c r="C830" s="3"/>
      <c r="D830" s="3">
        <f t="shared" si="32"/>
        <v>6700</v>
      </c>
      <c r="E830" s="3"/>
      <c r="F830" s="3">
        <f t="shared" si="31"/>
        <v>0</v>
      </c>
    </row>
    <row r="831" spans="1:6" x14ac:dyDescent="0.3">
      <c r="A831" s="3"/>
      <c r="B831" s="4"/>
      <c r="C831" s="3"/>
      <c r="D831" s="3">
        <f t="shared" si="32"/>
        <v>6800</v>
      </c>
      <c r="E831" s="3"/>
      <c r="F831" s="3">
        <f t="shared" si="31"/>
        <v>0</v>
      </c>
    </row>
    <row r="832" spans="1:6" x14ac:dyDescent="0.3">
      <c r="A832" s="3"/>
      <c r="B832" s="4"/>
      <c r="C832" s="3"/>
      <c r="D832" s="3">
        <f t="shared" si="32"/>
        <v>6900</v>
      </c>
      <c r="E832" s="3"/>
      <c r="F832" s="3">
        <f t="shared" si="31"/>
        <v>0</v>
      </c>
    </row>
    <row r="833" spans="1:6" x14ac:dyDescent="0.3">
      <c r="A833" s="3"/>
      <c r="B833" s="4"/>
      <c r="C833" s="3"/>
      <c r="D833" s="3">
        <f t="shared" si="32"/>
        <v>7000</v>
      </c>
      <c r="E833" s="3"/>
      <c r="F833" s="3">
        <f t="shared" si="31"/>
        <v>0</v>
      </c>
    </row>
    <row r="834" spans="1:6" ht="28.8" x14ac:dyDescent="0.3">
      <c r="A834" s="3"/>
      <c r="B834" s="4" t="s">
        <v>43</v>
      </c>
      <c r="C834" s="3" t="s">
        <v>55</v>
      </c>
      <c r="D834" s="3" t="s">
        <v>272</v>
      </c>
      <c r="E834" s="4">
        <v>3.25</v>
      </c>
    </row>
    <row r="835" spans="1:6" x14ac:dyDescent="0.3">
      <c r="A835" s="3"/>
      <c r="B835" s="4"/>
      <c r="C835" s="3">
        <v>10.4</v>
      </c>
      <c r="D835" s="3" t="s">
        <v>273</v>
      </c>
      <c r="E835" s="4">
        <v>4.0199999999999996</v>
      </c>
    </row>
    <row r="836" spans="1:6" x14ac:dyDescent="0.3">
      <c r="A836" s="3"/>
      <c r="B836" s="4"/>
      <c r="C836" s="3"/>
      <c r="D836" s="4" t="s">
        <v>274</v>
      </c>
      <c r="E836" s="3">
        <v>2.1</v>
      </c>
    </row>
    <row r="837" spans="1:6" x14ac:dyDescent="0.3">
      <c r="A837" s="3"/>
      <c r="B837" s="4"/>
      <c r="C837" s="3"/>
      <c r="D837" s="4" t="s">
        <v>275</v>
      </c>
      <c r="E837" s="3">
        <v>224</v>
      </c>
    </row>
    <row r="838" spans="1:6" x14ac:dyDescent="0.3">
      <c r="A838" s="3"/>
      <c r="B838" s="4"/>
      <c r="C838" s="3"/>
      <c r="D838" s="4" t="s">
        <v>276</v>
      </c>
      <c r="E838" s="3">
        <v>0.63</v>
      </c>
    </row>
    <row r="839" spans="1:6" ht="28.8" x14ac:dyDescent="0.3">
      <c r="A839" s="3"/>
      <c r="B839" s="4"/>
      <c r="C839" s="3"/>
      <c r="D839" s="4" t="s">
        <v>277</v>
      </c>
      <c r="E839" s="3">
        <v>331</v>
      </c>
    </row>
    <row r="840" spans="1:6" x14ac:dyDescent="0.3">
      <c r="A840" s="3"/>
      <c r="B840" s="4"/>
      <c r="C840" s="3"/>
      <c r="D840" s="3">
        <v>2500</v>
      </c>
      <c r="E840" s="3">
        <v>315</v>
      </c>
      <c r="F840" s="3">
        <f>E840*D840*2*PI()/60/550</f>
        <v>149.93964937587648</v>
      </c>
    </row>
    <row r="841" spans="1:6" x14ac:dyDescent="0.3">
      <c r="A841" s="3"/>
      <c r="B841" s="4"/>
      <c r="C841" s="3"/>
      <c r="D841" s="3">
        <f>2600</f>
        <v>2600</v>
      </c>
      <c r="E841" s="3"/>
      <c r="F841" s="3">
        <f t="shared" ref="F841:F885" si="33">E841*D841*2*PI()/60/550</f>
        <v>0</v>
      </c>
    </row>
    <row r="842" spans="1:6" x14ac:dyDescent="0.3">
      <c r="A842" s="3"/>
      <c r="B842" s="4"/>
      <c r="C842" s="3"/>
      <c r="D842" s="3">
        <f t="shared" ref="D842:D885" si="34">D841+100</f>
        <v>2700</v>
      </c>
      <c r="E842" s="3">
        <v>290</v>
      </c>
      <c r="F842" s="3">
        <f t="shared" si="33"/>
        <v>149.0828513794429</v>
      </c>
    </row>
    <row r="843" spans="1:6" x14ac:dyDescent="0.3">
      <c r="A843" s="3"/>
      <c r="B843" s="4"/>
      <c r="C843" s="3"/>
      <c r="D843" s="3">
        <f t="shared" si="34"/>
        <v>2800</v>
      </c>
      <c r="E843" s="3"/>
      <c r="F843" s="3">
        <f t="shared" si="33"/>
        <v>0</v>
      </c>
    </row>
    <row r="844" spans="1:6" x14ac:dyDescent="0.3">
      <c r="A844" s="3"/>
      <c r="B844" s="4"/>
      <c r="C844" s="3"/>
      <c r="D844" s="3">
        <f t="shared" si="34"/>
        <v>2900</v>
      </c>
      <c r="E844" s="3">
        <v>303</v>
      </c>
      <c r="F844" s="3">
        <f t="shared" si="33"/>
        <v>167.30408877026372</v>
      </c>
    </row>
    <row r="845" spans="1:6" x14ac:dyDescent="0.3">
      <c r="A845" s="3"/>
      <c r="B845" s="4"/>
      <c r="C845" s="3"/>
      <c r="D845" s="3">
        <f>D844+100</f>
        <v>3000</v>
      </c>
      <c r="E845" s="3"/>
      <c r="F845" s="3">
        <f t="shared" si="33"/>
        <v>0</v>
      </c>
    </row>
    <row r="846" spans="1:6" x14ac:dyDescent="0.3">
      <c r="A846" s="3"/>
      <c r="B846" s="4"/>
      <c r="C846" s="3"/>
      <c r="D846" s="3">
        <f t="shared" si="34"/>
        <v>3100</v>
      </c>
      <c r="E846" s="3">
        <v>340</v>
      </c>
      <c r="F846" s="3">
        <f t="shared" si="33"/>
        <v>200.68113072022072</v>
      </c>
    </row>
    <row r="847" spans="1:6" x14ac:dyDescent="0.3">
      <c r="A847" s="3"/>
      <c r="B847" s="4"/>
      <c r="C847" s="3"/>
      <c r="D847" s="3">
        <f t="shared" si="34"/>
        <v>3200</v>
      </c>
      <c r="E847" s="3"/>
      <c r="F847" s="3">
        <f t="shared" si="33"/>
        <v>0</v>
      </c>
    </row>
    <row r="848" spans="1:6" x14ac:dyDescent="0.3">
      <c r="A848" s="3"/>
      <c r="B848" s="4"/>
      <c r="C848" s="3"/>
      <c r="D848" s="3">
        <f t="shared" si="34"/>
        <v>3300</v>
      </c>
      <c r="E848" s="3">
        <v>370</v>
      </c>
      <c r="F848" s="3">
        <f t="shared" si="33"/>
        <v>232.47785636564467</v>
      </c>
    </row>
    <row r="849" spans="1:6" x14ac:dyDescent="0.3">
      <c r="A849" s="3"/>
      <c r="B849" s="4"/>
      <c r="C849" s="3"/>
      <c r="D849" s="3">
        <f t="shared" si="34"/>
        <v>3400</v>
      </c>
      <c r="E849" s="3"/>
      <c r="F849" s="3">
        <f t="shared" si="33"/>
        <v>0</v>
      </c>
    </row>
    <row r="850" spans="1:6" x14ac:dyDescent="0.3">
      <c r="A850" s="3"/>
      <c r="B850" s="4"/>
      <c r="C850" s="3"/>
      <c r="D850" s="3">
        <f t="shared" si="34"/>
        <v>3500</v>
      </c>
      <c r="E850" s="3">
        <v>390</v>
      </c>
      <c r="F850" s="3">
        <f t="shared" si="33"/>
        <v>259.89539225151924</v>
      </c>
    </row>
    <row r="851" spans="1:6" x14ac:dyDescent="0.3">
      <c r="A851" s="3"/>
      <c r="B851" s="4"/>
      <c r="C851" s="3"/>
      <c r="D851" s="3">
        <f t="shared" si="34"/>
        <v>3600</v>
      </c>
      <c r="E851" s="3"/>
      <c r="F851" s="3">
        <f t="shared" si="33"/>
        <v>0</v>
      </c>
    </row>
    <row r="852" spans="1:6" x14ac:dyDescent="0.3">
      <c r="A852" s="3"/>
      <c r="B852" s="4"/>
      <c r="C852" s="3"/>
      <c r="D852" s="3">
        <f t="shared" si="34"/>
        <v>3700</v>
      </c>
      <c r="E852" s="3">
        <v>405</v>
      </c>
      <c r="F852" s="3">
        <f t="shared" si="33"/>
        <v>285.31373281238211</v>
      </c>
    </row>
    <row r="853" spans="1:6" x14ac:dyDescent="0.3">
      <c r="A853" s="3"/>
      <c r="B853" s="4"/>
      <c r="C853" s="3"/>
      <c r="D853" s="3">
        <f t="shared" si="34"/>
        <v>3800</v>
      </c>
      <c r="E853" s="3"/>
      <c r="F853" s="3">
        <f t="shared" si="33"/>
        <v>0</v>
      </c>
    </row>
    <row r="854" spans="1:6" x14ac:dyDescent="0.3">
      <c r="A854" s="3"/>
      <c r="B854" s="4"/>
      <c r="C854" s="3"/>
      <c r="D854" s="3">
        <f t="shared" si="34"/>
        <v>3900</v>
      </c>
      <c r="E854" s="3">
        <v>410</v>
      </c>
      <c r="F854" s="3">
        <f t="shared" si="33"/>
        <v>304.44888806606542</v>
      </c>
    </row>
    <row r="855" spans="1:6" x14ac:dyDescent="0.3">
      <c r="A855" s="3"/>
      <c r="B855" s="4"/>
      <c r="C855" s="3"/>
      <c r="D855" s="3">
        <f t="shared" si="34"/>
        <v>4000</v>
      </c>
      <c r="E855" s="3"/>
      <c r="F855" s="3">
        <f t="shared" si="33"/>
        <v>0</v>
      </c>
    </row>
    <row r="856" spans="1:6" x14ac:dyDescent="0.3">
      <c r="A856" s="3"/>
      <c r="B856" s="4"/>
      <c r="C856" s="3"/>
      <c r="D856" s="3">
        <f t="shared" si="34"/>
        <v>4100</v>
      </c>
      <c r="E856" s="3">
        <v>411</v>
      </c>
      <c r="F856" s="3">
        <f t="shared" si="33"/>
        <v>320.8422897311612</v>
      </c>
    </row>
    <row r="857" spans="1:6" x14ac:dyDescent="0.3">
      <c r="A857" s="3"/>
      <c r="B857" s="4"/>
      <c r="C857" s="3"/>
      <c r="D857" s="3">
        <f t="shared" si="34"/>
        <v>4200</v>
      </c>
      <c r="E857" s="3">
        <v>411</v>
      </c>
      <c r="F857" s="3">
        <f t="shared" si="33"/>
        <v>328.66771143192125</v>
      </c>
    </row>
    <row r="858" spans="1:6" x14ac:dyDescent="0.3">
      <c r="A858" s="3"/>
      <c r="B858" s="4"/>
      <c r="C858" s="3"/>
      <c r="D858" s="3">
        <f t="shared" si="34"/>
        <v>4300</v>
      </c>
      <c r="E858" s="3">
        <v>410</v>
      </c>
      <c r="F858" s="3">
        <f t="shared" si="33"/>
        <v>335.67441504720034</v>
      </c>
    </row>
    <row r="859" spans="1:6" x14ac:dyDescent="0.3">
      <c r="A859" s="3"/>
      <c r="B859" s="4"/>
      <c r="C859" s="3"/>
      <c r="D859" s="3">
        <f t="shared" si="34"/>
        <v>4400</v>
      </c>
      <c r="E859" s="3"/>
      <c r="F859" s="3">
        <f t="shared" si="33"/>
        <v>0</v>
      </c>
    </row>
    <row r="860" spans="1:6" x14ac:dyDescent="0.3">
      <c r="A860" s="3"/>
      <c r="B860" s="4"/>
      <c r="C860" s="3"/>
      <c r="D860" s="3">
        <f t="shared" si="34"/>
        <v>4500</v>
      </c>
      <c r="E860" s="3">
        <v>406</v>
      </c>
      <c r="F860" s="3">
        <f t="shared" si="33"/>
        <v>347.85998655203343</v>
      </c>
    </row>
    <row r="861" spans="1:6" x14ac:dyDescent="0.3">
      <c r="A861" s="3"/>
      <c r="B861" s="4"/>
      <c r="C861" s="3"/>
      <c r="D861" s="3">
        <f t="shared" si="34"/>
        <v>4600</v>
      </c>
      <c r="E861" s="3"/>
      <c r="F861" s="3">
        <f t="shared" si="33"/>
        <v>0</v>
      </c>
    </row>
    <row r="862" spans="1:6" x14ac:dyDescent="0.3">
      <c r="A862" s="3"/>
      <c r="B862" s="4"/>
      <c r="C862" s="3"/>
      <c r="D862" s="3">
        <f t="shared" si="34"/>
        <v>4700</v>
      </c>
      <c r="E862" s="3">
        <v>407</v>
      </c>
      <c r="F862" s="3">
        <f t="shared" si="33"/>
        <v>364.21530830617667</v>
      </c>
    </row>
    <row r="863" spans="1:6" x14ac:dyDescent="0.3">
      <c r="A863" s="3"/>
      <c r="B863" s="4"/>
      <c r="C863" s="3"/>
      <c r="D863" s="3">
        <f t="shared" si="34"/>
        <v>4800</v>
      </c>
      <c r="E863" s="3"/>
      <c r="F863" s="3">
        <f t="shared" si="33"/>
        <v>0</v>
      </c>
    </row>
    <row r="864" spans="1:6" x14ac:dyDescent="0.3">
      <c r="A864" s="3"/>
      <c r="B864" s="4"/>
      <c r="C864" s="3"/>
      <c r="D864" s="3">
        <f t="shared" si="34"/>
        <v>4900</v>
      </c>
      <c r="E864" s="3">
        <v>408</v>
      </c>
      <c r="F864" s="3">
        <f t="shared" si="33"/>
        <v>380.64678988222516</v>
      </c>
    </row>
    <row r="865" spans="1:6" x14ac:dyDescent="0.3">
      <c r="A865" s="3"/>
      <c r="B865" s="4"/>
      <c r="C865" s="3"/>
      <c r="D865" s="3">
        <f t="shared" si="34"/>
        <v>5000</v>
      </c>
      <c r="E865" s="3"/>
      <c r="F865" s="3">
        <f t="shared" si="33"/>
        <v>0</v>
      </c>
    </row>
    <row r="866" spans="1:6" x14ac:dyDescent="0.3">
      <c r="A866" s="3"/>
      <c r="B866" s="4"/>
      <c r="C866" s="3"/>
      <c r="D866" s="3">
        <f t="shared" si="34"/>
        <v>5100</v>
      </c>
      <c r="E866" s="3">
        <v>407</v>
      </c>
      <c r="F866" s="3">
        <f t="shared" si="33"/>
        <v>395.21235582159596</v>
      </c>
    </row>
    <row r="867" spans="1:6" x14ac:dyDescent="0.3">
      <c r="A867" s="3"/>
      <c r="B867" s="4"/>
      <c r="C867" s="3"/>
      <c r="D867" s="3">
        <f t="shared" si="34"/>
        <v>5200</v>
      </c>
      <c r="E867" s="3"/>
      <c r="F867" s="3">
        <f t="shared" si="33"/>
        <v>0</v>
      </c>
    </row>
    <row r="868" spans="1:6" x14ac:dyDescent="0.3">
      <c r="A868" s="3"/>
      <c r="B868" s="4"/>
      <c r="C868" s="3"/>
      <c r="D868" s="3">
        <f t="shared" si="34"/>
        <v>5300</v>
      </c>
      <c r="E868" s="3">
        <v>406</v>
      </c>
      <c r="F868" s="3">
        <f t="shared" si="33"/>
        <v>409.70176193906161</v>
      </c>
    </row>
    <row r="869" spans="1:6" x14ac:dyDescent="0.3">
      <c r="A869" s="3"/>
      <c r="B869" s="4"/>
      <c r="C869" s="3"/>
      <c r="D869" s="3">
        <f t="shared" si="34"/>
        <v>5400</v>
      </c>
      <c r="E869" s="3"/>
      <c r="F869" s="3">
        <f t="shared" si="33"/>
        <v>0</v>
      </c>
    </row>
    <row r="870" spans="1:6" x14ac:dyDescent="0.3">
      <c r="A870" s="3"/>
      <c r="B870" s="4"/>
      <c r="C870" s="3"/>
      <c r="D870" s="3">
        <f t="shared" si="34"/>
        <v>5500</v>
      </c>
      <c r="E870" s="3">
        <v>404</v>
      </c>
      <c r="F870" s="3">
        <f t="shared" si="33"/>
        <v>423.06781068342548</v>
      </c>
    </row>
    <row r="871" spans="1:6" x14ac:dyDescent="0.3">
      <c r="A871" s="3"/>
      <c r="B871" s="4"/>
      <c r="C871" s="3"/>
      <c r="D871" s="3">
        <f t="shared" si="34"/>
        <v>5600</v>
      </c>
      <c r="E871" s="3"/>
      <c r="F871" s="3">
        <f t="shared" si="33"/>
        <v>0</v>
      </c>
    </row>
    <row r="872" spans="1:6" x14ac:dyDescent="0.3">
      <c r="A872" s="3"/>
      <c r="B872" s="4"/>
      <c r="C872" s="3"/>
      <c r="D872" s="3">
        <f t="shared" si="34"/>
        <v>5700</v>
      </c>
      <c r="E872" s="3">
        <v>400</v>
      </c>
      <c r="F872" s="3">
        <f t="shared" si="33"/>
        <v>434.11098485968057</v>
      </c>
    </row>
    <row r="873" spans="1:6" x14ac:dyDescent="0.3">
      <c r="A873" s="3"/>
      <c r="B873" s="4"/>
      <c r="C873" s="3"/>
      <c r="D873" s="3">
        <f t="shared" si="34"/>
        <v>5800</v>
      </c>
      <c r="E873" s="3"/>
      <c r="F873" s="3">
        <f t="shared" si="33"/>
        <v>0</v>
      </c>
    </row>
    <row r="874" spans="1:6" x14ac:dyDescent="0.3">
      <c r="A874" s="3"/>
      <c r="B874" s="4"/>
      <c r="C874" s="3"/>
      <c r="D874" s="3">
        <f t="shared" si="34"/>
        <v>5900</v>
      </c>
      <c r="E874" s="3">
        <v>397</v>
      </c>
      <c r="F874" s="3">
        <f t="shared" si="33"/>
        <v>445.9728771214165</v>
      </c>
    </row>
    <row r="875" spans="1:6" x14ac:dyDescent="0.3">
      <c r="A875" s="3"/>
      <c r="B875" s="4"/>
      <c r="C875" s="3"/>
      <c r="D875" s="3">
        <f t="shared" si="34"/>
        <v>6000</v>
      </c>
      <c r="E875" s="3"/>
      <c r="F875" s="3">
        <f t="shared" si="33"/>
        <v>0</v>
      </c>
    </row>
    <row r="876" spans="1:6" x14ac:dyDescent="0.3">
      <c r="A876" s="3"/>
      <c r="B876" s="4"/>
      <c r="C876" s="3"/>
      <c r="D876" s="3">
        <f t="shared" si="34"/>
        <v>6100</v>
      </c>
      <c r="E876" s="3">
        <v>393</v>
      </c>
      <c r="F876" s="3">
        <f t="shared" si="33"/>
        <v>456.44485263338248</v>
      </c>
    </row>
    <row r="877" spans="1:6" x14ac:dyDescent="0.3">
      <c r="A877" s="3"/>
      <c r="B877" s="4"/>
      <c r="C877" s="3"/>
      <c r="D877" s="3">
        <f t="shared" si="34"/>
        <v>6200</v>
      </c>
      <c r="E877" s="3"/>
      <c r="F877" s="3">
        <f t="shared" si="33"/>
        <v>0</v>
      </c>
    </row>
    <row r="878" spans="1:6" x14ac:dyDescent="0.3">
      <c r="A878" s="3"/>
      <c r="B878" s="4"/>
      <c r="C878" s="3"/>
      <c r="D878" s="3">
        <f t="shared" si="34"/>
        <v>6300</v>
      </c>
      <c r="E878" s="3">
        <v>387</v>
      </c>
      <c r="F878" s="3">
        <f t="shared" si="33"/>
        <v>464.21315446771359</v>
      </c>
    </row>
    <row r="879" spans="1:6" x14ac:dyDescent="0.3">
      <c r="A879" s="3"/>
      <c r="B879" s="4"/>
      <c r="C879" s="3"/>
      <c r="D879" s="3">
        <f t="shared" si="34"/>
        <v>6400</v>
      </c>
      <c r="E879" s="3">
        <v>382</v>
      </c>
      <c r="F879" s="3">
        <f t="shared" si="33"/>
        <v>465.48883148462585</v>
      </c>
    </row>
    <row r="880" spans="1:6" x14ac:dyDescent="0.3">
      <c r="A880" s="3"/>
      <c r="B880" s="4"/>
      <c r="C880" s="3"/>
      <c r="D880" s="3">
        <f t="shared" si="34"/>
        <v>6500</v>
      </c>
      <c r="E880" s="3">
        <v>370</v>
      </c>
      <c r="F880" s="3">
        <f t="shared" si="33"/>
        <v>457.91092920505776</v>
      </c>
    </row>
    <row r="881" spans="1:6" x14ac:dyDescent="0.3">
      <c r="A881" s="3"/>
      <c r="B881" s="4"/>
      <c r="C881" s="3"/>
      <c r="D881" s="3">
        <f t="shared" si="34"/>
        <v>6600</v>
      </c>
      <c r="E881" s="3"/>
      <c r="F881" s="3">
        <f t="shared" si="33"/>
        <v>0</v>
      </c>
    </row>
    <row r="882" spans="1:6" x14ac:dyDescent="0.3">
      <c r="A882" s="3"/>
      <c r="B882" s="4"/>
      <c r="C882" s="3"/>
      <c r="D882" s="3">
        <f t="shared" si="34"/>
        <v>6700</v>
      </c>
      <c r="E882" s="3"/>
      <c r="F882" s="3">
        <f t="shared" si="33"/>
        <v>0</v>
      </c>
    </row>
    <row r="883" spans="1:6" x14ac:dyDescent="0.3">
      <c r="A883" s="3"/>
      <c r="B883" s="4"/>
      <c r="C883" s="3"/>
      <c r="D883" s="3">
        <f t="shared" si="34"/>
        <v>6800</v>
      </c>
      <c r="E883" s="3"/>
      <c r="F883" s="3">
        <f t="shared" si="33"/>
        <v>0</v>
      </c>
    </row>
    <row r="884" spans="1:6" x14ac:dyDescent="0.3">
      <c r="A884" s="3"/>
      <c r="B884" s="4"/>
      <c r="C884" s="3"/>
      <c r="D884" s="3">
        <f t="shared" si="34"/>
        <v>6900</v>
      </c>
      <c r="E884" s="3"/>
      <c r="F884" s="3">
        <f t="shared" si="33"/>
        <v>0</v>
      </c>
    </row>
    <row r="885" spans="1:6" x14ac:dyDescent="0.3">
      <c r="A885" s="3"/>
      <c r="B885" s="4"/>
      <c r="C885" s="3"/>
      <c r="D885" s="3">
        <f t="shared" si="34"/>
        <v>7000</v>
      </c>
      <c r="E885" s="3"/>
      <c r="F885" s="3">
        <f t="shared" si="33"/>
        <v>0</v>
      </c>
    </row>
    <row r="886" spans="1:6" ht="28.8" x14ac:dyDescent="0.3">
      <c r="A886" s="3"/>
      <c r="B886" s="4" t="s">
        <v>43</v>
      </c>
      <c r="C886" s="3" t="s">
        <v>190</v>
      </c>
      <c r="D886" s="3" t="s">
        <v>272</v>
      </c>
      <c r="E886" s="3">
        <v>3.5</v>
      </c>
    </row>
    <row r="887" spans="1:6" x14ac:dyDescent="0.3">
      <c r="A887" s="3"/>
      <c r="B887" s="4"/>
      <c r="C887" s="3">
        <v>10.42</v>
      </c>
      <c r="D887" s="3" t="s">
        <v>273</v>
      </c>
      <c r="E887" s="3">
        <v>4.0629999999999997</v>
      </c>
    </row>
    <row r="888" spans="1:6" x14ac:dyDescent="0.3">
      <c r="A888" s="3"/>
      <c r="B888" s="4"/>
      <c r="C888" s="3"/>
      <c r="D888" s="4" t="s">
        <v>274</v>
      </c>
      <c r="E888" s="3">
        <v>2.1</v>
      </c>
    </row>
    <row r="889" spans="1:6" x14ac:dyDescent="0.3">
      <c r="A889" s="3"/>
      <c r="B889" s="4"/>
      <c r="C889" s="3"/>
      <c r="D889" s="4" t="s">
        <v>275</v>
      </c>
      <c r="E889" s="3">
        <v>235</v>
      </c>
    </row>
    <row r="890" spans="1:6" x14ac:dyDescent="0.3">
      <c r="A890" s="3"/>
      <c r="B890" s="4"/>
      <c r="C890" s="3"/>
      <c r="D890" s="4" t="s">
        <v>276</v>
      </c>
      <c r="E890" s="3">
        <v>0.67600000000000005</v>
      </c>
    </row>
    <row r="891" spans="1:6" ht="28.8" x14ac:dyDescent="0.3">
      <c r="A891" s="3"/>
      <c r="B891" s="4"/>
      <c r="C891" s="3"/>
      <c r="D891" s="4" t="s">
        <v>277</v>
      </c>
      <c r="E891" s="3">
        <v>363</v>
      </c>
    </row>
    <row r="892" spans="1:6" x14ac:dyDescent="0.3">
      <c r="A892" s="3"/>
      <c r="B892" s="4"/>
      <c r="C892" s="3"/>
      <c r="D892" s="3">
        <v>2500</v>
      </c>
      <c r="E892" s="3">
        <v>347</v>
      </c>
      <c r="F892" s="3">
        <f>E892*D892*2*PI()/60/550</f>
        <v>165.17161375691788</v>
      </c>
    </row>
    <row r="893" spans="1:6" x14ac:dyDescent="0.3">
      <c r="A893" s="3"/>
      <c r="B893" s="4"/>
      <c r="C893" s="3"/>
      <c r="D893" s="3">
        <f>2600</f>
        <v>2600</v>
      </c>
      <c r="E893" s="3"/>
      <c r="F893" s="3">
        <f t="shared" ref="F893:F937" si="35">E893*D893*2*PI()/60/550</f>
        <v>0</v>
      </c>
    </row>
    <row r="894" spans="1:6" x14ac:dyDescent="0.3">
      <c r="A894" s="3"/>
      <c r="B894" s="4"/>
      <c r="C894" s="3"/>
      <c r="D894" s="3">
        <f t="shared" ref="D894:D937" si="36">D893+100</f>
        <v>2700</v>
      </c>
      <c r="E894" s="3">
        <v>367</v>
      </c>
      <c r="F894" s="3">
        <f t="shared" si="35"/>
        <v>188.66691881467429</v>
      </c>
    </row>
    <row r="895" spans="1:6" x14ac:dyDescent="0.3">
      <c r="A895" s="3"/>
      <c r="B895" s="4"/>
      <c r="C895" s="3"/>
      <c r="D895" s="3">
        <f t="shared" si="36"/>
        <v>2800</v>
      </c>
      <c r="E895" s="3"/>
      <c r="F895" s="3">
        <f t="shared" si="35"/>
        <v>0</v>
      </c>
    </row>
    <row r="896" spans="1:6" x14ac:dyDescent="0.3">
      <c r="A896" s="3"/>
      <c r="B896" s="4"/>
      <c r="C896" s="3"/>
      <c r="D896" s="3">
        <f t="shared" si="36"/>
        <v>2900</v>
      </c>
      <c r="E896" s="3">
        <v>470</v>
      </c>
      <c r="F896" s="3">
        <f t="shared" si="35"/>
        <v>259.51459314199326</v>
      </c>
    </row>
    <row r="897" spans="1:6" x14ac:dyDescent="0.3">
      <c r="A897" s="3"/>
      <c r="B897" s="4"/>
      <c r="C897" s="3"/>
      <c r="D897" s="3">
        <f>D896+100</f>
        <v>3000</v>
      </c>
      <c r="E897" s="3"/>
      <c r="F897" s="3">
        <f t="shared" si="35"/>
        <v>0</v>
      </c>
    </row>
    <row r="898" spans="1:6" x14ac:dyDescent="0.3">
      <c r="A898" s="3"/>
      <c r="B898" s="4"/>
      <c r="C898" s="3"/>
      <c r="D898" s="3">
        <f t="shared" si="36"/>
        <v>3100</v>
      </c>
      <c r="E898" s="3">
        <v>320</v>
      </c>
      <c r="F898" s="3">
        <f t="shared" si="35"/>
        <v>188.87635832491364</v>
      </c>
    </row>
    <row r="899" spans="1:6" x14ac:dyDescent="0.3">
      <c r="A899" s="3"/>
      <c r="B899" s="4"/>
      <c r="C899" s="3"/>
      <c r="D899" s="3">
        <f t="shared" si="36"/>
        <v>3200</v>
      </c>
      <c r="E899" s="3"/>
      <c r="F899" s="3">
        <f t="shared" si="35"/>
        <v>0</v>
      </c>
    </row>
    <row r="900" spans="1:6" x14ac:dyDescent="0.3">
      <c r="A900" s="3"/>
      <c r="B900" s="4"/>
      <c r="C900" s="3"/>
      <c r="D900" s="3">
        <f t="shared" si="36"/>
        <v>3300</v>
      </c>
      <c r="E900" s="3">
        <v>342</v>
      </c>
      <c r="F900" s="3">
        <f t="shared" si="35"/>
        <v>214.88493750554184</v>
      </c>
    </row>
    <row r="901" spans="1:6" x14ac:dyDescent="0.3">
      <c r="A901" s="3"/>
      <c r="B901" s="4"/>
      <c r="C901" s="3"/>
      <c r="D901" s="3">
        <f t="shared" si="36"/>
        <v>3400</v>
      </c>
      <c r="E901" s="3"/>
      <c r="F901" s="3">
        <f t="shared" si="35"/>
        <v>0</v>
      </c>
    </row>
    <row r="902" spans="1:6" x14ac:dyDescent="0.3">
      <c r="A902" s="3"/>
      <c r="B902" s="4"/>
      <c r="C902" s="3"/>
      <c r="D902" s="3">
        <f t="shared" si="36"/>
        <v>3500</v>
      </c>
      <c r="E902" s="3">
        <v>407</v>
      </c>
      <c r="F902" s="3">
        <f t="shared" si="35"/>
        <v>271.22416575991883</v>
      </c>
    </row>
    <row r="903" spans="1:6" x14ac:dyDescent="0.3">
      <c r="A903" s="3"/>
      <c r="B903" s="4"/>
      <c r="C903" s="3"/>
      <c r="D903" s="3">
        <f t="shared" si="36"/>
        <v>3600</v>
      </c>
      <c r="E903" s="3"/>
      <c r="F903" s="3">
        <f t="shared" si="35"/>
        <v>0</v>
      </c>
    </row>
    <row r="904" spans="1:6" x14ac:dyDescent="0.3">
      <c r="A904" s="3"/>
      <c r="B904" s="4"/>
      <c r="C904" s="3"/>
      <c r="D904" s="3">
        <f t="shared" si="36"/>
        <v>3700</v>
      </c>
      <c r="E904" s="3">
        <v>427</v>
      </c>
      <c r="F904" s="3">
        <f t="shared" si="35"/>
        <v>300.81225657009173</v>
      </c>
    </row>
    <row r="905" spans="1:6" x14ac:dyDescent="0.3">
      <c r="A905" s="3"/>
      <c r="B905" s="4"/>
      <c r="C905" s="3"/>
      <c r="D905" s="3">
        <f t="shared" si="36"/>
        <v>3800</v>
      </c>
      <c r="E905" s="3"/>
      <c r="F905" s="3">
        <f t="shared" si="35"/>
        <v>0</v>
      </c>
    </row>
    <row r="906" spans="1:6" x14ac:dyDescent="0.3">
      <c r="A906" s="3"/>
      <c r="B906" s="4"/>
      <c r="C906" s="3"/>
      <c r="D906" s="3">
        <f t="shared" si="36"/>
        <v>3900</v>
      </c>
      <c r="E906" s="3">
        <v>465</v>
      </c>
      <c r="F906" s="3">
        <f t="shared" si="35"/>
        <v>345.28959256273271</v>
      </c>
    </row>
    <row r="907" spans="1:6" x14ac:dyDescent="0.3">
      <c r="A907" s="3"/>
      <c r="B907" s="4"/>
      <c r="C907" s="3"/>
      <c r="D907" s="3">
        <f t="shared" si="36"/>
        <v>4000</v>
      </c>
      <c r="E907" s="3">
        <v>494</v>
      </c>
      <c r="F907" s="3">
        <f t="shared" si="35"/>
        <v>376.22952021172307</v>
      </c>
    </row>
    <row r="908" spans="1:6" x14ac:dyDescent="0.3">
      <c r="A908" s="3"/>
      <c r="B908" s="4"/>
      <c r="C908" s="3"/>
      <c r="D908" s="3">
        <f t="shared" si="36"/>
        <v>4100</v>
      </c>
      <c r="E908" s="3">
        <v>448</v>
      </c>
      <c r="F908" s="3">
        <f t="shared" si="35"/>
        <v>349.72590218871102</v>
      </c>
    </row>
    <row r="909" spans="1:6" x14ac:dyDescent="0.3">
      <c r="A909" s="3"/>
      <c r="B909" s="4"/>
      <c r="C909" s="3"/>
      <c r="D909" s="3">
        <f t="shared" si="36"/>
        <v>4200</v>
      </c>
      <c r="E909" s="3"/>
      <c r="F909" s="3">
        <f t="shared" si="35"/>
        <v>0</v>
      </c>
    </row>
    <row r="910" spans="1:6" x14ac:dyDescent="0.3">
      <c r="A910" s="3"/>
      <c r="B910" s="4"/>
      <c r="C910" s="3"/>
      <c r="D910" s="3">
        <f t="shared" si="36"/>
        <v>4300</v>
      </c>
      <c r="E910" s="3">
        <v>462</v>
      </c>
      <c r="F910" s="3">
        <f t="shared" si="35"/>
        <v>378.24775549221107</v>
      </c>
    </row>
    <row r="911" spans="1:6" x14ac:dyDescent="0.3">
      <c r="A911" s="3"/>
      <c r="B911" s="4"/>
      <c r="C911" s="3"/>
      <c r="D911" s="3">
        <f t="shared" si="36"/>
        <v>4400</v>
      </c>
      <c r="E911" s="3"/>
      <c r="F911" s="3">
        <f t="shared" si="35"/>
        <v>0</v>
      </c>
    </row>
    <row r="912" spans="1:6" x14ac:dyDescent="0.3">
      <c r="A912" s="3"/>
      <c r="B912" s="4"/>
      <c r="C912" s="3"/>
      <c r="D912" s="3">
        <f t="shared" si="36"/>
        <v>4500</v>
      </c>
      <c r="E912" s="3">
        <v>471</v>
      </c>
      <c r="F912" s="3">
        <f t="shared" si="35"/>
        <v>403.55185632021619</v>
      </c>
    </row>
    <row r="913" spans="1:6" x14ac:dyDescent="0.3">
      <c r="A913" s="3"/>
      <c r="B913" s="4"/>
      <c r="C913" s="3"/>
      <c r="D913" s="3">
        <f t="shared" si="36"/>
        <v>4600</v>
      </c>
      <c r="E913" s="3"/>
      <c r="F913" s="3">
        <f t="shared" si="35"/>
        <v>0</v>
      </c>
    </row>
    <row r="914" spans="1:6" x14ac:dyDescent="0.3">
      <c r="A914" s="3"/>
      <c r="B914" s="4"/>
      <c r="C914" s="3"/>
      <c r="D914" s="3">
        <f t="shared" si="36"/>
        <v>4700</v>
      </c>
      <c r="E914" s="3">
        <v>471</v>
      </c>
      <c r="F914" s="3">
        <f t="shared" si="35"/>
        <v>421.48749437889245</v>
      </c>
    </row>
    <row r="915" spans="1:6" x14ac:dyDescent="0.3">
      <c r="A915" s="3"/>
      <c r="B915" s="4"/>
      <c r="C915" s="3"/>
      <c r="D915" s="3">
        <f t="shared" si="36"/>
        <v>4800</v>
      </c>
      <c r="E915" s="3"/>
      <c r="F915" s="3">
        <f t="shared" si="35"/>
        <v>0</v>
      </c>
    </row>
    <row r="916" spans="1:6" x14ac:dyDescent="0.3">
      <c r="A916" s="3"/>
      <c r="B916" s="4"/>
      <c r="C916" s="3"/>
      <c r="D916" s="3">
        <f t="shared" si="36"/>
        <v>4900</v>
      </c>
      <c r="E916" s="3">
        <v>465</v>
      </c>
      <c r="F916" s="3">
        <f t="shared" si="35"/>
        <v>433.82538552753601</v>
      </c>
    </row>
    <row r="917" spans="1:6" x14ac:dyDescent="0.3">
      <c r="A917" s="3"/>
      <c r="B917" s="4"/>
      <c r="C917" s="3"/>
      <c r="D917" s="3">
        <f t="shared" si="36"/>
        <v>5000</v>
      </c>
      <c r="E917" s="3"/>
      <c r="F917" s="3">
        <f t="shared" si="35"/>
        <v>0</v>
      </c>
    </row>
    <row r="918" spans="1:6" x14ac:dyDescent="0.3">
      <c r="A918" s="3"/>
      <c r="B918" s="4"/>
      <c r="C918" s="3"/>
      <c r="D918" s="3">
        <f t="shared" si="36"/>
        <v>5100</v>
      </c>
      <c r="E918" s="3">
        <v>458</v>
      </c>
      <c r="F918" s="3">
        <f t="shared" si="35"/>
        <v>444.73528001545691</v>
      </c>
    </row>
    <row r="919" spans="1:6" x14ac:dyDescent="0.3">
      <c r="A919" s="3"/>
      <c r="B919" s="4"/>
      <c r="C919" s="3"/>
      <c r="D919" s="3">
        <f t="shared" si="36"/>
        <v>5200</v>
      </c>
      <c r="E919" s="3"/>
      <c r="F919" s="3">
        <f t="shared" si="35"/>
        <v>0</v>
      </c>
    </row>
    <row r="920" spans="1:6" x14ac:dyDescent="0.3">
      <c r="A920" s="3"/>
      <c r="B920" s="4"/>
      <c r="C920" s="3"/>
      <c r="D920" s="3">
        <f t="shared" si="36"/>
        <v>5300</v>
      </c>
      <c r="E920" s="3">
        <v>449</v>
      </c>
      <c r="F920" s="3">
        <f t="shared" si="35"/>
        <v>453.09382046955335</v>
      </c>
    </row>
    <row r="921" spans="1:6" x14ac:dyDescent="0.3">
      <c r="A921" s="3"/>
      <c r="B921" s="4"/>
      <c r="C921" s="3"/>
      <c r="D921" s="3">
        <f t="shared" si="36"/>
        <v>5400</v>
      </c>
      <c r="E921" s="3"/>
      <c r="F921" s="3">
        <f t="shared" si="35"/>
        <v>0</v>
      </c>
    </row>
    <row r="922" spans="1:6" x14ac:dyDescent="0.3">
      <c r="A922" s="3"/>
      <c r="B922" s="4"/>
      <c r="C922" s="3"/>
      <c r="D922" s="3">
        <f t="shared" si="36"/>
        <v>5500</v>
      </c>
      <c r="E922" s="3">
        <v>438</v>
      </c>
      <c r="F922" s="3">
        <f t="shared" si="35"/>
        <v>458.67252742410983</v>
      </c>
    </row>
    <row r="923" spans="1:6" x14ac:dyDescent="0.3">
      <c r="A923" s="3"/>
      <c r="B923" s="4"/>
      <c r="C923" s="3"/>
      <c r="D923" s="3">
        <f t="shared" si="36"/>
        <v>5600</v>
      </c>
      <c r="E923" s="3"/>
      <c r="F923" s="3">
        <f t="shared" si="35"/>
        <v>0</v>
      </c>
    </row>
    <row r="924" spans="1:6" x14ac:dyDescent="0.3">
      <c r="A924" s="3"/>
      <c r="B924" s="4"/>
      <c r="C924" s="3"/>
      <c r="D924" s="3">
        <f t="shared" si="36"/>
        <v>5700</v>
      </c>
      <c r="E924" s="3">
        <v>429</v>
      </c>
      <c r="F924" s="3">
        <f t="shared" si="35"/>
        <v>465.58403126200733</v>
      </c>
    </row>
    <row r="925" spans="1:6" x14ac:dyDescent="0.3">
      <c r="A925" s="3"/>
      <c r="B925" s="4"/>
      <c r="C925" s="3"/>
      <c r="D925" s="3">
        <f t="shared" si="36"/>
        <v>5800</v>
      </c>
      <c r="E925" s="3"/>
      <c r="F925" s="3">
        <f t="shared" si="35"/>
        <v>0</v>
      </c>
    </row>
    <row r="926" spans="1:6" x14ac:dyDescent="0.3">
      <c r="A926" s="3"/>
      <c r="B926" s="4"/>
      <c r="C926" s="3"/>
      <c r="D926" s="3">
        <f t="shared" si="36"/>
        <v>5900</v>
      </c>
      <c r="E926" s="3">
        <v>411</v>
      </c>
      <c r="F926" s="3">
        <f t="shared" si="35"/>
        <v>461.6998803448418</v>
      </c>
    </row>
    <row r="927" spans="1:6" x14ac:dyDescent="0.3">
      <c r="A927" s="3"/>
      <c r="B927" s="4"/>
      <c r="C927" s="3"/>
      <c r="D927" s="3">
        <f t="shared" si="36"/>
        <v>6000</v>
      </c>
      <c r="E927" s="3"/>
      <c r="F927" s="3">
        <f t="shared" si="35"/>
        <v>0</v>
      </c>
    </row>
    <row r="928" spans="1:6" x14ac:dyDescent="0.3">
      <c r="A928" s="3"/>
      <c r="B928" s="4"/>
      <c r="C928" s="3"/>
      <c r="D928" s="3">
        <f t="shared" si="36"/>
        <v>6100</v>
      </c>
      <c r="E928" s="3">
        <v>411</v>
      </c>
      <c r="F928" s="3">
        <f t="shared" si="35"/>
        <v>477.35072374636178</v>
      </c>
    </row>
    <row r="929" spans="1:6" x14ac:dyDescent="0.3">
      <c r="A929" s="3"/>
      <c r="B929" s="4"/>
      <c r="C929" s="3"/>
      <c r="D929" s="3">
        <f t="shared" si="36"/>
        <v>6200</v>
      </c>
      <c r="E929" s="3"/>
      <c r="F929" s="3">
        <f t="shared" si="35"/>
        <v>0</v>
      </c>
    </row>
    <row r="930" spans="1:6" x14ac:dyDescent="0.3">
      <c r="A930" s="3"/>
      <c r="B930" s="4"/>
      <c r="C930" s="3"/>
      <c r="D930" s="3">
        <f t="shared" si="36"/>
        <v>6300</v>
      </c>
      <c r="E930" s="3">
        <v>395</v>
      </c>
      <c r="F930" s="3">
        <f t="shared" si="35"/>
        <v>473.80929202776974</v>
      </c>
    </row>
    <row r="931" spans="1:6" x14ac:dyDescent="0.3">
      <c r="A931" s="3"/>
      <c r="B931" s="4"/>
      <c r="C931" s="3"/>
      <c r="D931" s="3">
        <f t="shared" si="36"/>
        <v>6400</v>
      </c>
      <c r="E931" s="3"/>
      <c r="F931" s="3">
        <f t="shared" si="35"/>
        <v>0</v>
      </c>
    </row>
    <row r="932" spans="1:6" x14ac:dyDescent="0.3">
      <c r="A932" s="3"/>
      <c r="B932" s="4"/>
      <c r="C932" s="3"/>
      <c r="D932" s="3">
        <f t="shared" si="36"/>
        <v>6500</v>
      </c>
      <c r="E932" s="3">
        <v>370</v>
      </c>
      <c r="F932" s="3">
        <f t="shared" si="35"/>
        <v>457.91092920505776</v>
      </c>
    </row>
    <row r="933" spans="1:6" x14ac:dyDescent="0.3">
      <c r="A933" s="3"/>
      <c r="B933" s="4"/>
      <c r="C933" s="3"/>
      <c r="D933" s="3">
        <f t="shared" si="36"/>
        <v>6600</v>
      </c>
      <c r="E933" s="3"/>
      <c r="F933" s="3">
        <f t="shared" si="35"/>
        <v>0</v>
      </c>
    </row>
    <row r="934" spans="1:6" x14ac:dyDescent="0.3">
      <c r="A934" s="3"/>
      <c r="B934" s="4"/>
      <c r="C934" s="3"/>
      <c r="D934" s="3">
        <f t="shared" si="36"/>
        <v>6700</v>
      </c>
      <c r="E934" s="3"/>
      <c r="F934" s="3">
        <f t="shared" si="35"/>
        <v>0</v>
      </c>
    </row>
    <row r="935" spans="1:6" x14ac:dyDescent="0.3">
      <c r="A935" s="3"/>
      <c r="B935" s="4"/>
      <c r="C935" s="3"/>
      <c r="D935" s="3">
        <f t="shared" si="36"/>
        <v>6800</v>
      </c>
      <c r="E935" s="3"/>
      <c r="F935" s="3">
        <f t="shared" si="35"/>
        <v>0</v>
      </c>
    </row>
    <row r="936" spans="1:6" x14ac:dyDescent="0.3">
      <c r="A936" s="3"/>
      <c r="B936" s="4"/>
      <c r="C936" s="3"/>
      <c r="D936" s="3">
        <f t="shared" si="36"/>
        <v>6900</v>
      </c>
      <c r="E936" s="3"/>
      <c r="F936" s="3">
        <f t="shared" si="35"/>
        <v>0</v>
      </c>
    </row>
    <row r="937" spans="1:6" x14ac:dyDescent="0.3">
      <c r="A937" s="3"/>
      <c r="B937" s="4"/>
      <c r="C937" s="3"/>
      <c r="D937" s="3">
        <f t="shared" si="36"/>
        <v>7000</v>
      </c>
      <c r="E937" s="3"/>
      <c r="F937" s="3">
        <f t="shared" si="35"/>
        <v>0</v>
      </c>
    </row>
    <row r="938" spans="1:6" ht="28.8" x14ac:dyDescent="0.3">
      <c r="A938" s="3"/>
      <c r="B938" s="4" t="s">
        <v>43</v>
      </c>
      <c r="C938" s="3" t="s">
        <v>196</v>
      </c>
      <c r="D938" s="3" t="s">
        <v>272</v>
      </c>
      <c r="E938" s="3">
        <v>4</v>
      </c>
    </row>
    <row r="939" spans="1:6" x14ac:dyDescent="0.3">
      <c r="A939" s="3"/>
      <c r="B939" s="4"/>
      <c r="C939" s="3">
        <v>10.5</v>
      </c>
      <c r="D939" s="3" t="s">
        <v>273</v>
      </c>
      <c r="E939" s="3">
        <v>4.07</v>
      </c>
    </row>
    <row r="940" spans="1:6" x14ac:dyDescent="0.3">
      <c r="A940" s="3"/>
      <c r="B940" s="4"/>
      <c r="C940" s="3"/>
      <c r="D940" s="4" t="s">
        <v>274</v>
      </c>
      <c r="E940" s="3">
        <v>2.08</v>
      </c>
    </row>
    <row r="941" spans="1:6" x14ac:dyDescent="0.3">
      <c r="A941" s="3"/>
      <c r="B941" s="4"/>
      <c r="C941" s="3"/>
      <c r="D941" s="4" t="s">
        <v>275</v>
      </c>
      <c r="E941" s="3">
        <v>250</v>
      </c>
    </row>
    <row r="942" spans="1:6" x14ac:dyDescent="0.3">
      <c r="A942" s="3"/>
      <c r="B942" s="4"/>
      <c r="C942" s="3"/>
      <c r="D942" s="4" t="s">
        <v>276</v>
      </c>
      <c r="E942" s="3">
        <v>0.66300000000000003</v>
      </c>
    </row>
    <row r="943" spans="1:6" ht="28.8" x14ac:dyDescent="0.3">
      <c r="A943" s="3"/>
      <c r="B943" s="4"/>
      <c r="C943" s="3"/>
      <c r="D943" s="4" t="s">
        <v>277</v>
      </c>
      <c r="E943" s="3">
        <v>417</v>
      </c>
    </row>
    <row r="944" spans="1:6" x14ac:dyDescent="0.3">
      <c r="A944" s="3"/>
      <c r="B944" s="4"/>
      <c r="C944" s="3"/>
      <c r="D944" s="3">
        <v>2500</v>
      </c>
      <c r="E944" s="3">
        <v>383</v>
      </c>
      <c r="F944" s="3">
        <f>E944*D944*2*PI()/60/550</f>
        <v>182.30757368558949</v>
      </c>
    </row>
    <row r="945" spans="1:6" x14ac:dyDescent="0.3">
      <c r="A945" s="3"/>
      <c r="B945" s="4"/>
      <c r="C945" s="3"/>
      <c r="D945" s="3">
        <f>2600</f>
        <v>2600</v>
      </c>
      <c r="E945" s="3"/>
      <c r="F945" s="3">
        <f t="shared" ref="F945:F989" si="37">E945*D945*2*PI()/60/550</f>
        <v>0</v>
      </c>
    </row>
    <row r="946" spans="1:6" x14ac:dyDescent="0.3">
      <c r="A946" s="3"/>
      <c r="B946" s="4"/>
      <c r="C946" s="3"/>
      <c r="D946" s="3">
        <f t="shared" ref="D946:D989" si="38">D945+100</f>
        <v>2700</v>
      </c>
      <c r="E946" s="3">
        <v>418</v>
      </c>
      <c r="F946" s="3">
        <f t="shared" si="37"/>
        <v>214.88493750554184</v>
      </c>
    </row>
    <row r="947" spans="1:6" x14ac:dyDescent="0.3">
      <c r="A947" s="3"/>
      <c r="B947" s="4"/>
      <c r="C947" s="3"/>
      <c r="D947" s="3">
        <f t="shared" si="38"/>
        <v>2800</v>
      </c>
      <c r="E947" s="3"/>
      <c r="F947" s="3">
        <f t="shared" si="37"/>
        <v>0</v>
      </c>
    </row>
    <row r="948" spans="1:6" x14ac:dyDescent="0.3">
      <c r="A948" s="3"/>
      <c r="B948" s="4"/>
      <c r="C948" s="3"/>
      <c r="D948" s="3">
        <f t="shared" si="38"/>
        <v>2900</v>
      </c>
      <c r="E948" s="3">
        <v>418</v>
      </c>
      <c r="F948" s="3">
        <f t="shared" si="37"/>
        <v>230.8023402837301</v>
      </c>
    </row>
    <row r="949" spans="1:6" x14ac:dyDescent="0.3">
      <c r="A949" s="3"/>
      <c r="B949" s="4"/>
      <c r="C949" s="3"/>
      <c r="D949" s="3">
        <f>D948+100</f>
        <v>3000</v>
      </c>
      <c r="E949" s="3"/>
      <c r="F949" s="3">
        <f t="shared" si="37"/>
        <v>0</v>
      </c>
    </row>
    <row r="950" spans="1:6" x14ac:dyDescent="0.3">
      <c r="A950" s="3"/>
      <c r="B950" s="4"/>
      <c r="C950" s="3"/>
      <c r="D950" s="3">
        <f t="shared" si="38"/>
        <v>3100</v>
      </c>
      <c r="E950" s="3">
        <v>414</v>
      </c>
      <c r="F950" s="3">
        <f t="shared" si="37"/>
        <v>244.35878858285696</v>
      </c>
    </row>
    <row r="951" spans="1:6" x14ac:dyDescent="0.3">
      <c r="A951" s="3"/>
      <c r="B951" s="4"/>
      <c r="C951" s="3"/>
      <c r="D951" s="3">
        <f t="shared" si="38"/>
        <v>3200</v>
      </c>
      <c r="E951" s="3"/>
      <c r="F951" s="3">
        <f t="shared" si="37"/>
        <v>0</v>
      </c>
    </row>
    <row r="952" spans="1:6" x14ac:dyDescent="0.3">
      <c r="A952" s="3"/>
      <c r="B952" s="4"/>
      <c r="C952" s="3"/>
      <c r="D952" s="3">
        <f t="shared" si="38"/>
        <v>3300</v>
      </c>
      <c r="E952" s="3">
        <v>394</v>
      </c>
      <c r="F952" s="3">
        <f t="shared" si="37"/>
        <v>247.55750110287568</v>
      </c>
    </row>
    <row r="953" spans="1:6" x14ac:dyDescent="0.3">
      <c r="A953" s="3"/>
      <c r="B953" s="4"/>
      <c r="C953" s="3"/>
      <c r="D953" s="3">
        <f t="shared" si="38"/>
        <v>3400</v>
      </c>
      <c r="E953" s="3"/>
      <c r="F953" s="3">
        <f t="shared" si="37"/>
        <v>0</v>
      </c>
    </row>
    <row r="954" spans="1:6" x14ac:dyDescent="0.3">
      <c r="A954" s="3"/>
      <c r="B954" s="4"/>
      <c r="C954" s="3"/>
      <c r="D954" s="3">
        <f t="shared" si="38"/>
        <v>3500</v>
      </c>
      <c r="E954" s="3">
        <v>393</v>
      </c>
      <c r="F954" s="3">
        <f t="shared" si="37"/>
        <v>261.89458757653091</v>
      </c>
    </row>
    <row r="955" spans="1:6" x14ac:dyDescent="0.3">
      <c r="A955" s="3"/>
      <c r="B955" s="4"/>
      <c r="C955" s="3"/>
      <c r="D955" s="3">
        <f t="shared" si="38"/>
        <v>3600</v>
      </c>
      <c r="E955" s="3"/>
      <c r="F955" s="3">
        <f t="shared" si="37"/>
        <v>0</v>
      </c>
    </row>
    <row r="956" spans="1:6" x14ac:dyDescent="0.3">
      <c r="A956" s="3"/>
      <c r="B956" s="4"/>
      <c r="C956" s="3"/>
      <c r="D956" s="3">
        <f t="shared" si="38"/>
        <v>3700</v>
      </c>
      <c r="E956" s="3">
        <v>418</v>
      </c>
      <c r="F956" s="3">
        <f t="shared" si="37"/>
        <v>294.47195139648323</v>
      </c>
    </row>
    <row r="957" spans="1:6" x14ac:dyDescent="0.3">
      <c r="A957" s="3"/>
      <c r="B957" s="4"/>
      <c r="C957" s="3"/>
      <c r="D957" s="3">
        <f t="shared" si="38"/>
        <v>3800</v>
      </c>
      <c r="E957" s="3"/>
      <c r="F957" s="3">
        <f t="shared" si="37"/>
        <v>0</v>
      </c>
    </row>
    <row r="958" spans="1:6" x14ac:dyDescent="0.3">
      <c r="A958" s="3"/>
      <c r="B958" s="4"/>
      <c r="C958" s="3"/>
      <c r="D958" s="3">
        <f t="shared" si="38"/>
        <v>3900</v>
      </c>
      <c r="E958" s="3">
        <v>451</v>
      </c>
      <c r="F958" s="3">
        <f t="shared" si="37"/>
        <v>334.89377687267199</v>
      </c>
    </row>
    <row r="959" spans="1:6" x14ac:dyDescent="0.3">
      <c r="A959" s="3"/>
      <c r="B959" s="4"/>
      <c r="C959" s="3"/>
      <c r="D959" s="3">
        <f t="shared" si="38"/>
        <v>4000</v>
      </c>
      <c r="E959" s="3"/>
      <c r="F959" s="3">
        <f t="shared" si="37"/>
        <v>0</v>
      </c>
    </row>
    <row r="960" spans="1:6" x14ac:dyDescent="0.3">
      <c r="A960" s="3"/>
      <c r="B960" s="4"/>
      <c r="C960" s="3"/>
      <c r="D960" s="3">
        <f t="shared" si="38"/>
        <v>4100</v>
      </c>
      <c r="E960" s="3">
        <v>482</v>
      </c>
      <c r="F960" s="3">
        <f t="shared" si="37"/>
        <v>376.26760012267567</v>
      </c>
    </row>
    <row r="961" spans="1:6" x14ac:dyDescent="0.3">
      <c r="A961" s="3"/>
      <c r="B961" s="4"/>
      <c r="C961" s="3"/>
      <c r="D961" s="3">
        <f t="shared" si="38"/>
        <v>4200</v>
      </c>
      <c r="E961" s="3"/>
      <c r="F961" s="3">
        <f t="shared" si="37"/>
        <v>0</v>
      </c>
    </row>
    <row r="962" spans="1:6" x14ac:dyDescent="0.3">
      <c r="A962" s="3"/>
      <c r="B962" s="4"/>
      <c r="C962" s="3"/>
      <c r="D962" s="3">
        <f t="shared" si="38"/>
        <v>4300</v>
      </c>
      <c r="E962" s="3">
        <v>509</v>
      </c>
      <c r="F962" s="3">
        <f t="shared" si="37"/>
        <v>416.72750550981698</v>
      </c>
    </row>
    <row r="963" spans="1:6" x14ac:dyDescent="0.3">
      <c r="A963" s="3"/>
      <c r="B963" s="4"/>
      <c r="C963" s="3"/>
      <c r="D963" s="3">
        <f t="shared" si="38"/>
        <v>4400</v>
      </c>
      <c r="E963" s="3"/>
      <c r="F963" s="3">
        <f t="shared" si="37"/>
        <v>0</v>
      </c>
    </row>
    <row r="964" spans="1:6" x14ac:dyDescent="0.3">
      <c r="A964" s="3"/>
      <c r="B964" s="4"/>
      <c r="C964" s="3"/>
      <c r="D964" s="3">
        <f t="shared" si="38"/>
        <v>4500</v>
      </c>
      <c r="E964" s="3">
        <v>523</v>
      </c>
      <c r="F964" s="3">
        <f t="shared" si="37"/>
        <v>448.10535213476231</v>
      </c>
    </row>
    <row r="965" spans="1:6" x14ac:dyDescent="0.3">
      <c r="A965" s="3"/>
      <c r="B965" s="4"/>
      <c r="C965" s="3"/>
      <c r="D965" s="3">
        <f t="shared" si="38"/>
        <v>4600</v>
      </c>
      <c r="E965" s="3"/>
      <c r="F965" s="3">
        <f t="shared" si="37"/>
        <v>0</v>
      </c>
    </row>
    <row r="966" spans="1:6" x14ac:dyDescent="0.3">
      <c r="A966" s="3"/>
      <c r="B966" s="4"/>
      <c r="C966" s="3"/>
      <c r="D966" s="3">
        <f t="shared" si="38"/>
        <v>4700</v>
      </c>
      <c r="E966" s="3">
        <v>534</v>
      </c>
      <c r="F966" s="3">
        <f t="shared" si="37"/>
        <v>477.86480254422196</v>
      </c>
    </row>
    <row r="967" spans="1:6" x14ac:dyDescent="0.3">
      <c r="A967" s="3"/>
      <c r="B967" s="4"/>
      <c r="C967" s="3"/>
      <c r="D967" s="3">
        <f t="shared" si="38"/>
        <v>4800</v>
      </c>
      <c r="E967" s="3"/>
      <c r="F967" s="3">
        <f t="shared" si="37"/>
        <v>0</v>
      </c>
    </row>
    <row r="968" spans="1:6" x14ac:dyDescent="0.3">
      <c r="A968" s="3"/>
      <c r="B968" s="4"/>
      <c r="C968" s="3"/>
      <c r="D968" s="3">
        <f t="shared" si="38"/>
        <v>4900</v>
      </c>
      <c r="E968" s="3">
        <v>539</v>
      </c>
      <c r="F968" s="3">
        <f t="shared" si="37"/>
        <v>502.8642640846063</v>
      </c>
    </row>
    <row r="969" spans="1:6" x14ac:dyDescent="0.3">
      <c r="A969" s="3"/>
      <c r="B969" s="4"/>
      <c r="C969" s="3"/>
      <c r="D969" s="3">
        <f t="shared" si="38"/>
        <v>5000</v>
      </c>
      <c r="E969" s="3"/>
      <c r="F969" s="3">
        <f t="shared" si="37"/>
        <v>0</v>
      </c>
    </row>
    <row r="970" spans="1:6" x14ac:dyDescent="0.3">
      <c r="A970" s="3"/>
      <c r="B970" s="4"/>
      <c r="C970" s="3"/>
      <c r="D970" s="3">
        <f t="shared" si="38"/>
        <v>5100</v>
      </c>
      <c r="E970" s="3">
        <v>538</v>
      </c>
      <c r="F970" s="3">
        <f t="shared" si="37"/>
        <v>522.41829835876808</v>
      </c>
    </row>
    <row r="971" spans="1:6" x14ac:dyDescent="0.3">
      <c r="A971" s="3"/>
      <c r="B971" s="4"/>
      <c r="C971" s="3"/>
      <c r="D971" s="3">
        <f t="shared" si="38"/>
        <v>5200</v>
      </c>
      <c r="E971" s="3"/>
      <c r="F971" s="3">
        <f t="shared" si="37"/>
        <v>0</v>
      </c>
    </row>
    <row r="972" spans="1:6" x14ac:dyDescent="0.3">
      <c r="A972" s="3"/>
      <c r="B972" s="4"/>
      <c r="C972" s="3"/>
      <c r="D972" s="3">
        <f t="shared" si="38"/>
        <v>5300</v>
      </c>
      <c r="E972" s="3">
        <v>534</v>
      </c>
      <c r="F972" s="3">
        <f t="shared" si="37"/>
        <v>538.86881989029291</v>
      </c>
    </row>
    <row r="973" spans="1:6" x14ac:dyDescent="0.3">
      <c r="A973" s="3"/>
      <c r="B973" s="4"/>
      <c r="C973" s="3"/>
      <c r="D973" s="3">
        <f t="shared" si="38"/>
        <v>5400</v>
      </c>
      <c r="E973" s="3"/>
      <c r="F973" s="3">
        <f t="shared" si="37"/>
        <v>0</v>
      </c>
    </row>
    <row r="974" spans="1:6" x14ac:dyDescent="0.3">
      <c r="A974" s="3"/>
      <c r="B974" s="4"/>
      <c r="C974" s="3"/>
      <c r="D974" s="3">
        <f t="shared" si="38"/>
        <v>5500</v>
      </c>
      <c r="E974" s="3">
        <v>526</v>
      </c>
      <c r="F974" s="3">
        <f t="shared" si="37"/>
        <v>550.82591192941038</v>
      </c>
    </row>
    <row r="975" spans="1:6" x14ac:dyDescent="0.3">
      <c r="A975" s="3"/>
      <c r="B975" s="4"/>
      <c r="C975" s="3"/>
      <c r="D975" s="3">
        <f t="shared" si="38"/>
        <v>5600</v>
      </c>
      <c r="E975" s="3"/>
      <c r="F975" s="3">
        <f t="shared" si="37"/>
        <v>0</v>
      </c>
    </row>
    <row r="976" spans="1:6" x14ac:dyDescent="0.3">
      <c r="A976" s="3"/>
      <c r="B976" s="4"/>
      <c r="C976" s="3"/>
      <c r="D976" s="3">
        <f t="shared" si="38"/>
        <v>5700</v>
      </c>
      <c r="E976" s="3">
        <v>519</v>
      </c>
      <c r="F976" s="3">
        <f t="shared" si="37"/>
        <v>563.25900285543548</v>
      </c>
    </row>
    <row r="977" spans="1:6" x14ac:dyDescent="0.3">
      <c r="A977" s="3"/>
      <c r="B977" s="4"/>
      <c r="C977" s="3"/>
      <c r="D977" s="3">
        <f t="shared" si="38"/>
        <v>5800</v>
      </c>
      <c r="E977" s="3"/>
      <c r="F977" s="3">
        <f t="shared" si="37"/>
        <v>0</v>
      </c>
    </row>
    <row r="978" spans="1:6" x14ac:dyDescent="0.3">
      <c r="A978" s="3"/>
      <c r="B978" s="4"/>
      <c r="C978" s="3"/>
      <c r="D978" s="3">
        <f t="shared" si="38"/>
        <v>5900</v>
      </c>
      <c r="E978" s="3">
        <v>494</v>
      </c>
      <c r="F978" s="3">
        <f t="shared" si="37"/>
        <v>554.93854231229159</v>
      </c>
    </row>
    <row r="979" spans="1:6" x14ac:dyDescent="0.3">
      <c r="A979" s="3"/>
      <c r="B979" s="4"/>
      <c r="C979" s="3"/>
      <c r="D979" s="3">
        <f t="shared" si="38"/>
        <v>6000</v>
      </c>
      <c r="E979" s="3"/>
      <c r="F979" s="3">
        <f t="shared" si="37"/>
        <v>0</v>
      </c>
    </row>
    <row r="980" spans="1:6" x14ac:dyDescent="0.3">
      <c r="A980" s="3"/>
      <c r="B980" s="4"/>
      <c r="C980" s="3"/>
      <c r="D980" s="3">
        <f t="shared" si="38"/>
        <v>6100</v>
      </c>
      <c r="E980" s="3">
        <v>477</v>
      </c>
      <c r="F980" s="3">
        <f t="shared" si="37"/>
        <v>554.00558449395282</v>
      </c>
    </row>
    <row r="981" spans="1:6" x14ac:dyDescent="0.3">
      <c r="A981" s="3"/>
      <c r="B981" s="4"/>
      <c r="C981" s="3"/>
      <c r="D981" s="3">
        <f t="shared" si="38"/>
        <v>6200</v>
      </c>
      <c r="E981" s="3"/>
      <c r="F981" s="3">
        <f t="shared" si="37"/>
        <v>0</v>
      </c>
    </row>
    <row r="982" spans="1:6" x14ac:dyDescent="0.3">
      <c r="A982" s="3"/>
      <c r="B982" s="4"/>
      <c r="C982" s="3"/>
      <c r="D982" s="3">
        <f t="shared" si="38"/>
        <v>6300</v>
      </c>
      <c r="E982" s="3">
        <v>446</v>
      </c>
      <c r="F982" s="3">
        <f t="shared" si="37"/>
        <v>534.98466897312733</v>
      </c>
    </row>
    <row r="983" spans="1:6" x14ac:dyDescent="0.3">
      <c r="A983" s="3"/>
      <c r="B983" s="4"/>
      <c r="C983" s="3"/>
      <c r="D983" s="3">
        <f t="shared" si="38"/>
        <v>6400</v>
      </c>
      <c r="E983" s="3"/>
      <c r="F983" s="3">
        <f t="shared" si="37"/>
        <v>0</v>
      </c>
    </row>
    <row r="984" spans="1:6" x14ac:dyDescent="0.3">
      <c r="A984" s="3"/>
      <c r="B984" s="4"/>
      <c r="C984" s="3"/>
      <c r="D984" s="3">
        <f t="shared" si="38"/>
        <v>6500</v>
      </c>
      <c r="E984" s="3">
        <v>429</v>
      </c>
      <c r="F984" s="3">
        <f t="shared" si="37"/>
        <v>530.92915845667494</v>
      </c>
    </row>
    <row r="985" spans="1:6" x14ac:dyDescent="0.3">
      <c r="A985" s="3"/>
      <c r="B985" s="4"/>
      <c r="C985" s="3"/>
      <c r="D985" s="3">
        <f t="shared" si="38"/>
        <v>6600</v>
      </c>
      <c r="E985" s="3"/>
      <c r="F985" s="3">
        <f t="shared" si="37"/>
        <v>0</v>
      </c>
    </row>
    <row r="986" spans="1:6" x14ac:dyDescent="0.3">
      <c r="A986" s="3"/>
      <c r="B986" s="4"/>
      <c r="C986" s="3"/>
      <c r="D986" s="3">
        <f t="shared" si="38"/>
        <v>6700</v>
      </c>
      <c r="E986" s="3"/>
      <c r="F986" s="3">
        <f t="shared" si="37"/>
        <v>0</v>
      </c>
    </row>
    <row r="987" spans="1:6" x14ac:dyDescent="0.3">
      <c r="A987" s="3"/>
      <c r="B987" s="4"/>
      <c r="C987" s="3"/>
      <c r="D987" s="3">
        <f t="shared" si="38"/>
        <v>6800</v>
      </c>
      <c r="E987" s="3"/>
      <c r="F987" s="3">
        <f t="shared" si="37"/>
        <v>0</v>
      </c>
    </row>
    <row r="988" spans="1:6" x14ac:dyDescent="0.3">
      <c r="A988" s="3"/>
      <c r="B988" s="4"/>
      <c r="C988" s="3"/>
      <c r="D988" s="3">
        <f t="shared" si="38"/>
        <v>6900</v>
      </c>
      <c r="E988" s="3"/>
      <c r="F988" s="3">
        <f t="shared" si="37"/>
        <v>0</v>
      </c>
    </row>
    <row r="989" spans="1:6" x14ac:dyDescent="0.3">
      <c r="A989" s="3"/>
      <c r="B989" s="4"/>
      <c r="C989" s="3"/>
      <c r="D989" s="3">
        <f t="shared" si="38"/>
        <v>7000</v>
      </c>
      <c r="E989" s="3"/>
      <c r="F989" s="3">
        <f t="shared" si="37"/>
        <v>0</v>
      </c>
    </row>
    <row r="990" spans="1:6" ht="28.8" x14ac:dyDescent="0.3">
      <c r="A990" s="3"/>
      <c r="B990" s="4" t="s">
        <v>43</v>
      </c>
      <c r="C990" s="3" t="s">
        <v>150</v>
      </c>
      <c r="D990" s="3" t="s">
        <v>272</v>
      </c>
      <c r="E990" s="3">
        <v>3.2</v>
      </c>
    </row>
    <row r="991" spans="1:6" x14ac:dyDescent="0.3">
      <c r="A991" s="3"/>
      <c r="B991" s="4"/>
      <c r="C991" s="3">
        <v>10.5</v>
      </c>
      <c r="D991" s="3" t="s">
        <v>273</v>
      </c>
      <c r="E991" s="3">
        <v>4.1849999999999996</v>
      </c>
    </row>
    <row r="992" spans="1:6" x14ac:dyDescent="0.3">
      <c r="A992" s="3"/>
      <c r="B992" s="4"/>
      <c r="C992" s="3"/>
      <c r="D992" s="4" t="s">
        <v>274</v>
      </c>
      <c r="E992" s="3">
        <v>2.08</v>
      </c>
    </row>
    <row r="993" spans="1:6" x14ac:dyDescent="0.3">
      <c r="A993" s="3"/>
      <c r="B993" s="4"/>
      <c r="C993" s="3"/>
      <c r="D993" s="4" t="s">
        <v>275</v>
      </c>
      <c r="E993" s="3">
        <v>280</v>
      </c>
    </row>
    <row r="994" spans="1:6" x14ac:dyDescent="0.3">
      <c r="A994" s="3"/>
      <c r="B994" s="4"/>
      <c r="C994" s="3"/>
      <c r="D994" s="4" t="s">
        <v>276</v>
      </c>
      <c r="E994" s="3">
        <v>0.56000000000000005</v>
      </c>
    </row>
    <row r="995" spans="1:6" ht="28.8" x14ac:dyDescent="0.3">
      <c r="A995" s="3"/>
      <c r="B995" s="4"/>
      <c r="C995" s="3"/>
      <c r="D995" s="4" t="s">
        <v>277</v>
      </c>
      <c r="E995" s="3">
        <v>361</v>
      </c>
    </row>
    <row r="996" spans="1:6" x14ac:dyDescent="0.3">
      <c r="A996" s="3"/>
      <c r="B996" s="4"/>
      <c r="C996" s="3"/>
      <c r="D996" s="3">
        <v>2500</v>
      </c>
      <c r="E996" s="3">
        <v>351</v>
      </c>
      <c r="F996" s="3">
        <f>E996*D996*2*PI()/60/550</f>
        <v>167.0756093045481</v>
      </c>
    </row>
    <row r="997" spans="1:6" x14ac:dyDescent="0.3">
      <c r="A997" s="3"/>
      <c r="B997" s="4"/>
      <c r="C997" s="3"/>
      <c r="D997" s="3">
        <f>2600</f>
        <v>2600</v>
      </c>
      <c r="E997" s="3"/>
      <c r="F997" s="3">
        <f t="shared" ref="F997:F1041" si="39">E997*D997*2*PI()/60/550</f>
        <v>0</v>
      </c>
    </row>
    <row r="998" spans="1:6" x14ac:dyDescent="0.3">
      <c r="A998" s="3"/>
      <c r="B998" s="4"/>
      <c r="C998" s="3"/>
      <c r="D998" s="3">
        <f t="shared" ref="D998:D1041" si="40">D997+100</f>
        <v>2700</v>
      </c>
      <c r="E998" s="3">
        <v>363</v>
      </c>
      <c r="F998" s="3">
        <f t="shared" si="39"/>
        <v>186.61060362323369</v>
      </c>
    </row>
    <row r="999" spans="1:6" x14ac:dyDescent="0.3">
      <c r="A999" s="3"/>
      <c r="B999" s="4"/>
      <c r="C999" s="3"/>
      <c r="D999" s="3">
        <f t="shared" si="40"/>
        <v>2800</v>
      </c>
      <c r="E999" s="3"/>
      <c r="F999" s="3">
        <f t="shared" si="39"/>
        <v>0</v>
      </c>
    </row>
    <row r="1000" spans="1:6" x14ac:dyDescent="0.3">
      <c r="A1000" s="3"/>
      <c r="B1000" s="4"/>
      <c r="C1000" s="3"/>
      <c r="D1000" s="3">
        <f t="shared" si="40"/>
        <v>2900</v>
      </c>
      <c r="E1000" s="3">
        <v>388</v>
      </c>
      <c r="F1000" s="3">
        <f t="shared" si="39"/>
        <v>214.23757901934761</v>
      </c>
    </row>
    <row r="1001" spans="1:6" x14ac:dyDescent="0.3">
      <c r="A1001" s="3"/>
      <c r="B1001" s="4"/>
      <c r="C1001" s="3"/>
      <c r="D1001" s="3">
        <f>D1000+100</f>
        <v>3000</v>
      </c>
      <c r="E1001" s="3"/>
      <c r="F1001" s="3">
        <f t="shared" si="39"/>
        <v>0</v>
      </c>
    </row>
    <row r="1002" spans="1:6" x14ac:dyDescent="0.3">
      <c r="A1002" s="3"/>
      <c r="B1002" s="4"/>
      <c r="C1002" s="3"/>
      <c r="D1002" s="3">
        <f t="shared" si="40"/>
        <v>3100</v>
      </c>
      <c r="E1002" s="3">
        <v>410</v>
      </c>
      <c r="F1002" s="3">
        <f t="shared" si="39"/>
        <v>241.99783410379558</v>
      </c>
    </row>
    <row r="1003" spans="1:6" x14ac:dyDescent="0.3">
      <c r="A1003" s="3"/>
      <c r="B1003" s="4"/>
      <c r="C1003" s="3"/>
      <c r="D1003" s="3">
        <f t="shared" si="40"/>
        <v>3200</v>
      </c>
      <c r="E1003" s="3"/>
      <c r="F1003" s="3">
        <f t="shared" si="39"/>
        <v>0</v>
      </c>
    </row>
    <row r="1004" spans="1:6" x14ac:dyDescent="0.3">
      <c r="A1004" s="3"/>
      <c r="B1004" s="4"/>
      <c r="C1004" s="3"/>
      <c r="D1004" s="3">
        <f t="shared" si="40"/>
        <v>3300</v>
      </c>
      <c r="E1004" s="3">
        <v>425</v>
      </c>
      <c r="F1004" s="3">
        <f t="shared" si="39"/>
        <v>267.03537555513242</v>
      </c>
    </row>
    <row r="1005" spans="1:6" x14ac:dyDescent="0.3">
      <c r="A1005" s="3"/>
      <c r="B1005" s="4"/>
      <c r="C1005" s="3"/>
      <c r="D1005" s="3">
        <f t="shared" si="40"/>
        <v>3400</v>
      </c>
      <c r="E1005" s="3"/>
      <c r="F1005" s="3">
        <f t="shared" si="39"/>
        <v>0</v>
      </c>
    </row>
    <row r="1006" spans="1:6" x14ac:dyDescent="0.3">
      <c r="A1006" s="3"/>
      <c r="B1006" s="4"/>
      <c r="C1006" s="3"/>
      <c r="D1006" s="3">
        <f t="shared" si="40"/>
        <v>3500</v>
      </c>
      <c r="E1006" s="3">
        <v>429</v>
      </c>
      <c r="F1006" s="3">
        <f t="shared" si="39"/>
        <v>285.88493147667123</v>
      </c>
    </row>
    <row r="1007" spans="1:6" x14ac:dyDescent="0.3">
      <c r="A1007" s="3"/>
      <c r="B1007" s="4"/>
      <c r="C1007" s="3"/>
      <c r="D1007" s="3">
        <f t="shared" si="40"/>
        <v>3600</v>
      </c>
      <c r="E1007" s="3">
        <v>430</v>
      </c>
      <c r="F1007" s="3">
        <f t="shared" si="39"/>
        <v>294.73851077315146</v>
      </c>
    </row>
    <row r="1008" spans="1:6" x14ac:dyDescent="0.3">
      <c r="A1008" s="3"/>
      <c r="B1008" s="4"/>
      <c r="C1008" s="3"/>
      <c r="D1008" s="3">
        <f t="shared" si="40"/>
        <v>3700</v>
      </c>
      <c r="E1008" s="3">
        <v>430</v>
      </c>
      <c r="F1008" s="3">
        <f t="shared" si="39"/>
        <v>302.92569162796127</v>
      </c>
    </row>
    <row r="1009" spans="1:6" x14ac:dyDescent="0.3">
      <c r="A1009" s="3"/>
      <c r="B1009" s="4"/>
      <c r="C1009" s="3"/>
      <c r="D1009" s="3">
        <f t="shared" si="40"/>
        <v>3800</v>
      </c>
      <c r="E1009" s="3"/>
      <c r="F1009" s="3">
        <f t="shared" si="39"/>
        <v>0</v>
      </c>
    </row>
    <row r="1010" spans="1:6" x14ac:dyDescent="0.3">
      <c r="A1010" s="3"/>
      <c r="B1010" s="4"/>
      <c r="C1010" s="3"/>
      <c r="D1010" s="3">
        <f t="shared" si="40"/>
        <v>3900</v>
      </c>
      <c r="E1010" s="3">
        <v>427</v>
      </c>
      <c r="F1010" s="3">
        <f t="shared" si="39"/>
        <v>317.07237854685349</v>
      </c>
    </row>
    <row r="1011" spans="1:6" x14ac:dyDescent="0.3">
      <c r="A1011" s="3"/>
      <c r="B1011" s="4"/>
      <c r="C1011" s="3"/>
      <c r="D1011" s="3">
        <f t="shared" si="40"/>
        <v>4000</v>
      </c>
      <c r="E1011" s="3"/>
      <c r="F1011" s="3">
        <f t="shared" si="39"/>
        <v>0</v>
      </c>
    </row>
    <row r="1012" spans="1:6" x14ac:dyDescent="0.3">
      <c r="A1012" s="3"/>
      <c r="B1012" s="4"/>
      <c r="C1012" s="3"/>
      <c r="D1012" s="3">
        <f t="shared" si="40"/>
        <v>4100</v>
      </c>
      <c r="E1012" s="3">
        <v>426</v>
      </c>
      <c r="F1012" s="3">
        <f t="shared" si="39"/>
        <v>332.55186234908683</v>
      </c>
    </row>
    <row r="1013" spans="1:6" x14ac:dyDescent="0.3">
      <c r="A1013" s="3"/>
      <c r="B1013" s="4"/>
      <c r="C1013" s="3"/>
      <c r="D1013" s="3">
        <f t="shared" si="40"/>
        <v>4200</v>
      </c>
      <c r="E1013" s="3"/>
      <c r="F1013" s="3">
        <f t="shared" si="39"/>
        <v>0</v>
      </c>
    </row>
    <row r="1014" spans="1:6" x14ac:dyDescent="0.3">
      <c r="A1014" s="3"/>
      <c r="B1014" s="4"/>
      <c r="C1014" s="3"/>
      <c r="D1014" s="3">
        <f t="shared" si="40"/>
        <v>4300</v>
      </c>
      <c r="E1014" s="3">
        <v>429</v>
      </c>
      <c r="F1014" s="3">
        <f t="shared" si="39"/>
        <v>351.23005867133884</v>
      </c>
    </row>
    <row r="1015" spans="1:6" x14ac:dyDescent="0.3">
      <c r="A1015" s="3"/>
      <c r="B1015" s="4"/>
      <c r="C1015" s="3"/>
      <c r="D1015" s="3">
        <f t="shared" si="40"/>
        <v>4400</v>
      </c>
      <c r="E1015" s="3"/>
      <c r="F1015" s="3">
        <f t="shared" si="39"/>
        <v>0</v>
      </c>
    </row>
    <row r="1016" spans="1:6" x14ac:dyDescent="0.3">
      <c r="A1016" s="3"/>
      <c r="B1016" s="4"/>
      <c r="C1016" s="3"/>
      <c r="D1016" s="3">
        <f t="shared" si="40"/>
        <v>4500</v>
      </c>
      <c r="E1016" s="3">
        <v>427</v>
      </c>
      <c r="F1016" s="3">
        <f t="shared" si="39"/>
        <v>365.85274447713869</v>
      </c>
    </row>
    <row r="1017" spans="1:6" x14ac:dyDescent="0.3">
      <c r="A1017" s="3"/>
      <c r="B1017" s="4"/>
      <c r="C1017" s="3"/>
      <c r="D1017" s="3">
        <f t="shared" si="40"/>
        <v>4600</v>
      </c>
      <c r="E1017" s="3"/>
      <c r="F1017" s="3">
        <f t="shared" si="39"/>
        <v>0</v>
      </c>
    </row>
    <row r="1018" spans="1:6" x14ac:dyDescent="0.3">
      <c r="A1018" s="3"/>
      <c r="B1018" s="4"/>
      <c r="C1018" s="3"/>
      <c r="D1018" s="3">
        <f t="shared" si="40"/>
        <v>4700</v>
      </c>
      <c r="E1018" s="3">
        <v>425</v>
      </c>
      <c r="F1018" s="3">
        <f t="shared" si="39"/>
        <v>380.323110639128</v>
      </c>
    </row>
    <row r="1019" spans="1:6" x14ac:dyDescent="0.3">
      <c r="A1019" s="3"/>
      <c r="B1019" s="4"/>
      <c r="C1019" s="3"/>
      <c r="D1019" s="3">
        <f t="shared" si="40"/>
        <v>4800</v>
      </c>
      <c r="E1019" s="3"/>
      <c r="F1019" s="3">
        <f t="shared" si="39"/>
        <v>0</v>
      </c>
    </row>
    <row r="1020" spans="1:6" x14ac:dyDescent="0.3">
      <c r="A1020" s="3"/>
      <c r="B1020" s="4"/>
      <c r="C1020" s="3"/>
      <c r="D1020" s="3">
        <f t="shared" si="40"/>
        <v>4900</v>
      </c>
      <c r="E1020" s="3">
        <v>421</v>
      </c>
      <c r="F1020" s="3">
        <f t="shared" si="39"/>
        <v>392.77524152062932</v>
      </c>
    </row>
    <row r="1021" spans="1:6" x14ac:dyDescent="0.3">
      <c r="A1021" s="3"/>
      <c r="B1021" s="4"/>
      <c r="C1021" s="3"/>
      <c r="D1021" s="3">
        <f t="shared" si="40"/>
        <v>5000</v>
      </c>
      <c r="E1021" s="3"/>
      <c r="F1021" s="3">
        <f t="shared" si="39"/>
        <v>0</v>
      </c>
    </row>
    <row r="1022" spans="1:6" x14ac:dyDescent="0.3">
      <c r="A1022" s="3"/>
      <c r="B1022" s="4"/>
      <c r="C1022" s="3"/>
      <c r="D1022" s="3">
        <f t="shared" si="40"/>
        <v>5100</v>
      </c>
      <c r="E1022" s="3">
        <v>419</v>
      </c>
      <c r="F1022" s="3">
        <f t="shared" si="39"/>
        <v>406.86480857309266</v>
      </c>
    </row>
    <row r="1023" spans="1:6" x14ac:dyDescent="0.3">
      <c r="A1023" s="3"/>
      <c r="B1023" s="4"/>
      <c r="C1023" s="3"/>
      <c r="D1023" s="3">
        <f t="shared" si="40"/>
        <v>5200</v>
      </c>
      <c r="E1023" s="3"/>
      <c r="F1023" s="3">
        <f t="shared" si="39"/>
        <v>0</v>
      </c>
    </row>
    <row r="1024" spans="1:6" x14ac:dyDescent="0.3">
      <c r="A1024" s="3"/>
      <c r="B1024" s="4"/>
      <c r="C1024" s="3"/>
      <c r="D1024" s="3">
        <f t="shared" si="40"/>
        <v>5300</v>
      </c>
      <c r="E1024" s="3">
        <v>417</v>
      </c>
      <c r="F1024" s="3">
        <f t="shared" si="39"/>
        <v>420.80205598174558</v>
      </c>
    </row>
    <row r="1025" spans="1:6" x14ac:dyDescent="0.3">
      <c r="A1025" s="3"/>
      <c r="B1025" s="4"/>
      <c r="C1025" s="3"/>
      <c r="D1025" s="3">
        <f t="shared" si="40"/>
        <v>5400</v>
      </c>
      <c r="E1025" s="3"/>
      <c r="F1025" s="3">
        <f t="shared" si="39"/>
        <v>0</v>
      </c>
    </row>
    <row r="1026" spans="1:6" x14ac:dyDescent="0.3">
      <c r="A1026" s="3"/>
      <c r="B1026" s="4"/>
      <c r="C1026" s="3"/>
      <c r="D1026" s="3">
        <f t="shared" si="40"/>
        <v>5500</v>
      </c>
      <c r="E1026" s="3">
        <v>412</v>
      </c>
      <c r="F1026" s="3">
        <f t="shared" si="39"/>
        <v>431.44539109299819</v>
      </c>
    </row>
    <row r="1027" spans="1:6" x14ac:dyDescent="0.3">
      <c r="A1027" s="3"/>
      <c r="B1027" s="4"/>
      <c r="C1027" s="3"/>
      <c r="D1027" s="3">
        <f t="shared" si="40"/>
        <v>5600</v>
      </c>
      <c r="E1027" s="3"/>
      <c r="F1027" s="3">
        <f t="shared" si="39"/>
        <v>0</v>
      </c>
    </row>
    <row r="1028" spans="1:6" x14ac:dyDescent="0.3">
      <c r="A1028" s="3"/>
      <c r="B1028" s="4"/>
      <c r="C1028" s="3"/>
      <c r="D1028" s="3">
        <f t="shared" si="40"/>
        <v>5700</v>
      </c>
      <c r="E1028" s="3">
        <v>408</v>
      </c>
      <c r="F1028" s="3">
        <f t="shared" si="39"/>
        <v>442.79320455687412</v>
      </c>
    </row>
    <row r="1029" spans="1:6" x14ac:dyDescent="0.3">
      <c r="A1029" s="3"/>
      <c r="B1029" s="4"/>
      <c r="C1029" s="3"/>
      <c r="D1029" s="3">
        <f t="shared" si="40"/>
        <v>5800</v>
      </c>
      <c r="E1029" s="3"/>
      <c r="F1029" s="3">
        <f t="shared" si="39"/>
        <v>0</v>
      </c>
    </row>
    <row r="1030" spans="1:6" x14ac:dyDescent="0.3">
      <c r="A1030" s="3"/>
      <c r="B1030" s="4"/>
      <c r="C1030" s="3"/>
      <c r="D1030" s="3">
        <f t="shared" si="40"/>
        <v>5900</v>
      </c>
      <c r="E1030" s="3">
        <v>397</v>
      </c>
      <c r="F1030" s="3">
        <f t="shared" si="39"/>
        <v>445.9728771214165</v>
      </c>
    </row>
    <row r="1031" spans="1:6" x14ac:dyDescent="0.3">
      <c r="A1031" s="3"/>
      <c r="B1031" s="4"/>
      <c r="C1031" s="3"/>
      <c r="D1031" s="3">
        <f t="shared" si="40"/>
        <v>6000</v>
      </c>
      <c r="E1031" s="3"/>
      <c r="F1031" s="3">
        <f t="shared" si="39"/>
        <v>0</v>
      </c>
    </row>
    <row r="1032" spans="1:6" x14ac:dyDescent="0.3">
      <c r="A1032" s="3"/>
      <c r="B1032" s="4"/>
      <c r="C1032" s="3"/>
      <c r="D1032" s="3">
        <f t="shared" si="40"/>
        <v>6100</v>
      </c>
      <c r="E1032" s="3">
        <v>378</v>
      </c>
      <c r="F1032" s="3">
        <f t="shared" si="39"/>
        <v>439.0232933725664</v>
      </c>
    </row>
    <row r="1033" spans="1:6" x14ac:dyDescent="0.3">
      <c r="A1033" s="3"/>
      <c r="B1033" s="4"/>
      <c r="C1033" s="3"/>
      <c r="D1033" s="3">
        <f t="shared" si="40"/>
        <v>6200</v>
      </c>
      <c r="E1033" s="3"/>
      <c r="F1033" s="3">
        <f t="shared" si="39"/>
        <v>0</v>
      </c>
    </row>
    <row r="1034" spans="1:6" x14ac:dyDescent="0.3">
      <c r="A1034" s="3"/>
      <c r="B1034" s="4"/>
      <c r="C1034" s="3"/>
      <c r="D1034" s="3">
        <f t="shared" si="40"/>
        <v>6300</v>
      </c>
      <c r="E1034" s="3">
        <v>356</v>
      </c>
      <c r="F1034" s="3">
        <f t="shared" si="39"/>
        <v>427.02812142249627</v>
      </c>
    </row>
    <row r="1035" spans="1:6" x14ac:dyDescent="0.3">
      <c r="A1035" s="3"/>
      <c r="B1035" s="4"/>
      <c r="C1035" s="3"/>
      <c r="D1035" s="3">
        <f t="shared" si="40"/>
        <v>6400</v>
      </c>
      <c r="E1035" s="3"/>
      <c r="F1035" s="3">
        <f t="shared" si="39"/>
        <v>0</v>
      </c>
    </row>
    <row r="1036" spans="1:6" x14ac:dyDescent="0.3">
      <c r="A1036" s="3"/>
      <c r="B1036" s="4"/>
      <c r="C1036" s="3"/>
      <c r="D1036" s="3">
        <f t="shared" si="40"/>
        <v>6500</v>
      </c>
      <c r="E1036" s="3">
        <v>343</v>
      </c>
      <c r="F1036" s="3">
        <f t="shared" si="39"/>
        <v>424.49580734414809</v>
      </c>
    </row>
    <row r="1037" spans="1:6" x14ac:dyDescent="0.3">
      <c r="A1037" s="3"/>
      <c r="B1037" s="4"/>
      <c r="C1037" s="3"/>
      <c r="D1037" s="3">
        <f t="shared" si="40"/>
        <v>6600</v>
      </c>
      <c r="E1037" s="3"/>
      <c r="F1037" s="3">
        <f t="shared" si="39"/>
        <v>0</v>
      </c>
    </row>
    <row r="1038" spans="1:6" x14ac:dyDescent="0.3">
      <c r="A1038" s="3"/>
      <c r="B1038" s="4"/>
      <c r="C1038" s="3"/>
      <c r="D1038" s="3">
        <f t="shared" si="40"/>
        <v>6700</v>
      </c>
      <c r="E1038" s="3"/>
      <c r="F1038" s="3">
        <f t="shared" si="39"/>
        <v>0</v>
      </c>
    </row>
    <row r="1039" spans="1:6" x14ac:dyDescent="0.3">
      <c r="A1039" s="3"/>
      <c r="B1039" s="4"/>
      <c r="C1039" s="3"/>
      <c r="D1039" s="3">
        <f t="shared" si="40"/>
        <v>6800</v>
      </c>
      <c r="E1039" s="3"/>
      <c r="F1039" s="3">
        <f t="shared" si="39"/>
        <v>0</v>
      </c>
    </row>
    <row r="1040" spans="1:6" x14ac:dyDescent="0.3">
      <c r="A1040" s="3"/>
      <c r="B1040" s="4"/>
      <c r="C1040" s="3"/>
      <c r="D1040" s="3">
        <f t="shared" si="40"/>
        <v>6900</v>
      </c>
      <c r="E1040" s="3"/>
      <c r="F1040" s="3">
        <f t="shared" si="39"/>
        <v>0</v>
      </c>
    </row>
    <row r="1041" spans="1:6" x14ac:dyDescent="0.3">
      <c r="A1041" s="3"/>
      <c r="B1041" s="4"/>
      <c r="C1041" s="3"/>
      <c r="D1041" s="3">
        <f t="shared" si="40"/>
        <v>7000</v>
      </c>
      <c r="E1041" s="3"/>
      <c r="F1041" s="3">
        <f t="shared" si="39"/>
        <v>0</v>
      </c>
    </row>
    <row r="1042" spans="1:6" ht="28.8" x14ac:dyDescent="0.3">
      <c r="A1042" s="3"/>
      <c r="B1042" s="4" t="s">
        <v>43</v>
      </c>
      <c r="C1042" s="3" t="s">
        <v>199</v>
      </c>
      <c r="D1042" s="3" t="s">
        <v>272</v>
      </c>
      <c r="E1042" s="3">
        <v>3</v>
      </c>
    </row>
    <row r="1043" spans="1:6" x14ac:dyDescent="0.3">
      <c r="A1043" s="3"/>
      <c r="B1043" s="4"/>
      <c r="C1043" s="3">
        <v>10.5</v>
      </c>
      <c r="D1043" s="3" t="s">
        <v>273</v>
      </c>
      <c r="E1043" s="3">
        <v>4.04</v>
      </c>
    </row>
    <row r="1044" spans="1:6" x14ac:dyDescent="0.3">
      <c r="A1044" s="3"/>
      <c r="B1044" s="4"/>
      <c r="C1044" s="3"/>
      <c r="D1044" s="4" t="s">
        <v>274</v>
      </c>
      <c r="E1044" s="3">
        <v>2.1</v>
      </c>
    </row>
    <row r="1045" spans="1:6" x14ac:dyDescent="0.3">
      <c r="A1045" s="3"/>
      <c r="B1045" s="4"/>
      <c r="C1045" s="3"/>
      <c r="D1045" s="4" t="s">
        <v>275</v>
      </c>
      <c r="E1045" s="3">
        <v>235</v>
      </c>
    </row>
    <row r="1046" spans="1:6" x14ac:dyDescent="0.3">
      <c r="A1046" s="3"/>
      <c r="B1046" s="4"/>
      <c r="C1046" s="3"/>
      <c r="D1046" s="4" t="s">
        <v>276</v>
      </c>
      <c r="E1046" s="3">
        <v>0.60899999999999999</v>
      </c>
    </row>
    <row r="1047" spans="1:6" ht="28.8" x14ac:dyDescent="0.3">
      <c r="A1047" s="3"/>
      <c r="B1047" s="4"/>
      <c r="C1047" s="3"/>
      <c r="D1047" s="4" t="s">
        <v>277</v>
      </c>
      <c r="E1047" s="3">
        <v>308</v>
      </c>
    </row>
    <row r="1048" spans="1:6" x14ac:dyDescent="0.3">
      <c r="A1048" s="3"/>
      <c r="B1048" s="4"/>
      <c r="C1048" s="3"/>
      <c r="D1048" s="3">
        <v>2500</v>
      </c>
      <c r="E1048" s="3">
        <v>297</v>
      </c>
      <c r="F1048" s="3">
        <f>E1048*D1048*2*PI()/60/550</f>
        <v>141.37166941154069</v>
      </c>
    </row>
    <row r="1049" spans="1:6" x14ac:dyDescent="0.3">
      <c r="A1049" s="3"/>
      <c r="B1049" s="4"/>
      <c r="C1049" s="3"/>
      <c r="D1049" s="3">
        <f>2600</f>
        <v>2600</v>
      </c>
      <c r="E1049" s="3"/>
      <c r="F1049" s="3">
        <f t="shared" ref="F1049:F1093" si="41">E1049*D1049*2*PI()/60/550</f>
        <v>0</v>
      </c>
    </row>
    <row r="1050" spans="1:6" x14ac:dyDescent="0.3">
      <c r="A1050" s="3"/>
      <c r="B1050" s="4"/>
      <c r="C1050" s="3"/>
      <c r="D1050" s="3">
        <f t="shared" ref="D1050:D1093" si="42">D1049+100</f>
        <v>2700</v>
      </c>
      <c r="E1050" s="3">
        <v>304</v>
      </c>
      <c r="F1050" s="3">
        <f t="shared" si="41"/>
        <v>156.27995454948496</v>
      </c>
    </row>
    <row r="1051" spans="1:6" x14ac:dyDescent="0.3">
      <c r="A1051" s="3"/>
      <c r="B1051" s="4"/>
      <c r="C1051" s="3"/>
      <c r="D1051" s="3">
        <f t="shared" si="42"/>
        <v>2800</v>
      </c>
      <c r="E1051" s="3"/>
      <c r="F1051" s="3">
        <f t="shared" si="41"/>
        <v>0</v>
      </c>
    </row>
    <row r="1052" spans="1:6" x14ac:dyDescent="0.3">
      <c r="A1052" s="3"/>
      <c r="B1052" s="4"/>
      <c r="C1052" s="3"/>
      <c r="D1052" s="3">
        <f t="shared" si="42"/>
        <v>2900</v>
      </c>
      <c r="E1052" s="3">
        <v>314</v>
      </c>
      <c r="F1052" s="3">
        <f t="shared" si="41"/>
        <v>173.37783456720399</v>
      </c>
    </row>
    <row r="1053" spans="1:6" x14ac:dyDescent="0.3">
      <c r="A1053" s="3"/>
      <c r="B1053" s="4"/>
      <c r="C1053" s="3"/>
      <c r="D1053" s="3">
        <f>D1052+100</f>
        <v>3000</v>
      </c>
      <c r="E1053" s="3"/>
      <c r="F1053" s="3">
        <f t="shared" si="41"/>
        <v>0</v>
      </c>
    </row>
    <row r="1054" spans="1:6" x14ac:dyDescent="0.3">
      <c r="A1054" s="3"/>
      <c r="B1054" s="4"/>
      <c r="C1054" s="3"/>
      <c r="D1054" s="3">
        <f t="shared" si="42"/>
        <v>3100</v>
      </c>
      <c r="E1054" s="3">
        <v>323</v>
      </c>
      <c r="F1054" s="3">
        <f t="shared" si="41"/>
        <v>190.64707418420971</v>
      </c>
    </row>
    <row r="1055" spans="1:6" x14ac:dyDescent="0.3">
      <c r="A1055" s="3"/>
      <c r="B1055" s="4"/>
      <c r="C1055" s="3"/>
      <c r="D1055" s="3">
        <f t="shared" si="42"/>
        <v>3200</v>
      </c>
      <c r="E1055" s="3"/>
      <c r="F1055" s="3">
        <f t="shared" si="41"/>
        <v>0</v>
      </c>
    </row>
    <row r="1056" spans="1:6" x14ac:dyDescent="0.3">
      <c r="A1056" s="3"/>
      <c r="B1056" s="4"/>
      <c r="C1056" s="3"/>
      <c r="D1056" s="3">
        <f t="shared" si="42"/>
        <v>3300</v>
      </c>
      <c r="E1056" s="3">
        <v>326</v>
      </c>
      <c r="F1056" s="3">
        <f t="shared" si="41"/>
        <v>204.83184101405453</v>
      </c>
    </row>
    <row r="1057" spans="1:6" x14ac:dyDescent="0.3">
      <c r="A1057" s="3"/>
      <c r="B1057" s="4"/>
      <c r="C1057" s="3"/>
      <c r="D1057" s="3">
        <f t="shared" si="42"/>
        <v>3400</v>
      </c>
      <c r="E1057" s="3"/>
      <c r="F1057" s="3">
        <f t="shared" si="41"/>
        <v>0</v>
      </c>
    </row>
    <row r="1058" spans="1:6" x14ac:dyDescent="0.3">
      <c r="A1058" s="3"/>
      <c r="B1058" s="4"/>
      <c r="C1058" s="3"/>
      <c r="D1058" s="3">
        <f t="shared" si="42"/>
        <v>3500</v>
      </c>
      <c r="E1058" s="3">
        <v>333</v>
      </c>
      <c r="F1058" s="3">
        <f t="shared" si="41"/>
        <v>221.91068107629718</v>
      </c>
    </row>
    <row r="1059" spans="1:6" x14ac:dyDescent="0.3">
      <c r="A1059" s="3"/>
      <c r="B1059" s="4"/>
      <c r="C1059" s="3"/>
      <c r="D1059" s="3">
        <f t="shared" si="42"/>
        <v>3600</v>
      </c>
      <c r="E1059" s="3"/>
      <c r="F1059" s="3">
        <f t="shared" si="41"/>
        <v>0</v>
      </c>
    </row>
    <row r="1060" spans="1:6" x14ac:dyDescent="0.3">
      <c r="A1060" s="3"/>
      <c r="B1060" s="4"/>
      <c r="C1060" s="3"/>
      <c r="D1060" s="3">
        <f t="shared" si="42"/>
        <v>3700</v>
      </c>
      <c r="E1060" s="3">
        <v>341</v>
      </c>
      <c r="F1060" s="3">
        <f t="shared" si="41"/>
        <v>240.22711824449948</v>
      </c>
    </row>
    <row r="1061" spans="1:6" x14ac:dyDescent="0.3">
      <c r="A1061" s="3"/>
      <c r="B1061" s="4"/>
      <c r="C1061" s="3"/>
      <c r="D1061" s="3">
        <f t="shared" si="42"/>
        <v>3800</v>
      </c>
      <c r="E1061" s="3"/>
      <c r="F1061" s="3">
        <f t="shared" si="41"/>
        <v>0</v>
      </c>
    </row>
    <row r="1062" spans="1:6" x14ac:dyDescent="0.3">
      <c r="A1062" s="3"/>
      <c r="B1062" s="4"/>
      <c r="C1062" s="3"/>
      <c r="D1062" s="3">
        <f t="shared" si="42"/>
        <v>3900</v>
      </c>
      <c r="E1062" s="3">
        <v>344</v>
      </c>
      <c r="F1062" s="3">
        <f t="shared" si="41"/>
        <v>255.44004267006463</v>
      </c>
    </row>
    <row r="1063" spans="1:6" x14ac:dyDescent="0.3">
      <c r="A1063" s="3"/>
      <c r="B1063" s="4"/>
      <c r="C1063" s="3"/>
      <c r="D1063" s="3">
        <f t="shared" si="42"/>
        <v>4000</v>
      </c>
      <c r="E1063" s="3"/>
      <c r="F1063" s="3">
        <f t="shared" si="41"/>
        <v>0</v>
      </c>
    </row>
    <row r="1064" spans="1:6" x14ac:dyDescent="0.3">
      <c r="A1064" s="3"/>
      <c r="B1064" s="4"/>
      <c r="C1064" s="3"/>
      <c r="D1064" s="3">
        <f t="shared" si="42"/>
        <v>4100</v>
      </c>
      <c r="E1064" s="3">
        <v>347</v>
      </c>
      <c r="F1064" s="3">
        <f t="shared" si="41"/>
        <v>270.88144656134534</v>
      </c>
    </row>
    <row r="1065" spans="1:6" x14ac:dyDescent="0.3">
      <c r="A1065" s="3"/>
      <c r="B1065" s="4"/>
      <c r="C1065" s="3"/>
      <c r="D1065" s="3">
        <f t="shared" si="42"/>
        <v>4200</v>
      </c>
      <c r="E1065" s="3"/>
      <c r="F1065" s="3">
        <f t="shared" si="41"/>
        <v>0</v>
      </c>
    </row>
    <row r="1066" spans="1:6" x14ac:dyDescent="0.3">
      <c r="A1066" s="3"/>
      <c r="B1066" s="4"/>
      <c r="C1066" s="3"/>
      <c r="D1066" s="3">
        <f t="shared" si="42"/>
        <v>4300</v>
      </c>
      <c r="E1066" s="3">
        <v>352</v>
      </c>
      <c r="F1066" s="3">
        <f t="shared" si="41"/>
        <v>288.18876608930367</v>
      </c>
    </row>
    <row r="1067" spans="1:6" x14ac:dyDescent="0.3">
      <c r="A1067" s="3"/>
      <c r="B1067" s="4"/>
      <c r="C1067" s="3"/>
      <c r="D1067" s="3">
        <f t="shared" si="42"/>
        <v>4400</v>
      </c>
      <c r="E1067" s="3"/>
      <c r="F1067" s="3">
        <f t="shared" si="41"/>
        <v>0</v>
      </c>
    </row>
    <row r="1068" spans="1:6" x14ac:dyDescent="0.3">
      <c r="A1068" s="3"/>
      <c r="B1068" s="4"/>
      <c r="C1068" s="3"/>
      <c r="D1068" s="3">
        <f t="shared" si="42"/>
        <v>4500</v>
      </c>
      <c r="E1068" s="3">
        <v>360</v>
      </c>
      <c r="F1068" s="3">
        <f t="shared" si="41"/>
        <v>308.4472787160887</v>
      </c>
    </row>
    <row r="1069" spans="1:6" x14ac:dyDescent="0.3">
      <c r="A1069" s="3"/>
      <c r="B1069" s="4"/>
      <c r="C1069" s="3"/>
      <c r="D1069" s="3">
        <f t="shared" si="42"/>
        <v>4600</v>
      </c>
      <c r="E1069" s="3"/>
      <c r="F1069" s="3">
        <f t="shared" si="41"/>
        <v>0</v>
      </c>
    </row>
    <row r="1070" spans="1:6" x14ac:dyDescent="0.3">
      <c r="A1070" s="3"/>
      <c r="B1070" s="4"/>
      <c r="C1070" s="3"/>
      <c r="D1070" s="3">
        <f t="shared" si="42"/>
        <v>4700</v>
      </c>
      <c r="E1070" s="3">
        <v>355</v>
      </c>
      <c r="F1070" s="3">
        <f t="shared" si="41"/>
        <v>317.68165712209515</v>
      </c>
    </row>
    <row r="1071" spans="1:6" x14ac:dyDescent="0.3">
      <c r="A1071" s="3"/>
      <c r="B1071" s="4"/>
      <c r="C1071" s="3"/>
      <c r="D1071" s="3">
        <f t="shared" si="42"/>
        <v>4800</v>
      </c>
      <c r="E1071" s="3"/>
      <c r="F1071" s="3">
        <f t="shared" si="41"/>
        <v>0</v>
      </c>
    </row>
    <row r="1072" spans="1:6" x14ac:dyDescent="0.3">
      <c r="A1072" s="3"/>
      <c r="B1072" s="4"/>
      <c r="C1072" s="3"/>
      <c r="D1072" s="3">
        <f t="shared" si="42"/>
        <v>4900</v>
      </c>
      <c r="E1072" s="3">
        <v>366</v>
      </c>
      <c r="F1072" s="3">
        <f t="shared" si="41"/>
        <v>341.46256151199606</v>
      </c>
    </row>
    <row r="1073" spans="1:6" x14ac:dyDescent="0.3">
      <c r="A1073" s="3"/>
      <c r="B1073" s="4"/>
      <c r="C1073" s="3"/>
      <c r="D1073" s="3">
        <f t="shared" si="42"/>
        <v>5000</v>
      </c>
      <c r="E1073" s="3"/>
      <c r="F1073" s="3">
        <f t="shared" si="41"/>
        <v>0</v>
      </c>
    </row>
    <row r="1074" spans="1:6" x14ac:dyDescent="0.3">
      <c r="A1074" s="3"/>
      <c r="B1074" s="4"/>
      <c r="C1074" s="3"/>
      <c r="D1074" s="3">
        <f t="shared" si="42"/>
        <v>5100</v>
      </c>
      <c r="E1074" s="3">
        <v>365</v>
      </c>
      <c r="F1074" s="3">
        <f t="shared" si="41"/>
        <v>354.42877119135755</v>
      </c>
    </row>
    <row r="1075" spans="1:6" x14ac:dyDescent="0.3">
      <c r="A1075" s="3"/>
      <c r="B1075" s="4"/>
      <c r="C1075" s="3"/>
      <c r="D1075" s="3">
        <f t="shared" si="42"/>
        <v>5200</v>
      </c>
      <c r="E1075" s="3"/>
      <c r="F1075" s="3">
        <f t="shared" si="41"/>
        <v>0</v>
      </c>
    </row>
    <row r="1076" spans="1:6" x14ac:dyDescent="0.3">
      <c r="A1076" s="3"/>
      <c r="B1076" s="4"/>
      <c r="C1076" s="3"/>
      <c r="D1076" s="3">
        <f t="shared" si="42"/>
        <v>5300</v>
      </c>
      <c r="E1076" s="3">
        <v>364</v>
      </c>
      <c r="F1076" s="3">
        <f t="shared" si="41"/>
        <v>367.31882104881385</v>
      </c>
    </row>
    <row r="1077" spans="1:6" x14ac:dyDescent="0.3">
      <c r="A1077" s="3"/>
      <c r="B1077" s="4"/>
      <c r="C1077" s="3"/>
      <c r="D1077" s="3">
        <f t="shared" si="42"/>
        <v>5400</v>
      </c>
      <c r="E1077" s="3"/>
      <c r="F1077" s="3">
        <f t="shared" si="41"/>
        <v>0</v>
      </c>
    </row>
    <row r="1078" spans="1:6" x14ac:dyDescent="0.3">
      <c r="A1078" s="3"/>
      <c r="B1078" s="4"/>
      <c r="C1078" s="3"/>
      <c r="D1078" s="3">
        <f t="shared" si="42"/>
        <v>5500</v>
      </c>
      <c r="E1078" s="3">
        <v>360</v>
      </c>
      <c r="F1078" s="3">
        <f t="shared" si="41"/>
        <v>376.9911184307752</v>
      </c>
    </row>
    <row r="1079" spans="1:6" x14ac:dyDescent="0.3">
      <c r="A1079" s="3"/>
      <c r="B1079" s="4"/>
      <c r="C1079" s="3"/>
      <c r="D1079" s="3">
        <f t="shared" si="42"/>
        <v>5600</v>
      </c>
      <c r="E1079" s="3"/>
      <c r="F1079" s="3">
        <f t="shared" si="41"/>
        <v>0</v>
      </c>
    </row>
    <row r="1080" spans="1:6" x14ac:dyDescent="0.3">
      <c r="A1080" s="3"/>
      <c r="B1080" s="4"/>
      <c r="C1080" s="3"/>
      <c r="D1080" s="3">
        <f t="shared" si="42"/>
        <v>5700</v>
      </c>
      <c r="E1080" s="3">
        <v>352</v>
      </c>
      <c r="F1080" s="3">
        <f t="shared" si="41"/>
        <v>382.01766667651879</v>
      </c>
    </row>
    <row r="1081" spans="1:6" x14ac:dyDescent="0.3">
      <c r="A1081" s="3"/>
      <c r="B1081" s="4"/>
      <c r="C1081" s="3"/>
      <c r="D1081" s="3">
        <f t="shared" si="42"/>
        <v>5800</v>
      </c>
      <c r="E1081" s="3"/>
      <c r="F1081" s="3">
        <f t="shared" si="41"/>
        <v>0</v>
      </c>
    </row>
    <row r="1082" spans="1:6" x14ac:dyDescent="0.3">
      <c r="A1082" s="3"/>
      <c r="B1082" s="4"/>
      <c r="C1082" s="3"/>
      <c r="D1082" s="3">
        <f t="shared" si="42"/>
        <v>5900</v>
      </c>
      <c r="E1082" s="3">
        <v>347</v>
      </c>
      <c r="F1082" s="3">
        <f t="shared" si="41"/>
        <v>389.80500846632623</v>
      </c>
    </row>
    <row r="1083" spans="1:6" x14ac:dyDescent="0.3">
      <c r="A1083" s="3"/>
      <c r="B1083" s="4"/>
      <c r="C1083" s="3"/>
      <c r="D1083" s="3">
        <f t="shared" si="42"/>
        <v>6000</v>
      </c>
      <c r="E1083" s="3"/>
      <c r="F1083" s="3">
        <f t="shared" si="41"/>
        <v>0</v>
      </c>
    </row>
    <row r="1084" spans="1:6" x14ac:dyDescent="0.3">
      <c r="A1084" s="3"/>
      <c r="B1084" s="4"/>
      <c r="C1084" s="3"/>
      <c r="D1084" s="3">
        <f t="shared" si="42"/>
        <v>6100</v>
      </c>
      <c r="E1084" s="3">
        <v>341</v>
      </c>
      <c r="F1084" s="3">
        <f t="shared" si="41"/>
        <v>396.05011386255325</v>
      </c>
    </row>
    <row r="1085" spans="1:6" x14ac:dyDescent="0.3">
      <c r="A1085" s="3"/>
      <c r="B1085" s="4"/>
      <c r="C1085" s="3"/>
      <c r="D1085" s="3">
        <f t="shared" si="42"/>
        <v>6200</v>
      </c>
      <c r="E1085" s="3"/>
      <c r="F1085" s="3">
        <f t="shared" si="41"/>
        <v>0</v>
      </c>
    </row>
    <row r="1086" spans="1:6" x14ac:dyDescent="0.3">
      <c r="A1086" s="3"/>
      <c r="B1086" s="4"/>
      <c r="C1086" s="3"/>
      <c r="D1086" s="3">
        <f t="shared" si="42"/>
        <v>6300</v>
      </c>
      <c r="E1086" s="3">
        <v>331</v>
      </c>
      <c r="F1086" s="3">
        <f t="shared" si="41"/>
        <v>397.04019154732094</v>
      </c>
    </row>
    <row r="1087" spans="1:6" x14ac:dyDescent="0.3">
      <c r="A1087" s="3"/>
      <c r="B1087" s="4"/>
      <c r="C1087" s="3"/>
      <c r="D1087" s="3">
        <f t="shared" si="42"/>
        <v>6400</v>
      </c>
      <c r="E1087" s="3"/>
      <c r="F1087" s="3">
        <f t="shared" si="41"/>
        <v>0</v>
      </c>
    </row>
    <row r="1088" spans="1:6" x14ac:dyDescent="0.3">
      <c r="A1088" s="3"/>
      <c r="B1088" s="4"/>
      <c r="C1088" s="3"/>
      <c r="D1088" s="3">
        <f t="shared" si="42"/>
        <v>6500</v>
      </c>
      <c r="E1088" s="3">
        <v>324</v>
      </c>
      <c r="F1088" s="3">
        <f t="shared" si="41"/>
        <v>400.98146233091546</v>
      </c>
    </row>
    <row r="1089" spans="1:6" x14ac:dyDescent="0.3">
      <c r="A1089" s="3"/>
      <c r="B1089" s="4"/>
      <c r="C1089" s="3"/>
      <c r="D1089" s="3">
        <f t="shared" si="42"/>
        <v>6600</v>
      </c>
      <c r="E1089" s="3"/>
      <c r="F1089" s="3">
        <f t="shared" si="41"/>
        <v>0</v>
      </c>
    </row>
    <row r="1090" spans="1:6" x14ac:dyDescent="0.3">
      <c r="A1090" s="3"/>
      <c r="B1090" s="4"/>
      <c r="C1090" s="3"/>
      <c r="D1090" s="3">
        <f t="shared" si="42"/>
        <v>6700</v>
      </c>
      <c r="E1090" s="3"/>
      <c r="F1090" s="3">
        <f t="shared" si="41"/>
        <v>0</v>
      </c>
    </row>
    <row r="1091" spans="1:6" x14ac:dyDescent="0.3">
      <c r="A1091" s="3"/>
      <c r="B1091" s="4"/>
      <c r="C1091" s="3"/>
      <c r="D1091" s="3">
        <f t="shared" si="42"/>
        <v>6800</v>
      </c>
      <c r="E1091" s="3"/>
      <c r="F1091" s="3">
        <f t="shared" si="41"/>
        <v>0</v>
      </c>
    </row>
    <row r="1092" spans="1:6" x14ac:dyDescent="0.3">
      <c r="A1092" s="3"/>
      <c r="B1092" s="4"/>
      <c r="C1092" s="3"/>
      <c r="D1092" s="3">
        <f t="shared" si="42"/>
        <v>6900</v>
      </c>
      <c r="E1092" s="3"/>
      <c r="F1092" s="3">
        <f t="shared" si="41"/>
        <v>0</v>
      </c>
    </row>
    <row r="1093" spans="1:6" x14ac:dyDescent="0.3">
      <c r="A1093" s="3"/>
      <c r="B1093" s="4"/>
      <c r="C1093" s="3"/>
      <c r="D1093" s="3">
        <f t="shared" si="42"/>
        <v>7000</v>
      </c>
      <c r="E1093" s="3"/>
      <c r="F1093" s="3">
        <f t="shared" si="41"/>
        <v>0</v>
      </c>
    </row>
    <row r="1094" spans="1:6" ht="28.8" x14ac:dyDescent="0.3">
      <c r="A1094" s="3"/>
      <c r="B1094" s="4" t="s">
        <v>43</v>
      </c>
      <c r="C1094" s="3" t="s">
        <v>192</v>
      </c>
      <c r="D1094" s="3" t="s">
        <v>272</v>
      </c>
      <c r="E1094" s="3">
        <v>4.25</v>
      </c>
    </row>
    <row r="1095" spans="1:6" x14ac:dyDescent="0.3">
      <c r="A1095" s="3"/>
      <c r="B1095" s="4"/>
      <c r="C1095" s="3">
        <v>10.5</v>
      </c>
      <c r="D1095" s="3" t="s">
        <v>273</v>
      </c>
      <c r="E1095" s="3">
        <v>4.3</v>
      </c>
    </row>
    <row r="1096" spans="1:6" x14ac:dyDescent="0.3">
      <c r="A1096" s="3"/>
      <c r="B1096" s="4"/>
      <c r="C1096" s="3"/>
      <c r="D1096" s="4" t="s">
        <v>274</v>
      </c>
      <c r="E1096" s="3">
        <v>2.25</v>
      </c>
    </row>
    <row r="1097" spans="1:6" x14ac:dyDescent="0.3">
      <c r="A1097" s="3"/>
      <c r="B1097" s="4"/>
      <c r="C1097" s="3"/>
      <c r="D1097" s="4" t="s">
        <v>275</v>
      </c>
      <c r="E1097" s="3">
        <v>248</v>
      </c>
    </row>
    <row r="1098" spans="1:6" x14ac:dyDescent="0.3">
      <c r="A1098" s="3"/>
      <c r="B1098" s="4"/>
      <c r="C1098" s="3"/>
      <c r="D1098" s="4" t="s">
        <v>276</v>
      </c>
      <c r="E1098" s="3">
        <v>0.65</v>
      </c>
    </row>
    <row r="1099" spans="1:6" ht="28.8" x14ac:dyDescent="0.3">
      <c r="A1099" s="3"/>
      <c r="B1099" s="4"/>
      <c r="C1099" s="3"/>
      <c r="D1099" s="4" t="s">
        <v>277</v>
      </c>
      <c r="E1099" s="3">
        <v>493</v>
      </c>
    </row>
    <row r="1100" spans="1:6" x14ac:dyDescent="0.3">
      <c r="A1100" s="3"/>
      <c r="B1100" s="4"/>
      <c r="C1100" s="3"/>
      <c r="D1100" s="3">
        <v>2500</v>
      </c>
      <c r="E1100" s="3">
        <v>546</v>
      </c>
      <c r="F1100" s="3">
        <f>E1100*D1100*2*PI()/60/550</f>
        <v>259.89539225151924</v>
      </c>
    </row>
    <row r="1101" spans="1:6" x14ac:dyDescent="0.3">
      <c r="A1101" s="3"/>
      <c r="B1101" s="4"/>
      <c r="C1101" s="3"/>
      <c r="D1101" s="3">
        <f>2600</f>
        <v>2600</v>
      </c>
      <c r="E1101" s="3"/>
      <c r="F1101" s="3">
        <f t="shared" ref="F1101:F1145" si="43">E1101*D1101*2*PI()/60/550</f>
        <v>0</v>
      </c>
    </row>
    <row r="1102" spans="1:6" x14ac:dyDescent="0.3">
      <c r="A1102" s="3"/>
      <c r="B1102" s="4"/>
      <c r="C1102" s="3"/>
      <c r="D1102" s="3">
        <f t="shared" ref="D1102:D1145" si="44">D1101+100</f>
        <v>2700</v>
      </c>
      <c r="E1102" s="3">
        <v>554</v>
      </c>
      <c r="F1102" s="3">
        <f t="shared" si="43"/>
        <v>284.79965401452199</v>
      </c>
    </row>
    <row r="1103" spans="1:6" x14ac:dyDescent="0.3">
      <c r="A1103" s="3"/>
      <c r="B1103" s="4"/>
      <c r="C1103" s="3"/>
      <c r="D1103" s="3">
        <f t="shared" si="44"/>
        <v>2800</v>
      </c>
      <c r="E1103" s="3"/>
      <c r="F1103" s="3">
        <f t="shared" si="43"/>
        <v>0</v>
      </c>
    </row>
    <row r="1104" spans="1:6" x14ac:dyDescent="0.3">
      <c r="A1104" s="3"/>
      <c r="B1104" s="4"/>
      <c r="C1104" s="3"/>
      <c r="D1104" s="3">
        <f t="shared" si="44"/>
        <v>2900</v>
      </c>
      <c r="E1104" s="3">
        <v>557</v>
      </c>
      <c r="F1104" s="3">
        <f t="shared" si="43"/>
        <v>307.5524008087026</v>
      </c>
    </row>
    <row r="1105" spans="1:6" x14ac:dyDescent="0.3">
      <c r="A1105" s="3"/>
      <c r="B1105" s="4"/>
      <c r="C1105" s="3"/>
      <c r="D1105" s="3">
        <f>D1104+100</f>
        <v>3000</v>
      </c>
      <c r="E1105" s="3"/>
      <c r="F1105" s="3">
        <f t="shared" si="43"/>
        <v>0</v>
      </c>
    </row>
    <row r="1106" spans="1:6" x14ac:dyDescent="0.3">
      <c r="A1106" s="3"/>
      <c r="B1106" s="4"/>
      <c r="C1106" s="3"/>
      <c r="D1106" s="3">
        <f t="shared" si="44"/>
        <v>3100</v>
      </c>
      <c r="E1106" s="3">
        <v>550</v>
      </c>
      <c r="F1106" s="3">
        <f t="shared" si="43"/>
        <v>324.63124087094525</v>
      </c>
    </row>
    <row r="1107" spans="1:6" x14ac:dyDescent="0.3">
      <c r="A1107" s="3"/>
      <c r="B1107" s="4"/>
      <c r="C1107" s="3"/>
      <c r="D1107" s="3">
        <f t="shared" si="44"/>
        <v>3200</v>
      </c>
      <c r="E1107" s="3"/>
      <c r="F1107" s="3">
        <f t="shared" si="43"/>
        <v>0</v>
      </c>
    </row>
    <row r="1108" spans="1:6" x14ac:dyDescent="0.3">
      <c r="A1108" s="3"/>
      <c r="B1108" s="4"/>
      <c r="C1108" s="3"/>
      <c r="D1108" s="3">
        <f t="shared" si="44"/>
        <v>3300</v>
      </c>
      <c r="E1108" s="3">
        <v>542</v>
      </c>
      <c r="F1108" s="3">
        <f t="shared" si="43"/>
        <v>340.54864364913357</v>
      </c>
    </row>
    <row r="1109" spans="1:6" x14ac:dyDescent="0.3">
      <c r="A1109" s="3"/>
      <c r="B1109" s="4"/>
      <c r="C1109" s="3"/>
      <c r="D1109" s="3">
        <f t="shared" si="44"/>
        <v>3400</v>
      </c>
      <c r="E1109" s="3"/>
      <c r="F1109" s="3">
        <f t="shared" si="43"/>
        <v>0</v>
      </c>
    </row>
    <row r="1110" spans="1:6" x14ac:dyDescent="0.3">
      <c r="A1110" s="3"/>
      <c r="B1110" s="4"/>
      <c r="C1110" s="3"/>
      <c r="D1110" s="3">
        <f t="shared" si="44"/>
        <v>3500</v>
      </c>
      <c r="E1110" s="3">
        <v>550</v>
      </c>
      <c r="F1110" s="3">
        <f t="shared" si="43"/>
        <v>366.51914291880917</v>
      </c>
    </row>
    <row r="1111" spans="1:6" x14ac:dyDescent="0.3">
      <c r="A1111" s="3"/>
      <c r="B1111" s="4"/>
      <c r="C1111" s="3"/>
      <c r="D1111" s="3">
        <f t="shared" si="44"/>
        <v>3600</v>
      </c>
      <c r="E1111" s="3"/>
      <c r="F1111" s="3">
        <f t="shared" si="43"/>
        <v>0</v>
      </c>
    </row>
    <row r="1112" spans="1:6" x14ac:dyDescent="0.3">
      <c r="A1112" s="3"/>
      <c r="B1112" s="4"/>
      <c r="C1112" s="3"/>
      <c r="D1112" s="3">
        <f t="shared" si="44"/>
        <v>3700</v>
      </c>
      <c r="E1112" s="3">
        <v>563</v>
      </c>
      <c r="F1112" s="3">
        <f t="shared" si="43"/>
        <v>396.6213125268423</v>
      </c>
    </row>
    <row r="1113" spans="1:6" x14ac:dyDescent="0.3">
      <c r="A1113" s="3"/>
      <c r="B1113" s="4"/>
      <c r="C1113" s="3"/>
      <c r="D1113" s="3">
        <f t="shared" si="44"/>
        <v>3800</v>
      </c>
      <c r="E1113" s="3"/>
      <c r="F1113" s="3">
        <f t="shared" si="43"/>
        <v>0</v>
      </c>
    </row>
    <row r="1114" spans="1:6" x14ac:dyDescent="0.3">
      <c r="A1114" s="3"/>
      <c r="B1114" s="4"/>
      <c r="C1114" s="3"/>
      <c r="D1114" s="3">
        <f t="shared" si="44"/>
        <v>3900</v>
      </c>
      <c r="E1114" s="3">
        <v>571</v>
      </c>
      <c r="F1114" s="3">
        <f t="shared" si="43"/>
        <v>424.0007685017643</v>
      </c>
    </row>
    <row r="1115" spans="1:6" x14ac:dyDescent="0.3">
      <c r="A1115" s="3"/>
      <c r="B1115" s="4"/>
      <c r="C1115" s="3"/>
      <c r="D1115" s="3">
        <f t="shared" si="44"/>
        <v>4000</v>
      </c>
      <c r="E1115" s="3"/>
      <c r="F1115" s="3">
        <f t="shared" si="43"/>
        <v>0</v>
      </c>
    </row>
    <row r="1116" spans="1:6" x14ac:dyDescent="0.3">
      <c r="A1116" s="3"/>
      <c r="B1116" s="4"/>
      <c r="C1116" s="3"/>
      <c r="D1116" s="3">
        <f t="shared" si="44"/>
        <v>4100</v>
      </c>
      <c r="E1116" s="3">
        <v>575</v>
      </c>
      <c r="F1116" s="3">
        <f t="shared" si="43"/>
        <v>448.86695035381439</v>
      </c>
    </row>
    <row r="1117" spans="1:6" x14ac:dyDescent="0.3">
      <c r="A1117" s="3"/>
      <c r="B1117" s="4"/>
      <c r="C1117" s="3"/>
      <c r="D1117" s="3">
        <f t="shared" si="44"/>
        <v>4200</v>
      </c>
      <c r="E1117" s="3"/>
      <c r="F1117" s="3">
        <f t="shared" si="43"/>
        <v>0</v>
      </c>
    </row>
    <row r="1118" spans="1:6" x14ac:dyDescent="0.3">
      <c r="A1118" s="3"/>
      <c r="B1118" s="4"/>
      <c r="C1118" s="3"/>
      <c r="D1118" s="3">
        <f t="shared" si="44"/>
        <v>4300</v>
      </c>
      <c r="E1118" s="3">
        <v>581</v>
      </c>
      <c r="F1118" s="3">
        <f t="shared" si="43"/>
        <v>475.67520766444733</v>
      </c>
    </row>
    <row r="1119" spans="1:6" x14ac:dyDescent="0.3">
      <c r="A1119" s="3"/>
      <c r="B1119" s="4"/>
      <c r="C1119" s="3"/>
      <c r="D1119" s="3">
        <f t="shared" si="44"/>
        <v>4400</v>
      </c>
      <c r="E1119" s="3"/>
      <c r="F1119" s="3">
        <f t="shared" si="43"/>
        <v>0</v>
      </c>
    </row>
    <row r="1120" spans="1:6" x14ac:dyDescent="0.3">
      <c r="A1120" s="3"/>
      <c r="B1120" s="4"/>
      <c r="C1120" s="3"/>
      <c r="D1120" s="3">
        <f t="shared" si="44"/>
        <v>4500</v>
      </c>
      <c r="E1120" s="3">
        <v>585</v>
      </c>
      <c r="F1120" s="3">
        <f t="shared" si="43"/>
        <v>501.22682791364423</v>
      </c>
    </row>
    <row r="1121" spans="1:6" x14ac:dyDescent="0.3">
      <c r="A1121" s="3"/>
      <c r="B1121" s="4"/>
      <c r="C1121" s="3"/>
      <c r="D1121" s="3">
        <f t="shared" si="44"/>
        <v>4600</v>
      </c>
      <c r="E1121" s="3"/>
      <c r="F1121" s="3">
        <f t="shared" si="43"/>
        <v>0</v>
      </c>
    </row>
    <row r="1122" spans="1:6" x14ac:dyDescent="0.3">
      <c r="A1122" s="3"/>
      <c r="B1122" s="4"/>
      <c r="C1122" s="3"/>
      <c r="D1122" s="3">
        <f t="shared" si="44"/>
        <v>4700</v>
      </c>
      <c r="E1122" s="3">
        <v>590</v>
      </c>
      <c r="F1122" s="3">
        <f t="shared" si="43"/>
        <v>527.97796535784835</v>
      </c>
    </row>
    <row r="1123" spans="1:6" x14ac:dyDescent="0.3">
      <c r="A1123" s="3"/>
      <c r="B1123" s="4"/>
      <c r="C1123" s="3"/>
      <c r="D1123" s="3">
        <f t="shared" si="44"/>
        <v>4800</v>
      </c>
      <c r="E1123" s="3"/>
      <c r="F1123" s="3">
        <f t="shared" si="43"/>
        <v>0</v>
      </c>
    </row>
    <row r="1124" spans="1:6" x14ac:dyDescent="0.3">
      <c r="A1124" s="3"/>
      <c r="B1124" s="4"/>
      <c r="C1124" s="3"/>
      <c r="D1124" s="3">
        <f t="shared" si="44"/>
        <v>4900</v>
      </c>
      <c r="E1124" s="3">
        <v>596</v>
      </c>
      <c r="F1124" s="3">
        <f t="shared" si="43"/>
        <v>556.04285972991715</v>
      </c>
    </row>
    <row r="1125" spans="1:6" x14ac:dyDescent="0.3">
      <c r="A1125" s="3"/>
      <c r="B1125" s="4"/>
      <c r="C1125" s="3"/>
      <c r="D1125" s="3">
        <f t="shared" si="44"/>
        <v>5000</v>
      </c>
      <c r="E1125" s="3">
        <v>598</v>
      </c>
      <c r="F1125" s="3">
        <f t="shared" si="43"/>
        <v>569.29466874142304</v>
      </c>
    </row>
    <row r="1126" spans="1:6" x14ac:dyDescent="0.3">
      <c r="A1126" s="3"/>
      <c r="B1126" s="4"/>
      <c r="C1126" s="3"/>
      <c r="D1126" s="3">
        <f t="shared" si="44"/>
        <v>5100</v>
      </c>
      <c r="E1126" s="3">
        <v>597</v>
      </c>
      <c r="F1126" s="3">
        <f t="shared" si="43"/>
        <v>579.7095243869602</v>
      </c>
    </row>
    <row r="1127" spans="1:6" x14ac:dyDescent="0.3">
      <c r="A1127" s="3"/>
      <c r="B1127" s="4"/>
      <c r="C1127" s="3"/>
      <c r="D1127" s="3">
        <f t="shared" si="44"/>
        <v>5200</v>
      </c>
      <c r="E1127" s="3"/>
      <c r="F1127" s="3">
        <f t="shared" si="43"/>
        <v>0</v>
      </c>
    </row>
    <row r="1128" spans="1:6" x14ac:dyDescent="0.3">
      <c r="A1128" s="3"/>
      <c r="B1128" s="4"/>
      <c r="C1128" s="3"/>
      <c r="D1128" s="3">
        <f t="shared" si="44"/>
        <v>5300</v>
      </c>
      <c r="E1128" s="3">
        <v>593</v>
      </c>
      <c r="F1128" s="3">
        <f t="shared" si="43"/>
        <v>598.40676066468848</v>
      </c>
    </row>
    <row r="1129" spans="1:6" x14ac:dyDescent="0.3">
      <c r="A1129" s="3"/>
      <c r="B1129" s="4"/>
      <c r="C1129" s="3"/>
      <c r="D1129" s="3">
        <f t="shared" si="44"/>
        <v>5400</v>
      </c>
      <c r="E1129" s="3"/>
      <c r="F1129" s="3">
        <f t="shared" si="43"/>
        <v>0</v>
      </c>
    </row>
    <row r="1130" spans="1:6" x14ac:dyDescent="0.3">
      <c r="A1130" s="3"/>
      <c r="B1130" s="4"/>
      <c r="C1130" s="3"/>
      <c r="D1130" s="3">
        <f t="shared" si="44"/>
        <v>5500</v>
      </c>
      <c r="E1130" s="3">
        <v>586</v>
      </c>
      <c r="F1130" s="3">
        <f t="shared" si="43"/>
        <v>613.65776500120626</v>
      </c>
    </row>
    <row r="1131" spans="1:6" x14ac:dyDescent="0.3">
      <c r="A1131" s="3"/>
      <c r="B1131" s="4"/>
      <c r="C1131" s="3"/>
      <c r="D1131" s="3">
        <f t="shared" si="44"/>
        <v>5600</v>
      </c>
      <c r="E1131" s="3"/>
      <c r="F1131" s="3">
        <f t="shared" si="43"/>
        <v>0</v>
      </c>
    </row>
    <row r="1132" spans="1:6" x14ac:dyDescent="0.3">
      <c r="A1132" s="3"/>
      <c r="B1132" s="4"/>
      <c r="C1132" s="3"/>
      <c r="D1132" s="3">
        <f t="shared" si="44"/>
        <v>5700</v>
      </c>
      <c r="E1132" s="3">
        <v>576</v>
      </c>
      <c r="F1132" s="3">
        <f t="shared" si="43"/>
        <v>625.11981819793982</v>
      </c>
    </row>
    <row r="1133" spans="1:6" x14ac:dyDescent="0.3">
      <c r="A1133" s="3"/>
      <c r="B1133" s="4"/>
      <c r="C1133" s="3"/>
      <c r="D1133" s="3">
        <f t="shared" si="44"/>
        <v>5800</v>
      </c>
      <c r="E1133" s="3"/>
      <c r="F1133" s="3">
        <f t="shared" si="43"/>
        <v>0</v>
      </c>
    </row>
    <row r="1134" spans="1:6" x14ac:dyDescent="0.3">
      <c r="A1134" s="3"/>
      <c r="B1134" s="4"/>
      <c r="C1134" s="3"/>
      <c r="D1134" s="3">
        <f t="shared" si="44"/>
        <v>5900</v>
      </c>
      <c r="E1134" s="3">
        <v>565</v>
      </c>
      <c r="F1134" s="3">
        <f t="shared" si="43"/>
        <v>634.69691580251981</v>
      </c>
    </row>
    <row r="1135" spans="1:6" x14ac:dyDescent="0.3">
      <c r="A1135" s="3"/>
      <c r="B1135" s="4"/>
      <c r="C1135" s="3"/>
      <c r="D1135" s="3">
        <f t="shared" si="44"/>
        <v>6000</v>
      </c>
      <c r="E1135" s="3"/>
      <c r="F1135" s="3">
        <f t="shared" si="43"/>
        <v>0</v>
      </c>
    </row>
    <row r="1136" spans="1:6" x14ac:dyDescent="0.3">
      <c r="A1136" s="3"/>
      <c r="B1136" s="4"/>
      <c r="C1136" s="3"/>
      <c r="D1136" s="3">
        <f t="shared" si="44"/>
        <v>6100</v>
      </c>
      <c r="E1136" s="3">
        <v>552</v>
      </c>
      <c r="F1136" s="3">
        <f t="shared" si="43"/>
        <v>641.11338079803352</v>
      </c>
    </row>
    <row r="1137" spans="1:6" x14ac:dyDescent="0.3">
      <c r="A1137" s="3"/>
      <c r="B1137" s="4"/>
      <c r="C1137" s="3"/>
      <c r="D1137" s="3">
        <f t="shared" si="44"/>
        <v>6200</v>
      </c>
      <c r="E1137" s="3"/>
      <c r="F1137" s="3">
        <f t="shared" si="43"/>
        <v>0</v>
      </c>
    </row>
    <row r="1138" spans="1:6" x14ac:dyDescent="0.3">
      <c r="A1138" s="3"/>
      <c r="B1138" s="4"/>
      <c r="C1138" s="3"/>
      <c r="D1138" s="3">
        <f t="shared" si="44"/>
        <v>6300</v>
      </c>
      <c r="E1138" s="3">
        <v>537</v>
      </c>
      <c r="F1138" s="3">
        <f t="shared" si="43"/>
        <v>644.14073371876543</v>
      </c>
    </row>
    <row r="1139" spans="1:6" x14ac:dyDescent="0.3">
      <c r="A1139" s="3"/>
      <c r="B1139" s="4"/>
      <c r="C1139" s="3"/>
      <c r="D1139" s="3">
        <f t="shared" si="44"/>
        <v>6400</v>
      </c>
      <c r="E1139" s="3"/>
      <c r="F1139" s="3">
        <f t="shared" si="43"/>
        <v>0</v>
      </c>
    </row>
    <row r="1140" spans="1:6" x14ac:dyDescent="0.3">
      <c r="A1140" s="3"/>
      <c r="B1140" s="4"/>
      <c r="C1140" s="3"/>
      <c r="D1140" s="3">
        <f t="shared" si="44"/>
        <v>6500</v>
      </c>
      <c r="E1140" s="3">
        <v>522</v>
      </c>
      <c r="F1140" s="3">
        <f t="shared" si="43"/>
        <v>646.02568931091923</v>
      </c>
    </row>
    <row r="1141" spans="1:6" x14ac:dyDescent="0.3">
      <c r="A1141" s="3"/>
      <c r="B1141" s="4"/>
      <c r="C1141" s="3"/>
      <c r="D1141" s="3">
        <f t="shared" si="44"/>
        <v>6600</v>
      </c>
      <c r="E1141" s="3"/>
      <c r="F1141" s="3">
        <f t="shared" si="43"/>
        <v>0</v>
      </c>
    </row>
    <row r="1142" spans="1:6" x14ac:dyDescent="0.3">
      <c r="A1142" s="3"/>
      <c r="B1142" s="4"/>
      <c r="C1142" s="3"/>
      <c r="D1142" s="3">
        <f t="shared" si="44"/>
        <v>6700</v>
      </c>
      <c r="E1142" s="3"/>
      <c r="F1142" s="3">
        <f t="shared" si="43"/>
        <v>0</v>
      </c>
    </row>
    <row r="1143" spans="1:6" x14ac:dyDescent="0.3">
      <c r="A1143" s="3"/>
      <c r="B1143" s="4"/>
      <c r="C1143" s="3"/>
      <c r="D1143" s="3">
        <f t="shared" si="44"/>
        <v>6800</v>
      </c>
      <c r="E1143" s="3"/>
      <c r="F1143" s="3">
        <f t="shared" si="43"/>
        <v>0</v>
      </c>
    </row>
    <row r="1144" spans="1:6" x14ac:dyDescent="0.3">
      <c r="A1144" s="3"/>
      <c r="B1144" s="4"/>
      <c r="C1144" s="3"/>
      <c r="D1144" s="3">
        <f t="shared" si="44"/>
        <v>6900</v>
      </c>
      <c r="E1144" s="3"/>
      <c r="F1144" s="3">
        <f t="shared" si="43"/>
        <v>0</v>
      </c>
    </row>
    <row r="1145" spans="1:6" x14ac:dyDescent="0.3">
      <c r="A1145" s="3"/>
      <c r="B1145" s="4"/>
      <c r="C1145" s="3"/>
      <c r="D1145" s="3">
        <f t="shared" si="44"/>
        <v>7000</v>
      </c>
      <c r="E1145" s="3"/>
      <c r="F1145" s="3">
        <f t="shared" si="43"/>
        <v>0</v>
      </c>
    </row>
    <row r="1146" spans="1:6" ht="28.8" x14ac:dyDescent="0.3">
      <c r="A1146" s="4" t="s">
        <v>286</v>
      </c>
      <c r="B1146" s="4" t="s">
        <v>43</v>
      </c>
      <c r="C1146" s="3" t="s">
        <v>195</v>
      </c>
      <c r="D1146" s="3" t="s">
        <v>272</v>
      </c>
      <c r="E1146" s="3">
        <v>3.74</v>
      </c>
    </row>
    <row r="1147" spans="1:6" x14ac:dyDescent="0.3">
      <c r="A1147" s="3"/>
      <c r="B1147" s="4"/>
      <c r="C1147" s="3">
        <v>10.4</v>
      </c>
      <c r="D1147" s="3" t="s">
        <v>273</v>
      </c>
      <c r="E1147" s="3">
        <v>4.1849999999999996</v>
      </c>
    </row>
    <row r="1148" spans="1:6" x14ac:dyDescent="0.3">
      <c r="A1148" s="3"/>
      <c r="B1148" s="4"/>
      <c r="C1148" s="3"/>
      <c r="D1148" s="4" t="s">
        <v>274</v>
      </c>
      <c r="E1148" s="3">
        <v>2.25</v>
      </c>
    </row>
    <row r="1149" spans="1:6" x14ac:dyDescent="0.3">
      <c r="A1149" s="3"/>
      <c r="B1149" s="4"/>
      <c r="C1149" s="3"/>
      <c r="D1149" s="4" t="s">
        <v>275</v>
      </c>
      <c r="E1149" s="3">
        <v>255</v>
      </c>
    </row>
    <row r="1150" spans="1:6" x14ac:dyDescent="0.3">
      <c r="A1150" s="3"/>
      <c r="B1150" s="4"/>
      <c r="C1150" s="3"/>
      <c r="D1150" s="4" t="s">
        <v>276</v>
      </c>
      <c r="E1150" s="3">
        <v>0.65600000000000003</v>
      </c>
    </row>
    <row r="1151" spans="1:6" ht="28.8" x14ac:dyDescent="0.3">
      <c r="A1151" s="3"/>
      <c r="B1151" s="4"/>
      <c r="C1151" s="3"/>
      <c r="D1151" s="4" t="s">
        <v>277</v>
      </c>
      <c r="E1151" s="3">
        <v>412</v>
      </c>
    </row>
    <row r="1152" spans="1:6" x14ac:dyDescent="0.3">
      <c r="A1152" s="3"/>
      <c r="B1152" s="4"/>
      <c r="C1152" s="3"/>
      <c r="D1152" s="3">
        <v>2500</v>
      </c>
      <c r="E1152" s="3">
        <v>316</v>
      </c>
      <c r="F1152" s="3">
        <f>E1152*D1152*2*PI()/60/550</f>
        <v>150.41564826278403</v>
      </c>
    </row>
    <row r="1153" spans="1:6" x14ac:dyDescent="0.3">
      <c r="A1153" s="3"/>
      <c r="B1153" s="4"/>
      <c r="C1153" s="3"/>
      <c r="D1153" s="3">
        <f>2600</f>
        <v>2600</v>
      </c>
      <c r="E1153" s="3"/>
      <c r="F1153" s="3">
        <f t="shared" ref="F1153:F1197" si="45">E1153*D1153*2*PI()/60/550</f>
        <v>0</v>
      </c>
    </row>
    <row r="1154" spans="1:6" x14ac:dyDescent="0.3">
      <c r="A1154" s="3"/>
      <c r="B1154" s="4"/>
      <c r="C1154" s="3"/>
      <c r="D1154" s="3">
        <f t="shared" ref="D1154:D1197" si="46">D1153+100</f>
        <v>2700</v>
      </c>
      <c r="E1154" s="3">
        <v>410</v>
      </c>
      <c r="F1154" s="3">
        <f t="shared" si="45"/>
        <v>210.77230712266064</v>
      </c>
    </row>
    <row r="1155" spans="1:6" x14ac:dyDescent="0.3">
      <c r="A1155" s="3"/>
      <c r="B1155" s="4"/>
      <c r="C1155" s="3"/>
      <c r="D1155" s="3">
        <f t="shared" si="46"/>
        <v>2800</v>
      </c>
      <c r="E1155" s="3"/>
      <c r="F1155" s="3">
        <f t="shared" si="45"/>
        <v>0</v>
      </c>
    </row>
    <row r="1156" spans="1:6" x14ac:dyDescent="0.3">
      <c r="A1156" s="3"/>
      <c r="B1156" s="4"/>
      <c r="C1156" s="3"/>
      <c r="D1156" s="3">
        <f t="shared" si="46"/>
        <v>2900</v>
      </c>
      <c r="E1156" s="3">
        <v>448</v>
      </c>
      <c r="F1156" s="3">
        <f t="shared" si="45"/>
        <v>247.36710154811269</v>
      </c>
    </row>
    <row r="1157" spans="1:6" x14ac:dyDescent="0.3">
      <c r="A1157" s="3"/>
      <c r="B1157" s="4"/>
      <c r="C1157" s="3"/>
      <c r="D1157" s="3">
        <f>D1156+100</f>
        <v>3000</v>
      </c>
      <c r="E1157" s="3"/>
      <c r="F1157" s="3">
        <f t="shared" si="45"/>
        <v>0</v>
      </c>
    </row>
    <row r="1158" spans="1:6" x14ac:dyDescent="0.3">
      <c r="A1158" s="3"/>
      <c r="B1158" s="4"/>
      <c r="C1158" s="3"/>
      <c r="D1158" s="3">
        <f t="shared" si="46"/>
        <v>3100</v>
      </c>
      <c r="E1158" s="3">
        <v>452</v>
      </c>
      <c r="F1158" s="3">
        <f t="shared" si="45"/>
        <v>266.78785613394052</v>
      </c>
    </row>
    <row r="1159" spans="1:6" x14ac:dyDescent="0.3">
      <c r="A1159" s="3"/>
      <c r="B1159" s="4"/>
      <c r="C1159" s="3"/>
      <c r="D1159" s="3">
        <f t="shared" si="46"/>
        <v>3200</v>
      </c>
      <c r="E1159" s="3"/>
      <c r="F1159" s="3">
        <f t="shared" si="45"/>
        <v>0</v>
      </c>
    </row>
    <row r="1160" spans="1:6" x14ac:dyDescent="0.3">
      <c r="A1160" s="3"/>
      <c r="B1160" s="4"/>
      <c r="C1160" s="3"/>
      <c r="D1160" s="3">
        <f t="shared" si="46"/>
        <v>3300</v>
      </c>
      <c r="E1160" s="3">
        <v>463</v>
      </c>
      <c r="F1160" s="3">
        <f t="shared" si="45"/>
        <v>290.91147972241481</v>
      </c>
    </row>
    <row r="1161" spans="1:6" x14ac:dyDescent="0.3">
      <c r="A1161" s="3"/>
      <c r="B1161" s="4"/>
      <c r="C1161" s="3"/>
      <c r="D1161" s="3">
        <f t="shared" si="46"/>
        <v>3400</v>
      </c>
      <c r="E1161" s="3"/>
      <c r="F1161" s="3">
        <f t="shared" si="45"/>
        <v>0</v>
      </c>
    </row>
    <row r="1162" spans="1:6" x14ac:dyDescent="0.3">
      <c r="A1162" s="3"/>
      <c r="B1162" s="4"/>
      <c r="C1162" s="3"/>
      <c r="D1162" s="3">
        <f t="shared" si="46"/>
        <v>3500</v>
      </c>
      <c r="E1162" s="3">
        <v>476</v>
      </c>
      <c r="F1162" s="3">
        <f t="shared" si="45"/>
        <v>317.20565823518763</v>
      </c>
    </row>
    <row r="1163" spans="1:6" x14ac:dyDescent="0.3">
      <c r="A1163" s="3"/>
      <c r="B1163" s="4"/>
      <c r="C1163" s="3"/>
      <c r="D1163" s="3">
        <f t="shared" si="46"/>
        <v>3600</v>
      </c>
      <c r="E1163" s="3"/>
      <c r="F1163" s="3">
        <f t="shared" si="45"/>
        <v>0</v>
      </c>
    </row>
    <row r="1164" spans="1:6" x14ac:dyDescent="0.3">
      <c r="A1164" s="3"/>
      <c r="B1164" s="4"/>
      <c r="C1164" s="3"/>
      <c r="D1164" s="3">
        <f t="shared" si="46"/>
        <v>3700</v>
      </c>
      <c r="E1164" s="3">
        <v>483</v>
      </c>
      <c r="F1164" s="3">
        <f t="shared" si="45"/>
        <v>340.26304431698907</v>
      </c>
    </row>
    <row r="1165" spans="1:6" x14ac:dyDescent="0.3">
      <c r="A1165" s="3"/>
      <c r="B1165" s="4"/>
      <c r="C1165" s="3"/>
      <c r="D1165" s="3">
        <f t="shared" si="46"/>
        <v>3800</v>
      </c>
      <c r="E1165" s="3"/>
      <c r="F1165" s="3">
        <f t="shared" si="45"/>
        <v>0</v>
      </c>
    </row>
    <row r="1166" spans="1:6" x14ac:dyDescent="0.3">
      <c r="A1166" s="3"/>
      <c r="B1166" s="4"/>
      <c r="C1166" s="3"/>
      <c r="D1166" s="3">
        <f t="shared" si="46"/>
        <v>3900</v>
      </c>
      <c r="E1166" s="3">
        <v>489</v>
      </c>
      <c r="F1166" s="3">
        <f t="shared" si="45"/>
        <v>363.11099088855116</v>
      </c>
    </row>
    <row r="1167" spans="1:6" x14ac:dyDescent="0.3">
      <c r="A1167" s="3"/>
      <c r="B1167" s="4"/>
      <c r="C1167" s="3"/>
      <c r="D1167" s="3">
        <f t="shared" si="46"/>
        <v>4000</v>
      </c>
      <c r="E1167" s="3"/>
      <c r="F1167" s="3">
        <f t="shared" si="45"/>
        <v>0</v>
      </c>
    </row>
    <row r="1168" spans="1:6" x14ac:dyDescent="0.3">
      <c r="A1168" s="3"/>
      <c r="B1168" s="4"/>
      <c r="C1168" s="3"/>
      <c r="D1168" s="3">
        <f t="shared" si="46"/>
        <v>4100</v>
      </c>
      <c r="E1168" s="3">
        <v>489</v>
      </c>
      <c r="F1168" s="3">
        <f t="shared" si="45"/>
        <v>381.73206734437434</v>
      </c>
    </row>
    <row r="1169" spans="1:6" x14ac:dyDescent="0.3">
      <c r="A1169" s="3"/>
      <c r="B1169" s="4"/>
      <c r="C1169" s="3"/>
      <c r="D1169" s="3">
        <f t="shared" si="46"/>
        <v>4200</v>
      </c>
      <c r="E1169" s="3"/>
      <c r="F1169" s="3">
        <f t="shared" si="45"/>
        <v>0</v>
      </c>
    </row>
    <row r="1170" spans="1:6" x14ac:dyDescent="0.3">
      <c r="A1170" s="3"/>
      <c r="B1170" s="4"/>
      <c r="C1170" s="3"/>
      <c r="D1170" s="3">
        <f t="shared" si="46"/>
        <v>4300</v>
      </c>
      <c r="E1170" s="3">
        <v>486</v>
      </c>
      <c r="F1170" s="3">
        <f t="shared" si="45"/>
        <v>397.89698954375456</v>
      </c>
    </row>
    <row r="1171" spans="1:6" x14ac:dyDescent="0.3">
      <c r="A1171" s="3"/>
      <c r="B1171" s="4"/>
      <c r="C1171" s="3"/>
      <c r="D1171" s="3">
        <f t="shared" si="46"/>
        <v>4400</v>
      </c>
      <c r="E1171" s="3"/>
      <c r="F1171" s="3">
        <f t="shared" si="45"/>
        <v>0</v>
      </c>
    </row>
    <row r="1172" spans="1:6" x14ac:dyDescent="0.3">
      <c r="A1172" s="3"/>
      <c r="B1172" s="4"/>
      <c r="C1172" s="3"/>
      <c r="D1172" s="3">
        <f t="shared" si="46"/>
        <v>4500</v>
      </c>
      <c r="E1172" s="3">
        <v>488</v>
      </c>
      <c r="F1172" s="3">
        <f t="shared" si="45"/>
        <v>418.11742225958699</v>
      </c>
    </row>
    <row r="1173" spans="1:6" x14ac:dyDescent="0.3">
      <c r="A1173" s="3"/>
      <c r="B1173" s="4"/>
      <c r="C1173" s="3"/>
      <c r="D1173" s="3">
        <f t="shared" si="46"/>
        <v>4600</v>
      </c>
      <c r="E1173" s="3"/>
      <c r="F1173" s="3">
        <f t="shared" si="45"/>
        <v>0</v>
      </c>
    </row>
    <row r="1174" spans="1:6" x14ac:dyDescent="0.3">
      <c r="A1174" s="3"/>
      <c r="B1174" s="4"/>
      <c r="C1174" s="3"/>
      <c r="D1174" s="3">
        <f t="shared" si="46"/>
        <v>4700</v>
      </c>
      <c r="E1174" s="3">
        <v>493</v>
      </c>
      <c r="F1174" s="3">
        <f t="shared" si="45"/>
        <v>441.17480834138843</v>
      </c>
    </row>
    <row r="1175" spans="1:6" x14ac:dyDescent="0.3">
      <c r="A1175" s="3"/>
      <c r="B1175" s="4"/>
      <c r="C1175" s="3"/>
      <c r="D1175" s="3">
        <f t="shared" si="46"/>
        <v>4800</v>
      </c>
      <c r="E1175" s="3"/>
      <c r="F1175" s="3">
        <f t="shared" si="45"/>
        <v>0</v>
      </c>
    </row>
    <row r="1176" spans="1:6" x14ac:dyDescent="0.3">
      <c r="A1176" s="3"/>
      <c r="B1176" s="4"/>
      <c r="C1176" s="3"/>
      <c r="D1176" s="3">
        <f t="shared" si="46"/>
        <v>4900</v>
      </c>
      <c r="E1176" s="3">
        <v>494</v>
      </c>
      <c r="F1176" s="3">
        <f t="shared" si="45"/>
        <v>460.88116225936079</v>
      </c>
    </row>
    <row r="1177" spans="1:6" x14ac:dyDescent="0.3">
      <c r="A1177" s="3"/>
      <c r="B1177" s="4"/>
      <c r="C1177" s="3"/>
      <c r="D1177" s="3">
        <f t="shared" si="46"/>
        <v>5000</v>
      </c>
      <c r="E1177" s="3"/>
      <c r="F1177" s="3">
        <f t="shared" si="45"/>
        <v>0</v>
      </c>
    </row>
    <row r="1178" spans="1:6" x14ac:dyDescent="0.3">
      <c r="A1178" s="3"/>
      <c r="B1178" s="4"/>
      <c r="C1178" s="3"/>
      <c r="D1178" s="3">
        <f t="shared" si="46"/>
        <v>5100</v>
      </c>
      <c r="E1178" s="3">
        <v>496</v>
      </c>
      <c r="F1178" s="3">
        <f t="shared" si="45"/>
        <v>481.63471372852968</v>
      </c>
    </row>
    <row r="1179" spans="1:6" x14ac:dyDescent="0.3">
      <c r="A1179" s="3"/>
      <c r="B1179" s="4"/>
      <c r="C1179" s="3"/>
      <c r="D1179" s="3">
        <f t="shared" si="46"/>
        <v>5200</v>
      </c>
      <c r="E1179" s="3">
        <v>498</v>
      </c>
      <c r="F1179" s="3">
        <f t="shared" si="45"/>
        <v>493.05868701431086</v>
      </c>
    </row>
    <row r="1180" spans="1:6" x14ac:dyDescent="0.3">
      <c r="A1180" s="3"/>
      <c r="B1180" s="4"/>
      <c r="C1180" s="3"/>
      <c r="D1180" s="3">
        <f t="shared" si="46"/>
        <v>5300</v>
      </c>
      <c r="E1180" s="3">
        <v>498</v>
      </c>
      <c r="F1180" s="3">
        <f t="shared" si="45"/>
        <v>502.54058484150914</v>
      </c>
    </row>
    <row r="1181" spans="1:6" x14ac:dyDescent="0.3">
      <c r="A1181" s="3"/>
      <c r="B1181" s="4"/>
      <c r="C1181" s="3"/>
      <c r="D1181" s="3">
        <f t="shared" si="46"/>
        <v>5400</v>
      </c>
      <c r="E1181" s="3"/>
      <c r="F1181" s="3">
        <f t="shared" si="45"/>
        <v>0</v>
      </c>
    </row>
    <row r="1182" spans="1:6" x14ac:dyDescent="0.3">
      <c r="A1182" s="3"/>
      <c r="B1182" s="4"/>
      <c r="C1182" s="3"/>
      <c r="D1182" s="3">
        <f t="shared" si="46"/>
        <v>5500</v>
      </c>
      <c r="E1182" s="3">
        <v>492</v>
      </c>
      <c r="F1182" s="3">
        <f t="shared" si="45"/>
        <v>515.22119518872614</v>
      </c>
    </row>
    <row r="1183" spans="1:6" x14ac:dyDescent="0.3">
      <c r="A1183" s="3"/>
      <c r="B1183" s="4"/>
      <c r="C1183" s="3"/>
      <c r="D1183" s="3">
        <f t="shared" si="46"/>
        <v>5600</v>
      </c>
      <c r="E1183" s="3"/>
      <c r="F1183" s="3">
        <f t="shared" si="45"/>
        <v>0</v>
      </c>
    </row>
    <row r="1184" spans="1:6" x14ac:dyDescent="0.3">
      <c r="A1184" s="3"/>
      <c r="B1184" s="4"/>
      <c r="C1184" s="3"/>
      <c r="D1184" s="3">
        <f t="shared" si="46"/>
        <v>5700</v>
      </c>
      <c r="E1184" s="3">
        <v>490</v>
      </c>
      <c r="F1184" s="3">
        <f t="shared" si="45"/>
        <v>531.78595645310861</v>
      </c>
    </row>
    <row r="1185" spans="1:6" x14ac:dyDescent="0.3">
      <c r="A1185" s="3"/>
      <c r="B1185" s="4"/>
      <c r="C1185" s="3"/>
      <c r="D1185" s="3">
        <f t="shared" si="46"/>
        <v>5800</v>
      </c>
      <c r="E1185" s="3"/>
      <c r="F1185" s="3">
        <f t="shared" si="45"/>
        <v>0</v>
      </c>
    </row>
    <row r="1186" spans="1:6" x14ac:dyDescent="0.3">
      <c r="A1186" s="3"/>
      <c r="B1186" s="4"/>
      <c r="C1186" s="3"/>
      <c r="D1186" s="3">
        <f t="shared" si="46"/>
        <v>5900</v>
      </c>
      <c r="E1186" s="3">
        <v>483</v>
      </c>
      <c r="F1186" s="3">
        <f t="shared" si="45"/>
        <v>542.58161120817169</v>
      </c>
    </row>
    <row r="1187" spans="1:6" x14ac:dyDescent="0.3">
      <c r="A1187" s="3"/>
      <c r="B1187" s="4"/>
      <c r="C1187" s="3"/>
      <c r="D1187" s="3">
        <f t="shared" si="46"/>
        <v>6000</v>
      </c>
      <c r="E1187" s="3"/>
      <c r="F1187" s="3">
        <f t="shared" si="45"/>
        <v>0</v>
      </c>
    </row>
    <row r="1188" spans="1:6" x14ac:dyDescent="0.3">
      <c r="A1188" s="3"/>
      <c r="B1188" s="4"/>
      <c r="C1188" s="3"/>
      <c r="D1188" s="3">
        <f t="shared" si="46"/>
        <v>6100</v>
      </c>
      <c r="E1188" s="3">
        <v>471</v>
      </c>
      <c r="F1188" s="3">
        <f t="shared" si="45"/>
        <v>547.03696078962628</v>
      </c>
    </row>
    <row r="1189" spans="1:6" x14ac:dyDescent="0.3">
      <c r="A1189" s="3"/>
      <c r="B1189" s="4"/>
      <c r="C1189" s="3"/>
      <c r="D1189" s="3">
        <f t="shared" si="46"/>
        <v>6200</v>
      </c>
      <c r="E1189" s="3"/>
      <c r="F1189" s="3">
        <f t="shared" si="45"/>
        <v>0</v>
      </c>
    </row>
    <row r="1190" spans="1:6" x14ac:dyDescent="0.3">
      <c r="A1190" s="3"/>
      <c r="B1190" s="4"/>
      <c r="C1190" s="3"/>
      <c r="D1190" s="3">
        <f t="shared" si="46"/>
        <v>6300</v>
      </c>
      <c r="E1190" s="3">
        <v>438</v>
      </c>
      <c r="F1190" s="3">
        <f t="shared" si="45"/>
        <v>525.38853141307118</v>
      </c>
    </row>
    <row r="1191" spans="1:6" x14ac:dyDescent="0.3">
      <c r="A1191" s="3"/>
      <c r="B1191" s="4"/>
      <c r="C1191" s="3"/>
      <c r="D1191" s="3">
        <f t="shared" si="46"/>
        <v>6400</v>
      </c>
      <c r="E1191" s="3"/>
      <c r="F1191" s="3">
        <f t="shared" si="45"/>
        <v>0</v>
      </c>
    </row>
    <row r="1192" spans="1:6" x14ac:dyDescent="0.3">
      <c r="A1192" s="3"/>
      <c r="B1192" s="4"/>
      <c r="C1192" s="3"/>
      <c r="D1192" s="3">
        <f t="shared" si="46"/>
        <v>6500</v>
      </c>
      <c r="E1192" s="3">
        <v>371</v>
      </c>
      <c r="F1192" s="3">
        <f t="shared" si="45"/>
        <v>459.14852631101735</v>
      </c>
    </row>
    <row r="1193" spans="1:6" x14ac:dyDescent="0.3">
      <c r="A1193" s="3"/>
      <c r="B1193" s="4"/>
      <c r="C1193" s="3"/>
      <c r="D1193" s="3">
        <f t="shared" si="46"/>
        <v>6600</v>
      </c>
      <c r="E1193" s="3"/>
      <c r="F1193" s="3">
        <f t="shared" si="45"/>
        <v>0</v>
      </c>
    </row>
    <row r="1194" spans="1:6" x14ac:dyDescent="0.3">
      <c r="A1194" s="3"/>
      <c r="B1194" s="4"/>
      <c r="C1194" s="3"/>
      <c r="D1194" s="3">
        <f t="shared" si="46"/>
        <v>6700</v>
      </c>
      <c r="E1194" s="3"/>
      <c r="F1194" s="3">
        <f t="shared" si="45"/>
        <v>0</v>
      </c>
    </row>
    <row r="1195" spans="1:6" x14ac:dyDescent="0.3">
      <c r="A1195" s="3"/>
      <c r="B1195" s="4"/>
      <c r="C1195" s="3"/>
      <c r="D1195" s="3">
        <f t="shared" si="46"/>
        <v>6800</v>
      </c>
      <c r="E1195" s="3"/>
      <c r="F1195" s="3">
        <f t="shared" si="45"/>
        <v>0</v>
      </c>
    </row>
    <row r="1196" spans="1:6" x14ac:dyDescent="0.3">
      <c r="A1196" s="3"/>
      <c r="B1196" s="4"/>
      <c r="C1196" s="3"/>
      <c r="D1196" s="3">
        <f t="shared" si="46"/>
        <v>6900</v>
      </c>
      <c r="E1196" s="3"/>
      <c r="F1196" s="3">
        <f t="shared" si="45"/>
        <v>0</v>
      </c>
    </row>
    <row r="1197" spans="1:6" x14ac:dyDescent="0.3">
      <c r="A1197" s="3"/>
      <c r="B1197" s="4"/>
      <c r="C1197" s="3"/>
      <c r="D1197" s="3">
        <f t="shared" si="46"/>
        <v>7000</v>
      </c>
      <c r="E1197" s="3"/>
      <c r="F1197" s="3">
        <f t="shared" si="45"/>
        <v>0</v>
      </c>
    </row>
    <row r="1198" spans="1:6" x14ac:dyDescent="0.3">
      <c r="A1198" s="3"/>
      <c r="B1198" s="4" t="s">
        <v>53</v>
      </c>
      <c r="C1198" s="3" t="s">
        <v>134</v>
      </c>
      <c r="D1198" s="3" t="s">
        <v>272</v>
      </c>
      <c r="E1198" s="3">
        <v>4</v>
      </c>
    </row>
    <row r="1199" spans="1:6" ht="28.8" x14ac:dyDescent="0.3">
      <c r="A1199" s="3"/>
      <c r="B1199" s="4" t="s">
        <v>287</v>
      </c>
      <c r="C1199" s="3">
        <v>11.35</v>
      </c>
      <c r="D1199" s="3" t="s">
        <v>273</v>
      </c>
      <c r="E1199" s="3">
        <v>4.1639999999999997</v>
      </c>
    </row>
    <row r="1200" spans="1:6" ht="28.8" x14ac:dyDescent="0.3">
      <c r="A1200" s="3"/>
      <c r="B1200" s="4" t="s">
        <v>288</v>
      </c>
      <c r="C1200" s="3"/>
      <c r="D1200" s="4" t="s">
        <v>274</v>
      </c>
      <c r="E1200" s="3">
        <v>2.23</v>
      </c>
    </row>
    <row r="1201" spans="1:6" ht="28.8" x14ac:dyDescent="0.3">
      <c r="A1201" s="3"/>
      <c r="B1201" s="4" t="s">
        <v>289</v>
      </c>
      <c r="C1201" s="3"/>
      <c r="D1201" s="4" t="s">
        <v>275</v>
      </c>
      <c r="E1201" s="3">
        <v>240</v>
      </c>
    </row>
    <row r="1202" spans="1:6" x14ac:dyDescent="0.3">
      <c r="A1202" s="3"/>
      <c r="B1202" s="4"/>
      <c r="C1202" s="3"/>
      <c r="D1202" s="4" t="s">
        <v>276</v>
      </c>
      <c r="E1202" s="3">
        <v>0.85</v>
      </c>
    </row>
    <row r="1203" spans="1:6" ht="30.6" x14ac:dyDescent="0.45">
      <c r="A1203" s="3"/>
      <c r="B1203" s="14"/>
      <c r="C1203" s="3"/>
      <c r="D1203" s="4" t="s">
        <v>277</v>
      </c>
      <c r="E1203" s="3">
        <v>436</v>
      </c>
    </row>
    <row r="1204" spans="1:6" x14ac:dyDescent="0.3">
      <c r="A1204" s="3"/>
      <c r="B1204" s="3"/>
      <c r="C1204" s="3"/>
      <c r="D1204" s="3">
        <v>2500</v>
      </c>
      <c r="E1204" s="3"/>
      <c r="F1204" s="3">
        <f>E1204*D1204*2*PI()/60/550</f>
        <v>0</v>
      </c>
    </row>
    <row r="1205" spans="1:6" x14ac:dyDescent="0.3">
      <c r="A1205" s="3"/>
      <c r="B1205" s="4"/>
      <c r="C1205" s="3"/>
      <c r="D1205" s="3">
        <f>2600</f>
        <v>2600</v>
      </c>
      <c r="E1205" s="3"/>
      <c r="F1205" s="3">
        <f t="shared" ref="F1205:F1249" si="47">E1205*D1205*2*PI()/60/550</f>
        <v>0</v>
      </c>
    </row>
    <row r="1206" spans="1:6" x14ac:dyDescent="0.3">
      <c r="A1206" s="3"/>
      <c r="B1206" s="4"/>
      <c r="C1206" s="3"/>
      <c r="D1206" s="3">
        <f t="shared" ref="D1206:D1249" si="48">D1205+100</f>
        <v>2700</v>
      </c>
      <c r="E1206" s="3"/>
      <c r="F1206" s="3">
        <f t="shared" si="47"/>
        <v>0</v>
      </c>
    </row>
    <row r="1207" spans="1:6" x14ac:dyDescent="0.3">
      <c r="A1207" s="3"/>
      <c r="B1207" s="4"/>
      <c r="C1207" s="3"/>
      <c r="D1207" s="3">
        <f t="shared" si="48"/>
        <v>2800</v>
      </c>
      <c r="E1207" s="3"/>
      <c r="F1207" s="3">
        <f t="shared" si="47"/>
        <v>0</v>
      </c>
    </row>
    <row r="1208" spans="1:6" x14ac:dyDescent="0.3">
      <c r="A1208" s="3"/>
      <c r="B1208" s="4"/>
      <c r="C1208" s="3"/>
      <c r="D1208" s="3">
        <f t="shared" si="48"/>
        <v>2900</v>
      </c>
      <c r="E1208" s="3"/>
      <c r="F1208" s="3">
        <f t="shared" si="47"/>
        <v>0</v>
      </c>
    </row>
    <row r="1209" spans="1:6" x14ac:dyDescent="0.3">
      <c r="A1209" s="3"/>
      <c r="B1209" s="4"/>
      <c r="C1209" s="3"/>
      <c r="D1209" s="3">
        <f>D1208+100</f>
        <v>3000</v>
      </c>
      <c r="E1209" s="3">
        <v>527</v>
      </c>
      <c r="F1209" s="3">
        <f t="shared" si="47"/>
        <v>301.02169608033108</v>
      </c>
    </row>
    <row r="1210" spans="1:6" x14ac:dyDescent="0.3">
      <c r="A1210" s="3"/>
      <c r="B1210" s="4"/>
      <c r="C1210" s="3"/>
      <c r="D1210" s="3">
        <f t="shared" si="48"/>
        <v>3100</v>
      </c>
      <c r="E1210" s="3">
        <v>539</v>
      </c>
      <c r="F1210" s="3">
        <f t="shared" si="47"/>
        <v>318.13861605352639</v>
      </c>
    </row>
    <row r="1211" spans="1:6" x14ac:dyDescent="0.3">
      <c r="A1211" s="3"/>
      <c r="B1211" s="4"/>
      <c r="C1211" s="3"/>
      <c r="D1211" s="3">
        <f t="shared" si="48"/>
        <v>3200</v>
      </c>
      <c r="E1211" s="3">
        <v>559</v>
      </c>
      <c r="F1211" s="3">
        <f t="shared" si="47"/>
        <v>340.58672356008623</v>
      </c>
    </row>
    <row r="1212" spans="1:6" x14ac:dyDescent="0.3">
      <c r="A1212" s="3"/>
      <c r="B1212" s="4"/>
      <c r="C1212" s="3"/>
      <c r="D1212" s="3">
        <f t="shared" si="48"/>
        <v>3300</v>
      </c>
      <c r="E1212" s="3">
        <v>578</v>
      </c>
      <c r="F1212" s="3">
        <f t="shared" si="47"/>
        <v>363.16811075498003</v>
      </c>
    </row>
    <row r="1213" spans="1:6" x14ac:dyDescent="0.3">
      <c r="A1213" s="3"/>
      <c r="B1213" s="4"/>
      <c r="C1213" s="3"/>
      <c r="D1213" s="3">
        <f t="shared" si="48"/>
        <v>3400</v>
      </c>
      <c r="E1213" s="3">
        <v>595</v>
      </c>
      <c r="F1213" s="3">
        <f t="shared" si="47"/>
        <v>385.17829928558496</v>
      </c>
    </row>
    <row r="1214" spans="1:6" x14ac:dyDescent="0.3">
      <c r="A1214" s="3"/>
      <c r="B1214" s="4"/>
      <c r="C1214" s="3"/>
      <c r="D1214" s="3">
        <f t="shared" si="48"/>
        <v>3500</v>
      </c>
      <c r="E1214" s="3">
        <v>610</v>
      </c>
      <c r="F1214" s="3">
        <f t="shared" si="47"/>
        <v>406.5030494190429</v>
      </c>
    </row>
    <row r="1215" spans="1:6" x14ac:dyDescent="0.3">
      <c r="A1215" s="3"/>
      <c r="B1215" s="4"/>
      <c r="C1215" s="3"/>
      <c r="D1215" s="3">
        <f t="shared" si="48"/>
        <v>3600</v>
      </c>
      <c r="E1215" s="3">
        <v>619</v>
      </c>
      <c r="F1215" s="3">
        <f t="shared" si="47"/>
        <v>424.2863678339088</v>
      </c>
    </row>
    <row r="1216" spans="1:6" x14ac:dyDescent="0.3">
      <c r="A1216" s="3"/>
      <c r="B1216" s="4"/>
      <c r="C1216" s="3"/>
      <c r="D1216" s="3">
        <f t="shared" si="48"/>
        <v>3700</v>
      </c>
      <c r="E1216" s="3">
        <v>624</v>
      </c>
      <c r="F1216" s="3">
        <f t="shared" si="47"/>
        <v>439.5944920368554</v>
      </c>
    </row>
    <row r="1217" spans="1:6" x14ac:dyDescent="0.3">
      <c r="A1217" s="3"/>
      <c r="B1217" s="4"/>
      <c r="C1217" s="3"/>
      <c r="D1217" s="3">
        <f t="shared" si="48"/>
        <v>3800</v>
      </c>
      <c r="E1217" s="3">
        <v>627</v>
      </c>
      <c r="F1217" s="3">
        <f t="shared" si="47"/>
        <v>453.64597917836608</v>
      </c>
    </row>
    <row r="1218" spans="1:6" x14ac:dyDescent="0.3">
      <c r="A1218" s="3"/>
      <c r="B1218" s="4"/>
      <c r="C1218" s="3"/>
      <c r="D1218" s="3">
        <f t="shared" si="48"/>
        <v>3900</v>
      </c>
      <c r="E1218" s="3">
        <v>629</v>
      </c>
      <c r="F1218" s="3">
        <f t="shared" si="47"/>
        <v>467.06914778915888</v>
      </c>
    </row>
    <row r="1219" spans="1:6" x14ac:dyDescent="0.3">
      <c r="A1219" s="3"/>
      <c r="B1219" s="4"/>
      <c r="C1219" s="3"/>
      <c r="D1219" s="3">
        <f t="shared" si="48"/>
        <v>4000</v>
      </c>
      <c r="E1219" s="3">
        <v>628</v>
      </c>
      <c r="F1219" s="3">
        <f t="shared" si="47"/>
        <v>478.2836815647006</v>
      </c>
    </row>
    <row r="1220" spans="1:6" x14ac:dyDescent="0.3">
      <c r="A1220" s="3"/>
      <c r="B1220" s="4"/>
      <c r="C1220" s="3"/>
      <c r="D1220" s="3">
        <f t="shared" si="48"/>
        <v>4100</v>
      </c>
      <c r="E1220" s="3">
        <v>629</v>
      </c>
      <c r="F1220" s="3">
        <f t="shared" si="47"/>
        <v>491.02141177834648</v>
      </c>
    </row>
    <row r="1221" spans="1:6" x14ac:dyDescent="0.3">
      <c r="A1221" s="3"/>
      <c r="B1221" s="4"/>
      <c r="C1221" s="3"/>
      <c r="D1221" s="3">
        <f t="shared" si="48"/>
        <v>4200</v>
      </c>
      <c r="E1221" s="3">
        <v>635</v>
      </c>
      <c r="F1221" s="3">
        <f t="shared" si="47"/>
        <v>507.79561255296841</v>
      </c>
    </row>
    <row r="1222" spans="1:6" x14ac:dyDescent="0.3">
      <c r="A1222" s="3"/>
      <c r="B1222" s="4"/>
      <c r="C1222" s="3"/>
      <c r="D1222" s="3">
        <f t="shared" si="48"/>
        <v>4300</v>
      </c>
      <c r="E1222" s="3">
        <v>643</v>
      </c>
      <c r="F1222" s="3">
        <f t="shared" si="47"/>
        <v>526.43572896426781</v>
      </c>
    </row>
    <row r="1223" spans="1:6" x14ac:dyDescent="0.3">
      <c r="A1223" s="3"/>
      <c r="B1223" s="4"/>
      <c r="C1223" s="3"/>
      <c r="D1223" s="3">
        <f t="shared" si="48"/>
        <v>4400</v>
      </c>
      <c r="E1223" s="3">
        <v>652</v>
      </c>
      <c r="F1223" s="3">
        <f t="shared" si="47"/>
        <v>546.21824270414538</v>
      </c>
    </row>
    <row r="1224" spans="1:6" x14ac:dyDescent="0.3">
      <c r="A1224" s="3"/>
      <c r="B1224" s="4"/>
      <c r="C1224" s="3"/>
      <c r="D1224" s="3">
        <f t="shared" si="48"/>
        <v>4500</v>
      </c>
      <c r="E1224" s="3">
        <v>660</v>
      </c>
      <c r="F1224" s="3">
        <f t="shared" si="47"/>
        <v>565.48667764616278</v>
      </c>
    </row>
    <row r="1225" spans="1:6" x14ac:dyDescent="0.3">
      <c r="A1225" s="3"/>
      <c r="B1225" s="4"/>
      <c r="C1225" s="3"/>
      <c r="D1225" s="3">
        <f t="shared" si="48"/>
        <v>4600</v>
      </c>
      <c r="E1225" s="3">
        <v>667</v>
      </c>
      <c r="F1225" s="3">
        <f t="shared" si="47"/>
        <v>584.18391392389117</v>
      </c>
    </row>
    <row r="1226" spans="1:6" x14ac:dyDescent="0.3">
      <c r="A1226" s="3"/>
      <c r="B1226" s="4"/>
      <c r="C1226" s="3"/>
      <c r="D1226" s="3">
        <f t="shared" si="48"/>
        <v>4700</v>
      </c>
      <c r="E1226" s="3">
        <v>671</v>
      </c>
      <c r="F1226" s="3">
        <f t="shared" si="47"/>
        <v>600.46307585612908</v>
      </c>
    </row>
    <row r="1227" spans="1:6" x14ac:dyDescent="0.3">
      <c r="A1227" s="3"/>
      <c r="B1227" s="4"/>
      <c r="C1227" s="3"/>
      <c r="D1227" s="3">
        <f t="shared" si="48"/>
        <v>4800</v>
      </c>
      <c r="E1227" s="3">
        <v>672</v>
      </c>
      <c r="F1227" s="3">
        <f t="shared" si="47"/>
        <v>614.15280384359016</v>
      </c>
    </row>
    <row r="1228" spans="1:6" x14ac:dyDescent="0.3">
      <c r="A1228" s="3"/>
      <c r="B1228" s="4"/>
      <c r="C1228" s="3"/>
      <c r="D1228" s="3">
        <f t="shared" si="48"/>
        <v>4900</v>
      </c>
      <c r="E1228" s="3">
        <v>672</v>
      </c>
      <c r="F1228" s="3">
        <f t="shared" si="47"/>
        <v>626.94765392366492</v>
      </c>
    </row>
    <row r="1229" spans="1:6" x14ac:dyDescent="0.3">
      <c r="A1229" s="3"/>
      <c r="B1229" s="4"/>
      <c r="C1229" s="3"/>
      <c r="D1229" s="3">
        <f t="shared" si="48"/>
        <v>5000</v>
      </c>
      <c r="E1229" s="3">
        <v>674</v>
      </c>
      <c r="F1229" s="3">
        <f t="shared" si="47"/>
        <v>641.64649955136986</v>
      </c>
    </row>
    <row r="1230" spans="1:6" x14ac:dyDescent="0.3">
      <c r="A1230" s="3"/>
      <c r="B1230" s="4"/>
      <c r="C1230" s="3"/>
      <c r="D1230" s="3">
        <f t="shared" si="48"/>
        <v>5100</v>
      </c>
      <c r="E1230" s="3">
        <v>673</v>
      </c>
      <c r="F1230" s="3">
        <f t="shared" si="47"/>
        <v>653.50839181310585</v>
      </c>
    </row>
    <row r="1231" spans="1:6" x14ac:dyDescent="0.3">
      <c r="A1231" s="3"/>
      <c r="B1231" s="4"/>
      <c r="C1231" s="3"/>
      <c r="D1231" s="3">
        <f t="shared" si="48"/>
        <v>5200</v>
      </c>
      <c r="E1231" s="3">
        <v>674</v>
      </c>
      <c r="F1231" s="3">
        <f t="shared" si="47"/>
        <v>667.31235953342468</v>
      </c>
    </row>
    <row r="1232" spans="1:6" x14ac:dyDescent="0.3">
      <c r="A1232" s="3"/>
      <c r="B1232" s="4"/>
      <c r="C1232" s="3"/>
      <c r="D1232" s="3">
        <f t="shared" si="48"/>
        <v>5300</v>
      </c>
      <c r="E1232" s="3">
        <v>674</v>
      </c>
      <c r="F1232" s="3">
        <f t="shared" si="47"/>
        <v>680.14528952445198</v>
      </c>
    </row>
    <row r="1233" spans="1:6" x14ac:dyDescent="0.3">
      <c r="A1233" s="3"/>
      <c r="B1233" s="4"/>
      <c r="C1233" s="3"/>
      <c r="D1233" s="3">
        <f t="shared" si="48"/>
        <v>5400</v>
      </c>
      <c r="E1233" s="3">
        <v>675</v>
      </c>
      <c r="F1233" s="3">
        <f t="shared" si="47"/>
        <v>694.00637711119975</v>
      </c>
    </row>
    <row r="1234" spans="1:6" x14ac:dyDescent="0.3">
      <c r="A1234" s="3"/>
      <c r="B1234" s="4"/>
      <c r="C1234" s="3"/>
      <c r="D1234" s="3">
        <f t="shared" si="48"/>
        <v>5500</v>
      </c>
      <c r="E1234" s="3">
        <v>676</v>
      </c>
      <c r="F1234" s="3">
        <f t="shared" si="47"/>
        <v>707.90554460890007</v>
      </c>
    </row>
    <row r="1235" spans="1:6" x14ac:dyDescent="0.3">
      <c r="A1235" s="3"/>
      <c r="B1235" s="4"/>
      <c r="C1235" s="3"/>
      <c r="D1235" s="3">
        <f t="shared" si="48"/>
        <v>5600</v>
      </c>
      <c r="E1235" s="3">
        <v>676</v>
      </c>
      <c r="F1235" s="3">
        <f t="shared" si="47"/>
        <v>720.77655451088003</v>
      </c>
    </row>
    <row r="1236" spans="1:6" x14ac:dyDescent="0.3">
      <c r="A1236" s="3"/>
      <c r="B1236" s="4"/>
      <c r="C1236" s="3"/>
      <c r="D1236" s="3">
        <f t="shared" si="48"/>
        <v>5700</v>
      </c>
      <c r="E1236" s="3">
        <v>677</v>
      </c>
      <c r="F1236" s="3">
        <f t="shared" si="47"/>
        <v>734.73284187500929</v>
      </c>
    </row>
    <row r="1237" spans="1:6" x14ac:dyDescent="0.3">
      <c r="A1237" s="3"/>
      <c r="B1237" s="4"/>
      <c r="C1237" s="3"/>
      <c r="D1237" s="3">
        <f t="shared" si="48"/>
        <v>5800</v>
      </c>
      <c r="E1237" s="3">
        <v>675</v>
      </c>
      <c r="F1237" s="3">
        <f t="shared" si="47"/>
        <v>745.41425689721461</v>
      </c>
    </row>
    <row r="1238" spans="1:6" x14ac:dyDescent="0.3">
      <c r="A1238" s="3"/>
      <c r="B1238" s="4"/>
      <c r="C1238" s="3"/>
      <c r="D1238" s="3">
        <f t="shared" si="48"/>
        <v>5900</v>
      </c>
      <c r="E1238" s="3">
        <v>671</v>
      </c>
      <c r="F1238" s="3">
        <f t="shared" si="47"/>
        <v>753.77279735131094</v>
      </c>
    </row>
    <row r="1239" spans="1:6" x14ac:dyDescent="0.3">
      <c r="A1239" s="3"/>
      <c r="B1239" s="4"/>
      <c r="C1239" s="3"/>
      <c r="D1239" s="3">
        <f t="shared" si="48"/>
        <v>6000</v>
      </c>
      <c r="E1239" s="3">
        <v>666</v>
      </c>
      <c r="F1239" s="3">
        <f t="shared" si="47"/>
        <v>760.83662083301897</v>
      </c>
    </row>
    <row r="1240" spans="1:6" x14ac:dyDescent="0.3">
      <c r="A1240" s="3"/>
      <c r="B1240" s="4"/>
      <c r="C1240" s="3"/>
      <c r="D1240" s="3">
        <f t="shared" si="48"/>
        <v>6100</v>
      </c>
      <c r="E1240" s="3">
        <v>660</v>
      </c>
      <c r="F1240" s="3">
        <f t="shared" si="47"/>
        <v>766.54860747590953</v>
      </c>
    </row>
    <row r="1241" spans="1:6" x14ac:dyDescent="0.3">
      <c r="A1241" s="3"/>
      <c r="B1241" s="4"/>
      <c r="C1241" s="3"/>
      <c r="D1241" s="3">
        <f t="shared" si="48"/>
        <v>6200</v>
      </c>
      <c r="E1241" s="3">
        <v>651</v>
      </c>
      <c r="F1241" s="3">
        <f t="shared" si="47"/>
        <v>768.49068293449227</v>
      </c>
    </row>
    <row r="1242" spans="1:6" x14ac:dyDescent="0.3">
      <c r="A1242" s="3"/>
      <c r="B1242" s="4"/>
      <c r="C1242" s="3"/>
      <c r="D1242" s="3">
        <f t="shared" si="48"/>
        <v>6300</v>
      </c>
      <c r="E1242" s="3">
        <v>640</v>
      </c>
      <c r="F1242" s="3">
        <f t="shared" si="47"/>
        <v>767.69100480448765</v>
      </c>
    </row>
    <row r="1243" spans="1:6" x14ac:dyDescent="0.3">
      <c r="A1243" s="3"/>
      <c r="B1243" s="4"/>
      <c r="C1243" s="3"/>
      <c r="D1243" s="3">
        <f t="shared" si="48"/>
        <v>6400</v>
      </c>
      <c r="E1243" s="3">
        <v>628</v>
      </c>
      <c r="F1243" s="3">
        <f t="shared" si="47"/>
        <v>765.25389050352101</v>
      </c>
    </row>
    <row r="1244" spans="1:6" x14ac:dyDescent="0.3">
      <c r="A1244" s="3"/>
      <c r="B1244" s="4"/>
      <c r="C1244" s="3"/>
      <c r="D1244" s="3">
        <f t="shared" si="48"/>
        <v>6500</v>
      </c>
      <c r="E1244" s="3">
        <v>617</v>
      </c>
      <c r="F1244" s="3">
        <f t="shared" si="47"/>
        <v>763.59741437708271</v>
      </c>
    </row>
    <row r="1245" spans="1:6" x14ac:dyDescent="0.3">
      <c r="A1245" s="3"/>
      <c r="B1245" s="4"/>
      <c r="C1245" s="3"/>
      <c r="D1245" s="3">
        <f t="shared" si="48"/>
        <v>6600</v>
      </c>
      <c r="E1245" s="3">
        <v>611</v>
      </c>
      <c r="F1245" s="3">
        <f t="shared" si="47"/>
        <v>767.8052445373454</v>
      </c>
    </row>
    <row r="1246" spans="1:6" x14ac:dyDescent="0.3">
      <c r="A1246" s="3"/>
      <c r="B1246" s="4"/>
      <c r="C1246" s="3"/>
      <c r="D1246" s="3">
        <f t="shared" si="48"/>
        <v>6700</v>
      </c>
      <c r="E1246" s="3">
        <v>604</v>
      </c>
      <c r="F1246" s="3">
        <f t="shared" si="47"/>
        <v>770.50891821498033</v>
      </c>
    </row>
    <row r="1247" spans="1:6" x14ac:dyDescent="0.3">
      <c r="A1247" s="3"/>
      <c r="B1247" s="4"/>
      <c r="C1247" s="3"/>
      <c r="D1247" s="3">
        <f t="shared" si="48"/>
        <v>6800</v>
      </c>
      <c r="E1247" s="3">
        <v>598</v>
      </c>
      <c r="F1247" s="3">
        <f t="shared" si="47"/>
        <v>774.2407494883355</v>
      </c>
    </row>
    <row r="1248" spans="1:6" x14ac:dyDescent="0.3">
      <c r="A1248" s="3"/>
      <c r="B1248" s="4"/>
      <c r="C1248" s="3"/>
      <c r="D1248" s="3">
        <f t="shared" si="48"/>
        <v>6900</v>
      </c>
      <c r="E1248" s="3">
        <v>589</v>
      </c>
      <c r="F1248" s="3">
        <f t="shared" si="47"/>
        <v>773.80283051238041</v>
      </c>
    </row>
    <row r="1249" spans="1:6" x14ac:dyDescent="0.3">
      <c r="A1249" s="3"/>
      <c r="B1249" s="4"/>
      <c r="C1249" s="3"/>
      <c r="D1249" s="3">
        <f t="shared" si="48"/>
        <v>7000</v>
      </c>
      <c r="E1249" s="3">
        <v>577</v>
      </c>
      <c r="F1249" s="3">
        <f t="shared" si="47"/>
        <v>769.02380168782872</v>
      </c>
    </row>
    <row r="1250" spans="1:6" x14ac:dyDescent="0.3">
      <c r="A1250" s="3"/>
      <c r="B1250" s="4" t="s">
        <v>53</v>
      </c>
      <c r="C1250" s="3" t="s">
        <v>135</v>
      </c>
      <c r="D1250" s="3" t="s">
        <v>272</v>
      </c>
      <c r="E1250" s="3">
        <v>3.7919999999999998</v>
      </c>
    </row>
    <row r="1251" spans="1:6" x14ac:dyDescent="0.3">
      <c r="A1251" s="3"/>
      <c r="B1251" s="4"/>
      <c r="C1251" s="3">
        <v>11.3</v>
      </c>
      <c r="D1251" s="3" t="s">
        <v>273</v>
      </c>
      <c r="E1251" s="3">
        <v>4.0999999999999996</v>
      </c>
    </row>
    <row r="1252" spans="1:6" x14ac:dyDescent="0.3">
      <c r="A1252" s="3"/>
      <c r="B1252" s="4"/>
      <c r="C1252" s="3"/>
      <c r="D1252" s="4" t="s">
        <v>274</v>
      </c>
      <c r="E1252" s="3">
        <v>2.2000000000000002</v>
      </c>
    </row>
    <row r="1253" spans="1:6" x14ac:dyDescent="0.3">
      <c r="A1253" s="3"/>
      <c r="B1253" s="4"/>
      <c r="C1253" s="3"/>
      <c r="D1253" s="4" t="s">
        <v>275</v>
      </c>
      <c r="E1253" s="3">
        <v>245</v>
      </c>
    </row>
    <row r="1254" spans="1:6" x14ac:dyDescent="0.3">
      <c r="A1254" s="3"/>
      <c r="B1254" s="4"/>
      <c r="C1254" s="3"/>
      <c r="D1254" s="4" t="s">
        <v>276</v>
      </c>
      <c r="E1254" s="3">
        <v>0.82199999999999995</v>
      </c>
    </row>
    <row r="1255" spans="1:6" ht="28.8" x14ac:dyDescent="0.3">
      <c r="A1255" s="3"/>
      <c r="B1255" s="4"/>
      <c r="C1255" s="3"/>
      <c r="D1255" s="4" t="s">
        <v>277</v>
      </c>
      <c r="E1255" s="3">
        <v>401</v>
      </c>
    </row>
    <row r="1256" spans="1:6" x14ac:dyDescent="0.3">
      <c r="A1256" s="3"/>
      <c r="B1256" s="4"/>
      <c r="C1256" s="3"/>
      <c r="D1256" s="3">
        <v>2500</v>
      </c>
      <c r="E1256" s="3"/>
      <c r="F1256" s="3">
        <f>E1256*D1256*2*PI()/60/550</f>
        <v>0</v>
      </c>
    </row>
    <row r="1257" spans="1:6" x14ac:dyDescent="0.3">
      <c r="A1257" s="3"/>
      <c r="B1257" s="4"/>
      <c r="C1257" s="3"/>
      <c r="D1257" s="3">
        <f>2600</f>
        <v>2600</v>
      </c>
      <c r="E1257" s="3"/>
      <c r="F1257" s="3">
        <f t="shared" ref="F1257:F1301" si="49">E1257*D1257*2*PI()/60/550</f>
        <v>0</v>
      </c>
    </row>
    <row r="1258" spans="1:6" x14ac:dyDescent="0.3">
      <c r="A1258" s="3"/>
      <c r="B1258" s="4"/>
      <c r="C1258" s="3"/>
      <c r="D1258" s="3">
        <f t="shared" ref="D1258:D1301" si="50">D1257+100</f>
        <v>2700</v>
      </c>
      <c r="E1258" s="3"/>
      <c r="F1258" s="3">
        <f t="shared" si="49"/>
        <v>0</v>
      </c>
    </row>
    <row r="1259" spans="1:6" x14ac:dyDescent="0.3">
      <c r="A1259" s="3"/>
      <c r="B1259" s="4"/>
      <c r="C1259" s="3"/>
      <c r="D1259" s="3">
        <f t="shared" si="50"/>
        <v>2800</v>
      </c>
      <c r="E1259" s="3"/>
      <c r="F1259" s="3">
        <f t="shared" si="49"/>
        <v>0</v>
      </c>
    </row>
    <row r="1260" spans="1:6" x14ac:dyDescent="0.3">
      <c r="A1260" s="3"/>
      <c r="B1260" s="4"/>
      <c r="C1260" s="3"/>
      <c r="D1260" s="3">
        <f t="shared" si="50"/>
        <v>2900</v>
      </c>
      <c r="E1260" s="3"/>
      <c r="F1260" s="3">
        <f t="shared" si="49"/>
        <v>0</v>
      </c>
    </row>
    <row r="1261" spans="1:6" x14ac:dyDescent="0.3">
      <c r="A1261" s="3"/>
      <c r="B1261" s="4"/>
      <c r="C1261" s="3"/>
      <c r="D1261" s="3">
        <f>D1260+100</f>
        <v>3000</v>
      </c>
      <c r="E1261" s="3">
        <v>488</v>
      </c>
      <c r="F1261" s="3">
        <f t="shared" si="49"/>
        <v>278.74494817305799</v>
      </c>
    </row>
    <row r="1262" spans="1:6" x14ac:dyDescent="0.3">
      <c r="A1262" s="3"/>
      <c r="B1262" s="4"/>
      <c r="C1262" s="3"/>
      <c r="D1262" s="3">
        <f t="shared" si="50"/>
        <v>3100</v>
      </c>
      <c r="E1262" s="3">
        <v>492</v>
      </c>
      <c r="F1262" s="3">
        <f t="shared" si="49"/>
        <v>290.39740092455474</v>
      </c>
    </row>
    <row r="1263" spans="1:6" x14ac:dyDescent="0.3">
      <c r="A1263" s="3"/>
      <c r="B1263" s="4"/>
      <c r="C1263" s="3"/>
      <c r="D1263" s="3">
        <f t="shared" si="50"/>
        <v>3200</v>
      </c>
      <c r="E1263" s="3">
        <v>502</v>
      </c>
      <c r="F1263" s="3">
        <f t="shared" si="49"/>
        <v>305.85784477131176</v>
      </c>
    </row>
    <row r="1264" spans="1:6" x14ac:dyDescent="0.3">
      <c r="A1264" s="3"/>
      <c r="B1264" s="4"/>
      <c r="C1264" s="3"/>
      <c r="D1264" s="3">
        <f t="shared" si="50"/>
        <v>3300</v>
      </c>
      <c r="E1264" s="3">
        <v>515</v>
      </c>
      <c r="F1264" s="3">
        <f t="shared" si="49"/>
        <v>323.58404331974873</v>
      </c>
    </row>
    <row r="1265" spans="1:6" x14ac:dyDescent="0.3">
      <c r="A1265" s="3"/>
      <c r="B1265" s="4"/>
      <c r="C1265" s="3"/>
      <c r="D1265" s="3">
        <f t="shared" si="50"/>
        <v>3400</v>
      </c>
      <c r="E1265" s="3">
        <v>529</v>
      </c>
      <c r="F1265" s="3">
        <f t="shared" si="49"/>
        <v>342.45263919676381</v>
      </c>
    </row>
    <row r="1266" spans="1:6" x14ac:dyDescent="0.3">
      <c r="A1266" s="3"/>
      <c r="B1266" s="4"/>
      <c r="C1266" s="3"/>
      <c r="D1266" s="3">
        <f t="shared" si="50"/>
        <v>3500</v>
      </c>
      <c r="E1266" s="3">
        <v>541</v>
      </c>
      <c r="F1266" s="3">
        <f t="shared" si="49"/>
        <v>360.5215569437741</v>
      </c>
    </row>
    <row r="1267" spans="1:6" x14ac:dyDescent="0.3">
      <c r="A1267" s="3"/>
      <c r="B1267" s="4"/>
      <c r="C1267" s="3"/>
      <c r="D1267" s="3">
        <f t="shared" si="50"/>
        <v>3600</v>
      </c>
      <c r="E1267" s="3">
        <v>547</v>
      </c>
      <c r="F1267" s="3">
        <f t="shared" si="49"/>
        <v>374.9348032393346</v>
      </c>
    </row>
    <row r="1268" spans="1:6" x14ac:dyDescent="0.3">
      <c r="A1268" s="3"/>
      <c r="B1268" s="4"/>
      <c r="C1268" s="3"/>
      <c r="D1268" s="3">
        <f t="shared" si="50"/>
        <v>3700</v>
      </c>
      <c r="E1268" s="3">
        <v>552</v>
      </c>
      <c r="F1268" s="3">
        <f t="shared" si="49"/>
        <v>388.87205064798752</v>
      </c>
    </row>
    <row r="1269" spans="1:6" x14ac:dyDescent="0.3">
      <c r="A1269" s="3"/>
      <c r="B1269" s="4"/>
      <c r="C1269" s="3"/>
      <c r="D1269" s="3">
        <f t="shared" si="50"/>
        <v>3800</v>
      </c>
      <c r="E1269" s="3">
        <v>558</v>
      </c>
      <c r="F1269" s="3">
        <f t="shared" si="49"/>
        <v>403.72321591950288</v>
      </c>
    </row>
    <row r="1270" spans="1:6" x14ac:dyDescent="0.3">
      <c r="A1270" s="3"/>
      <c r="B1270" s="4"/>
      <c r="C1270" s="3"/>
      <c r="D1270" s="3">
        <f t="shared" si="50"/>
        <v>3900</v>
      </c>
      <c r="E1270" s="3">
        <v>564</v>
      </c>
      <c r="F1270" s="3">
        <f t="shared" si="49"/>
        <v>418.80286065673386</v>
      </c>
    </row>
    <row r="1271" spans="1:6" x14ac:dyDescent="0.3">
      <c r="A1271" s="3"/>
      <c r="B1271" s="4"/>
      <c r="C1271" s="3"/>
      <c r="D1271" s="3">
        <f t="shared" si="50"/>
        <v>4000</v>
      </c>
      <c r="E1271" s="3">
        <v>568</v>
      </c>
      <c r="F1271" s="3">
        <f t="shared" si="49"/>
        <v>432.58778842157631</v>
      </c>
    </row>
    <row r="1272" spans="1:6" x14ac:dyDescent="0.3">
      <c r="A1272" s="3"/>
      <c r="B1272" s="4"/>
      <c r="C1272" s="3"/>
      <c r="D1272" s="3">
        <f t="shared" si="50"/>
        <v>4100</v>
      </c>
      <c r="E1272" s="3">
        <v>570</v>
      </c>
      <c r="F1272" s="3">
        <f t="shared" si="49"/>
        <v>444.96375948117253</v>
      </c>
    </row>
    <row r="1273" spans="1:6" x14ac:dyDescent="0.3">
      <c r="A1273" s="3"/>
      <c r="B1273" s="4"/>
      <c r="C1273" s="3"/>
      <c r="D1273" s="3">
        <f t="shared" si="50"/>
        <v>4200</v>
      </c>
      <c r="E1273" s="3">
        <v>576</v>
      </c>
      <c r="F1273" s="3">
        <f t="shared" si="49"/>
        <v>460.61460288269262</v>
      </c>
    </row>
    <row r="1274" spans="1:6" x14ac:dyDescent="0.3">
      <c r="A1274" s="3"/>
      <c r="B1274" s="4"/>
      <c r="C1274" s="3"/>
      <c r="D1274" s="3">
        <f t="shared" si="50"/>
        <v>4300</v>
      </c>
      <c r="E1274" s="3">
        <v>583</v>
      </c>
      <c r="F1274" s="3">
        <f t="shared" si="49"/>
        <v>477.31264383540923</v>
      </c>
    </row>
    <row r="1275" spans="1:6" x14ac:dyDescent="0.3">
      <c r="A1275" s="3"/>
      <c r="B1275" s="4"/>
      <c r="C1275" s="3"/>
      <c r="D1275" s="3">
        <f t="shared" si="50"/>
        <v>4400</v>
      </c>
      <c r="E1275" s="3">
        <v>590</v>
      </c>
      <c r="F1275" s="3">
        <f t="shared" si="49"/>
        <v>494.27724416479413</v>
      </c>
    </row>
    <row r="1276" spans="1:6" x14ac:dyDescent="0.3">
      <c r="A1276" s="3"/>
      <c r="B1276" s="4"/>
      <c r="C1276" s="3"/>
      <c r="D1276" s="3">
        <f t="shared" si="50"/>
        <v>4500</v>
      </c>
      <c r="E1276" s="3">
        <v>596</v>
      </c>
      <c r="F1276" s="3">
        <f t="shared" si="49"/>
        <v>510.65160587441369</v>
      </c>
    </row>
    <row r="1277" spans="1:6" x14ac:dyDescent="0.3">
      <c r="A1277" s="3"/>
      <c r="B1277" s="4"/>
      <c r="C1277" s="3"/>
      <c r="D1277" s="3">
        <f t="shared" si="50"/>
        <v>4600</v>
      </c>
      <c r="E1277" s="3">
        <v>603</v>
      </c>
      <c r="F1277" s="3">
        <f t="shared" si="49"/>
        <v>528.13028500165865</v>
      </c>
    </row>
    <row r="1278" spans="1:6" x14ac:dyDescent="0.3">
      <c r="A1278" s="3"/>
      <c r="B1278" s="4"/>
      <c r="C1278" s="3"/>
      <c r="D1278" s="3">
        <f t="shared" si="50"/>
        <v>4700</v>
      </c>
      <c r="E1278" s="3">
        <v>609</v>
      </c>
      <c r="F1278" s="3">
        <f t="shared" si="49"/>
        <v>544.98064559818579</v>
      </c>
    </row>
    <row r="1279" spans="1:6" x14ac:dyDescent="0.3">
      <c r="A1279" s="3"/>
      <c r="B1279" s="4"/>
      <c r="C1279" s="3"/>
      <c r="D1279" s="3">
        <f t="shared" si="50"/>
        <v>4800</v>
      </c>
      <c r="E1279" s="3">
        <v>615</v>
      </c>
      <c r="F1279" s="3">
        <f t="shared" si="49"/>
        <v>562.05948566042855</v>
      </c>
    </row>
    <row r="1280" spans="1:6" x14ac:dyDescent="0.3">
      <c r="A1280" s="3"/>
      <c r="B1280" s="4"/>
      <c r="C1280" s="3"/>
      <c r="D1280" s="3">
        <f t="shared" si="50"/>
        <v>4900</v>
      </c>
      <c r="E1280" s="3">
        <v>619</v>
      </c>
      <c r="F1280" s="3">
        <f t="shared" si="49"/>
        <v>577.50088955170918</v>
      </c>
    </row>
    <row r="1281" spans="1:6" x14ac:dyDescent="0.3">
      <c r="A1281" s="3"/>
      <c r="B1281" s="4"/>
      <c r="C1281" s="3"/>
      <c r="D1281" s="3">
        <f t="shared" si="50"/>
        <v>5000</v>
      </c>
      <c r="E1281" s="3">
        <v>621</v>
      </c>
      <c r="F1281" s="3">
        <f t="shared" si="49"/>
        <v>591.19061753917015</v>
      </c>
    </row>
    <row r="1282" spans="1:6" x14ac:dyDescent="0.3">
      <c r="A1282" s="3"/>
      <c r="B1282" s="4"/>
      <c r="C1282" s="3"/>
      <c r="D1282" s="3">
        <f t="shared" si="50"/>
        <v>5100</v>
      </c>
      <c r="E1282" s="3">
        <v>621</v>
      </c>
      <c r="F1282" s="3">
        <f t="shared" si="49"/>
        <v>603.01442988995359</v>
      </c>
    </row>
    <row r="1283" spans="1:6" x14ac:dyDescent="0.3">
      <c r="A1283" s="3"/>
      <c r="B1283" s="4"/>
      <c r="C1283" s="3"/>
      <c r="D1283" s="3">
        <f t="shared" si="50"/>
        <v>5200</v>
      </c>
      <c r="E1283" s="3">
        <v>620</v>
      </c>
      <c r="F1283" s="3">
        <f t="shared" si="49"/>
        <v>613.84816455596922</v>
      </c>
    </row>
    <row r="1284" spans="1:6" x14ac:dyDescent="0.3">
      <c r="A1284" s="3"/>
      <c r="B1284" s="4"/>
      <c r="C1284" s="3"/>
      <c r="D1284" s="3">
        <f t="shared" si="50"/>
        <v>5300</v>
      </c>
      <c r="E1284" s="3">
        <v>617</v>
      </c>
      <c r="F1284" s="3">
        <f t="shared" si="49"/>
        <v>622.62558403054447</v>
      </c>
    </row>
    <row r="1285" spans="1:6" x14ac:dyDescent="0.3">
      <c r="A1285" s="3"/>
      <c r="B1285" s="4"/>
      <c r="C1285" s="3"/>
      <c r="D1285" s="3">
        <f t="shared" si="50"/>
        <v>5400</v>
      </c>
      <c r="E1285" s="3">
        <v>615</v>
      </c>
      <c r="F1285" s="3">
        <f t="shared" si="49"/>
        <v>632.31692136798199</v>
      </c>
    </row>
    <row r="1286" spans="1:6" x14ac:dyDescent="0.3">
      <c r="A1286" s="3"/>
      <c r="B1286" s="4"/>
      <c r="C1286" s="3"/>
      <c r="D1286" s="3">
        <f t="shared" si="50"/>
        <v>5500</v>
      </c>
      <c r="E1286" s="3">
        <v>614</v>
      </c>
      <c r="F1286" s="3">
        <f t="shared" si="49"/>
        <v>642.97929643471105</v>
      </c>
    </row>
    <row r="1287" spans="1:6" x14ac:dyDescent="0.3">
      <c r="A1287" s="3"/>
      <c r="B1287" s="4"/>
      <c r="C1287" s="3"/>
      <c r="D1287" s="3">
        <f t="shared" si="50"/>
        <v>5600</v>
      </c>
      <c r="E1287" s="3">
        <v>612</v>
      </c>
      <c r="F1287" s="3">
        <f t="shared" si="49"/>
        <v>652.53735408381453</v>
      </c>
    </row>
    <row r="1288" spans="1:6" x14ac:dyDescent="0.3">
      <c r="A1288" s="3"/>
      <c r="B1288" s="4"/>
      <c r="C1288" s="3"/>
      <c r="D1288" s="3">
        <f t="shared" si="50"/>
        <v>5700</v>
      </c>
      <c r="E1288" s="3">
        <v>608</v>
      </c>
      <c r="F1288" s="3">
        <f t="shared" si="49"/>
        <v>659.84869698671434</v>
      </c>
    </row>
    <row r="1289" spans="1:6" x14ac:dyDescent="0.3">
      <c r="A1289" s="3"/>
      <c r="B1289" s="4"/>
      <c r="C1289" s="3"/>
      <c r="D1289" s="3">
        <f t="shared" si="50"/>
        <v>5800</v>
      </c>
      <c r="E1289" s="3">
        <v>608</v>
      </c>
      <c r="F1289" s="3">
        <f t="shared" si="49"/>
        <v>671.42498991630589</v>
      </c>
    </row>
    <row r="1290" spans="1:6" x14ac:dyDescent="0.3">
      <c r="A1290" s="3"/>
      <c r="B1290" s="4"/>
      <c r="C1290" s="3"/>
      <c r="D1290" s="3">
        <f t="shared" si="50"/>
        <v>5900</v>
      </c>
      <c r="E1290" s="3">
        <v>607</v>
      </c>
      <c r="F1290" s="3">
        <f t="shared" si="49"/>
        <v>681.8779254727956</v>
      </c>
    </row>
    <row r="1291" spans="1:6" x14ac:dyDescent="0.3">
      <c r="A1291" s="3"/>
      <c r="B1291" s="4"/>
      <c r="C1291" s="3"/>
      <c r="D1291" s="3">
        <f t="shared" si="50"/>
        <v>6000</v>
      </c>
      <c r="E1291" s="3">
        <v>607</v>
      </c>
      <c r="F1291" s="3">
        <f t="shared" si="49"/>
        <v>693.43517844691064</v>
      </c>
    </row>
    <row r="1292" spans="1:6" x14ac:dyDescent="0.3">
      <c r="A1292" s="3"/>
      <c r="B1292" s="4"/>
      <c r="C1292" s="3"/>
      <c r="D1292" s="3">
        <f t="shared" si="50"/>
        <v>6100</v>
      </c>
      <c r="E1292" s="3">
        <v>605</v>
      </c>
      <c r="F1292" s="3">
        <f t="shared" si="49"/>
        <v>702.66955685291714</v>
      </c>
    </row>
    <row r="1293" spans="1:6" x14ac:dyDescent="0.3">
      <c r="A1293" s="3"/>
      <c r="B1293" s="4"/>
      <c r="C1293" s="3"/>
      <c r="D1293" s="3">
        <f t="shared" si="50"/>
        <v>6200</v>
      </c>
      <c r="E1293" s="3">
        <v>603</v>
      </c>
      <c r="F1293" s="3">
        <f t="shared" si="49"/>
        <v>711.82777543701809</v>
      </c>
    </row>
    <row r="1294" spans="1:6" x14ac:dyDescent="0.3">
      <c r="A1294" s="3"/>
      <c r="B1294" s="4"/>
      <c r="C1294" s="3"/>
      <c r="D1294" s="3">
        <f t="shared" si="50"/>
        <v>6300</v>
      </c>
      <c r="E1294" s="3">
        <v>599</v>
      </c>
      <c r="F1294" s="3">
        <f t="shared" si="49"/>
        <v>718.51079980920019</v>
      </c>
    </row>
    <row r="1295" spans="1:6" x14ac:dyDescent="0.3">
      <c r="A1295" s="3"/>
      <c r="B1295" s="4"/>
      <c r="C1295" s="3"/>
      <c r="D1295" s="3">
        <f t="shared" si="50"/>
        <v>6400</v>
      </c>
      <c r="E1295" s="3">
        <v>595</v>
      </c>
      <c r="F1295" s="3">
        <f t="shared" si="49"/>
        <v>725.04150453757165</v>
      </c>
    </row>
    <row r="1296" spans="1:6" x14ac:dyDescent="0.3">
      <c r="A1296" s="3"/>
      <c r="B1296" s="4"/>
      <c r="C1296" s="3"/>
      <c r="D1296" s="3">
        <f t="shared" si="50"/>
        <v>6500</v>
      </c>
      <c r="E1296" s="3">
        <v>586</v>
      </c>
      <c r="F1296" s="3">
        <f t="shared" si="49"/>
        <v>725.23190409233462</v>
      </c>
    </row>
    <row r="1297" spans="1:6" x14ac:dyDescent="0.3">
      <c r="A1297" s="3"/>
      <c r="B1297" s="4"/>
      <c r="C1297" s="3"/>
      <c r="D1297" s="3">
        <f t="shared" si="50"/>
        <v>6600</v>
      </c>
      <c r="E1297" s="3">
        <v>583</v>
      </c>
      <c r="F1297" s="3">
        <f t="shared" si="49"/>
        <v>732.61940681713986</v>
      </c>
    </row>
    <row r="1298" spans="1:6" x14ac:dyDescent="0.3">
      <c r="A1298" s="3"/>
      <c r="B1298" s="4"/>
      <c r="C1298" s="3"/>
      <c r="D1298" s="3">
        <f t="shared" si="50"/>
        <v>6700</v>
      </c>
      <c r="E1298" s="3">
        <v>577</v>
      </c>
      <c r="F1298" s="3">
        <f t="shared" si="49"/>
        <v>736.06563875835036</v>
      </c>
    </row>
    <row r="1299" spans="1:6" x14ac:dyDescent="0.3">
      <c r="A1299" s="3"/>
      <c r="B1299" s="4"/>
      <c r="C1299" s="3"/>
      <c r="D1299" s="3">
        <f t="shared" si="50"/>
        <v>6800</v>
      </c>
      <c r="E1299" s="3">
        <v>572</v>
      </c>
      <c r="F1299" s="3">
        <f t="shared" si="49"/>
        <v>740.57810820623388</v>
      </c>
    </row>
    <row r="1300" spans="1:6" x14ac:dyDescent="0.3">
      <c r="A1300" s="3"/>
      <c r="B1300" s="4"/>
      <c r="C1300" s="3"/>
      <c r="D1300" s="3">
        <f t="shared" si="50"/>
        <v>6900</v>
      </c>
      <c r="E1300" s="3">
        <v>566</v>
      </c>
      <c r="F1300" s="3">
        <f t="shared" si="49"/>
        <v>743.58642117148952</v>
      </c>
    </row>
    <row r="1301" spans="1:6" x14ac:dyDescent="0.3">
      <c r="A1301" s="3"/>
      <c r="B1301" s="4"/>
      <c r="C1301" s="3"/>
      <c r="D1301" s="3">
        <f t="shared" si="50"/>
        <v>7000</v>
      </c>
      <c r="E1301" s="3">
        <v>561</v>
      </c>
      <c r="F1301" s="3">
        <f t="shared" si="49"/>
        <v>747.69905155437073</v>
      </c>
    </row>
    <row r="1302" spans="1:6" x14ac:dyDescent="0.3">
      <c r="A1302" s="3"/>
      <c r="B1302" s="4" t="s">
        <v>53</v>
      </c>
      <c r="C1302" s="3" t="s">
        <v>158</v>
      </c>
      <c r="D1302" s="3" t="s">
        <v>272</v>
      </c>
      <c r="E1302" s="3">
        <v>4.25</v>
      </c>
    </row>
    <row r="1303" spans="1:6" x14ac:dyDescent="0.3">
      <c r="A1303" s="3"/>
      <c r="B1303" s="4"/>
      <c r="C1303" s="3">
        <v>10.6</v>
      </c>
      <c r="D1303" s="3" t="s">
        <v>273</v>
      </c>
      <c r="E1303" s="3">
        <v>4.03</v>
      </c>
    </row>
    <row r="1304" spans="1:6" x14ac:dyDescent="0.3">
      <c r="A1304" s="3"/>
      <c r="B1304" s="4"/>
      <c r="C1304" s="3"/>
      <c r="D1304" s="4" t="s">
        <v>274</v>
      </c>
      <c r="E1304" s="3">
        <v>2.1</v>
      </c>
    </row>
    <row r="1305" spans="1:6" x14ac:dyDescent="0.3">
      <c r="A1305" s="3"/>
      <c r="B1305" s="4"/>
      <c r="C1305" s="3"/>
      <c r="D1305" s="4" t="s">
        <v>275</v>
      </c>
      <c r="E1305" s="3">
        <v>253</v>
      </c>
    </row>
    <row r="1306" spans="1:6" x14ac:dyDescent="0.3">
      <c r="A1306" s="3"/>
      <c r="B1306" s="4"/>
      <c r="C1306" s="3"/>
      <c r="D1306" s="4" t="s">
        <v>276</v>
      </c>
      <c r="E1306" s="3">
        <v>0.68799999999999994</v>
      </c>
    </row>
    <row r="1307" spans="1:6" ht="28.8" x14ac:dyDescent="0.3">
      <c r="A1307" s="3"/>
      <c r="B1307" s="4"/>
      <c r="C1307" s="3"/>
      <c r="D1307" s="4" t="s">
        <v>277</v>
      </c>
      <c r="E1307" s="3">
        <v>434</v>
      </c>
    </row>
    <row r="1308" spans="1:6" x14ac:dyDescent="0.3">
      <c r="A1308" s="3"/>
      <c r="B1308" s="4"/>
      <c r="C1308" s="3"/>
      <c r="D1308" s="3">
        <v>2500</v>
      </c>
      <c r="E1308" s="3"/>
      <c r="F1308" s="3">
        <f>E1308*D1308*2*PI()/60/550</f>
        <v>0</v>
      </c>
    </row>
    <row r="1309" spans="1:6" x14ac:dyDescent="0.3">
      <c r="A1309" s="3"/>
      <c r="B1309" s="4"/>
      <c r="C1309" s="3"/>
      <c r="D1309" s="3">
        <f>2600</f>
        <v>2600</v>
      </c>
      <c r="E1309" s="3"/>
      <c r="F1309" s="3">
        <f t="shared" ref="F1309:F1353" si="51">E1309*D1309*2*PI()/60/550</f>
        <v>0</v>
      </c>
    </row>
    <row r="1310" spans="1:6" x14ac:dyDescent="0.3">
      <c r="A1310" s="3"/>
      <c r="B1310" s="4"/>
      <c r="C1310" s="3"/>
      <c r="D1310" s="3">
        <f t="shared" ref="D1310:D1353" si="52">D1309+100</f>
        <v>2700</v>
      </c>
      <c r="E1310" s="3"/>
      <c r="F1310" s="3">
        <f t="shared" si="51"/>
        <v>0</v>
      </c>
    </row>
    <row r="1311" spans="1:6" x14ac:dyDescent="0.3">
      <c r="A1311" s="3"/>
      <c r="B1311" s="4"/>
      <c r="C1311" s="3"/>
      <c r="D1311" s="3">
        <f t="shared" si="52"/>
        <v>2800</v>
      </c>
      <c r="E1311" s="3"/>
      <c r="F1311" s="3">
        <f t="shared" si="51"/>
        <v>0</v>
      </c>
    </row>
    <row r="1312" spans="1:6" x14ac:dyDescent="0.3">
      <c r="A1312" s="3"/>
      <c r="B1312" s="4"/>
      <c r="C1312" s="3"/>
      <c r="D1312" s="3">
        <f t="shared" si="52"/>
        <v>2900</v>
      </c>
      <c r="E1312" s="3"/>
      <c r="F1312" s="3">
        <f t="shared" si="51"/>
        <v>0</v>
      </c>
    </row>
    <row r="1313" spans="1:6" x14ac:dyDescent="0.3">
      <c r="A1313" s="3"/>
      <c r="B1313" s="4"/>
      <c r="C1313" s="3"/>
      <c r="D1313" s="3">
        <f>D1312+100</f>
        <v>3000</v>
      </c>
      <c r="E1313" s="3">
        <v>447</v>
      </c>
      <c r="F1313" s="3">
        <f t="shared" si="51"/>
        <v>255.32580293720684</v>
      </c>
    </row>
    <row r="1314" spans="1:6" x14ac:dyDescent="0.3">
      <c r="A1314" s="3"/>
      <c r="B1314" s="4"/>
      <c r="C1314" s="3"/>
      <c r="D1314" s="3">
        <f t="shared" si="52"/>
        <v>3100</v>
      </c>
      <c r="E1314" s="3">
        <v>462</v>
      </c>
      <c r="F1314" s="3">
        <f t="shared" si="51"/>
        <v>272.69024233159411</v>
      </c>
    </row>
    <row r="1315" spans="1:6" x14ac:dyDescent="0.3">
      <c r="A1315" s="3"/>
      <c r="B1315" s="4"/>
      <c r="C1315" s="3"/>
      <c r="D1315" s="3">
        <f t="shared" si="52"/>
        <v>3200</v>
      </c>
      <c r="E1315" s="3">
        <v>484</v>
      </c>
      <c r="F1315" s="3">
        <f t="shared" si="51"/>
        <v>294.89083041696193</v>
      </c>
    </row>
    <row r="1316" spans="1:6" x14ac:dyDescent="0.3">
      <c r="A1316" s="3"/>
      <c r="B1316" s="4"/>
      <c r="C1316" s="3"/>
      <c r="D1316" s="3">
        <f t="shared" si="52"/>
        <v>3300</v>
      </c>
      <c r="E1316" s="3">
        <v>507</v>
      </c>
      <c r="F1316" s="3">
        <f t="shared" si="51"/>
        <v>318.55749507400498</v>
      </c>
    </row>
    <row r="1317" spans="1:6" x14ac:dyDescent="0.3">
      <c r="A1317" s="3"/>
      <c r="B1317" s="4"/>
      <c r="C1317" s="3"/>
      <c r="D1317" s="3">
        <f t="shared" si="52"/>
        <v>3400</v>
      </c>
      <c r="E1317" s="3">
        <v>533</v>
      </c>
      <c r="F1317" s="3">
        <f t="shared" si="51"/>
        <v>345.04207314154075</v>
      </c>
    </row>
    <row r="1318" spans="1:6" x14ac:dyDescent="0.3">
      <c r="A1318" s="3"/>
      <c r="B1318" s="4"/>
      <c r="C1318" s="3"/>
      <c r="D1318" s="3">
        <f t="shared" si="52"/>
        <v>3500</v>
      </c>
      <c r="E1318" s="3">
        <v>557</v>
      </c>
      <c r="F1318" s="3">
        <f t="shared" si="51"/>
        <v>371.18393201050316</v>
      </c>
    </row>
    <row r="1319" spans="1:6" x14ac:dyDescent="0.3">
      <c r="A1319" s="3"/>
      <c r="B1319" s="4"/>
      <c r="C1319" s="3"/>
      <c r="D1319" s="3">
        <f t="shared" si="52"/>
        <v>3600</v>
      </c>
      <c r="E1319" s="3">
        <v>570</v>
      </c>
      <c r="F1319" s="3">
        <f t="shared" si="51"/>
        <v>390.69988637371245</v>
      </c>
    </row>
    <row r="1320" spans="1:6" x14ac:dyDescent="0.3">
      <c r="A1320" s="3"/>
      <c r="B1320" s="4"/>
      <c r="C1320" s="3"/>
      <c r="D1320" s="3">
        <f t="shared" si="52"/>
        <v>3700</v>
      </c>
      <c r="E1320" s="3">
        <v>579</v>
      </c>
      <c r="F1320" s="3">
        <f t="shared" si="51"/>
        <v>407.89296616881296</v>
      </c>
    </row>
    <row r="1321" spans="1:6" x14ac:dyDescent="0.3">
      <c r="A1321" s="3"/>
      <c r="B1321" s="4"/>
      <c r="C1321" s="3"/>
      <c r="D1321" s="3">
        <f t="shared" si="52"/>
        <v>3800</v>
      </c>
      <c r="E1321" s="3">
        <v>586</v>
      </c>
      <c r="F1321" s="3">
        <f t="shared" si="51"/>
        <v>423.98172854628802</v>
      </c>
    </row>
    <row r="1322" spans="1:6" x14ac:dyDescent="0.3">
      <c r="A1322" s="3"/>
      <c r="B1322" s="4"/>
      <c r="C1322" s="3"/>
      <c r="D1322" s="3">
        <f t="shared" si="52"/>
        <v>3900</v>
      </c>
      <c r="E1322" s="3">
        <v>590</v>
      </c>
      <c r="F1322" s="3">
        <f t="shared" si="51"/>
        <v>438.10937550970385</v>
      </c>
    </row>
    <row r="1323" spans="1:6" x14ac:dyDescent="0.3">
      <c r="A1323" s="3"/>
      <c r="B1323" s="4"/>
      <c r="C1323" s="3"/>
      <c r="D1323" s="3">
        <f t="shared" si="52"/>
        <v>4000</v>
      </c>
      <c r="E1323" s="3">
        <v>594</v>
      </c>
      <c r="F1323" s="3">
        <f t="shared" si="51"/>
        <v>452.38934211693021</v>
      </c>
    </row>
    <row r="1324" spans="1:6" x14ac:dyDescent="0.3">
      <c r="A1324" s="3"/>
      <c r="B1324" s="4"/>
      <c r="C1324" s="3"/>
      <c r="D1324" s="3">
        <f t="shared" si="52"/>
        <v>4100</v>
      </c>
      <c r="E1324" s="3">
        <v>602</v>
      </c>
      <c r="F1324" s="3">
        <f t="shared" si="51"/>
        <v>469.94418106608038</v>
      </c>
    </row>
    <row r="1325" spans="1:6" x14ac:dyDescent="0.3">
      <c r="A1325" s="3"/>
      <c r="B1325" s="4"/>
      <c r="C1325" s="3"/>
      <c r="D1325" s="3">
        <f t="shared" si="52"/>
        <v>4200</v>
      </c>
      <c r="E1325" s="3">
        <v>608</v>
      </c>
      <c r="F1325" s="3">
        <f t="shared" si="51"/>
        <v>486.20430304284218</v>
      </c>
    </row>
    <row r="1326" spans="1:6" x14ac:dyDescent="0.3">
      <c r="A1326" s="3"/>
      <c r="B1326" s="4"/>
      <c r="C1326" s="3"/>
      <c r="D1326" s="3">
        <f t="shared" si="52"/>
        <v>4300</v>
      </c>
      <c r="E1326" s="3">
        <v>615</v>
      </c>
      <c r="F1326" s="3">
        <f t="shared" si="51"/>
        <v>503.5116225708004</v>
      </c>
    </row>
    <row r="1327" spans="1:6" x14ac:dyDescent="0.3">
      <c r="A1327" s="3"/>
      <c r="B1327" s="4"/>
      <c r="C1327" s="3"/>
      <c r="D1327" s="3">
        <f t="shared" si="52"/>
        <v>4400</v>
      </c>
      <c r="E1327" s="3">
        <v>624</v>
      </c>
      <c r="F1327" s="3">
        <f t="shared" si="51"/>
        <v>522.76101755734157</v>
      </c>
    </row>
    <row r="1328" spans="1:6" x14ac:dyDescent="0.3">
      <c r="A1328" s="3"/>
      <c r="B1328" s="4"/>
      <c r="C1328" s="3"/>
      <c r="D1328" s="3">
        <f t="shared" si="52"/>
        <v>4500</v>
      </c>
      <c r="E1328" s="3">
        <v>628</v>
      </c>
      <c r="F1328" s="3">
        <f t="shared" si="51"/>
        <v>538.06914176028829</v>
      </c>
    </row>
    <row r="1329" spans="1:6" x14ac:dyDescent="0.3">
      <c r="A1329" s="3"/>
      <c r="B1329" s="4"/>
      <c r="C1329" s="3"/>
      <c r="D1329" s="3">
        <f t="shared" si="52"/>
        <v>4600</v>
      </c>
      <c r="E1329" s="3">
        <v>637</v>
      </c>
      <c r="F1329" s="3">
        <f t="shared" si="51"/>
        <v>557.90877536659457</v>
      </c>
    </row>
    <row r="1330" spans="1:6" x14ac:dyDescent="0.3">
      <c r="A1330" s="3"/>
      <c r="B1330" s="4"/>
      <c r="C1330" s="3"/>
      <c r="D1330" s="3">
        <f t="shared" si="52"/>
        <v>4700</v>
      </c>
      <c r="E1330" s="3">
        <v>642</v>
      </c>
      <c r="F1330" s="3">
        <f t="shared" si="51"/>
        <v>574.51161654192981</v>
      </c>
    </row>
    <row r="1331" spans="1:6" x14ac:dyDescent="0.3">
      <c r="A1331" s="3"/>
      <c r="B1331" s="4"/>
      <c r="C1331" s="3"/>
      <c r="D1331" s="3">
        <f t="shared" si="52"/>
        <v>4800</v>
      </c>
      <c r="E1331" s="3">
        <v>647</v>
      </c>
      <c r="F1331" s="3">
        <f t="shared" si="51"/>
        <v>591.30485727202802</v>
      </c>
    </row>
    <row r="1332" spans="1:6" x14ac:dyDescent="0.3">
      <c r="A1332" s="3"/>
      <c r="B1332" s="4"/>
      <c r="C1332" s="3"/>
      <c r="D1332" s="3">
        <f t="shared" si="52"/>
        <v>4900</v>
      </c>
      <c r="E1332" s="3">
        <v>648</v>
      </c>
      <c r="F1332" s="3">
        <f t="shared" si="51"/>
        <v>604.55666628353401</v>
      </c>
    </row>
    <row r="1333" spans="1:6" x14ac:dyDescent="0.3">
      <c r="A1333" s="3"/>
      <c r="B1333" s="4"/>
      <c r="C1333" s="3"/>
      <c r="D1333" s="3">
        <f t="shared" si="52"/>
        <v>5000</v>
      </c>
      <c r="E1333" s="3">
        <v>649</v>
      </c>
      <c r="F1333" s="3">
        <f t="shared" si="51"/>
        <v>617.84655520599267</v>
      </c>
    </row>
    <row r="1334" spans="1:6" x14ac:dyDescent="0.3">
      <c r="A1334" s="3"/>
      <c r="B1334" s="4"/>
      <c r="C1334" s="3"/>
      <c r="D1334" s="3">
        <f t="shared" si="52"/>
        <v>5100</v>
      </c>
      <c r="E1334" s="3">
        <v>645</v>
      </c>
      <c r="F1334" s="3">
        <f t="shared" si="51"/>
        <v>626.31933539294687</v>
      </c>
    </row>
    <row r="1335" spans="1:6" x14ac:dyDescent="0.3">
      <c r="A1335" s="3"/>
      <c r="B1335" s="4"/>
      <c r="C1335" s="3"/>
      <c r="D1335" s="3">
        <f t="shared" si="52"/>
        <v>5200</v>
      </c>
      <c r="E1335" s="3">
        <v>642</v>
      </c>
      <c r="F1335" s="3">
        <f t="shared" si="51"/>
        <v>635.62987362085858</v>
      </c>
    </row>
    <row r="1336" spans="1:6" x14ac:dyDescent="0.3">
      <c r="A1336" s="3"/>
      <c r="B1336" s="4"/>
      <c r="C1336" s="3"/>
      <c r="D1336" s="3">
        <f t="shared" si="52"/>
        <v>5300</v>
      </c>
      <c r="E1336" s="3">
        <v>640</v>
      </c>
      <c r="F1336" s="3">
        <f t="shared" si="51"/>
        <v>645.83528975615627</v>
      </c>
    </row>
    <row r="1337" spans="1:6" x14ac:dyDescent="0.3">
      <c r="A1337" s="3"/>
      <c r="B1337" s="4"/>
      <c r="C1337" s="3"/>
      <c r="D1337" s="3">
        <f t="shared" si="52"/>
        <v>5400</v>
      </c>
      <c r="E1337" s="3">
        <v>637</v>
      </c>
      <c r="F1337" s="3">
        <f t="shared" si="51"/>
        <v>654.93638847382852</v>
      </c>
    </row>
    <row r="1338" spans="1:6" x14ac:dyDescent="0.3">
      <c r="A1338" s="3"/>
      <c r="B1338" s="4"/>
      <c r="C1338" s="3"/>
      <c r="D1338" s="3">
        <f t="shared" si="52"/>
        <v>5500</v>
      </c>
      <c r="E1338" s="3">
        <v>633</v>
      </c>
      <c r="F1338" s="3">
        <f t="shared" si="51"/>
        <v>662.87604990744637</v>
      </c>
    </row>
    <row r="1339" spans="1:6" x14ac:dyDescent="0.3">
      <c r="A1339" s="3"/>
      <c r="B1339" s="4"/>
      <c r="C1339" s="3"/>
      <c r="D1339" s="3">
        <f t="shared" si="52"/>
        <v>5600</v>
      </c>
      <c r="E1339" s="3">
        <v>629</v>
      </c>
      <c r="F1339" s="3">
        <f t="shared" si="51"/>
        <v>670.66339169725381</v>
      </c>
    </row>
    <row r="1340" spans="1:6" x14ac:dyDescent="0.3">
      <c r="A1340" s="3"/>
      <c r="B1340" s="4"/>
      <c r="C1340" s="3"/>
      <c r="D1340" s="3">
        <f t="shared" si="52"/>
        <v>5700</v>
      </c>
      <c r="E1340" s="3">
        <v>621</v>
      </c>
      <c r="F1340" s="3">
        <f t="shared" si="51"/>
        <v>673.95730399465401</v>
      </c>
    </row>
    <row r="1341" spans="1:6" x14ac:dyDescent="0.3">
      <c r="A1341" s="3"/>
      <c r="B1341" s="4"/>
      <c r="C1341" s="3"/>
      <c r="D1341" s="3">
        <f t="shared" si="52"/>
        <v>5800</v>
      </c>
      <c r="E1341" s="3">
        <v>616</v>
      </c>
      <c r="F1341" s="3">
        <f t="shared" si="51"/>
        <v>680.25952925730985</v>
      </c>
    </row>
    <row r="1342" spans="1:6" x14ac:dyDescent="0.3">
      <c r="A1342" s="3"/>
      <c r="B1342" s="4"/>
      <c r="C1342" s="3"/>
      <c r="D1342" s="3">
        <f t="shared" si="52"/>
        <v>5900</v>
      </c>
      <c r="E1342" s="3">
        <v>612</v>
      </c>
      <c r="F1342" s="3">
        <f t="shared" si="51"/>
        <v>687.49471233830457</v>
      </c>
    </row>
    <row r="1343" spans="1:6" x14ac:dyDescent="0.3">
      <c r="A1343" s="3"/>
      <c r="B1343" s="4"/>
      <c r="C1343" s="3"/>
      <c r="D1343" s="3">
        <f t="shared" si="52"/>
        <v>6000</v>
      </c>
      <c r="E1343" s="3">
        <v>609</v>
      </c>
      <c r="F1343" s="3">
        <f t="shared" si="51"/>
        <v>695.71997310406687</v>
      </c>
    </row>
    <row r="1344" spans="1:6" x14ac:dyDescent="0.3">
      <c r="A1344" s="3"/>
      <c r="B1344" s="4"/>
      <c r="C1344" s="3"/>
      <c r="D1344" s="3">
        <f t="shared" si="52"/>
        <v>6100</v>
      </c>
      <c r="E1344" s="3">
        <v>602</v>
      </c>
      <c r="F1344" s="3">
        <f t="shared" si="51"/>
        <v>699.18524500075387</v>
      </c>
    </row>
    <row r="1345" spans="1:6" x14ac:dyDescent="0.3">
      <c r="A1345" s="3"/>
      <c r="B1345" s="4"/>
      <c r="C1345" s="3"/>
      <c r="D1345" s="3">
        <f t="shared" si="52"/>
        <v>6200</v>
      </c>
      <c r="E1345" s="3">
        <v>597</v>
      </c>
      <c r="F1345" s="3">
        <f t="shared" si="51"/>
        <v>704.74491199983402</v>
      </c>
    </row>
    <row r="1346" spans="1:6" x14ac:dyDescent="0.3">
      <c r="A1346" s="3"/>
      <c r="B1346" s="4"/>
      <c r="C1346" s="3"/>
      <c r="D1346" s="3">
        <f t="shared" si="52"/>
        <v>6300</v>
      </c>
      <c r="E1346" s="3">
        <v>588</v>
      </c>
      <c r="F1346" s="3">
        <f t="shared" si="51"/>
        <v>705.31611066412313</v>
      </c>
    </row>
    <row r="1347" spans="1:6" x14ac:dyDescent="0.3">
      <c r="A1347" s="3"/>
      <c r="B1347" s="4"/>
      <c r="C1347" s="3"/>
      <c r="D1347" s="3">
        <f t="shared" si="52"/>
        <v>6400</v>
      </c>
      <c r="E1347" s="3">
        <v>580</v>
      </c>
      <c r="F1347" s="3">
        <f t="shared" si="51"/>
        <v>706.76314728032196</v>
      </c>
    </row>
    <row r="1348" spans="1:6" x14ac:dyDescent="0.3">
      <c r="A1348" s="3"/>
      <c r="B1348" s="4"/>
      <c r="C1348" s="3"/>
      <c r="D1348" s="3">
        <f t="shared" si="52"/>
        <v>6500</v>
      </c>
      <c r="E1348" s="3">
        <v>571</v>
      </c>
      <c r="F1348" s="3">
        <f t="shared" si="51"/>
        <v>706.66794750294048</v>
      </c>
    </row>
    <row r="1349" spans="1:6" x14ac:dyDescent="0.3">
      <c r="A1349" s="3"/>
      <c r="B1349" s="4"/>
      <c r="C1349" s="3"/>
      <c r="D1349" s="3">
        <f t="shared" si="52"/>
        <v>6600</v>
      </c>
      <c r="E1349" s="3">
        <v>561</v>
      </c>
      <c r="F1349" s="3">
        <f t="shared" si="51"/>
        <v>704.97339146554953</v>
      </c>
    </row>
    <row r="1350" spans="1:6" x14ac:dyDescent="0.3">
      <c r="A1350" s="3"/>
      <c r="B1350" s="4"/>
      <c r="C1350" s="3"/>
      <c r="D1350" s="3">
        <f t="shared" si="52"/>
        <v>6700</v>
      </c>
      <c r="E1350" s="3">
        <v>549</v>
      </c>
      <c r="F1350" s="3">
        <f t="shared" si="51"/>
        <v>700.34668228480825</v>
      </c>
    </row>
    <row r="1351" spans="1:6" x14ac:dyDescent="0.3">
      <c r="A1351" s="3"/>
      <c r="B1351" s="4"/>
      <c r="C1351" s="3"/>
      <c r="D1351" s="3">
        <f t="shared" si="52"/>
        <v>6800</v>
      </c>
      <c r="E1351" s="3">
        <v>537</v>
      </c>
      <c r="F1351" s="3">
        <f t="shared" si="51"/>
        <v>695.26301417263562</v>
      </c>
    </row>
    <row r="1352" spans="1:6" x14ac:dyDescent="0.3">
      <c r="A1352" s="3"/>
      <c r="B1352" s="4"/>
      <c r="C1352" s="3"/>
      <c r="D1352" s="3">
        <f t="shared" si="52"/>
        <v>6900</v>
      </c>
      <c r="E1352" s="3">
        <v>523</v>
      </c>
      <c r="F1352" s="3">
        <f t="shared" si="51"/>
        <v>687.09487327330214</v>
      </c>
    </row>
    <row r="1353" spans="1:6" x14ac:dyDescent="0.3">
      <c r="A1353" s="3"/>
      <c r="B1353" s="4"/>
      <c r="C1353" s="3"/>
      <c r="D1353" s="3">
        <f t="shared" si="52"/>
        <v>7000</v>
      </c>
      <c r="E1353" s="3">
        <v>509</v>
      </c>
      <c r="F1353" s="3">
        <f t="shared" si="51"/>
        <v>678.39361362063232</v>
      </c>
    </row>
    <row r="1354" spans="1:6" x14ac:dyDescent="0.3">
      <c r="A1354" s="3"/>
      <c r="B1354" s="4" t="s">
        <v>53</v>
      </c>
      <c r="C1354" s="3" t="s">
        <v>160</v>
      </c>
      <c r="D1354" s="3" t="s">
        <v>272</v>
      </c>
      <c r="E1354" s="3">
        <v>3.75</v>
      </c>
    </row>
    <row r="1355" spans="1:6" x14ac:dyDescent="0.3">
      <c r="A1355" s="3"/>
      <c r="B1355" s="4"/>
      <c r="C1355" s="3">
        <v>11.45</v>
      </c>
      <c r="D1355" s="3" t="s">
        <v>273</v>
      </c>
      <c r="E1355" s="3">
        <v>4.165</v>
      </c>
    </row>
    <row r="1356" spans="1:6" x14ac:dyDescent="0.3">
      <c r="A1356" s="3"/>
      <c r="B1356" s="4"/>
      <c r="C1356" s="3"/>
      <c r="D1356" s="4" t="s">
        <v>274</v>
      </c>
      <c r="E1356" s="3">
        <v>2.25</v>
      </c>
    </row>
    <row r="1357" spans="1:6" x14ac:dyDescent="0.3">
      <c r="A1357" s="3"/>
      <c r="B1357" s="4"/>
      <c r="C1357" s="3"/>
      <c r="D1357" s="4" t="s">
        <v>275</v>
      </c>
      <c r="E1357" s="3">
        <v>240</v>
      </c>
    </row>
    <row r="1358" spans="1:6" x14ac:dyDescent="0.3">
      <c r="A1358" s="3"/>
      <c r="B1358" s="4"/>
      <c r="C1358" s="3"/>
      <c r="D1358" s="4" t="s">
        <v>276</v>
      </c>
      <c r="E1358" s="3">
        <v>0.68500000000000005</v>
      </c>
    </row>
    <row r="1359" spans="1:6" ht="28.8" x14ac:dyDescent="0.3">
      <c r="A1359" s="3"/>
      <c r="B1359" s="4"/>
      <c r="C1359" s="3"/>
      <c r="D1359" s="4" t="s">
        <v>277</v>
      </c>
      <c r="E1359" s="3">
        <v>409</v>
      </c>
    </row>
    <row r="1360" spans="1:6" x14ac:dyDescent="0.3">
      <c r="A1360" s="3"/>
      <c r="B1360" s="4"/>
      <c r="C1360" s="3"/>
      <c r="D1360" s="3">
        <v>2500</v>
      </c>
      <c r="E1360" s="3"/>
      <c r="F1360" s="3">
        <f>E1360*D1360*2*PI()/60/550</f>
        <v>0</v>
      </c>
    </row>
    <row r="1361" spans="1:6" x14ac:dyDescent="0.3">
      <c r="A1361" s="3"/>
      <c r="B1361" s="4"/>
      <c r="C1361" s="3"/>
      <c r="D1361" s="3">
        <f>2600</f>
        <v>2600</v>
      </c>
      <c r="E1361" s="3"/>
      <c r="F1361" s="3">
        <f t="shared" ref="F1361:F1405" si="53">E1361*D1361*2*PI()/60/550</f>
        <v>0</v>
      </c>
    </row>
    <row r="1362" spans="1:6" x14ac:dyDescent="0.3">
      <c r="A1362" s="3"/>
      <c r="B1362" s="4"/>
      <c r="C1362" s="3"/>
      <c r="D1362" s="3">
        <f t="shared" ref="D1362:D1405" si="54">D1361+100</f>
        <v>2700</v>
      </c>
      <c r="E1362" s="3"/>
      <c r="F1362" s="3">
        <f t="shared" si="53"/>
        <v>0</v>
      </c>
    </row>
    <row r="1363" spans="1:6" x14ac:dyDescent="0.3">
      <c r="A1363" s="3"/>
      <c r="B1363" s="4"/>
      <c r="C1363" s="3"/>
      <c r="D1363" s="3">
        <f t="shared" si="54"/>
        <v>2800</v>
      </c>
      <c r="E1363" s="3"/>
      <c r="F1363" s="3">
        <f t="shared" si="53"/>
        <v>0</v>
      </c>
    </row>
    <row r="1364" spans="1:6" x14ac:dyDescent="0.3">
      <c r="A1364" s="3"/>
      <c r="B1364" s="4"/>
      <c r="C1364" s="3"/>
      <c r="D1364" s="3">
        <f t="shared" si="54"/>
        <v>2900</v>
      </c>
      <c r="E1364" s="3"/>
      <c r="F1364" s="3">
        <f t="shared" si="53"/>
        <v>0</v>
      </c>
    </row>
    <row r="1365" spans="1:6" x14ac:dyDescent="0.3">
      <c r="A1365" s="3"/>
      <c r="B1365" s="4"/>
      <c r="C1365" s="3"/>
      <c r="D1365" s="3">
        <f>D1364+100</f>
        <v>3000</v>
      </c>
      <c r="E1365" s="3">
        <v>485</v>
      </c>
      <c r="F1365" s="3">
        <f t="shared" si="53"/>
        <v>277.03135218019082</v>
      </c>
    </row>
    <row r="1366" spans="1:6" x14ac:dyDescent="0.3">
      <c r="A1366" s="3"/>
      <c r="B1366" s="4"/>
      <c r="C1366" s="3"/>
      <c r="D1366" s="3">
        <f t="shared" si="54"/>
        <v>3100</v>
      </c>
      <c r="E1366" s="3">
        <v>501</v>
      </c>
      <c r="F1366" s="3">
        <f t="shared" si="53"/>
        <v>295.70954850244289</v>
      </c>
    </row>
    <row r="1367" spans="1:6" x14ac:dyDescent="0.3">
      <c r="A1367" s="3"/>
      <c r="B1367" s="4"/>
      <c r="C1367" s="3"/>
      <c r="D1367" s="3">
        <f t="shared" si="54"/>
        <v>3200</v>
      </c>
      <c r="E1367" s="3">
        <v>512</v>
      </c>
      <c r="F1367" s="3">
        <f t="shared" si="53"/>
        <v>311.95063052372831</v>
      </c>
    </row>
    <row r="1368" spans="1:6" x14ac:dyDescent="0.3">
      <c r="A1368" s="3"/>
      <c r="B1368" s="4"/>
      <c r="C1368" s="3"/>
      <c r="D1368" s="3">
        <f t="shared" si="54"/>
        <v>3300</v>
      </c>
      <c r="E1368" s="3">
        <v>521</v>
      </c>
      <c r="F1368" s="3">
        <f t="shared" si="53"/>
        <v>327.35395450405645</v>
      </c>
    </row>
    <row r="1369" spans="1:6" x14ac:dyDescent="0.3">
      <c r="A1369" s="3"/>
      <c r="B1369" s="4"/>
      <c r="C1369" s="3"/>
      <c r="D1369" s="3">
        <f t="shared" si="54"/>
        <v>3400</v>
      </c>
      <c r="E1369" s="3">
        <v>527</v>
      </c>
      <c r="F1369" s="3">
        <f t="shared" si="53"/>
        <v>341.15792222437523</v>
      </c>
    </row>
    <row r="1370" spans="1:6" x14ac:dyDescent="0.3">
      <c r="A1370" s="3"/>
      <c r="B1370" s="4"/>
      <c r="C1370" s="3"/>
      <c r="D1370" s="3">
        <f t="shared" si="54"/>
        <v>3500</v>
      </c>
      <c r="E1370" s="3">
        <v>533</v>
      </c>
      <c r="F1370" s="3">
        <f t="shared" si="53"/>
        <v>355.19036941040963</v>
      </c>
    </row>
    <row r="1371" spans="1:6" x14ac:dyDescent="0.3">
      <c r="A1371" s="3"/>
      <c r="B1371" s="4"/>
      <c r="C1371" s="3"/>
      <c r="D1371" s="3">
        <f t="shared" si="54"/>
        <v>3600</v>
      </c>
      <c r="E1371" s="3">
        <v>541</v>
      </c>
      <c r="F1371" s="3">
        <f t="shared" si="53"/>
        <v>370.82217285645345</v>
      </c>
    </row>
    <row r="1372" spans="1:6" x14ac:dyDescent="0.3">
      <c r="A1372" s="3"/>
      <c r="B1372" s="4"/>
      <c r="C1372" s="3"/>
      <c r="D1372" s="3">
        <f t="shared" si="54"/>
        <v>3700</v>
      </c>
      <c r="E1372" s="3">
        <v>552</v>
      </c>
      <c r="F1372" s="3">
        <f t="shared" si="53"/>
        <v>388.87205064798752</v>
      </c>
    </row>
    <row r="1373" spans="1:6" x14ac:dyDescent="0.3">
      <c r="A1373" s="3"/>
      <c r="B1373" s="4"/>
      <c r="C1373" s="3"/>
      <c r="D1373" s="3">
        <f t="shared" si="54"/>
        <v>3800</v>
      </c>
      <c r="E1373" s="3">
        <v>561</v>
      </c>
      <c r="F1373" s="3">
        <f t="shared" si="53"/>
        <v>405.89377084380129</v>
      </c>
    </row>
    <row r="1374" spans="1:6" x14ac:dyDescent="0.3">
      <c r="A1374" s="3"/>
      <c r="B1374" s="4"/>
      <c r="C1374" s="3"/>
      <c r="D1374" s="3">
        <f t="shared" si="54"/>
        <v>3900</v>
      </c>
      <c r="E1374" s="3">
        <v>568</v>
      </c>
      <c r="F1374" s="3">
        <f t="shared" si="53"/>
        <v>421.77309371103695</v>
      </c>
    </row>
    <row r="1375" spans="1:6" x14ac:dyDescent="0.3">
      <c r="A1375" s="3"/>
      <c r="B1375" s="4"/>
      <c r="C1375" s="3"/>
      <c r="D1375" s="3">
        <f t="shared" si="54"/>
        <v>4000</v>
      </c>
      <c r="E1375" s="3">
        <v>577</v>
      </c>
      <c r="F1375" s="3">
        <f t="shared" si="53"/>
        <v>439.44217239304504</v>
      </c>
    </row>
    <row r="1376" spans="1:6" x14ac:dyDescent="0.3">
      <c r="A1376" s="3"/>
      <c r="B1376" s="4"/>
      <c r="C1376" s="3"/>
      <c r="D1376" s="3">
        <f t="shared" si="54"/>
        <v>4100</v>
      </c>
      <c r="E1376" s="3">
        <v>585</v>
      </c>
      <c r="F1376" s="3">
        <f t="shared" si="53"/>
        <v>456.6733320990981</v>
      </c>
    </row>
    <row r="1377" spans="1:6" x14ac:dyDescent="0.3">
      <c r="A1377" s="3"/>
      <c r="B1377" s="4"/>
      <c r="C1377" s="3"/>
      <c r="D1377" s="3">
        <f t="shared" si="54"/>
        <v>4200</v>
      </c>
      <c r="E1377" s="3">
        <v>592</v>
      </c>
      <c r="F1377" s="3">
        <f t="shared" si="53"/>
        <v>473.40945296276738</v>
      </c>
    </row>
    <row r="1378" spans="1:6" x14ac:dyDescent="0.3">
      <c r="A1378" s="3"/>
      <c r="B1378" s="4"/>
      <c r="C1378" s="3"/>
      <c r="D1378" s="3">
        <f t="shared" si="54"/>
        <v>4300</v>
      </c>
      <c r="E1378" s="3">
        <v>597</v>
      </c>
      <c r="F1378" s="3">
        <f t="shared" si="53"/>
        <v>488.77469703214285</v>
      </c>
    </row>
    <row r="1379" spans="1:6" x14ac:dyDescent="0.3">
      <c r="A1379" s="3"/>
      <c r="B1379" s="4"/>
      <c r="C1379" s="3"/>
      <c r="D1379" s="3">
        <f t="shared" si="54"/>
        <v>4400</v>
      </c>
      <c r="E1379" s="3">
        <v>599</v>
      </c>
      <c r="F1379" s="3">
        <f t="shared" si="53"/>
        <v>501.81706653340962</v>
      </c>
    </row>
    <row r="1380" spans="1:6" x14ac:dyDescent="0.3">
      <c r="A1380" s="3"/>
      <c r="B1380" s="4"/>
      <c r="C1380" s="3"/>
      <c r="D1380" s="3">
        <f t="shared" si="54"/>
        <v>4500</v>
      </c>
      <c r="E1380" s="3">
        <v>598</v>
      </c>
      <c r="F1380" s="3">
        <f t="shared" si="53"/>
        <v>512.3652018672808</v>
      </c>
    </row>
    <row r="1381" spans="1:6" x14ac:dyDescent="0.3">
      <c r="A1381" s="3"/>
      <c r="B1381" s="4"/>
      <c r="C1381" s="3"/>
      <c r="D1381" s="3">
        <f t="shared" si="54"/>
        <v>4600</v>
      </c>
      <c r="E1381" s="3">
        <v>599</v>
      </c>
      <c r="F1381" s="3">
        <f t="shared" si="53"/>
        <v>524.6269331940191</v>
      </c>
    </row>
    <row r="1382" spans="1:6" x14ac:dyDescent="0.3">
      <c r="A1382" s="3"/>
      <c r="B1382" s="4"/>
      <c r="C1382" s="3"/>
      <c r="D1382" s="3">
        <f t="shared" si="54"/>
        <v>4700</v>
      </c>
      <c r="E1382" s="3">
        <v>598</v>
      </c>
      <c r="F1382" s="3">
        <f t="shared" si="53"/>
        <v>535.13698861693774</v>
      </c>
    </row>
    <row r="1383" spans="1:6" x14ac:dyDescent="0.3">
      <c r="A1383" s="3"/>
      <c r="B1383" s="4"/>
      <c r="C1383" s="3"/>
      <c r="D1383" s="3">
        <f t="shared" si="54"/>
        <v>4800</v>
      </c>
      <c r="E1383" s="3">
        <v>601</v>
      </c>
      <c r="F1383" s="3">
        <f t="shared" si="53"/>
        <v>549.26463558035368</v>
      </c>
    </row>
    <row r="1384" spans="1:6" x14ac:dyDescent="0.3">
      <c r="A1384" s="3"/>
      <c r="B1384" s="4"/>
      <c r="C1384" s="3"/>
      <c r="D1384" s="3">
        <f t="shared" si="54"/>
        <v>4900</v>
      </c>
      <c r="E1384" s="3">
        <v>602</v>
      </c>
      <c r="F1384" s="3">
        <f t="shared" si="53"/>
        <v>561.64060663994974</v>
      </c>
    </row>
    <row r="1385" spans="1:6" x14ac:dyDescent="0.3">
      <c r="A1385" s="3"/>
      <c r="B1385" s="4"/>
      <c r="C1385" s="3"/>
      <c r="D1385" s="3">
        <f t="shared" si="54"/>
        <v>5000</v>
      </c>
      <c r="E1385" s="3">
        <v>603</v>
      </c>
      <c r="F1385" s="3">
        <f t="shared" si="53"/>
        <v>574.05465761049857</v>
      </c>
    </row>
    <row r="1386" spans="1:6" x14ac:dyDescent="0.3">
      <c r="A1386" s="3"/>
      <c r="B1386" s="4"/>
      <c r="C1386" s="3"/>
      <c r="D1386" s="3">
        <f t="shared" si="54"/>
        <v>5100</v>
      </c>
      <c r="E1386" s="3">
        <v>604</v>
      </c>
      <c r="F1386" s="3">
        <f t="shared" si="53"/>
        <v>586.50678849199983</v>
      </c>
    </row>
    <row r="1387" spans="1:6" x14ac:dyDescent="0.3">
      <c r="A1387" s="3"/>
      <c r="B1387" s="4"/>
      <c r="C1387" s="3"/>
      <c r="D1387" s="3">
        <f t="shared" si="54"/>
        <v>5200</v>
      </c>
      <c r="E1387" s="3">
        <v>604</v>
      </c>
      <c r="F1387" s="3">
        <f t="shared" si="53"/>
        <v>598.00692159968617</v>
      </c>
    </row>
    <row r="1388" spans="1:6" x14ac:dyDescent="0.3">
      <c r="A1388" s="3"/>
      <c r="B1388" s="4"/>
      <c r="C1388" s="3"/>
      <c r="D1388" s="3">
        <f t="shared" si="54"/>
        <v>5300</v>
      </c>
      <c r="E1388" s="3">
        <v>603</v>
      </c>
      <c r="F1388" s="3">
        <f t="shared" si="53"/>
        <v>608.49793706712853</v>
      </c>
    </row>
    <row r="1389" spans="1:6" x14ac:dyDescent="0.3">
      <c r="A1389" s="3"/>
      <c r="B1389" s="4"/>
      <c r="C1389" s="3"/>
      <c r="D1389" s="3">
        <f t="shared" si="54"/>
        <v>5400</v>
      </c>
      <c r="E1389" s="3">
        <v>600</v>
      </c>
      <c r="F1389" s="3">
        <f t="shared" si="53"/>
        <v>616.89455743217741</v>
      </c>
    </row>
    <row r="1390" spans="1:6" x14ac:dyDescent="0.3">
      <c r="A1390" s="3"/>
      <c r="B1390" s="4"/>
      <c r="C1390" s="3"/>
      <c r="D1390" s="3">
        <f t="shared" si="54"/>
        <v>5500</v>
      </c>
      <c r="E1390" s="3">
        <v>595</v>
      </c>
      <c r="F1390" s="3">
        <f t="shared" si="53"/>
        <v>623.08254296197572</v>
      </c>
    </row>
    <row r="1391" spans="1:6" x14ac:dyDescent="0.3">
      <c r="A1391" s="3"/>
      <c r="B1391" s="4"/>
      <c r="C1391" s="3"/>
      <c r="D1391" s="3">
        <f t="shared" si="54"/>
        <v>5600</v>
      </c>
      <c r="E1391" s="3">
        <v>589</v>
      </c>
      <c r="F1391" s="3">
        <f t="shared" si="53"/>
        <v>628.01389143033782</v>
      </c>
    </row>
    <row r="1392" spans="1:6" x14ac:dyDescent="0.3">
      <c r="A1392" s="3"/>
      <c r="B1392" s="4"/>
      <c r="C1392" s="3"/>
      <c r="D1392" s="3">
        <f t="shared" si="54"/>
        <v>5700</v>
      </c>
      <c r="E1392" s="3">
        <v>583</v>
      </c>
      <c r="F1392" s="3">
        <f t="shared" si="53"/>
        <v>632.7167604329843</v>
      </c>
    </row>
    <row r="1393" spans="1:6" x14ac:dyDescent="0.3">
      <c r="A1393" s="3"/>
      <c r="B1393" s="4"/>
      <c r="C1393" s="3"/>
      <c r="D1393" s="3">
        <f t="shared" si="54"/>
        <v>5800</v>
      </c>
      <c r="E1393" s="3">
        <v>577</v>
      </c>
      <c r="F1393" s="3">
        <f t="shared" si="53"/>
        <v>637.19114996991527</v>
      </c>
    </row>
    <row r="1394" spans="1:6" x14ac:dyDescent="0.3">
      <c r="A1394" s="3"/>
      <c r="B1394" s="4"/>
      <c r="C1394" s="3"/>
      <c r="D1394" s="3">
        <f t="shared" si="54"/>
        <v>5900</v>
      </c>
      <c r="E1394" s="3">
        <v>570</v>
      </c>
      <c r="F1394" s="3">
        <f t="shared" si="53"/>
        <v>640.31370266802878</v>
      </c>
    </row>
    <row r="1395" spans="1:6" x14ac:dyDescent="0.3">
      <c r="A1395" s="3"/>
      <c r="B1395" s="4"/>
      <c r="C1395" s="3"/>
      <c r="D1395" s="3">
        <f t="shared" si="54"/>
        <v>6000</v>
      </c>
      <c r="E1395" s="3">
        <v>563</v>
      </c>
      <c r="F1395" s="3">
        <f t="shared" si="53"/>
        <v>643.16969598947401</v>
      </c>
    </row>
    <row r="1396" spans="1:6" x14ac:dyDescent="0.3">
      <c r="A1396" s="3"/>
      <c r="B1396" s="4"/>
      <c r="C1396" s="3"/>
      <c r="D1396" s="3">
        <f t="shared" si="54"/>
        <v>6100</v>
      </c>
      <c r="E1396" s="3">
        <v>554</v>
      </c>
      <c r="F1396" s="3">
        <f t="shared" si="53"/>
        <v>643.43625536614229</v>
      </c>
    </row>
    <row r="1397" spans="1:6" x14ac:dyDescent="0.3">
      <c r="A1397" s="3"/>
      <c r="B1397" s="4"/>
      <c r="C1397" s="3"/>
      <c r="D1397" s="3">
        <f t="shared" si="54"/>
        <v>6200</v>
      </c>
      <c r="E1397" s="3">
        <v>546</v>
      </c>
      <c r="F1397" s="3">
        <f t="shared" si="53"/>
        <v>644.54057278376774</v>
      </c>
    </row>
    <row r="1398" spans="1:6" x14ac:dyDescent="0.3">
      <c r="A1398" s="3"/>
      <c r="B1398" s="4"/>
      <c r="C1398" s="3"/>
      <c r="D1398" s="3">
        <f t="shared" si="54"/>
        <v>6300</v>
      </c>
      <c r="E1398" s="3">
        <v>536</v>
      </c>
      <c r="F1398" s="3">
        <f t="shared" si="53"/>
        <v>642.94121652375838</v>
      </c>
    </row>
    <row r="1399" spans="1:6" x14ac:dyDescent="0.3">
      <c r="A1399" s="3"/>
      <c r="B1399" s="4"/>
      <c r="C1399" s="3"/>
      <c r="D1399" s="3">
        <f t="shared" si="54"/>
        <v>6400</v>
      </c>
      <c r="E1399" s="3">
        <v>524</v>
      </c>
      <c r="F1399" s="3">
        <f t="shared" si="53"/>
        <v>638.52394685325635</v>
      </c>
    </row>
    <row r="1400" spans="1:6" x14ac:dyDescent="0.3">
      <c r="A1400" s="3"/>
      <c r="B1400" s="4"/>
      <c r="C1400" s="3"/>
      <c r="D1400" s="3">
        <f t="shared" si="54"/>
        <v>6500</v>
      </c>
      <c r="E1400" s="3">
        <v>510</v>
      </c>
      <c r="F1400" s="3">
        <f t="shared" si="53"/>
        <v>631.17452403940388</v>
      </c>
    </row>
    <row r="1401" spans="1:6" x14ac:dyDescent="0.3">
      <c r="A1401" s="3"/>
      <c r="B1401" s="4"/>
      <c r="C1401" s="3"/>
      <c r="D1401" s="3">
        <f t="shared" si="54"/>
        <v>6600</v>
      </c>
      <c r="E1401" s="3">
        <v>496</v>
      </c>
      <c r="F1401" s="3">
        <f t="shared" si="53"/>
        <v>623.29198247221495</v>
      </c>
    </row>
    <row r="1402" spans="1:6" x14ac:dyDescent="0.3">
      <c r="A1402" s="3"/>
      <c r="B1402" s="4"/>
      <c r="C1402" s="3"/>
      <c r="D1402" s="3">
        <f t="shared" si="54"/>
        <v>6700</v>
      </c>
      <c r="E1402" s="3">
        <v>479</v>
      </c>
      <c r="F1402" s="3">
        <f t="shared" si="53"/>
        <v>611.04929110095281</v>
      </c>
    </row>
    <row r="1403" spans="1:6" x14ac:dyDescent="0.3">
      <c r="A1403" s="3"/>
      <c r="B1403" s="4"/>
      <c r="C1403" s="3"/>
      <c r="D1403" s="3">
        <f t="shared" si="54"/>
        <v>6800</v>
      </c>
      <c r="E1403" s="3">
        <v>464</v>
      </c>
      <c r="F1403" s="3">
        <f t="shared" si="53"/>
        <v>600.74867518827364</v>
      </c>
    </row>
    <row r="1404" spans="1:6" x14ac:dyDescent="0.3">
      <c r="A1404" s="3"/>
      <c r="B1404" s="4"/>
      <c r="C1404" s="3"/>
      <c r="D1404" s="3">
        <f t="shared" si="54"/>
        <v>6900</v>
      </c>
      <c r="E1404" s="3">
        <v>450</v>
      </c>
      <c r="F1404" s="3">
        <f t="shared" si="53"/>
        <v>591.19061753917015</v>
      </c>
    </row>
    <row r="1405" spans="1:6" x14ac:dyDescent="0.3">
      <c r="A1405" s="3"/>
      <c r="B1405" s="4"/>
      <c r="C1405" s="3"/>
      <c r="D1405" s="3">
        <f t="shared" si="54"/>
        <v>7000</v>
      </c>
      <c r="E1405" s="3">
        <v>446</v>
      </c>
      <c r="F1405" s="3">
        <f t="shared" si="53"/>
        <v>594.42740997014153</v>
      </c>
    </row>
    <row r="1406" spans="1:6" x14ac:dyDescent="0.3">
      <c r="A1406" s="3"/>
      <c r="B1406" s="4" t="s">
        <v>53</v>
      </c>
      <c r="C1406" s="3" t="s">
        <v>101</v>
      </c>
      <c r="D1406" s="3" t="s">
        <v>272</v>
      </c>
      <c r="E1406" s="3">
        <v>4</v>
      </c>
    </row>
    <row r="1407" spans="1:6" x14ac:dyDescent="0.3">
      <c r="A1407" s="3"/>
      <c r="B1407" s="4"/>
      <c r="C1407" s="3">
        <v>11.5</v>
      </c>
      <c r="D1407" s="3" t="s">
        <v>273</v>
      </c>
      <c r="E1407" s="3">
        <v>4.0720000000000001</v>
      </c>
    </row>
    <row r="1408" spans="1:6" x14ac:dyDescent="0.3">
      <c r="A1408" s="3"/>
      <c r="B1408" s="4"/>
      <c r="C1408" s="3"/>
      <c r="D1408" s="4" t="s">
        <v>274</v>
      </c>
      <c r="E1408" s="3">
        <v>2.25</v>
      </c>
    </row>
    <row r="1409" spans="1:6" x14ac:dyDescent="0.3">
      <c r="A1409" s="3"/>
      <c r="B1409" s="4"/>
      <c r="C1409" s="3"/>
      <c r="D1409" s="4" t="s">
        <v>275</v>
      </c>
      <c r="E1409" s="3">
        <v>232</v>
      </c>
    </row>
    <row r="1410" spans="1:6" x14ac:dyDescent="0.3">
      <c r="A1410" s="3"/>
      <c r="B1410" s="4"/>
      <c r="C1410" s="3"/>
      <c r="D1410" s="4" t="s">
        <v>276</v>
      </c>
      <c r="E1410" s="3">
        <v>0.72499999999999998</v>
      </c>
    </row>
    <row r="1411" spans="1:6" ht="28.8" x14ac:dyDescent="0.3">
      <c r="A1411" s="3"/>
      <c r="B1411" s="4"/>
      <c r="C1411" s="3"/>
      <c r="D1411" s="4" t="s">
        <v>277</v>
      </c>
      <c r="E1411" s="3">
        <v>417</v>
      </c>
    </row>
    <row r="1412" spans="1:6" x14ac:dyDescent="0.3">
      <c r="A1412" s="3"/>
      <c r="B1412" s="4"/>
      <c r="C1412" s="3"/>
      <c r="D1412" s="3">
        <v>2500</v>
      </c>
      <c r="E1412" s="3"/>
      <c r="F1412" s="3">
        <f>E1412*D1412*2*PI()/60/550</f>
        <v>0</v>
      </c>
    </row>
    <row r="1413" spans="1:6" x14ac:dyDescent="0.3">
      <c r="A1413" s="3"/>
      <c r="B1413" s="4"/>
      <c r="C1413" s="3"/>
      <c r="D1413" s="3">
        <f>2600</f>
        <v>2600</v>
      </c>
      <c r="E1413" s="3"/>
      <c r="F1413" s="3">
        <f t="shared" ref="F1413:F1457" si="55">E1413*D1413*2*PI()/60/550</f>
        <v>0</v>
      </c>
    </row>
    <row r="1414" spans="1:6" x14ac:dyDescent="0.3">
      <c r="A1414" s="3"/>
      <c r="B1414" s="4"/>
      <c r="C1414" s="3"/>
      <c r="D1414" s="3">
        <f t="shared" ref="D1414:D1457" si="56">D1413+100</f>
        <v>2700</v>
      </c>
      <c r="E1414" s="3"/>
      <c r="F1414" s="3">
        <f t="shared" si="55"/>
        <v>0</v>
      </c>
    </row>
    <row r="1415" spans="1:6" x14ac:dyDescent="0.3">
      <c r="A1415" s="3"/>
      <c r="B1415" s="4"/>
      <c r="C1415" s="3"/>
      <c r="D1415" s="3">
        <f t="shared" si="56"/>
        <v>2800</v>
      </c>
      <c r="E1415" s="3"/>
      <c r="F1415" s="3">
        <f t="shared" si="55"/>
        <v>0</v>
      </c>
    </row>
    <row r="1416" spans="1:6" x14ac:dyDescent="0.3">
      <c r="A1416" s="3"/>
      <c r="B1416" s="4"/>
      <c r="C1416" s="3"/>
      <c r="D1416" s="3">
        <f t="shared" si="56"/>
        <v>2900</v>
      </c>
      <c r="E1416" s="3"/>
      <c r="F1416" s="3">
        <f t="shared" si="55"/>
        <v>0</v>
      </c>
    </row>
    <row r="1417" spans="1:6" x14ac:dyDescent="0.3">
      <c r="A1417" s="3"/>
      <c r="B1417" s="4"/>
      <c r="C1417" s="3"/>
      <c r="D1417" s="3">
        <f>D1416+100</f>
        <v>3000</v>
      </c>
      <c r="E1417" s="3">
        <v>501</v>
      </c>
      <c r="F1417" s="3">
        <f t="shared" si="55"/>
        <v>286.17053080881573</v>
      </c>
    </row>
    <row r="1418" spans="1:6" x14ac:dyDescent="0.3">
      <c r="A1418" s="3"/>
      <c r="B1418" s="4"/>
      <c r="C1418" s="3"/>
      <c r="D1418" s="3">
        <f t="shared" si="56"/>
        <v>3100</v>
      </c>
      <c r="E1418" s="3">
        <v>492</v>
      </c>
      <c r="F1418" s="3">
        <f t="shared" si="55"/>
        <v>290.39740092455474</v>
      </c>
    </row>
    <row r="1419" spans="1:6" x14ac:dyDescent="0.3">
      <c r="A1419" s="3"/>
      <c r="B1419" s="4"/>
      <c r="C1419" s="3"/>
      <c r="D1419" s="3">
        <f t="shared" si="56"/>
        <v>3200</v>
      </c>
      <c r="E1419" s="3">
        <v>485</v>
      </c>
      <c r="F1419" s="3">
        <f t="shared" si="55"/>
        <v>295.50010899220354</v>
      </c>
    </row>
    <row r="1420" spans="1:6" x14ac:dyDescent="0.3">
      <c r="A1420" s="3"/>
      <c r="B1420" s="4"/>
      <c r="C1420" s="3"/>
      <c r="D1420" s="3">
        <f t="shared" si="56"/>
        <v>3300</v>
      </c>
      <c r="E1420" s="3">
        <v>492</v>
      </c>
      <c r="F1420" s="3">
        <f t="shared" si="55"/>
        <v>309.13271711323563</v>
      </c>
    </row>
    <row r="1421" spans="1:6" x14ac:dyDescent="0.3">
      <c r="A1421" s="3"/>
      <c r="B1421" s="4"/>
      <c r="C1421" s="3"/>
      <c r="D1421" s="3">
        <f t="shared" si="56"/>
        <v>3400</v>
      </c>
      <c r="E1421" s="3">
        <v>506</v>
      </c>
      <c r="F1421" s="3">
        <f t="shared" si="55"/>
        <v>327.5633940142958</v>
      </c>
    </row>
    <row r="1422" spans="1:6" x14ac:dyDescent="0.3">
      <c r="A1422" s="3"/>
      <c r="B1422" s="4"/>
      <c r="C1422" s="3"/>
      <c r="D1422" s="3">
        <f t="shared" si="56"/>
        <v>3500</v>
      </c>
      <c r="E1422" s="3">
        <v>522</v>
      </c>
      <c r="F1422" s="3">
        <f t="shared" si="55"/>
        <v>347.85998655203343</v>
      </c>
    </row>
    <row r="1423" spans="1:6" x14ac:dyDescent="0.3">
      <c r="A1423" s="3"/>
      <c r="B1423" s="4"/>
      <c r="C1423" s="3"/>
      <c r="D1423" s="3">
        <f t="shared" si="56"/>
        <v>3600</v>
      </c>
      <c r="E1423" s="3">
        <v>537</v>
      </c>
      <c r="F1423" s="3">
        <f t="shared" si="55"/>
        <v>368.08041926786592</v>
      </c>
    </row>
    <row r="1424" spans="1:6" x14ac:dyDescent="0.3">
      <c r="A1424" s="3"/>
      <c r="B1424" s="4"/>
      <c r="C1424" s="3"/>
      <c r="D1424" s="3">
        <f t="shared" si="56"/>
        <v>3700</v>
      </c>
      <c r="E1424" s="3">
        <v>551</v>
      </c>
      <c r="F1424" s="3">
        <f t="shared" si="55"/>
        <v>388.16757229536432</v>
      </c>
    </row>
    <row r="1425" spans="1:6" x14ac:dyDescent="0.3">
      <c r="A1425" s="3"/>
      <c r="B1425" s="4"/>
      <c r="C1425" s="3"/>
      <c r="D1425" s="3">
        <f t="shared" si="56"/>
        <v>3800</v>
      </c>
      <c r="E1425" s="3">
        <v>561</v>
      </c>
      <c r="F1425" s="3">
        <f t="shared" si="55"/>
        <v>405.89377084380129</v>
      </c>
    </row>
    <row r="1426" spans="1:6" x14ac:dyDescent="0.3">
      <c r="A1426" s="3"/>
      <c r="B1426" s="4"/>
      <c r="C1426" s="3"/>
      <c r="D1426" s="3">
        <f t="shared" si="56"/>
        <v>3900</v>
      </c>
      <c r="E1426" s="3">
        <v>565</v>
      </c>
      <c r="F1426" s="3">
        <f t="shared" si="55"/>
        <v>419.54541892030966</v>
      </c>
    </row>
    <row r="1427" spans="1:6" x14ac:dyDescent="0.3">
      <c r="A1427" s="3"/>
      <c r="B1427" s="4"/>
      <c r="C1427" s="3"/>
      <c r="D1427" s="3">
        <f t="shared" si="56"/>
        <v>4000</v>
      </c>
      <c r="E1427" s="3">
        <v>564</v>
      </c>
      <c r="F1427" s="3">
        <f t="shared" si="55"/>
        <v>429.54139554536806</v>
      </c>
    </row>
    <row r="1428" spans="1:6" x14ac:dyDescent="0.3">
      <c r="A1428" s="3"/>
      <c r="B1428" s="4"/>
      <c r="C1428" s="3"/>
      <c r="D1428" s="3">
        <f t="shared" si="56"/>
        <v>4100</v>
      </c>
      <c r="E1428" s="3">
        <v>558</v>
      </c>
      <c r="F1428" s="3">
        <f t="shared" si="55"/>
        <v>435.59610138683206</v>
      </c>
    </row>
    <row r="1429" spans="1:6" x14ac:dyDescent="0.3">
      <c r="A1429" s="3"/>
      <c r="B1429" s="4"/>
      <c r="C1429" s="3"/>
      <c r="D1429" s="3">
        <f t="shared" si="56"/>
        <v>4200</v>
      </c>
      <c r="E1429" s="3">
        <v>559</v>
      </c>
      <c r="F1429" s="3">
        <f t="shared" si="55"/>
        <v>447.02007467261313</v>
      </c>
    </row>
    <row r="1430" spans="1:6" x14ac:dyDescent="0.3">
      <c r="A1430" s="3"/>
      <c r="B1430" s="4"/>
      <c r="C1430" s="3"/>
      <c r="D1430" s="3">
        <f t="shared" si="56"/>
        <v>4300</v>
      </c>
      <c r="E1430" s="3">
        <v>570</v>
      </c>
      <c r="F1430" s="3">
        <f t="shared" si="55"/>
        <v>466.66930872415651</v>
      </c>
    </row>
    <row r="1431" spans="1:6" x14ac:dyDescent="0.3">
      <c r="A1431" s="3"/>
      <c r="B1431" s="4"/>
      <c r="C1431" s="3"/>
      <c r="D1431" s="3">
        <f t="shared" si="56"/>
        <v>4400</v>
      </c>
      <c r="E1431" s="3">
        <v>584</v>
      </c>
      <c r="F1431" s="3">
        <f t="shared" si="55"/>
        <v>489.25069591905043</v>
      </c>
    </row>
    <row r="1432" spans="1:6" x14ac:dyDescent="0.3">
      <c r="A1432" s="3"/>
      <c r="B1432" s="4"/>
      <c r="C1432" s="3"/>
      <c r="D1432" s="3">
        <f t="shared" si="56"/>
        <v>4500</v>
      </c>
      <c r="E1432" s="3">
        <v>559</v>
      </c>
      <c r="F1432" s="3">
        <f t="shared" si="55"/>
        <v>478.95008000637119</v>
      </c>
    </row>
    <row r="1433" spans="1:6" x14ac:dyDescent="0.3">
      <c r="A1433" s="3"/>
      <c r="B1433" s="4"/>
      <c r="C1433" s="3"/>
      <c r="D1433" s="3">
        <f t="shared" si="56"/>
        <v>4600</v>
      </c>
      <c r="E1433" s="3">
        <v>605</v>
      </c>
      <c r="F1433" s="3">
        <f t="shared" si="55"/>
        <v>529.88196090547842</v>
      </c>
    </row>
    <row r="1434" spans="1:6" x14ac:dyDescent="0.3">
      <c r="A1434" s="3"/>
      <c r="B1434" s="4"/>
      <c r="C1434" s="3"/>
      <c r="D1434" s="3">
        <f t="shared" si="56"/>
        <v>4700</v>
      </c>
      <c r="E1434" s="3">
        <v>612</v>
      </c>
      <c r="F1434" s="3">
        <f t="shared" si="55"/>
        <v>547.66527932034433</v>
      </c>
    </row>
    <row r="1435" spans="1:6" x14ac:dyDescent="0.3">
      <c r="A1435" s="3"/>
      <c r="B1435" s="4"/>
      <c r="C1435" s="3"/>
      <c r="D1435" s="3">
        <f t="shared" si="56"/>
        <v>4800</v>
      </c>
      <c r="E1435" s="3">
        <v>615</v>
      </c>
      <c r="F1435" s="3">
        <f t="shared" si="55"/>
        <v>562.05948566042855</v>
      </c>
    </row>
    <row r="1436" spans="1:6" x14ac:dyDescent="0.3">
      <c r="A1436" s="3"/>
      <c r="B1436" s="4"/>
      <c r="C1436" s="3"/>
      <c r="D1436" s="3">
        <f t="shared" si="56"/>
        <v>4900</v>
      </c>
      <c r="E1436" s="3">
        <v>615</v>
      </c>
      <c r="F1436" s="3">
        <f t="shared" si="55"/>
        <v>573.76905827835401</v>
      </c>
    </row>
    <row r="1437" spans="1:6" x14ac:dyDescent="0.3">
      <c r="A1437" s="3"/>
      <c r="B1437" s="4"/>
      <c r="C1437" s="3"/>
      <c r="D1437" s="3">
        <f t="shared" si="56"/>
        <v>5000</v>
      </c>
      <c r="E1437" s="3">
        <v>613</v>
      </c>
      <c r="F1437" s="3">
        <f t="shared" si="55"/>
        <v>583.57463534864951</v>
      </c>
    </row>
    <row r="1438" spans="1:6" x14ac:dyDescent="0.3">
      <c r="A1438" s="3"/>
      <c r="B1438" s="4"/>
      <c r="C1438" s="3"/>
      <c r="D1438" s="3">
        <f t="shared" si="56"/>
        <v>5100</v>
      </c>
      <c r="E1438" s="3">
        <v>611</v>
      </c>
      <c r="F1438" s="3">
        <f t="shared" si="55"/>
        <v>593.30405259703969</v>
      </c>
    </row>
    <row r="1439" spans="1:6" x14ac:dyDescent="0.3">
      <c r="A1439" s="3"/>
      <c r="B1439" s="4"/>
      <c r="C1439" s="3"/>
      <c r="D1439" s="3">
        <f t="shared" si="56"/>
        <v>5200</v>
      </c>
      <c r="E1439" s="3">
        <v>609</v>
      </c>
      <c r="F1439" s="3">
        <f t="shared" si="55"/>
        <v>602.95731002352466</v>
      </c>
    </row>
    <row r="1440" spans="1:6" x14ac:dyDescent="0.3">
      <c r="A1440" s="3"/>
      <c r="B1440" s="4"/>
      <c r="C1440" s="3"/>
      <c r="D1440" s="3">
        <f t="shared" si="56"/>
        <v>5300</v>
      </c>
      <c r="E1440" s="3">
        <v>607</v>
      </c>
      <c r="F1440" s="3">
        <f t="shared" si="55"/>
        <v>612.53440762810442</v>
      </c>
    </row>
    <row r="1441" spans="1:6" x14ac:dyDescent="0.3">
      <c r="A1441" s="3"/>
      <c r="B1441" s="4"/>
      <c r="C1441" s="3"/>
      <c r="D1441" s="3">
        <f t="shared" si="56"/>
        <v>5400</v>
      </c>
      <c r="E1441" s="3">
        <v>605</v>
      </c>
      <c r="F1441" s="3">
        <f t="shared" si="55"/>
        <v>622.03534541077897</v>
      </c>
    </row>
    <row r="1442" spans="1:6" x14ac:dyDescent="0.3">
      <c r="A1442" s="3"/>
      <c r="B1442" s="4"/>
      <c r="C1442" s="3"/>
      <c r="D1442" s="3">
        <f t="shared" si="56"/>
        <v>5500</v>
      </c>
      <c r="E1442" s="3">
        <v>604</v>
      </c>
      <c r="F1442" s="3">
        <f t="shared" si="55"/>
        <v>632.50732092274507</v>
      </c>
    </row>
    <row r="1443" spans="1:6" x14ac:dyDescent="0.3">
      <c r="A1443" s="3"/>
      <c r="B1443" s="4"/>
      <c r="C1443" s="3"/>
      <c r="D1443" s="3">
        <f t="shared" si="56"/>
        <v>5600</v>
      </c>
      <c r="E1443" s="3">
        <v>600</v>
      </c>
      <c r="F1443" s="3">
        <f t="shared" si="55"/>
        <v>639.74250400373978</v>
      </c>
    </row>
    <row r="1444" spans="1:6" x14ac:dyDescent="0.3">
      <c r="A1444" s="3"/>
      <c r="B1444" s="4"/>
      <c r="C1444" s="3"/>
      <c r="D1444" s="3">
        <f t="shared" si="56"/>
        <v>5700</v>
      </c>
      <c r="E1444" s="3">
        <v>596</v>
      </c>
      <c r="F1444" s="3">
        <f t="shared" si="55"/>
        <v>646.82536744092386</v>
      </c>
    </row>
    <row r="1445" spans="1:6" x14ac:dyDescent="0.3">
      <c r="A1445" s="3"/>
      <c r="B1445" s="4"/>
      <c r="C1445" s="3"/>
      <c r="D1445" s="3">
        <f t="shared" si="56"/>
        <v>5800</v>
      </c>
      <c r="E1445" s="3">
        <v>591</v>
      </c>
      <c r="F1445" s="3">
        <f t="shared" si="55"/>
        <v>652.65159381667229</v>
      </c>
    </row>
    <row r="1446" spans="1:6" x14ac:dyDescent="0.3">
      <c r="A1446" s="3"/>
      <c r="B1446" s="4"/>
      <c r="C1446" s="3"/>
      <c r="D1446" s="3">
        <f t="shared" si="56"/>
        <v>5900</v>
      </c>
      <c r="E1446" s="3">
        <v>586</v>
      </c>
      <c r="F1446" s="3">
        <f t="shared" si="55"/>
        <v>658.28742063765765</v>
      </c>
    </row>
    <row r="1447" spans="1:6" x14ac:dyDescent="0.3">
      <c r="A1447" s="3"/>
      <c r="B1447" s="4"/>
      <c r="C1447" s="3"/>
      <c r="D1447" s="3">
        <f t="shared" si="56"/>
        <v>6000</v>
      </c>
      <c r="E1447" s="3">
        <v>580</v>
      </c>
      <c r="F1447" s="3">
        <f t="shared" si="55"/>
        <v>662.59045057530182</v>
      </c>
    </row>
    <row r="1448" spans="1:6" x14ac:dyDescent="0.3">
      <c r="A1448" s="3"/>
      <c r="B1448" s="4"/>
      <c r="C1448" s="3"/>
      <c r="D1448" s="3">
        <f t="shared" si="56"/>
        <v>6100</v>
      </c>
      <c r="E1448" s="3">
        <v>573</v>
      </c>
      <c r="F1448" s="3">
        <f t="shared" si="55"/>
        <v>665.50356376317598</v>
      </c>
    </row>
    <row r="1449" spans="1:6" x14ac:dyDescent="0.3">
      <c r="A1449" s="3"/>
      <c r="B1449" s="4"/>
      <c r="C1449" s="3"/>
      <c r="D1449" s="3">
        <f t="shared" si="56"/>
        <v>6200</v>
      </c>
      <c r="E1449" s="3">
        <v>567</v>
      </c>
      <c r="F1449" s="3">
        <f t="shared" si="55"/>
        <v>669.33059481391274</v>
      </c>
    </row>
    <row r="1450" spans="1:6" x14ac:dyDescent="0.3">
      <c r="A1450" s="3"/>
      <c r="B1450" s="4"/>
      <c r="C1450" s="3"/>
      <c r="D1450" s="3">
        <f t="shared" si="56"/>
        <v>6300</v>
      </c>
      <c r="E1450" s="3">
        <v>560</v>
      </c>
      <c r="F1450" s="3">
        <f t="shared" si="55"/>
        <v>671.72962920392661</v>
      </c>
    </row>
    <row r="1451" spans="1:6" x14ac:dyDescent="0.3">
      <c r="A1451" s="3"/>
      <c r="B1451" s="4"/>
      <c r="C1451" s="3"/>
      <c r="D1451" s="3">
        <f t="shared" si="56"/>
        <v>6400</v>
      </c>
      <c r="E1451" s="3">
        <v>554</v>
      </c>
      <c r="F1451" s="3">
        <f t="shared" si="55"/>
        <v>675.08066136775585</v>
      </c>
    </row>
    <row r="1452" spans="1:6" x14ac:dyDescent="0.3">
      <c r="A1452" s="3"/>
      <c r="B1452" s="4"/>
      <c r="C1452" s="3"/>
      <c r="D1452" s="3">
        <f t="shared" si="56"/>
        <v>6500</v>
      </c>
      <c r="E1452" s="3">
        <v>546</v>
      </c>
      <c r="F1452" s="3">
        <f t="shared" si="55"/>
        <v>675.72801985395006</v>
      </c>
    </row>
    <row r="1453" spans="1:6" x14ac:dyDescent="0.3">
      <c r="A1453" s="3"/>
      <c r="B1453" s="4"/>
      <c r="C1453" s="3"/>
      <c r="D1453" s="3">
        <f t="shared" si="56"/>
        <v>6600</v>
      </c>
      <c r="E1453" s="3">
        <v>546</v>
      </c>
      <c r="F1453" s="3">
        <f t="shared" si="55"/>
        <v>686.12383554401072</v>
      </c>
    </row>
    <row r="1454" spans="1:6" x14ac:dyDescent="0.3">
      <c r="A1454" s="3"/>
      <c r="B1454" s="4"/>
      <c r="C1454" s="3"/>
      <c r="D1454" s="3">
        <f t="shared" si="56"/>
        <v>6700</v>
      </c>
      <c r="E1454" s="3">
        <v>536</v>
      </c>
      <c r="F1454" s="3">
        <f t="shared" si="55"/>
        <v>683.7628810649494</v>
      </c>
    </row>
    <row r="1455" spans="1:6" x14ac:dyDescent="0.3">
      <c r="A1455" s="3"/>
      <c r="B1455" s="4"/>
      <c r="C1455" s="3"/>
      <c r="D1455" s="3">
        <f t="shared" si="56"/>
        <v>6800</v>
      </c>
      <c r="E1455" s="3">
        <v>511</v>
      </c>
      <c r="F1455" s="3">
        <f t="shared" si="55"/>
        <v>661.60037289053412</v>
      </c>
    </row>
    <row r="1456" spans="1:6" x14ac:dyDescent="0.3">
      <c r="A1456" s="3"/>
      <c r="B1456" s="4"/>
      <c r="C1456" s="3"/>
      <c r="D1456" s="3">
        <f t="shared" si="56"/>
        <v>6900</v>
      </c>
      <c r="E1456" s="3">
        <v>494</v>
      </c>
      <c r="F1456" s="3">
        <f t="shared" si="55"/>
        <v>648.99592236522233</v>
      </c>
    </row>
    <row r="1457" spans="1:6" x14ac:dyDescent="0.3">
      <c r="A1457" s="3"/>
      <c r="B1457" s="4"/>
      <c r="C1457" s="3"/>
      <c r="D1457" s="3">
        <f t="shared" si="56"/>
        <v>7000</v>
      </c>
      <c r="E1457" s="3">
        <v>480</v>
      </c>
      <c r="F1457" s="3">
        <f t="shared" si="55"/>
        <v>639.74250400373978</v>
      </c>
    </row>
    <row r="1458" spans="1:6" x14ac:dyDescent="0.3">
      <c r="A1458" s="3"/>
      <c r="B1458" s="4" t="s">
        <v>53</v>
      </c>
      <c r="C1458" s="3" t="s">
        <v>97</v>
      </c>
      <c r="D1458" s="3" t="s">
        <v>272</v>
      </c>
      <c r="E1458" s="3">
        <v>4.25</v>
      </c>
    </row>
    <row r="1459" spans="1:6" x14ac:dyDescent="0.3">
      <c r="A1459" s="3"/>
      <c r="B1459" s="4"/>
      <c r="C1459" s="3">
        <v>11.5</v>
      </c>
      <c r="D1459" s="3" t="s">
        <v>273</v>
      </c>
      <c r="E1459" s="3">
        <v>3.95</v>
      </c>
    </row>
    <row r="1460" spans="1:6" x14ac:dyDescent="0.3">
      <c r="A1460" s="3"/>
      <c r="B1460" s="4"/>
      <c r="C1460" s="3"/>
      <c r="D1460" s="4" t="s">
        <v>274</v>
      </c>
      <c r="E1460" s="3">
        <v>2.25</v>
      </c>
    </row>
    <row r="1461" spans="1:6" x14ac:dyDescent="0.3">
      <c r="A1461" s="3"/>
      <c r="B1461" s="4"/>
      <c r="C1461" s="3"/>
      <c r="D1461" s="4" t="s">
        <v>275</v>
      </c>
      <c r="E1461" s="3">
        <v>240</v>
      </c>
    </row>
    <row r="1462" spans="1:6" x14ac:dyDescent="0.3">
      <c r="A1462" s="3"/>
      <c r="B1462" s="4"/>
      <c r="C1462" s="3"/>
      <c r="D1462" s="4" t="s">
        <v>276</v>
      </c>
      <c r="E1462" s="3">
        <v>0.82</v>
      </c>
    </row>
    <row r="1463" spans="1:6" ht="28.8" x14ac:dyDescent="0.3">
      <c r="A1463" s="3"/>
      <c r="B1463" s="4"/>
      <c r="C1463" s="3"/>
      <c r="D1463" s="4" t="s">
        <v>277</v>
      </c>
      <c r="E1463" s="3">
        <v>417</v>
      </c>
    </row>
    <row r="1464" spans="1:6" x14ac:dyDescent="0.3">
      <c r="A1464" s="3"/>
      <c r="B1464" s="4"/>
      <c r="C1464" s="3"/>
      <c r="D1464" s="3">
        <v>2500</v>
      </c>
      <c r="E1464" s="3"/>
      <c r="F1464" s="3">
        <f>E1464*D1464*2*PI()/60/550</f>
        <v>0</v>
      </c>
    </row>
    <row r="1465" spans="1:6" x14ac:dyDescent="0.3">
      <c r="A1465" s="3"/>
      <c r="B1465" s="4"/>
      <c r="C1465" s="3"/>
      <c r="D1465" s="3">
        <f>2600</f>
        <v>2600</v>
      </c>
      <c r="E1465" s="3"/>
      <c r="F1465" s="3">
        <f t="shared" ref="F1465:F1509" si="57">E1465*D1465*2*PI()/60/550</f>
        <v>0</v>
      </c>
    </row>
    <row r="1466" spans="1:6" x14ac:dyDescent="0.3">
      <c r="A1466" s="3"/>
      <c r="B1466" s="4"/>
      <c r="C1466" s="3"/>
      <c r="D1466" s="3">
        <f t="shared" ref="D1466:D1509" si="58">D1465+100</f>
        <v>2700</v>
      </c>
      <c r="E1466" s="3"/>
      <c r="F1466" s="3">
        <f t="shared" si="57"/>
        <v>0</v>
      </c>
    </row>
    <row r="1467" spans="1:6" x14ac:dyDescent="0.3">
      <c r="A1467" s="3"/>
      <c r="B1467" s="4"/>
      <c r="C1467" s="3"/>
      <c r="D1467" s="3">
        <f t="shared" si="58"/>
        <v>2800</v>
      </c>
      <c r="E1467" s="3"/>
      <c r="F1467" s="3">
        <f t="shared" si="57"/>
        <v>0</v>
      </c>
    </row>
    <row r="1468" spans="1:6" x14ac:dyDescent="0.3">
      <c r="A1468" s="3"/>
      <c r="B1468" s="4"/>
      <c r="C1468" s="3"/>
      <c r="D1468" s="3">
        <f t="shared" si="58"/>
        <v>2900</v>
      </c>
      <c r="E1468" s="3"/>
      <c r="F1468" s="3">
        <f t="shared" si="57"/>
        <v>0</v>
      </c>
    </row>
    <row r="1469" spans="1:6" x14ac:dyDescent="0.3">
      <c r="A1469" s="3"/>
      <c r="B1469" s="4"/>
      <c r="C1469" s="3"/>
      <c r="D1469" s="3">
        <f>D1468+100</f>
        <v>3000</v>
      </c>
      <c r="E1469" s="3">
        <v>519</v>
      </c>
      <c r="F1469" s="3">
        <f t="shared" si="57"/>
        <v>296.45210676601863</v>
      </c>
    </row>
    <row r="1470" spans="1:6" x14ac:dyDescent="0.3">
      <c r="A1470" s="3"/>
      <c r="B1470" s="4"/>
      <c r="C1470" s="3"/>
      <c r="D1470" s="3">
        <f t="shared" si="58"/>
        <v>3100</v>
      </c>
      <c r="E1470" s="3">
        <v>513</v>
      </c>
      <c r="F1470" s="3">
        <f t="shared" si="57"/>
        <v>302.79241193962713</v>
      </c>
    </row>
    <row r="1471" spans="1:6" x14ac:dyDescent="0.3">
      <c r="A1471" s="3"/>
      <c r="B1471" s="4"/>
      <c r="C1471" s="3"/>
      <c r="D1471" s="3">
        <f t="shared" si="58"/>
        <v>3200</v>
      </c>
      <c r="E1471" s="3">
        <v>506</v>
      </c>
      <c r="F1471" s="3">
        <f t="shared" si="57"/>
        <v>308.29495907227835</v>
      </c>
    </row>
    <row r="1472" spans="1:6" x14ac:dyDescent="0.3">
      <c r="A1472" s="3"/>
      <c r="B1472" s="4"/>
      <c r="C1472" s="3"/>
      <c r="D1472" s="3">
        <f t="shared" si="58"/>
        <v>3300</v>
      </c>
      <c r="E1472" s="3">
        <v>501</v>
      </c>
      <c r="F1472" s="3">
        <f t="shared" si="57"/>
        <v>314.78758388969726</v>
      </c>
    </row>
    <row r="1473" spans="1:6" x14ac:dyDescent="0.3">
      <c r="A1473" s="3"/>
      <c r="B1473" s="4"/>
      <c r="C1473" s="3"/>
      <c r="D1473" s="3">
        <f t="shared" si="58"/>
        <v>3400</v>
      </c>
      <c r="E1473" s="3">
        <v>495</v>
      </c>
      <c r="F1473" s="3">
        <f t="shared" si="57"/>
        <v>320.44245066615889</v>
      </c>
    </row>
    <row r="1474" spans="1:6" x14ac:dyDescent="0.3">
      <c r="A1474" s="3"/>
      <c r="B1474" s="4"/>
      <c r="C1474" s="3"/>
      <c r="D1474" s="3">
        <f t="shared" si="58"/>
        <v>3500</v>
      </c>
      <c r="E1474" s="3">
        <v>506</v>
      </c>
      <c r="F1474" s="3">
        <f t="shared" si="57"/>
        <v>337.19761148530449</v>
      </c>
    </row>
    <row r="1475" spans="1:6" x14ac:dyDescent="0.3">
      <c r="A1475" s="3"/>
      <c r="B1475" s="4"/>
      <c r="C1475" s="3"/>
      <c r="D1475" s="3">
        <f t="shared" si="58"/>
        <v>3600</v>
      </c>
      <c r="E1475" s="3">
        <v>525</v>
      </c>
      <c r="F1475" s="3">
        <f t="shared" si="57"/>
        <v>359.85515850210362</v>
      </c>
    </row>
    <row r="1476" spans="1:6" x14ac:dyDescent="0.3">
      <c r="A1476" s="3"/>
      <c r="B1476" s="4"/>
      <c r="C1476" s="3"/>
      <c r="D1476" s="3">
        <f t="shared" si="58"/>
        <v>3700</v>
      </c>
      <c r="E1476" s="3">
        <v>542</v>
      </c>
      <c r="F1476" s="3">
        <f t="shared" si="57"/>
        <v>381.82726712175582</v>
      </c>
    </row>
    <row r="1477" spans="1:6" x14ac:dyDescent="0.3">
      <c r="A1477" s="3"/>
      <c r="B1477" s="4"/>
      <c r="C1477" s="3"/>
      <c r="D1477" s="3">
        <f t="shared" si="58"/>
        <v>3800</v>
      </c>
      <c r="E1477" s="3">
        <v>556</v>
      </c>
      <c r="F1477" s="3">
        <f t="shared" si="57"/>
        <v>402.27617930330393</v>
      </c>
    </row>
    <row r="1478" spans="1:6" x14ac:dyDescent="0.3">
      <c r="A1478" s="3"/>
      <c r="B1478" s="4"/>
      <c r="C1478" s="3"/>
      <c r="D1478" s="3">
        <f t="shared" si="58"/>
        <v>3900</v>
      </c>
      <c r="E1478" s="3">
        <v>569</v>
      </c>
      <c r="F1478" s="3">
        <f t="shared" si="57"/>
        <v>422.51565197461275</v>
      </c>
    </row>
    <row r="1479" spans="1:6" x14ac:dyDescent="0.3">
      <c r="A1479" s="3"/>
      <c r="B1479" s="4"/>
      <c r="C1479" s="3"/>
      <c r="D1479" s="3">
        <f t="shared" si="58"/>
        <v>4000</v>
      </c>
      <c r="E1479" s="3">
        <v>578</v>
      </c>
      <c r="F1479" s="3">
        <f t="shared" si="57"/>
        <v>440.20377061209712</v>
      </c>
    </row>
    <row r="1480" spans="1:6" x14ac:dyDescent="0.3">
      <c r="A1480" s="3"/>
      <c r="B1480" s="4"/>
      <c r="C1480" s="3"/>
      <c r="D1480" s="3">
        <f t="shared" si="58"/>
        <v>4100</v>
      </c>
      <c r="E1480" s="3">
        <v>583</v>
      </c>
      <c r="F1480" s="3">
        <f t="shared" si="57"/>
        <v>455.11205575004135</v>
      </c>
    </row>
    <row r="1481" spans="1:6" x14ac:dyDescent="0.3">
      <c r="A1481" s="3"/>
      <c r="B1481" s="4"/>
      <c r="C1481" s="3"/>
      <c r="D1481" s="3">
        <f t="shared" si="58"/>
        <v>4200</v>
      </c>
      <c r="E1481" s="3">
        <v>585</v>
      </c>
      <c r="F1481" s="3">
        <f t="shared" si="57"/>
        <v>467.81170605273468</v>
      </c>
    </row>
    <row r="1482" spans="1:6" x14ac:dyDescent="0.3">
      <c r="A1482" s="3"/>
      <c r="B1482" s="4"/>
      <c r="C1482" s="3"/>
      <c r="D1482" s="3">
        <f t="shared" si="58"/>
        <v>4300</v>
      </c>
      <c r="E1482" s="3">
        <v>586</v>
      </c>
      <c r="F1482" s="3">
        <f t="shared" si="57"/>
        <v>479.76879809185215</v>
      </c>
    </row>
    <row r="1483" spans="1:6" x14ac:dyDescent="0.3">
      <c r="A1483" s="3"/>
      <c r="B1483" s="4"/>
      <c r="C1483" s="3"/>
      <c r="D1483" s="3">
        <f t="shared" si="58"/>
        <v>4400</v>
      </c>
      <c r="E1483" s="3">
        <v>589</v>
      </c>
      <c r="F1483" s="3">
        <f t="shared" si="57"/>
        <v>493.43948612383684</v>
      </c>
    </row>
    <row r="1484" spans="1:6" x14ac:dyDescent="0.3">
      <c r="A1484" s="3"/>
      <c r="B1484" s="4"/>
      <c r="C1484" s="3"/>
      <c r="D1484" s="3">
        <f t="shared" si="58"/>
        <v>4500</v>
      </c>
      <c r="E1484" s="3">
        <v>595</v>
      </c>
      <c r="F1484" s="3">
        <f t="shared" si="57"/>
        <v>509.79480787798013</v>
      </c>
    </row>
    <row r="1485" spans="1:6" x14ac:dyDescent="0.3">
      <c r="A1485" s="3"/>
      <c r="B1485" s="4"/>
      <c r="C1485" s="3"/>
      <c r="D1485" s="3">
        <f t="shared" si="58"/>
        <v>4600</v>
      </c>
      <c r="E1485" s="3">
        <v>603</v>
      </c>
      <c r="F1485" s="3">
        <f t="shared" si="57"/>
        <v>528.13028500165865</v>
      </c>
    </row>
    <row r="1486" spans="1:6" x14ac:dyDescent="0.3">
      <c r="A1486" s="3"/>
      <c r="B1486" s="4"/>
      <c r="C1486" s="3"/>
      <c r="D1486" s="3">
        <f t="shared" si="58"/>
        <v>4700</v>
      </c>
      <c r="E1486" s="3">
        <v>612</v>
      </c>
      <c r="F1486" s="3">
        <f t="shared" si="57"/>
        <v>547.66527932034433</v>
      </c>
    </row>
    <row r="1487" spans="1:6" x14ac:dyDescent="0.3">
      <c r="A1487" s="3"/>
      <c r="B1487" s="4"/>
      <c r="C1487" s="3"/>
      <c r="D1487" s="3">
        <f t="shared" si="58"/>
        <v>4800</v>
      </c>
      <c r="E1487" s="3">
        <v>619</v>
      </c>
      <c r="F1487" s="3">
        <f t="shared" si="57"/>
        <v>565.7151571118784</v>
      </c>
    </row>
    <row r="1488" spans="1:6" x14ac:dyDescent="0.3">
      <c r="A1488" s="3"/>
      <c r="B1488" s="4"/>
      <c r="C1488" s="3"/>
      <c r="D1488" s="3">
        <f t="shared" si="58"/>
        <v>4900</v>
      </c>
      <c r="E1488" s="3">
        <v>626</v>
      </c>
      <c r="F1488" s="3">
        <f t="shared" si="57"/>
        <v>584.03159428008075</v>
      </c>
    </row>
    <row r="1489" spans="1:6" x14ac:dyDescent="0.3">
      <c r="A1489" s="3"/>
      <c r="B1489" s="4"/>
      <c r="C1489" s="3"/>
      <c r="D1489" s="3">
        <f t="shared" si="58"/>
        <v>5000</v>
      </c>
      <c r="E1489" s="3">
        <v>633</v>
      </c>
      <c r="F1489" s="3">
        <f t="shared" si="57"/>
        <v>602.61459082495128</v>
      </c>
    </row>
    <row r="1490" spans="1:6" x14ac:dyDescent="0.3">
      <c r="A1490" s="3"/>
      <c r="B1490" s="4"/>
      <c r="C1490" s="3"/>
      <c r="D1490" s="3">
        <f t="shared" si="58"/>
        <v>5100</v>
      </c>
      <c r="E1490" s="3">
        <v>637</v>
      </c>
      <c r="F1490" s="3">
        <f t="shared" si="57"/>
        <v>618.55103355861581</v>
      </c>
    </row>
    <row r="1491" spans="1:6" x14ac:dyDescent="0.3">
      <c r="A1491" s="3"/>
      <c r="B1491" s="4"/>
      <c r="C1491" s="3"/>
      <c r="D1491" s="3">
        <f t="shared" si="58"/>
        <v>5200</v>
      </c>
      <c r="E1491" s="3">
        <v>640</v>
      </c>
      <c r="F1491" s="3">
        <f t="shared" si="57"/>
        <v>633.64971825132318</v>
      </c>
    </row>
    <row r="1492" spans="1:6" x14ac:dyDescent="0.3">
      <c r="A1492" s="3"/>
      <c r="B1492" s="4"/>
      <c r="C1492" s="3"/>
      <c r="D1492" s="3">
        <f t="shared" si="58"/>
        <v>5300</v>
      </c>
      <c r="E1492" s="3">
        <v>642</v>
      </c>
      <c r="F1492" s="3">
        <f t="shared" si="57"/>
        <v>647.85352503664421</v>
      </c>
    </row>
    <row r="1493" spans="1:6" x14ac:dyDescent="0.3">
      <c r="A1493" s="3"/>
      <c r="B1493" s="4"/>
      <c r="C1493" s="3"/>
      <c r="D1493" s="3">
        <f t="shared" si="58"/>
        <v>5400</v>
      </c>
      <c r="E1493" s="3">
        <v>642</v>
      </c>
      <c r="F1493" s="3">
        <f t="shared" si="57"/>
        <v>660.07717645242997</v>
      </c>
    </row>
    <row r="1494" spans="1:6" x14ac:dyDescent="0.3">
      <c r="A1494" s="3"/>
      <c r="B1494" s="4"/>
      <c r="C1494" s="3"/>
      <c r="D1494" s="3">
        <f t="shared" si="58"/>
        <v>5500</v>
      </c>
      <c r="E1494" s="3">
        <v>642</v>
      </c>
      <c r="F1494" s="3">
        <f t="shared" si="57"/>
        <v>672.30082786821572</v>
      </c>
    </row>
    <row r="1495" spans="1:6" x14ac:dyDescent="0.3">
      <c r="A1495" s="3"/>
      <c r="B1495" s="4"/>
      <c r="C1495" s="3"/>
      <c r="D1495" s="3">
        <f t="shared" si="58"/>
        <v>5600</v>
      </c>
      <c r="E1495" s="3">
        <v>641</v>
      </c>
      <c r="F1495" s="3">
        <f t="shared" si="57"/>
        <v>683.45824177732857</v>
      </c>
    </row>
    <row r="1496" spans="1:6" x14ac:dyDescent="0.3">
      <c r="A1496" s="3"/>
      <c r="B1496" s="4"/>
      <c r="C1496" s="3"/>
      <c r="D1496" s="3">
        <f t="shared" si="58"/>
        <v>5700</v>
      </c>
      <c r="E1496" s="3">
        <v>641</v>
      </c>
      <c r="F1496" s="3">
        <f t="shared" si="57"/>
        <v>695.66285323763793</v>
      </c>
    </row>
    <row r="1497" spans="1:6" x14ac:dyDescent="0.3">
      <c r="A1497" s="3"/>
      <c r="B1497" s="4"/>
      <c r="C1497" s="3"/>
      <c r="D1497" s="3">
        <f t="shared" si="58"/>
        <v>5800</v>
      </c>
      <c r="E1497" s="3">
        <v>640</v>
      </c>
      <c r="F1497" s="3">
        <f t="shared" si="57"/>
        <v>706.76314728032196</v>
      </c>
    </row>
    <row r="1498" spans="1:6" x14ac:dyDescent="0.3">
      <c r="A1498" s="3"/>
      <c r="B1498" s="4"/>
      <c r="C1498" s="3"/>
      <c r="D1498" s="3">
        <f t="shared" si="58"/>
        <v>5900</v>
      </c>
      <c r="E1498" s="3">
        <v>640</v>
      </c>
      <c r="F1498" s="3">
        <f t="shared" si="57"/>
        <v>718.94871878515517</v>
      </c>
    </row>
    <row r="1499" spans="1:6" x14ac:dyDescent="0.3">
      <c r="A1499" s="3"/>
      <c r="B1499" s="4"/>
      <c r="C1499" s="3"/>
      <c r="D1499" s="3">
        <f t="shared" si="58"/>
        <v>6000</v>
      </c>
      <c r="E1499" s="3">
        <v>639</v>
      </c>
      <c r="F1499" s="3">
        <f t="shared" si="57"/>
        <v>729.99189296141003</v>
      </c>
    </row>
    <row r="1500" spans="1:6" x14ac:dyDescent="0.3">
      <c r="A1500" s="3"/>
      <c r="B1500" s="4"/>
      <c r="C1500" s="3"/>
      <c r="D1500" s="3">
        <f t="shared" si="58"/>
        <v>6100</v>
      </c>
      <c r="E1500" s="3">
        <v>638</v>
      </c>
      <c r="F1500" s="3">
        <f t="shared" si="57"/>
        <v>740.99698722671246</v>
      </c>
    </row>
    <row r="1501" spans="1:6" x14ac:dyDescent="0.3">
      <c r="A1501" s="3"/>
      <c r="B1501" s="4"/>
      <c r="C1501" s="3"/>
      <c r="D1501" s="3">
        <f t="shared" si="58"/>
        <v>6200</v>
      </c>
      <c r="E1501" s="3">
        <v>636</v>
      </c>
      <c r="F1501" s="3">
        <f t="shared" si="57"/>
        <v>750.78352434153169</v>
      </c>
    </row>
    <row r="1502" spans="1:6" x14ac:dyDescent="0.3">
      <c r="A1502" s="3"/>
      <c r="B1502" s="4"/>
      <c r="C1502" s="3"/>
      <c r="D1502" s="3">
        <f t="shared" si="58"/>
        <v>6300</v>
      </c>
      <c r="E1502" s="3">
        <v>632</v>
      </c>
      <c r="F1502" s="3">
        <f t="shared" si="57"/>
        <v>758.09486724443161</v>
      </c>
    </row>
    <row r="1503" spans="1:6" x14ac:dyDescent="0.3">
      <c r="A1503" s="3"/>
      <c r="B1503" s="4"/>
      <c r="C1503" s="3"/>
      <c r="D1503" s="3">
        <f t="shared" si="58"/>
        <v>6400</v>
      </c>
      <c r="E1503" s="3">
        <v>629</v>
      </c>
      <c r="F1503" s="3">
        <f t="shared" si="57"/>
        <v>766.47244765400433</v>
      </c>
    </row>
    <row r="1504" spans="1:6" x14ac:dyDescent="0.3">
      <c r="A1504" s="3"/>
      <c r="B1504" s="4"/>
      <c r="C1504" s="3"/>
      <c r="D1504" s="3">
        <f t="shared" si="58"/>
        <v>6500</v>
      </c>
      <c r="E1504" s="3">
        <v>623</v>
      </c>
      <c r="F1504" s="3">
        <f t="shared" si="57"/>
        <v>771.02299701284051</v>
      </c>
    </row>
    <row r="1505" spans="1:6" x14ac:dyDescent="0.3">
      <c r="A1505" s="3"/>
      <c r="B1505" s="4"/>
      <c r="C1505" s="3"/>
      <c r="D1505" s="3">
        <f t="shared" si="58"/>
        <v>6600</v>
      </c>
      <c r="E1505" s="3">
        <v>616</v>
      </c>
      <c r="F1505" s="3">
        <f t="shared" si="57"/>
        <v>774.08842984452508</v>
      </c>
    </row>
    <row r="1506" spans="1:6" x14ac:dyDescent="0.3">
      <c r="A1506" s="3"/>
      <c r="B1506" s="4"/>
      <c r="C1506" s="3"/>
      <c r="D1506" s="3">
        <f t="shared" si="58"/>
        <v>6700</v>
      </c>
      <c r="E1506" s="3">
        <v>608</v>
      </c>
      <c r="F1506" s="3">
        <f t="shared" si="57"/>
        <v>775.61162628262923</v>
      </c>
    </row>
    <row r="1507" spans="1:6" x14ac:dyDescent="0.3">
      <c r="A1507" s="3"/>
      <c r="B1507" s="4"/>
      <c r="C1507" s="3"/>
      <c r="D1507" s="3">
        <f t="shared" si="58"/>
        <v>6800</v>
      </c>
      <c r="E1507" s="3">
        <v>600</v>
      </c>
      <c r="F1507" s="3">
        <f t="shared" si="57"/>
        <v>776.83018343311244</v>
      </c>
    </row>
    <row r="1508" spans="1:6" x14ac:dyDescent="0.3">
      <c r="A1508" s="3"/>
      <c r="B1508" s="4"/>
      <c r="C1508" s="3"/>
      <c r="D1508" s="3">
        <f t="shared" si="58"/>
        <v>6900</v>
      </c>
      <c r="E1508" s="3">
        <v>592</v>
      </c>
      <c r="F1508" s="3">
        <f t="shared" si="57"/>
        <v>777.74410129597504</v>
      </c>
    </row>
    <row r="1509" spans="1:6" x14ac:dyDescent="0.3">
      <c r="A1509" s="3"/>
      <c r="B1509" s="4"/>
      <c r="C1509" s="3"/>
      <c r="D1509" s="3">
        <f t="shared" si="58"/>
        <v>7000</v>
      </c>
      <c r="E1509" s="3">
        <v>584</v>
      </c>
      <c r="F1509" s="3">
        <f t="shared" si="57"/>
        <v>778.35337987121659</v>
      </c>
    </row>
    <row r="1510" spans="1:6" x14ac:dyDescent="0.3">
      <c r="A1510" s="3"/>
      <c r="B1510" s="4" t="s">
        <v>53</v>
      </c>
      <c r="C1510" s="3" t="s">
        <v>71</v>
      </c>
      <c r="D1510" s="3" t="s">
        <v>272</v>
      </c>
      <c r="E1510" s="3">
        <v>4.7</v>
      </c>
    </row>
    <row r="1511" spans="1:6" x14ac:dyDescent="0.3">
      <c r="A1511" s="3"/>
      <c r="B1511" s="4"/>
      <c r="C1511" s="3">
        <v>11.45</v>
      </c>
      <c r="D1511" s="3" t="s">
        <v>273</v>
      </c>
      <c r="E1511" s="3">
        <v>3.7189999999999999</v>
      </c>
    </row>
    <row r="1512" spans="1:6" x14ac:dyDescent="0.3">
      <c r="A1512" s="3"/>
      <c r="B1512" s="4"/>
      <c r="C1512" s="3"/>
      <c r="D1512" s="4" t="s">
        <v>274</v>
      </c>
      <c r="E1512" s="3">
        <v>2.2000000000000002</v>
      </c>
    </row>
    <row r="1513" spans="1:6" x14ac:dyDescent="0.3">
      <c r="A1513" s="3"/>
      <c r="B1513" s="4"/>
      <c r="C1513" s="3"/>
      <c r="D1513" s="4" t="s">
        <v>275</v>
      </c>
      <c r="E1513" s="3">
        <v>252</v>
      </c>
    </row>
    <row r="1514" spans="1:6" x14ac:dyDescent="0.3">
      <c r="A1514" s="3"/>
      <c r="B1514" s="4"/>
      <c r="C1514" s="3"/>
      <c r="D1514" s="4" t="s">
        <v>276</v>
      </c>
      <c r="E1514" s="3">
        <v>0.83499999999999996</v>
      </c>
    </row>
    <row r="1515" spans="1:6" ht="28.8" x14ac:dyDescent="0.3">
      <c r="A1515" s="3"/>
      <c r="B1515" s="4"/>
      <c r="C1515" s="3"/>
      <c r="D1515" s="4" t="s">
        <v>277</v>
      </c>
      <c r="E1515" s="3">
        <v>409</v>
      </c>
    </row>
    <row r="1516" spans="1:6" x14ac:dyDescent="0.3">
      <c r="A1516" s="3"/>
      <c r="B1516" s="4"/>
      <c r="C1516" s="3"/>
      <c r="D1516" s="3">
        <v>2500</v>
      </c>
      <c r="E1516" s="3"/>
      <c r="F1516" s="3">
        <f>E1516*D1516*2*PI()/60/550</f>
        <v>0</v>
      </c>
    </row>
    <row r="1517" spans="1:6" x14ac:dyDescent="0.3">
      <c r="A1517" s="3"/>
      <c r="B1517" s="4"/>
      <c r="C1517" s="3"/>
      <c r="D1517" s="3">
        <f>2600</f>
        <v>2600</v>
      </c>
      <c r="E1517" s="3"/>
      <c r="F1517" s="3">
        <f t="shared" ref="F1517:F1561" si="59">E1517*D1517*2*PI()/60/550</f>
        <v>0</v>
      </c>
    </row>
    <row r="1518" spans="1:6" x14ac:dyDescent="0.3">
      <c r="A1518" s="3"/>
      <c r="B1518" s="4"/>
      <c r="C1518" s="3"/>
      <c r="D1518" s="3">
        <f t="shared" ref="D1518:D1561" si="60">D1517+100</f>
        <v>2700</v>
      </c>
      <c r="E1518" s="3"/>
      <c r="F1518" s="3">
        <f t="shared" si="59"/>
        <v>0</v>
      </c>
    </row>
    <row r="1519" spans="1:6" x14ac:dyDescent="0.3">
      <c r="A1519" s="3"/>
      <c r="B1519" s="4"/>
      <c r="C1519" s="3"/>
      <c r="D1519" s="3">
        <f t="shared" si="60"/>
        <v>2800</v>
      </c>
      <c r="E1519" s="3"/>
      <c r="F1519" s="3">
        <f t="shared" si="59"/>
        <v>0</v>
      </c>
    </row>
    <row r="1520" spans="1:6" x14ac:dyDescent="0.3">
      <c r="A1520" s="3"/>
      <c r="B1520" s="4"/>
      <c r="C1520" s="3"/>
      <c r="D1520" s="3">
        <f t="shared" si="60"/>
        <v>2900</v>
      </c>
      <c r="E1520" s="3"/>
      <c r="F1520" s="3">
        <f t="shared" si="59"/>
        <v>0</v>
      </c>
    </row>
    <row r="1521" spans="1:6" x14ac:dyDescent="0.3">
      <c r="A1521" s="3"/>
      <c r="B1521" s="4"/>
      <c r="C1521" s="3"/>
      <c r="D1521" s="3">
        <f>D1520+100</f>
        <v>3000</v>
      </c>
      <c r="E1521" s="3">
        <v>349</v>
      </c>
      <c r="F1521" s="3">
        <f t="shared" si="59"/>
        <v>199.34833383687959</v>
      </c>
    </row>
    <row r="1522" spans="1:6" x14ac:dyDescent="0.3">
      <c r="A1522" s="3"/>
      <c r="B1522" s="4"/>
      <c r="C1522" s="3"/>
      <c r="D1522" s="3">
        <f t="shared" si="60"/>
        <v>3100</v>
      </c>
      <c r="E1522" s="3">
        <v>394</v>
      </c>
      <c r="F1522" s="3">
        <f t="shared" si="59"/>
        <v>232.55401618754991</v>
      </c>
    </row>
    <row r="1523" spans="1:6" x14ac:dyDescent="0.3">
      <c r="A1523" s="3"/>
      <c r="B1523" s="4"/>
      <c r="C1523" s="3"/>
      <c r="D1523" s="3">
        <f t="shared" si="60"/>
        <v>3200</v>
      </c>
      <c r="E1523" s="3">
        <v>479</v>
      </c>
      <c r="F1523" s="3">
        <f t="shared" si="59"/>
        <v>291.84443754075357</v>
      </c>
    </row>
    <row r="1524" spans="1:6" x14ac:dyDescent="0.3">
      <c r="A1524" s="3"/>
      <c r="B1524" s="4"/>
      <c r="C1524" s="3"/>
      <c r="D1524" s="3">
        <f t="shared" si="60"/>
        <v>3300</v>
      </c>
      <c r="E1524" s="3">
        <v>533</v>
      </c>
      <c r="F1524" s="3">
        <f t="shared" si="59"/>
        <v>334.89377687267199</v>
      </c>
    </row>
    <row r="1525" spans="1:6" x14ac:dyDescent="0.3">
      <c r="A1525" s="3"/>
      <c r="B1525" s="4"/>
      <c r="C1525" s="3"/>
      <c r="D1525" s="3">
        <f t="shared" si="60"/>
        <v>3400</v>
      </c>
      <c r="E1525" s="3">
        <v>501</v>
      </c>
      <c r="F1525" s="3">
        <f t="shared" si="59"/>
        <v>324.32660158332448</v>
      </c>
    </row>
    <row r="1526" spans="1:6" x14ac:dyDescent="0.3">
      <c r="A1526" s="3"/>
      <c r="B1526" s="4"/>
      <c r="C1526" s="3"/>
      <c r="D1526" s="3">
        <f t="shared" si="60"/>
        <v>3500</v>
      </c>
      <c r="E1526" s="3">
        <v>534</v>
      </c>
      <c r="F1526" s="3">
        <f t="shared" si="59"/>
        <v>355.85676785208022</v>
      </c>
    </row>
    <row r="1527" spans="1:6" x14ac:dyDescent="0.3">
      <c r="A1527" s="3"/>
      <c r="B1527" s="4"/>
      <c r="C1527" s="3"/>
      <c r="D1527" s="3">
        <f t="shared" si="60"/>
        <v>3600</v>
      </c>
      <c r="E1527" s="3">
        <v>563</v>
      </c>
      <c r="F1527" s="3">
        <f t="shared" si="59"/>
        <v>385.90181759368443</v>
      </c>
    </row>
    <row r="1528" spans="1:6" x14ac:dyDescent="0.3">
      <c r="A1528" s="3"/>
      <c r="B1528" s="4"/>
      <c r="C1528" s="3"/>
      <c r="D1528" s="3">
        <f t="shared" si="60"/>
        <v>3700</v>
      </c>
      <c r="E1528" s="3">
        <v>578</v>
      </c>
      <c r="F1528" s="3">
        <f t="shared" si="59"/>
        <v>407.18848781618976</v>
      </c>
    </row>
    <row r="1529" spans="1:6" x14ac:dyDescent="0.3">
      <c r="A1529" s="3"/>
      <c r="B1529" s="4"/>
      <c r="C1529" s="3"/>
      <c r="D1529" s="3">
        <f t="shared" si="60"/>
        <v>3800</v>
      </c>
      <c r="E1529" s="3">
        <v>585</v>
      </c>
      <c r="F1529" s="3">
        <f t="shared" si="59"/>
        <v>423.2582102381885</v>
      </c>
    </row>
    <row r="1530" spans="1:6" x14ac:dyDescent="0.3">
      <c r="A1530" s="3"/>
      <c r="B1530" s="4"/>
      <c r="C1530" s="3"/>
      <c r="D1530" s="3">
        <f t="shared" si="60"/>
        <v>3900</v>
      </c>
      <c r="E1530" s="3">
        <v>587</v>
      </c>
      <c r="F1530" s="3">
        <f t="shared" si="59"/>
        <v>435.88170071897656</v>
      </c>
    </row>
    <row r="1531" spans="1:6" x14ac:dyDescent="0.3">
      <c r="A1531" s="3"/>
      <c r="B1531" s="4"/>
      <c r="C1531" s="3"/>
      <c r="D1531" s="3">
        <f t="shared" si="60"/>
        <v>4000</v>
      </c>
      <c r="E1531" s="3">
        <v>585</v>
      </c>
      <c r="F1531" s="3">
        <f t="shared" si="59"/>
        <v>445.53495814546159</v>
      </c>
    </row>
    <row r="1532" spans="1:6" x14ac:dyDescent="0.3">
      <c r="A1532" s="3"/>
      <c r="B1532" s="4"/>
      <c r="C1532" s="3"/>
      <c r="D1532" s="3">
        <f t="shared" si="60"/>
        <v>4100</v>
      </c>
      <c r="E1532" s="3">
        <v>587</v>
      </c>
      <c r="F1532" s="3">
        <f t="shared" si="59"/>
        <v>458.2346084481548</v>
      </c>
    </row>
    <row r="1533" spans="1:6" x14ac:dyDescent="0.3">
      <c r="A1533" s="3"/>
      <c r="B1533" s="4"/>
      <c r="C1533" s="3"/>
      <c r="D1533" s="3">
        <f t="shared" si="60"/>
        <v>4200</v>
      </c>
      <c r="E1533" s="3">
        <v>599</v>
      </c>
      <c r="F1533" s="3">
        <f t="shared" si="59"/>
        <v>479.00719987280013</v>
      </c>
    </row>
    <row r="1534" spans="1:6" x14ac:dyDescent="0.3">
      <c r="A1534" s="3"/>
      <c r="B1534" s="4"/>
      <c r="C1534" s="3"/>
      <c r="D1534" s="3">
        <f t="shared" si="60"/>
        <v>4300</v>
      </c>
      <c r="E1534" s="3">
        <v>611</v>
      </c>
      <c r="F1534" s="3">
        <f t="shared" si="59"/>
        <v>500.23675022887659</v>
      </c>
    </row>
    <row r="1535" spans="1:6" x14ac:dyDescent="0.3">
      <c r="A1535" s="3"/>
      <c r="B1535" s="4"/>
      <c r="C1535" s="3"/>
      <c r="D1535" s="3">
        <f t="shared" si="60"/>
        <v>4400</v>
      </c>
      <c r="E1535" s="3">
        <v>620</v>
      </c>
      <c r="F1535" s="3">
        <f t="shared" si="59"/>
        <v>519.40998539351244</v>
      </c>
    </row>
    <row r="1536" spans="1:6" x14ac:dyDescent="0.3">
      <c r="A1536" s="3"/>
      <c r="B1536" s="4"/>
      <c r="C1536" s="3"/>
      <c r="D1536" s="3">
        <f t="shared" si="60"/>
        <v>4500</v>
      </c>
      <c r="E1536" s="3">
        <v>626</v>
      </c>
      <c r="F1536" s="3">
        <f t="shared" si="59"/>
        <v>536.35554576742106</v>
      </c>
    </row>
    <row r="1537" spans="1:6" x14ac:dyDescent="0.3">
      <c r="A1537" s="3"/>
      <c r="B1537" s="4"/>
      <c r="C1537" s="3"/>
      <c r="D1537" s="3">
        <f t="shared" si="60"/>
        <v>4600</v>
      </c>
      <c r="E1537" s="3">
        <v>631</v>
      </c>
      <c r="F1537" s="3">
        <f t="shared" si="59"/>
        <v>552.65374765513525</v>
      </c>
    </row>
    <row r="1538" spans="1:6" x14ac:dyDescent="0.3">
      <c r="A1538" s="3"/>
      <c r="B1538" s="4"/>
      <c r="C1538" s="3"/>
      <c r="D1538" s="3">
        <f t="shared" si="60"/>
        <v>4700</v>
      </c>
      <c r="E1538" s="3">
        <v>634</v>
      </c>
      <c r="F1538" s="3">
        <f t="shared" si="59"/>
        <v>567.35259328284042</v>
      </c>
    </row>
    <row r="1539" spans="1:6" x14ac:dyDescent="0.3">
      <c r="A1539" s="3"/>
      <c r="B1539" s="4"/>
      <c r="C1539" s="3"/>
      <c r="D1539" s="3">
        <f t="shared" si="60"/>
        <v>4800</v>
      </c>
      <c r="E1539" s="3">
        <v>634</v>
      </c>
      <c r="F1539" s="3">
        <f t="shared" si="59"/>
        <v>579.42392505481564</v>
      </c>
    </row>
    <row r="1540" spans="1:6" x14ac:dyDescent="0.3">
      <c r="A1540" s="3"/>
      <c r="B1540" s="4"/>
      <c r="C1540" s="3"/>
      <c r="D1540" s="3">
        <f t="shared" si="60"/>
        <v>4900</v>
      </c>
      <c r="E1540" s="3">
        <v>633</v>
      </c>
      <c r="F1540" s="3">
        <f t="shared" si="59"/>
        <v>590.56229900845221</v>
      </c>
    </row>
    <row r="1541" spans="1:6" x14ac:dyDescent="0.3">
      <c r="A1541" s="3"/>
      <c r="B1541" s="4"/>
      <c r="C1541" s="3"/>
      <c r="D1541" s="3">
        <f t="shared" si="60"/>
        <v>5000</v>
      </c>
      <c r="E1541" s="3">
        <v>632</v>
      </c>
      <c r="F1541" s="3">
        <f t="shared" si="59"/>
        <v>601.66259305113613</v>
      </c>
    </row>
    <row r="1542" spans="1:6" x14ac:dyDescent="0.3">
      <c r="A1542" s="3"/>
      <c r="B1542" s="4"/>
      <c r="C1542" s="3"/>
      <c r="D1542" s="3">
        <f t="shared" si="60"/>
        <v>5100</v>
      </c>
      <c r="E1542" s="3">
        <v>630</v>
      </c>
      <c r="F1542" s="3">
        <f t="shared" si="59"/>
        <v>611.75376945357607</v>
      </c>
    </row>
    <row r="1543" spans="1:6" x14ac:dyDescent="0.3">
      <c r="A1543" s="3"/>
      <c r="B1543" s="4"/>
      <c r="C1543" s="3"/>
      <c r="D1543" s="3">
        <f t="shared" si="60"/>
        <v>5200</v>
      </c>
      <c r="E1543" s="3">
        <v>632</v>
      </c>
      <c r="F1543" s="3">
        <f t="shared" si="59"/>
        <v>625.7290967731816</v>
      </c>
    </row>
    <row r="1544" spans="1:6" x14ac:dyDescent="0.3">
      <c r="A1544" s="3"/>
      <c r="B1544" s="4"/>
      <c r="C1544" s="3"/>
      <c r="D1544" s="3">
        <f t="shared" si="60"/>
        <v>5300</v>
      </c>
      <c r="E1544" s="3">
        <v>633</v>
      </c>
      <c r="F1544" s="3">
        <f t="shared" si="59"/>
        <v>638.77146627444824</v>
      </c>
    </row>
    <row r="1545" spans="1:6" x14ac:dyDescent="0.3">
      <c r="A1545" s="3"/>
      <c r="B1545" s="4"/>
      <c r="C1545" s="3"/>
      <c r="D1545" s="3">
        <f t="shared" si="60"/>
        <v>5400</v>
      </c>
      <c r="E1545" s="3">
        <v>635</v>
      </c>
      <c r="F1545" s="3">
        <f t="shared" si="59"/>
        <v>652.88007328238791</v>
      </c>
    </row>
    <row r="1546" spans="1:6" x14ac:dyDescent="0.3">
      <c r="A1546" s="3"/>
      <c r="B1546" s="4"/>
      <c r="C1546" s="3"/>
      <c r="D1546" s="3">
        <f t="shared" si="60"/>
        <v>5500</v>
      </c>
      <c r="E1546" s="3">
        <v>636</v>
      </c>
      <c r="F1546" s="3">
        <f t="shared" si="59"/>
        <v>666.01764256103615</v>
      </c>
    </row>
    <row r="1547" spans="1:6" x14ac:dyDescent="0.3">
      <c r="A1547" s="3"/>
      <c r="B1547" s="4"/>
      <c r="C1547" s="3"/>
      <c r="D1547" s="3">
        <f t="shared" si="60"/>
        <v>5600</v>
      </c>
      <c r="E1547" s="3">
        <v>636</v>
      </c>
      <c r="F1547" s="3">
        <f t="shared" si="59"/>
        <v>678.12705424396415</v>
      </c>
    </row>
    <row r="1548" spans="1:6" x14ac:dyDescent="0.3">
      <c r="A1548" s="3"/>
      <c r="B1548" s="4"/>
      <c r="C1548" s="3"/>
      <c r="D1548" s="3">
        <f t="shared" si="60"/>
        <v>5700</v>
      </c>
      <c r="E1548" s="3">
        <v>635</v>
      </c>
      <c r="F1548" s="3">
        <f t="shared" si="59"/>
        <v>689.15118846474275</v>
      </c>
    </row>
    <row r="1549" spans="1:6" x14ac:dyDescent="0.3">
      <c r="A1549" s="3"/>
      <c r="B1549" s="4"/>
      <c r="C1549" s="3"/>
      <c r="D1549" s="3">
        <f t="shared" si="60"/>
        <v>5800</v>
      </c>
      <c r="E1549" s="3">
        <v>632</v>
      </c>
      <c r="F1549" s="3">
        <f t="shared" si="59"/>
        <v>697.92860793931789</v>
      </c>
    </row>
    <row r="1550" spans="1:6" x14ac:dyDescent="0.3">
      <c r="A1550" s="3"/>
      <c r="B1550" s="4"/>
      <c r="C1550" s="3"/>
      <c r="D1550" s="3">
        <f t="shared" si="60"/>
        <v>5900</v>
      </c>
      <c r="E1550" s="3">
        <v>627</v>
      </c>
      <c r="F1550" s="3">
        <f t="shared" si="59"/>
        <v>704.34507293483171</v>
      </c>
    </row>
    <row r="1551" spans="1:6" x14ac:dyDescent="0.3">
      <c r="A1551" s="3"/>
      <c r="B1551" s="4"/>
      <c r="C1551" s="3"/>
      <c r="D1551" s="3">
        <f t="shared" si="60"/>
        <v>6000</v>
      </c>
      <c r="E1551" s="3">
        <v>621</v>
      </c>
      <c r="F1551" s="3">
        <f t="shared" si="59"/>
        <v>709.42874104700422</v>
      </c>
    </row>
    <row r="1552" spans="1:6" x14ac:dyDescent="0.3">
      <c r="A1552" s="3"/>
      <c r="B1552" s="4"/>
      <c r="C1552" s="3"/>
      <c r="D1552" s="3">
        <f t="shared" si="60"/>
        <v>6100</v>
      </c>
      <c r="E1552" s="3">
        <v>613</v>
      </c>
      <c r="F1552" s="3">
        <f t="shared" si="59"/>
        <v>711.96105512535235</v>
      </c>
    </row>
    <row r="1553" spans="1:6" x14ac:dyDescent="0.3">
      <c r="A1553" s="3"/>
      <c r="B1553" s="4"/>
      <c r="C1553" s="3"/>
      <c r="D1553" s="3">
        <f t="shared" si="60"/>
        <v>6200</v>
      </c>
      <c r="E1553" s="3">
        <v>603</v>
      </c>
      <c r="F1553" s="3">
        <f t="shared" si="59"/>
        <v>711.82777543701809</v>
      </c>
    </row>
    <row r="1554" spans="1:6" x14ac:dyDescent="0.3">
      <c r="A1554" s="3"/>
      <c r="B1554" s="4"/>
      <c r="C1554" s="3"/>
      <c r="D1554" s="3">
        <f t="shared" si="60"/>
        <v>6300</v>
      </c>
      <c r="E1554" s="3">
        <v>596</v>
      </c>
      <c r="F1554" s="3">
        <f t="shared" si="59"/>
        <v>714.91224822417905</v>
      </c>
    </row>
    <row r="1555" spans="1:6" x14ac:dyDescent="0.3">
      <c r="A1555" s="3"/>
      <c r="B1555" s="4"/>
      <c r="C1555" s="3"/>
      <c r="D1555" s="3">
        <f t="shared" si="60"/>
        <v>6400</v>
      </c>
      <c r="E1555" s="3">
        <v>589</v>
      </c>
      <c r="F1555" s="3">
        <f t="shared" si="59"/>
        <v>717.73016163467173</v>
      </c>
    </row>
    <row r="1556" spans="1:6" x14ac:dyDescent="0.3">
      <c r="A1556" s="3"/>
      <c r="B1556" s="4"/>
      <c r="C1556" s="3"/>
      <c r="D1556" s="3">
        <f t="shared" si="60"/>
        <v>6500</v>
      </c>
      <c r="E1556" s="3">
        <v>579</v>
      </c>
      <c r="F1556" s="3">
        <f t="shared" si="59"/>
        <v>716.56872435061734</v>
      </c>
    </row>
    <row r="1557" spans="1:6" x14ac:dyDescent="0.3">
      <c r="A1557" s="3"/>
      <c r="B1557" s="4"/>
      <c r="C1557" s="3"/>
      <c r="D1557" s="3">
        <f t="shared" si="60"/>
        <v>6600</v>
      </c>
      <c r="E1557" s="3">
        <v>569</v>
      </c>
      <c r="F1557" s="3">
        <f t="shared" si="59"/>
        <v>715.02648795703703</v>
      </c>
    </row>
    <row r="1558" spans="1:6" x14ac:dyDescent="0.3">
      <c r="A1558" s="3"/>
      <c r="B1558" s="4"/>
      <c r="C1558" s="3"/>
      <c r="D1558" s="3">
        <f t="shared" si="60"/>
        <v>6700</v>
      </c>
      <c r="E1558" s="3">
        <v>559</v>
      </c>
      <c r="F1558" s="3">
        <f t="shared" si="59"/>
        <v>713.10345245393034</v>
      </c>
    </row>
    <row r="1559" spans="1:6" x14ac:dyDescent="0.3">
      <c r="A1559" s="3"/>
      <c r="B1559" s="4"/>
      <c r="C1559" s="3"/>
      <c r="D1559" s="3">
        <f t="shared" si="60"/>
        <v>6800</v>
      </c>
      <c r="E1559" s="3">
        <v>550</v>
      </c>
      <c r="F1559" s="3">
        <f t="shared" si="59"/>
        <v>712.09433481368649</v>
      </c>
    </row>
    <row r="1560" spans="1:6" x14ac:dyDescent="0.3">
      <c r="A1560" s="3"/>
      <c r="B1560" s="4"/>
      <c r="C1560" s="3"/>
      <c r="D1560" s="3">
        <f t="shared" si="60"/>
        <v>6900</v>
      </c>
      <c r="E1560" s="3">
        <v>538</v>
      </c>
      <c r="F1560" s="3">
        <f t="shared" si="59"/>
        <v>706.80122719127462</v>
      </c>
    </row>
    <row r="1561" spans="1:6" x14ac:dyDescent="0.3">
      <c r="A1561" s="3"/>
      <c r="B1561" s="4"/>
      <c r="C1561" s="3"/>
      <c r="D1561" s="3">
        <f t="shared" si="60"/>
        <v>7000</v>
      </c>
      <c r="E1561" s="3">
        <v>527</v>
      </c>
      <c r="F1561" s="3">
        <f t="shared" si="59"/>
        <v>702.38395752077258</v>
      </c>
    </row>
    <row r="1562" spans="1:6" x14ac:dyDescent="0.3">
      <c r="A1562" s="3"/>
      <c r="B1562" s="4" t="s">
        <v>53</v>
      </c>
      <c r="C1562" s="3" t="s">
        <v>152</v>
      </c>
      <c r="D1562" s="3" t="s">
        <v>272</v>
      </c>
      <c r="E1562" s="3">
        <v>4.0650000000000004</v>
      </c>
    </row>
    <row r="1563" spans="1:6" x14ac:dyDescent="0.3">
      <c r="A1563" s="3"/>
      <c r="B1563" s="4"/>
      <c r="C1563" s="3">
        <v>11.5</v>
      </c>
      <c r="D1563" s="3" t="s">
        <v>273</v>
      </c>
      <c r="E1563" s="3">
        <v>4.1849999999999996</v>
      </c>
    </row>
    <row r="1564" spans="1:6" x14ac:dyDescent="0.3">
      <c r="A1564" s="3"/>
      <c r="B1564" s="4"/>
      <c r="C1564" s="3"/>
      <c r="D1564" s="4" t="s">
        <v>274</v>
      </c>
      <c r="E1564" s="3">
        <v>2.2000000000000002</v>
      </c>
    </row>
    <row r="1565" spans="1:6" x14ac:dyDescent="0.3">
      <c r="A1565" s="3"/>
      <c r="B1565" s="4"/>
      <c r="C1565" s="3"/>
      <c r="D1565" s="4" t="s">
        <v>275</v>
      </c>
      <c r="E1565" s="3">
        <v>248</v>
      </c>
    </row>
    <row r="1566" spans="1:6" x14ac:dyDescent="0.3">
      <c r="A1566" s="3"/>
      <c r="B1566" s="4"/>
      <c r="C1566" s="3"/>
      <c r="D1566" s="4" t="s">
        <v>276</v>
      </c>
      <c r="E1566" s="3">
        <v>0.84599999999999997</v>
      </c>
    </row>
    <row r="1567" spans="1:6" ht="28.8" x14ac:dyDescent="0.3">
      <c r="A1567" s="3"/>
      <c r="B1567" s="4"/>
      <c r="C1567" s="3"/>
      <c r="D1567" s="4" t="s">
        <v>277</v>
      </c>
      <c r="E1567" s="3">
        <v>435</v>
      </c>
    </row>
    <row r="1568" spans="1:6" x14ac:dyDescent="0.3">
      <c r="A1568" s="3"/>
      <c r="B1568" s="4"/>
      <c r="C1568" s="3"/>
      <c r="D1568" s="3">
        <v>2500</v>
      </c>
      <c r="E1568" s="3"/>
      <c r="F1568" s="3">
        <f>E1568*D1568*2*PI()/60/550</f>
        <v>0</v>
      </c>
    </row>
    <row r="1569" spans="1:6" x14ac:dyDescent="0.3">
      <c r="A1569" s="3"/>
      <c r="B1569" s="4"/>
      <c r="C1569" s="3"/>
      <c r="D1569" s="3">
        <f>2600</f>
        <v>2600</v>
      </c>
      <c r="E1569" s="3"/>
      <c r="F1569" s="3">
        <f t="shared" ref="F1569:F1613" si="61">E1569*D1569*2*PI()/60/550</f>
        <v>0</v>
      </c>
    </row>
    <row r="1570" spans="1:6" x14ac:dyDescent="0.3">
      <c r="A1570" s="3"/>
      <c r="B1570" s="4"/>
      <c r="C1570" s="3"/>
      <c r="D1570" s="3">
        <f t="shared" ref="D1570:D1613" si="62">D1569+100</f>
        <v>2700</v>
      </c>
      <c r="E1570" s="3"/>
      <c r="F1570" s="3">
        <f t="shared" si="61"/>
        <v>0</v>
      </c>
    </row>
    <row r="1571" spans="1:6" x14ac:dyDescent="0.3">
      <c r="A1571" s="3"/>
      <c r="B1571" s="4"/>
      <c r="C1571" s="3"/>
      <c r="D1571" s="3">
        <f t="shared" si="62"/>
        <v>2800</v>
      </c>
      <c r="E1571" s="3"/>
      <c r="F1571" s="3">
        <f t="shared" si="61"/>
        <v>0</v>
      </c>
    </row>
    <row r="1572" spans="1:6" x14ac:dyDescent="0.3">
      <c r="A1572" s="3"/>
      <c r="B1572" s="4"/>
      <c r="C1572" s="3"/>
      <c r="D1572" s="3">
        <f t="shared" si="62"/>
        <v>2900</v>
      </c>
      <c r="E1572" s="3"/>
      <c r="F1572" s="3">
        <f t="shared" si="61"/>
        <v>0</v>
      </c>
    </row>
    <row r="1573" spans="1:6" x14ac:dyDescent="0.3">
      <c r="A1573" s="3"/>
      <c r="B1573" s="4"/>
      <c r="C1573" s="3"/>
      <c r="D1573" s="3">
        <f>D1572+100</f>
        <v>3000</v>
      </c>
      <c r="E1573" s="3">
        <v>457</v>
      </c>
      <c r="F1573" s="3">
        <f t="shared" si="61"/>
        <v>261.03778958009735</v>
      </c>
    </row>
    <row r="1574" spans="1:6" x14ac:dyDescent="0.3">
      <c r="A1574" s="3"/>
      <c r="B1574" s="4"/>
      <c r="C1574" s="3"/>
      <c r="D1574" s="3">
        <f t="shared" si="62"/>
        <v>3100</v>
      </c>
      <c r="E1574" s="3">
        <v>451</v>
      </c>
      <c r="F1574" s="3">
        <f t="shared" si="61"/>
        <v>266.19761751417508</v>
      </c>
    </row>
    <row r="1575" spans="1:6" x14ac:dyDescent="0.3">
      <c r="A1575" s="3"/>
      <c r="B1575" s="4"/>
      <c r="C1575" s="3"/>
      <c r="D1575" s="3">
        <f t="shared" si="62"/>
        <v>3200</v>
      </c>
      <c r="E1575" s="3">
        <v>463</v>
      </c>
      <c r="F1575" s="3">
        <f t="shared" si="61"/>
        <v>282.09598033688712</v>
      </c>
    </row>
    <row r="1576" spans="1:6" x14ac:dyDescent="0.3">
      <c r="A1576" s="3"/>
      <c r="B1576" s="4"/>
      <c r="C1576" s="3"/>
      <c r="D1576" s="3">
        <f t="shared" si="62"/>
        <v>3300</v>
      </c>
      <c r="E1576" s="3">
        <v>558</v>
      </c>
      <c r="F1576" s="3">
        <f t="shared" si="61"/>
        <v>350.6017401406209</v>
      </c>
    </row>
    <row r="1577" spans="1:6" x14ac:dyDescent="0.3">
      <c r="A1577" s="3"/>
      <c r="B1577" s="4"/>
      <c r="C1577" s="3"/>
      <c r="D1577" s="3">
        <f t="shared" si="62"/>
        <v>3400</v>
      </c>
      <c r="E1577" s="3">
        <v>605</v>
      </c>
      <c r="F1577" s="3">
        <f t="shared" si="61"/>
        <v>391.65188414752754</v>
      </c>
    </row>
    <row r="1578" spans="1:6" x14ac:dyDescent="0.3">
      <c r="A1578" s="3"/>
      <c r="B1578" s="4"/>
      <c r="C1578" s="3"/>
      <c r="D1578" s="3">
        <f t="shared" si="62"/>
        <v>3500</v>
      </c>
      <c r="E1578" s="3">
        <v>572</v>
      </c>
      <c r="F1578" s="3">
        <f t="shared" si="61"/>
        <v>381.17990863556156</v>
      </c>
    </row>
    <row r="1579" spans="1:6" x14ac:dyDescent="0.3">
      <c r="A1579" s="3"/>
      <c r="B1579" s="4"/>
      <c r="C1579" s="3"/>
      <c r="D1579" s="3">
        <f t="shared" si="62"/>
        <v>3600</v>
      </c>
      <c r="E1579" s="3">
        <v>590</v>
      </c>
      <c r="F1579" s="3">
        <f t="shared" si="61"/>
        <v>404.40865431664974</v>
      </c>
    </row>
    <row r="1580" spans="1:6" x14ac:dyDescent="0.3">
      <c r="A1580" s="3"/>
      <c r="B1580" s="4"/>
      <c r="C1580" s="3"/>
      <c r="D1580" s="3">
        <f t="shared" si="62"/>
        <v>3700</v>
      </c>
      <c r="E1580" s="3">
        <v>609</v>
      </c>
      <c r="F1580" s="3">
        <f t="shared" si="61"/>
        <v>429.02731674750788</v>
      </c>
    </row>
    <row r="1581" spans="1:6" x14ac:dyDescent="0.3">
      <c r="A1581" s="3"/>
      <c r="B1581" s="4"/>
      <c r="C1581" s="3"/>
      <c r="D1581" s="3">
        <f t="shared" si="62"/>
        <v>3800</v>
      </c>
      <c r="E1581" s="3">
        <v>622</v>
      </c>
      <c r="F1581" s="3">
        <f t="shared" si="61"/>
        <v>450.02838763786883</v>
      </c>
    </row>
    <row r="1582" spans="1:6" x14ac:dyDescent="0.3">
      <c r="A1582" s="3"/>
      <c r="B1582" s="4"/>
      <c r="C1582" s="3"/>
      <c r="D1582" s="3">
        <f t="shared" si="62"/>
        <v>3900</v>
      </c>
      <c r="E1582" s="3">
        <v>631</v>
      </c>
      <c r="F1582" s="3">
        <f t="shared" si="61"/>
        <v>468.55426431631042</v>
      </c>
    </row>
    <row r="1583" spans="1:6" x14ac:dyDescent="0.3">
      <c r="A1583" s="3"/>
      <c r="B1583" s="4"/>
      <c r="C1583" s="3"/>
      <c r="D1583" s="3">
        <f t="shared" si="62"/>
        <v>4000</v>
      </c>
      <c r="E1583" s="3">
        <v>632</v>
      </c>
      <c r="F1583" s="3">
        <f t="shared" si="61"/>
        <v>481.33007444090896</v>
      </c>
    </row>
    <row r="1584" spans="1:6" x14ac:dyDescent="0.3">
      <c r="A1584" s="3"/>
      <c r="B1584" s="4"/>
      <c r="C1584" s="3"/>
      <c r="D1584" s="3">
        <f t="shared" si="62"/>
        <v>4100</v>
      </c>
      <c r="E1584" s="3">
        <v>633</v>
      </c>
      <c r="F1584" s="3">
        <f t="shared" si="61"/>
        <v>494.14396447645998</v>
      </c>
    </row>
    <row r="1585" spans="1:6" x14ac:dyDescent="0.3">
      <c r="A1585" s="3"/>
      <c r="B1585" s="4"/>
      <c r="C1585" s="3"/>
      <c r="D1585" s="3">
        <f t="shared" si="62"/>
        <v>4200</v>
      </c>
      <c r="E1585" s="3">
        <v>631</v>
      </c>
      <c r="F1585" s="3">
        <f t="shared" si="61"/>
        <v>504.59690003294963</v>
      </c>
    </row>
    <row r="1586" spans="1:6" x14ac:dyDescent="0.3">
      <c r="A1586" s="3"/>
      <c r="B1586" s="4"/>
      <c r="C1586" s="3"/>
      <c r="D1586" s="3">
        <f t="shared" si="62"/>
        <v>4300</v>
      </c>
      <c r="E1586" s="3">
        <v>638</v>
      </c>
      <c r="F1586" s="3">
        <f t="shared" si="61"/>
        <v>522.34213853686299</v>
      </c>
    </row>
    <row r="1587" spans="1:6" x14ac:dyDescent="0.3">
      <c r="A1587" s="3"/>
      <c r="B1587" s="4"/>
      <c r="C1587" s="3"/>
      <c r="D1587" s="3">
        <f t="shared" si="62"/>
        <v>4400</v>
      </c>
      <c r="E1587" s="3">
        <v>646</v>
      </c>
      <c r="F1587" s="3">
        <f t="shared" si="61"/>
        <v>541.19169445840168</v>
      </c>
    </row>
    <row r="1588" spans="1:6" x14ac:dyDescent="0.3">
      <c r="A1588" s="3"/>
      <c r="B1588" s="4"/>
      <c r="C1588" s="3"/>
      <c r="D1588" s="3">
        <f t="shared" si="62"/>
        <v>4500</v>
      </c>
      <c r="E1588" s="3">
        <v>650</v>
      </c>
      <c r="F1588" s="3">
        <f t="shared" si="61"/>
        <v>556.91869768182698</v>
      </c>
    </row>
    <row r="1589" spans="1:6" x14ac:dyDescent="0.3">
      <c r="A1589" s="3"/>
      <c r="B1589" s="4"/>
      <c r="C1589" s="3"/>
      <c r="D1589" s="3">
        <f t="shared" si="62"/>
        <v>4600</v>
      </c>
      <c r="E1589" s="3">
        <v>652</v>
      </c>
      <c r="F1589" s="3">
        <f t="shared" si="61"/>
        <v>571.04634464524293</v>
      </c>
    </row>
    <row r="1590" spans="1:6" x14ac:dyDescent="0.3">
      <c r="A1590" s="3"/>
      <c r="B1590" s="4"/>
      <c r="C1590" s="3"/>
      <c r="D1590" s="3">
        <f t="shared" si="62"/>
        <v>4700</v>
      </c>
      <c r="E1590" s="3">
        <v>658</v>
      </c>
      <c r="F1590" s="3">
        <f t="shared" si="61"/>
        <v>588.82966306010871</v>
      </c>
    </row>
    <row r="1591" spans="1:6" x14ac:dyDescent="0.3">
      <c r="A1591" s="3"/>
      <c r="B1591" s="4"/>
      <c r="C1591" s="3"/>
      <c r="D1591" s="3">
        <f t="shared" si="62"/>
        <v>4800</v>
      </c>
      <c r="E1591" s="3">
        <v>661</v>
      </c>
      <c r="F1591" s="3">
        <f t="shared" si="61"/>
        <v>604.09970735210277</v>
      </c>
    </row>
    <row r="1592" spans="1:6" x14ac:dyDescent="0.3">
      <c r="A1592" s="3"/>
      <c r="B1592" s="4"/>
      <c r="C1592" s="3"/>
      <c r="D1592" s="3">
        <f t="shared" si="62"/>
        <v>4900</v>
      </c>
      <c r="E1592" s="3">
        <v>667</v>
      </c>
      <c r="F1592" s="3">
        <f t="shared" si="61"/>
        <v>622.28286483197087</v>
      </c>
    </row>
    <row r="1593" spans="1:6" x14ac:dyDescent="0.3">
      <c r="A1593" s="3"/>
      <c r="B1593" s="4"/>
      <c r="C1593" s="3"/>
      <c r="D1593" s="3">
        <f t="shared" si="62"/>
        <v>5000</v>
      </c>
      <c r="E1593" s="3">
        <v>669</v>
      </c>
      <c r="F1593" s="3">
        <f t="shared" si="61"/>
        <v>636.88651068229444</v>
      </c>
    </row>
    <row r="1594" spans="1:6" x14ac:dyDescent="0.3">
      <c r="A1594" s="3"/>
      <c r="B1594" s="4"/>
      <c r="C1594" s="3"/>
      <c r="D1594" s="3">
        <f t="shared" si="62"/>
        <v>5100</v>
      </c>
      <c r="E1594" s="3">
        <v>672</v>
      </c>
      <c r="F1594" s="3">
        <f t="shared" si="61"/>
        <v>652.53735408381453</v>
      </c>
    </row>
    <row r="1595" spans="1:6" x14ac:dyDescent="0.3">
      <c r="A1595" s="3"/>
      <c r="B1595" s="4"/>
      <c r="C1595" s="3"/>
      <c r="D1595" s="3">
        <f t="shared" si="62"/>
        <v>5200</v>
      </c>
      <c r="E1595" s="3">
        <v>674</v>
      </c>
      <c r="F1595" s="3">
        <f t="shared" si="61"/>
        <v>667.31235953342468</v>
      </c>
    </row>
    <row r="1596" spans="1:6" x14ac:dyDescent="0.3">
      <c r="A1596" s="3"/>
      <c r="B1596" s="4"/>
      <c r="C1596" s="3"/>
      <c r="D1596" s="3">
        <f t="shared" si="62"/>
        <v>5300</v>
      </c>
      <c r="E1596" s="3">
        <v>676</v>
      </c>
      <c r="F1596" s="3">
        <f t="shared" si="61"/>
        <v>682.16352480494004</v>
      </c>
    </row>
    <row r="1597" spans="1:6" x14ac:dyDescent="0.3">
      <c r="A1597" s="3"/>
      <c r="B1597" s="4"/>
      <c r="C1597" s="3"/>
      <c r="D1597" s="3">
        <f t="shared" si="62"/>
        <v>5400</v>
      </c>
      <c r="E1597" s="3">
        <v>676</v>
      </c>
      <c r="F1597" s="3">
        <f t="shared" si="61"/>
        <v>695.03453470692011</v>
      </c>
    </row>
    <row r="1598" spans="1:6" x14ac:dyDescent="0.3">
      <c r="A1598" s="3"/>
      <c r="B1598" s="4"/>
      <c r="C1598" s="3"/>
      <c r="D1598" s="3">
        <f t="shared" si="62"/>
        <v>5500</v>
      </c>
      <c r="E1598" s="3">
        <v>673</v>
      </c>
      <c r="F1598" s="3">
        <f t="shared" si="61"/>
        <v>704.76395195531029</v>
      </c>
    </row>
    <row r="1599" spans="1:6" x14ac:dyDescent="0.3">
      <c r="A1599" s="3"/>
      <c r="B1599" s="4"/>
      <c r="C1599" s="3"/>
      <c r="D1599" s="3">
        <f t="shared" si="62"/>
        <v>5600</v>
      </c>
      <c r="E1599" s="3">
        <v>668</v>
      </c>
      <c r="F1599" s="3">
        <f t="shared" si="61"/>
        <v>712.2466544574969</v>
      </c>
    </row>
    <row r="1600" spans="1:6" x14ac:dyDescent="0.3">
      <c r="A1600" s="3"/>
      <c r="B1600" s="4"/>
      <c r="C1600" s="3"/>
      <c r="D1600" s="3">
        <f t="shared" si="62"/>
        <v>5700</v>
      </c>
      <c r="E1600" s="3">
        <v>662</v>
      </c>
      <c r="F1600" s="3">
        <f t="shared" si="61"/>
        <v>718.45367994277126</v>
      </c>
    </row>
    <row r="1601" spans="1:6" x14ac:dyDescent="0.3">
      <c r="A1601" s="3"/>
      <c r="B1601" s="4"/>
      <c r="C1601" s="3"/>
      <c r="D1601" s="3">
        <f t="shared" si="62"/>
        <v>5800</v>
      </c>
      <c r="E1601" s="3">
        <v>658</v>
      </c>
      <c r="F1601" s="3">
        <f t="shared" si="61"/>
        <v>726.64086079758101</v>
      </c>
    </row>
    <row r="1602" spans="1:6" x14ac:dyDescent="0.3">
      <c r="A1602" s="3"/>
      <c r="B1602" s="4"/>
      <c r="C1602" s="3"/>
      <c r="D1602" s="3">
        <f t="shared" si="62"/>
        <v>5900</v>
      </c>
      <c r="E1602" s="3">
        <v>651</v>
      </c>
      <c r="F1602" s="3">
        <f t="shared" si="61"/>
        <v>731.30564988927506</v>
      </c>
    </row>
    <row r="1603" spans="1:6" x14ac:dyDescent="0.3">
      <c r="A1603" s="3"/>
      <c r="B1603" s="4"/>
      <c r="C1603" s="3"/>
      <c r="D1603" s="3">
        <f t="shared" si="62"/>
        <v>6000</v>
      </c>
      <c r="E1603" s="3">
        <v>642</v>
      </c>
      <c r="F1603" s="3">
        <f t="shared" si="61"/>
        <v>733.41908494714448</v>
      </c>
    </row>
    <row r="1604" spans="1:6" x14ac:dyDescent="0.3">
      <c r="A1604" s="3"/>
      <c r="B1604" s="4"/>
      <c r="C1604" s="3"/>
      <c r="D1604" s="3">
        <f t="shared" si="62"/>
        <v>6100</v>
      </c>
      <c r="E1604" s="3">
        <v>632</v>
      </c>
      <c r="F1604" s="3">
        <f t="shared" si="61"/>
        <v>734.02836352238614</v>
      </c>
    </row>
    <row r="1605" spans="1:6" x14ac:dyDescent="0.3">
      <c r="A1605" s="3"/>
      <c r="B1605" s="4"/>
      <c r="C1605" s="3"/>
      <c r="D1605" s="3">
        <f t="shared" si="62"/>
        <v>6200</v>
      </c>
      <c r="E1605" s="3">
        <v>623</v>
      </c>
      <c r="F1605" s="3">
        <f t="shared" si="61"/>
        <v>735.43732022763254</v>
      </c>
    </row>
    <row r="1606" spans="1:6" x14ac:dyDescent="0.3">
      <c r="A1606" s="3"/>
      <c r="B1606" s="4"/>
      <c r="C1606" s="3"/>
      <c r="D1606" s="3">
        <f t="shared" si="62"/>
        <v>6300</v>
      </c>
      <c r="E1606" s="3">
        <v>613</v>
      </c>
      <c r="F1606" s="3">
        <f t="shared" si="61"/>
        <v>735.30404053929828</v>
      </c>
    </row>
    <row r="1607" spans="1:6" x14ac:dyDescent="0.3">
      <c r="A1607" s="3"/>
      <c r="B1607" s="4"/>
      <c r="C1607" s="3"/>
      <c r="D1607" s="3">
        <f t="shared" si="62"/>
        <v>6400</v>
      </c>
      <c r="E1607" s="3">
        <v>607</v>
      </c>
      <c r="F1607" s="3">
        <f t="shared" si="61"/>
        <v>739.66419034337139</v>
      </c>
    </row>
    <row r="1608" spans="1:6" x14ac:dyDescent="0.3">
      <c r="A1608" s="3"/>
      <c r="B1608" s="4"/>
      <c r="C1608" s="3"/>
      <c r="D1608" s="3">
        <f t="shared" si="62"/>
        <v>6500</v>
      </c>
      <c r="E1608" s="3">
        <v>599</v>
      </c>
      <c r="F1608" s="3">
        <f t="shared" si="61"/>
        <v>741.32066646980968</v>
      </c>
    </row>
    <row r="1609" spans="1:6" x14ac:dyDescent="0.3">
      <c r="A1609" s="3"/>
      <c r="B1609" s="4"/>
      <c r="C1609" s="3"/>
      <c r="D1609" s="3">
        <f t="shared" si="62"/>
        <v>6600</v>
      </c>
      <c r="E1609" s="3">
        <v>590</v>
      </c>
      <c r="F1609" s="3">
        <f t="shared" si="61"/>
        <v>741.41586624719105</v>
      </c>
    </row>
    <row r="1610" spans="1:6" x14ac:dyDescent="0.3">
      <c r="A1610" s="3"/>
      <c r="B1610" s="4"/>
      <c r="C1610" s="3"/>
      <c r="D1610" s="3">
        <f t="shared" si="62"/>
        <v>6700</v>
      </c>
      <c r="E1610" s="3">
        <v>577</v>
      </c>
      <c r="F1610" s="3">
        <f t="shared" si="61"/>
        <v>736.06563875835036</v>
      </c>
    </row>
    <row r="1611" spans="1:6" x14ac:dyDescent="0.3">
      <c r="A1611" s="3"/>
      <c r="B1611" s="4"/>
      <c r="C1611" s="3"/>
      <c r="D1611" s="3">
        <f t="shared" si="62"/>
        <v>6800</v>
      </c>
      <c r="E1611" s="3">
        <v>564</v>
      </c>
      <c r="F1611" s="3">
        <f t="shared" si="61"/>
        <v>730.22037242712577</v>
      </c>
    </row>
    <row r="1612" spans="1:6" x14ac:dyDescent="0.3">
      <c r="A1612" s="3"/>
      <c r="B1612" s="4"/>
      <c r="C1612" s="3"/>
      <c r="D1612" s="3">
        <f t="shared" si="62"/>
        <v>6900</v>
      </c>
      <c r="E1612" s="3">
        <v>552</v>
      </c>
      <c r="F1612" s="3">
        <f t="shared" si="61"/>
        <v>725.19382418138207</v>
      </c>
    </row>
    <row r="1613" spans="1:6" x14ac:dyDescent="0.3">
      <c r="A1613" s="3"/>
      <c r="B1613" s="4"/>
      <c r="C1613" s="3"/>
      <c r="D1613" s="3">
        <f t="shared" si="62"/>
        <v>7000</v>
      </c>
      <c r="E1613" s="3">
        <v>539</v>
      </c>
      <c r="F1613" s="3">
        <f t="shared" si="61"/>
        <v>718.37752012086594</v>
      </c>
    </row>
    <row r="1614" spans="1:6" x14ac:dyDescent="0.3">
      <c r="A1614" s="3"/>
      <c r="B1614" s="4" t="s">
        <v>53</v>
      </c>
      <c r="C1614" s="3" t="s">
        <v>153</v>
      </c>
      <c r="D1614" s="3" t="s">
        <v>272</v>
      </c>
      <c r="E1614" s="3">
        <v>3.5990000000000002</v>
      </c>
    </row>
    <row r="1615" spans="1:6" x14ac:dyDescent="0.3">
      <c r="A1615" s="3"/>
      <c r="B1615" s="4"/>
      <c r="C1615" s="3">
        <v>11.4</v>
      </c>
      <c r="D1615" s="3" t="s">
        <v>273</v>
      </c>
      <c r="E1615" s="3">
        <v>4.3499999999999996</v>
      </c>
    </row>
    <row r="1616" spans="1:6" x14ac:dyDescent="0.3">
      <c r="A1616" s="3"/>
      <c r="B1616" s="4"/>
      <c r="C1616" s="3"/>
      <c r="D1616" s="4" t="s">
        <v>274</v>
      </c>
      <c r="E1616" s="3">
        <v>2.35</v>
      </c>
    </row>
    <row r="1617" spans="1:6" x14ac:dyDescent="0.3">
      <c r="A1617" s="3"/>
      <c r="B1617" s="4"/>
      <c r="C1617" s="3"/>
      <c r="D1617" s="4" t="s">
        <v>275</v>
      </c>
      <c r="E1617" s="3">
        <v>246</v>
      </c>
    </row>
    <row r="1618" spans="1:6" x14ac:dyDescent="0.3">
      <c r="A1618" s="3"/>
      <c r="B1618" s="4"/>
      <c r="C1618" s="3"/>
      <c r="D1618" s="4" t="s">
        <v>276</v>
      </c>
      <c r="E1618" s="3">
        <v>0.84</v>
      </c>
    </row>
    <row r="1619" spans="1:6" ht="28.8" x14ac:dyDescent="0.3">
      <c r="A1619" s="3"/>
      <c r="B1619" s="4"/>
      <c r="C1619" s="3"/>
      <c r="D1619" s="4" t="s">
        <v>277</v>
      </c>
      <c r="E1619" s="3">
        <v>428</v>
      </c>
    </row>
    <row r="1620" spans="1:6" x14ac:dyDescent="0.3">
      <c r="A1620" s="3"/>
      <c r="B1620" s="4"/>
      <c r="C1620" s="3"/>
      <c r="D1620" s="3">
        <v>2500</v>
      </c>
      <c r="E1620" s="3"/>
      <c r="F1620" s="3">
        <f>E1620*D1620*2*PI()/60/550</f>
        <v>0</v>
      </c>
    </row>
    <row r="1621" spans="1:6" x14ac:dyDescent="0.3">
      <c r="A1621" s="3"/>
      <c r="B1621" s="4"/>
      <c r="C1621" s="3"/>
      <c r="D1621" s="3">
        <f>2600</f>
        <v>2600</v>
      </c>
      <c r="E1621" s="3"/>
      <c r="F1621" s="3">
        <f t="shared" ref="F1621:F1665" si="63">E1621*D1621*2*PI()/60/550</f>
        <v>0</v>
      </c>
    </row>
    <row r="1622" spans="1:6" x14ac:dyDescent="0.3">
      <c r="A1622" s="3"/>
      <c r="B1622" s="4"/>
      <c r="C1622" s="3"/>
      <c r="D1622" s="3">
        <f t="shared" ref="D1622:D1665" si="64">D1621+100</f>
        <v>2700</v>
      </c>
      <c r="E1622" s="3"/>
      <c r="F1622" s="3">
        <f t="shared" si="63"/>
        <v>0</v>
      </c>
    </row>
    <row r="1623" spans="1:6" x14ac:dyDescent="0.3">
      <c r="A1623" s="3"/>
      <c r="B1623" s="4"/>
      <c r="C1623" s="3"/>
      <c r="D1623" s="3">
        <f t="shared" si="64"/>
        <v>2800</v>
      </c>
      <c r="E1623" s="3"/>
      <c r="F1623" s="3">
        <f t="shared" si="63"/>
        <v>0</v>
      </c>
    </row>
    <row r="1624" spans="1:6" x14ac:dyDescent="0.3">
      <c r="A1624" s="3"/>
      <c r="B1624" s="4"/>
      <c r="C1624" s="3"/>
      <c r="D1624" s="3">
        <f t="shared" si="64"/>
        <v>2900</v>
      </c>
      <c r="E1624" s="3"/>
      <c r="F1624" s="3">
        <f t="shared" si="63"/>
        <v>0</v>
      </c>
    </row>
    <row r="1625" spans="1:6" x14ac:dyDescent="0.3">
      <c r="A1625" s="3"/>
      <c r="B1625" s="4"/>
      <c r="C1625" s="3"/>
      <c r="D1625" s="3">
        <f>D1624+100</f>
        <v>3000</v>
      </c>
      <c r="E1625" s="3">
        <v>480</v>
      </c>
      <c r="F1625" s="3">
        <f t="shared" si="63"/>
        <v>274.1753588587456</v>
      </c>
    </row>
    <row r="1626" spans="1:6" x14ac:dyDescent="0.3">
      <c r="A1626" s="3"/>
      <c r="B1626" s="4"/>
      <c r="C1626" s="3"/>
      <c r="D1626" s="3">
        <f t="shared" si="64"/>
        <v>3100</v>
      </c>
      <c r="E1626" s="3">
        <v>479</v>
      </c>
      <c r="F1626" s="3">
        <f t="shared" si="63"/>
        <v>282.72429886760506</v>
      </c>
    </row>
    <row r="1627" spans="1:6" x14ac:dyDescent="0.3">
      <c r="A1627" s="3"/>
      <c r="B1627" s="4"/>
      <c r="C1627" s="3"/>
      <c r="D1627" s="3">
        <f t="shared" si="64"/>
        <v>3200</v>
      </c>
      <c r="E1627" s="3">
        <v>485</v>
      </c>
      <c r="F1627" s="3">
        <f t="shared" si="63"/>
        <v>295.50010899220354</v>
      </c>
    </row>
    <row r="1628" spans="1:6" x14ac:dyDescent="0.3">
      <c r="A1628" s="3"/>
      <c r="B1628" s="4"/>
      <c r="C1628" s="3"/>
      <c r="D1628" s="3">
        <f t="shared" si="64"/>
        <v>3300</v>
      </c>
      <c r="E1628" s="3">
        <v>501</v>
      </c>
      <c r="F1628" s="3">
        <f t="shared" si="63"/>
        <v>314.78758388969726</v>
      </c>
    </row>
    <row r="1629" spans="1:6" x14ac:dyDescent="0.3">
      <c r="A1629" s="3"/>
      <c r="B1629" s="4"/>
      <c r="C1629" s="3"/>
      <c r="D1629" s="3">
        <f t="shared" si="64"/>
        <v>3400</v>
      </c>
      <c r="E1629" s="3">
        <v>518</v>
      </c>
      <c r="F1629" s="3">
        <f t="shared" si="63"/>
        <v>335.33169584862691</v>
      </c>
    </row>
    <row r="1630" spans="1:6" x14ac:dyDescent="0.3">
      <c r="A1630" s="3"/>
      <c r="B1630" s="4"/>
      <c r="C1630" s="3"/>
      <c r="D1630" s="3">
        <f t="shared" si="64"/>
        <v>3500</v>
      </c>
      <c r="E1630" s="3">
        <v>533</v>
      </c>
      <c r="F1630" s="3">
        <f t="shared" si="63"/>
        <v>355.19036941040963</v>
      </c>
    </row>
    <row r="1631" spans="1:6" x14ac:dyDescent="0.3">
      <c r="A1631" s="3"/>
      <c r="B1631" s="4"/>
      <c r="C1631" s="3"/>
      <c r="D1631" s="3">
        <f t="shared" si="64"/>
        <v>3600</v>
      </c>
      <c r="E1631" s="3">
        <v>551</v>
      </c>
      <c r="F1631" s="3">
        <f t="shared" si="63"/>
        <v>377.67655682792207</v>
      </c>
    </row>
    <row r="1632" spans="1:6" x14ac:dyDescent="0.3">
      <c r="A1632" s="3"/>
      <c r="B1632" s="4"/>
      <c r="C1632" s="3"/>
      <c r="D1632" s="3">
        <f t="shared" si="64"/>
        <v>3700</v>
      </c>
      <c r="E1632" s="3">
        <v>566</v>
      </c>
      <c r="F1632" s="3">
        <f t="shared" si="63"/>
        <v>398.73474758471184</v>
      </c>
    </row>
    <row r="1633" spans="1:6" x14ac:dyDescent="0.3">
      <c r="A1633" s="3"/>
      <c r="B1633" s="4"/>
      <c r="C1633" s="3"/>
      <c r="D1633" s="3">
        <f t="shared" si="64"/>
        <v>3800</v>
      </c>
      <c r="E1633" s="3">
        <v>579</v>
      </c>
      <c r="F1633" s="3">
        <f t="shared" si="63"/>
        <v>418.91710038959167</v>
      </c>
    </row>
    <row r="1634" spans="1:6" x14ac:dyDescent="0.3">
      <c r="A1634" s="3"/>
      <c r="B1634" s="4"/>
      <c r="C1634" s="3"/>
      <c r="D1634" s="3">
        <f t="shared" si="64"/>
        <v>3900</v>
      </c>
      <c r="E1634" s="3">
        <v>590</v>
      </c>
      <c r="F1634" s="3">
        <f t="shared" si="63"/>
        <v>438.10937550970385</v>
      </c>
    </row>
    <row r="1635" spans="1:6" x14ac:dyDescent="0.3">
      <c r="A1635" s="3"/>
      <c r="B1635" s="4"/>
      <c r="C1635" s="3"/>
      <c r="D1635" s="3">
        <f t="shared" si="64"/>
        <v>4000</v>
      </c>
      <c r="E1635" s="3">
        <v>602</v>
      </c>
      <c r="F1635" s="3">
        <f t="shared" si="63"/>
        <v>458.48212786934675</v>
      </c>
    </row>
    <row r="1636" spans="1:6" x14ac:dyDescent="0.3">
      <c r="A1636" s="3"/>
      <c r="B1636" s="4"/>
      <c r="C1636" s="3"/>
      <c r="D1636" s="3">
        <f t="shared" si="64"/>
        <v>4100</v>
      </c>
      <c r="E1636" s="3">
        <v>610</v>
      </c>
      <c r="F1636" s="3">
        <f t="shared" si="63"/>
        <v>476.18928646230739</v>
      </c>
    </row>
    <row r="1637" spans="1:6" x14ac:dyDescent="0.3">
      <c r="A1637" s="3"/>
      <c r="B1637" s="4"/>
      <c r="C1637" s="3"/>
      <c r="D1637" s="3">
        <f t="shared" si="64"/>
        <v>4200</v>
      </c>
      <c r="E1637" s="3">
        <v>619</v>
      </c>
      <c r="F1637" s="3">
        <f t="shared" si="63"/>
        <v>495.00076247289365</v>
      </c>
    </row>
    <row r="1638" spans="1:6" x14ac:dyDescent="0.3">
      <c r="A1638" s="3"/>
      <c r="B1638" s="4"/>
      <c r="C1638" s="3"/>
      <c r="D1638" s="3">
        <f t="shared" si="64"/>
        <v>4300</v>
      </c>
      <c r="E1638" s="3">
        <v>624</v>
      </c>
      <c r="F1638" s="3">
        <f t="shared" si="63"/>
        <v>510.88008534012926</v>
      </c>
    </row>
    <row r="1639" spans="1:6" x14ac:dyDescent="0.3">
      <c r="A1639" s="3"/>
      <c r="B1639" s="4"/>
      <c r="C1639" s="3"/>
      <c r="D1639" s="3">
        <f t="shared" si="64"/>
        <v>4400</v>
      </c>
      <c r="E1639" s="3">
        <v>630</v>
      </c>
      <c r="F1639" s="3">
        <f t="shared" si="63"/>
        <v>527.78756580308527</v>
      </c>
    </row>
    <row r="1640" spans="1:6" x14ac:dyDescent="0.3">
      <c r="A1640" s="3"/>
      <c r="B1640" s="4"/>
      <c r="C1640" s="3"/>
      <c r="D1640" s="3">
        <f t="shared" si="64"/>
        <v>4500</v>
      </c>
      <c r="E1640" s="3">
        <v>634</v>
      </c>
      <c r="F1640" s="3">
        <f t="shared" si="63"/>
        <v>543.20992973888974</v>
      </c>
    </row>
    <row r="1641" spans="1:6" x14ac:dyDescent="0.3">
      <c r="A1641" s="3"/>
      <c r="B1641" s="4"/>
      <c r="C1641" s="3"/>
      <c r="D1641" s="3">
        <f t="shared" si="64"/>
        <v>4600</v>
      </c>
      <c r="E1641" s="3">
        <v>639</v>
      </c>
      <c r="F1641" s="3">
        <f t="shared" si="63"/>
        <v>559.66045127041446</v>
      </c>
    </row>
    <row r="1642" spans="1:6" x14ac:dyDescent="0.3">
      <c r="A1642" s="3"/>
      <c r="B1642" s="4"/>
      <c r="C1642" s="3"/>
      <c r="D1642" s="3">
        <f t="shared" si="64"/>
        <v>4700</v>
      </c>
      <c r="E1642" s="3">
        <v>641</v>
      </c>
      <c r="F1642" s="3">
        <f t="shared" si="63"/>
        <v>573.61673863454359</v>
      </c>
    </row>
    <row r="1643" spans="1:6" x14ac:dyDescent="0.3">
      <c r="A1643" s="3"/>
      <c r="B1643" s="4"/>
      <c r="C1643" s="3"/>
      <c r="D1643" s="3">
        <f t="shared" si="64"/>
        <v>4800</v>
      </c>
      <c r="E1643" s="3">
        <v>644</v>
      </c>
      <c r="F1643" s="3">
        <f t="shared" si="63"/>
        <v>588.56310368344054</v>
      </c>
    </row>
    <row r="1644" spans="1:6" x14ac:dyDescent="0.3">
      <c r="A1644" s="3"/>
      <c r="B1644" s="4"/>
      <c r="C1644" s="3"/>
      <c r="D1644" s="3">
        <f t="shared" si="64"/>
        <v>4900</v>
      </c>
      <c r="E1644" s="3">
        <v>647</v>
      </c>
      <c r="F1644" s="3">
        <f t="shared" si="63"/>
        <v>603.62370846519525</v>
      </c>
    </row>
    <row r="1645" spans="1:6" x14ac:dyDescent="0.3">
      <c r="A1645" s="3"/>
      <c r="B1645" s="4"/>
      <c r="C1645" s="3"/>
      <c r="D1645" s="3">
        <f t="shared" si="64"/>
        <v>5000</v>
      </c>
      <c r="E1645" s="3">
        <v>648</v>
      </c>
      <c r="F1645" s="3">
        <f t="shared" si="63"/>
        <v>616.89455743217741</v>
      </c>
    </row>
    <row r="1646" spans="1:6" x14ac:dyDescent="0.3">
      <c r="A1646" s="3"/>
      <c r="B1646" s="4"/>
      <c r="C1646" s="3"/>
      <c r="D1646" s="3">
        <f t="shared" si="64"/>
        <v>5100</v>
      </c>
      <c r="E1646" s="3">
        <v>647</v>
      </c>
      <c r="F1646" s="3">
        <f t="shared" si="63"/>
        <v>628.26141085152972</v>
      </c>
    </row>
    <row r="1647" spans="1:6" x14ac:dyDescent="0.3">
      <c r="A1647" s="3"/>
      <c r="B1647" s="4"/>
      <c r="C1647" s="3"/>
      <c r="D1647" s="3">
        <f t="shared" si="64"/>
        <v>5200</v>
      </c>
      <c r="E1647" s="3">
        <v>648</v>
      </c>
      <c r="F1647" s="3">
        <f t="shared" si="63"/>
        <v>641.57033972946465</v>
      </c>
    </row>
    <row r="1648" spans="1:6" x14ac:dyDescent="0.3">
      <c r="A1648" s="3"/>
      <c r="B1648" s="4"/>
      <c r="C1648" s="3"/>
      <c r="D1648" s="3">
        <f t="shared" si="64"/>
        <v>5300</v>
      </c>
      <c r="E1648" s="3">
        <v>650</v>
      </c>
      <c r="F1648" s="3">
        <f t="shared" si="63"/>
        <v>655.92646615859621</v>
      </c>
    </row>
    <row r="1649" spans="1:6" x14ac:dyDescent="0.3">
      <c r="A1649" s="3"/>
      <c r="B1649" s="4"/>
      <c r="C1649" s="3"/>
      <c r="D1649" s="3">
        <f t="shared" si="64"/>
        <v>5400</v>
      </c>
      <c r="E1649" s="3">
        <v>651</v>
      </c>
      <c r="F1649" s="3">
        <f t="shared" si="63"/>
        <v>669.33059481391274</v>
      </c>
    </row>
    <row r="1650" spans="1:6" x14ac:dyDescent="0.3">
      <c r="A1650" s="3"/>
      <c r="B1650" s="4"/>
      <c r="C1650" s="3"/>
      <c r="D1650" s="3">
        <f t="shared" si="64"/>
        <v>5500</v>
      </c>
      <c r="E1650" s="3">
        <v>652</v>
      </c>
      <c r="F1650" s="3">
        <f t="shared" si="63"/>
        <v>682.7728033801817</v>
      </c>
    </row>
    <row r="1651" spans="1:6" x14ac:dyDescent="0.3">
      <c r="A1651" s="3"/>
      <c r="B1651" s="4"/>
      <c r="C1651" s="3"/>
      <c r="D1651" s="3">
        <f t="shared" si="64"/>
        <v>5600</v>
      </c>
      <c r="E1651" s="3">
        <v>650</v>
      </c>
      <c r="F1651" s="3">
        <f t="shared" si="63"/>
        <v>693.0543793373846</v>
      </c>
    </row>
    <row r="1652" spans="1:6" x14ac:dyDescent="0.3">
      <c r="A1652" s="3"/>
      <c r="B1652" s="4"/>
      <c r="C1652" s="3"/>
      <c r="D1652" s="3">
        <f t="shared" si="64"/>
        <v>5700</v>
      </c>
      <c r="E1652" s="3">
        <v>647</v>
      </c>
      <c r="F1652" s="3">
        <f t="shared" si="63"/>
        <v>702.17451801053323</v>
      </c>
    </row>
    <row r="1653" spans="1:6" x14ac:dyDescent="0.3">
      <c r="A1653" s="3"/>
      <c r="B1653" s="4"/>
      <c r="C1653" s="3"/>
      <c r="D1653" s="3">
        <f t="shared" si="64"/>
        <v>5800</v>
      </c>
      <c r="E1653" s="3">
        <v>643</v>
      </c>
      <c r="F1653" s="3">
        <f t="shared" si="63"/>
        <v>710.07609953319843</v>
      </c>
    </row>
    <row r="1654" spans="1:6" x14ac:dyDescent="0.3">
      <c r="A1654" s="3"/>
      <c r="B1654" s="4"/>
      <c r="C1654" s="3"/>
      <c r="D1654" s="3">
        <f t="shared" si="64"/>
        <v>5900</v>
      </c>
      <c r="E1654" s="3">
        <v>638</v>
      </c>
      <c r="F1654" s="3">
        <f t="shared" si="63"/>
        <v>716.7020040389516</v>
      </c>
    </row>
    <row r="1655" spans="1:6" x14ac:dyDescent="0.3">
      <c r="A1655" s="3"/>
      <c r="B1655" s="4"/>
      <c r="C1655" s="3"/>
      <c r="D1655" s="3">
        <f t="shared" si="64"/>
        <v>6000</v>
      </c>
      <c r="E1655" s="3">
        <v>633</v>
      </c>
      <c r="F1655" s="3">
        <f t="shared" si="63"/>
        <v>723.13750898994147</v>
      </c>
    </row>
    <row r="1656" spans="1:6" x14ac:dyDescent="0.3">
      <c r="A1656" s="3"/>
      <c r="B1656" s="4"/>
      <c r="C1656" s="3"/>
      <c r="D1656" s="3">
        <f t="shared" si="64"/>
        <v>6100</v>
      </c>
      <c r="E1656" s="3">
        <v>627</v>
      </c>
      <c r="F1656" s="3">
        <f t="shared" si="63"/>
        <v>728.22117710211398</v>
      </c>
    </row>
    <row r="1657" spans="1:6" x14ac:dyDescent="0.3">
      <c r="A1657" s="3"/>
      <c r="B1657" s="4"/>
      <c r="C1657" s="3"/>
      <c r="D1657" s="3">
        <f t="shared" si="64"/>
        <v>6200</v>
      </c>
      <c r="E1657" s="3">
        <v>621</v>
      </c>
      <c r="F1657" s="3">
        <f t="shared" si="63"/>
        <v>733.07636574857099</v>
      </c>
    </row>
    <row r="1658" spans="1:6" x14ac:dyDescent="0.3">
      <c r="A1658" s="3"/>
      <c r="B1658" s="4"/>
      <c r="C1658" s="3"/>
      <c r="D1658" s="3">
        <f t="shared" si="64"/>
        <v>6300</v>
      </c>
      <c r="E1658" s="3">
        <v>614</v>
      </c>
      <c r="F1658" s="3">
        <f t="shared" si="63"/>
        <v>736.50355773430533</v>
      </c>
    </row>
    <row r="1659" spans="1:6" x14ac:dyDescent="0.3">
      <c r="A1659" s="3"/>
      <c r="B1659" s="4"/>
      <c r="C1659" s="3"/>
      <c r="D1659" s="3">
        <f t="shared" si="64"/>
        <v>6400</v>
      </c>
      <c r="E1659" s="3">
        <v>605</v>
      </c>
      <c r="F1659" s="3">
        <f t="shared" si="63"/>
        <v>737.22707604240475</v>
      </c>
    </row>
    <row r="1660" spans="1:6" x14ac:dyDescent="0.3">
      <c r="A1660" s="3"/>
      <c r="B1660" s="4"/>
      <c r="C1660" s="3"/>
      <c r="D1660" s="3">
        <f t="shared" si="64"/>
        <v>6500</v>
      </c>
      <c r="E1660" s="3">
        <v>596</v>
      </c>
      <c r="F1660" s="3">
        <f t="shared" si="63"/>
        <v>737.60787515193078</v>
      </c>
    </row>
    <row r="1661" spans="1:6" x14ac:dyDescent="0.3">
      <c r="A1661" s="3"/>
      <c r="B1661" s="4"/>
      <c r="C1661" s="3"/>
      <c r="D1661" s="3">
        <f t="shared" si="64"/>
        <v>6600</v>
      </c>
      <c r="E1661" s="3">
        <v>584</v>
      </c>
      <c r="F1661" s="3">
        <f t="shared" si="63"/>
        <v>733.87604387857562</v>
      </c>
    </row>
    <row r="1662" spans="1:6" x14ac:dyDescent="0.3">
      <c r="A1662" s="3"/>
      <c r="B1662" s="4"/>
      <c r="C1662" s="3"/>
      <c r="D1662" s="3">
        <f t="shared" si="64"/>
        <v>6700</v>
      </c>
      <c r="E1662" s="3">
        <v>567</v>
      </c>
      <c r="F1662" s="3">
        <f t="shared" si="63"/>
        <v>723.30886858922815</v>
      </c>
    </row>
    <row r="1663" spans="1:6" x14ac:dyDescent="0.3">
      <c r="A1663" s="3"/>
      <c r="B1663" s="4"/>
      <c r="C1663" s="3"/>
      <c r="D1663" s="3">
        <f t="shared" si="64"/>
        <v>6800</v>
      </c>
      <c r="E1663" s="3">
        <v>552</v>
      </c>
      <c r="F1663" s="3">
        <f t="shared" si="63"/>
        <v>714.68376875846354</v>
      </c>
    </row>
    <row r="1664" spans="1:6" x14ac:dyDescent="0.3">
      <c r="A1664" s="3"/>
      <c r="B1664" s="4"/>
      <c r="C1664" s="3"/>
      <c r="D1664" s="3">
        <f t="shared" si="64"/>
        <v>6900</v>
      </c>
      <c r="E1664" s="3">
        <v>536</v>
      </c>
      <c r="F1664" s="3">
        <f t="shared" si="63"/>
        <v>704.1737133355449</v>
      </c>
    </row>
    <row r="1665" spans="1:6" x14ac:dyDescent="0.3">
      <c r="A1665" s="3"/>
      <c r="B1665" s="4"/>
      <c r="C1665" s="3"/>
      <c r="D1665" s="3">
        <f t="shared" si="64"/>
        <v>7000</v>
      </c>
      <c r="E1665" s="3">
        <v>522</v>
      </c>
      <c r="F1665" s="3">
        <f t="shared" si="63"/>
        <v>695.71997310406687</v>
      </c>
    </row>
    <row r="1666" spans="1:6" x14ac:dyDescent="0.3">
      <c r="A1666" s="3"/>
      <c r="B1666" s="4" t="s">
        <v>53</v>
      </c>
      <c r="C1666" s="3" t="s">
        <v>154</v>
      </c>
      <c r="D1666" s="3" t="s">
        <v>272</v>
      </c>
      <c r="E1666" s="3">
        <v>4</v>
      </c>
    </row>
    <row r="1667" spans="1:6" x14ac:dyDescent="0.3">
      <c r="A1667" s="3"/>
      <c r="B1667" s="4"/>
      <c r="C1667" s="3">
        <v>11.47</v>
      </c>
      <c r="D1667" s="3" t="s">
        <v>273</v>
      </c>
      <c r="E1667" s="3">
        <v>4.125</v>
      </c>
    </row>
    <row r="1668" spans="1:6" x14ac:dyDescent="0.3">
      <c r="A1668" s="3"/>
      <c r="B1668" s="4"/>
      <c r="C1668" s="3"/>
      <c r="D1668" s="4" t="s">
        <v>274</v>
      </c>
      <c r="E1668" s="3">
        <v>2.2000000000000002</v>
      </c>
    </row>
    <row r="1669" spans="1:6" x14ac:dyDescent="0.3">
      <c r="A1669" s="3"/>
      <c r="B1669" s="4"/>
      <c r="C1669" s="3"/>
      <c r="D1669" s="4" t="s">
        <v>275</v>
      </c>
      <c r="E1669" s="3">
        <v>256</v>
      </c>
    </row>
    <row r="1670" spans="1:6" x14ac:dyDescent="0.3">
      <c r="A1670" s="3"/>
      <c r="B1670" s="4"/>
      <c r="C1670" s="3"/>
      <c r="D1670" s="4" t="s">
        <v>276</v>
      </c>
      <c r="E1670" s="3">
        <v>0.84499999999999997</v>
      </c>
    </row>
    <row r="1671" spans="1:6" ht="28.8" x14ac:dyDescent="0.3">
      <c r="A1671" s="3"/>
      <c r="B1671" s="4"/>
      <c r="C1671" s="3"/>
      <c r="D1671" s="4" t="s">
        <v>277</v>
      </c>
      <c r="E1671" s="3">
        <v>427</v>
      </c>
    </row>
    <row r="1672" spans="1:6" x14ac:dyDescent="0.3">
      <c r="A1672" s="3"/>
      <c r="B1672" s="4"/>
      <c r="C1672" s="3"/>
      <c r="D1672" s="3">
        <v>2500</v>
      </c>
      <c r="E1672" s="3"/>
      <c r="F1672" s="3">
        <f>E1672*D1672*2*PI()/60/550</f>
        <v>0</v>
      </c>
    </row>
    <row r="1673" spans="1:6" x14ac:dyDescent="0.3">
      <c r="A1673" s="3"/>
      <c r="B1673" s="4"/>
      <c r="C1673" s="3"/>
      <c r="D1673" s="3">
        <f>2600</f>
        <v>2600</v>
      </c>
      <c r="E1673" s="3"/>
      <c r="F1673" s="3">
        <f t="shared" ref="F1673:F1717" si="65">E1673*D1673*2*PI()/60/550</f>
        <v>0</v>
      </c>
    </row>
    <row r="1674" spans="1:6" x14ac:dyDescent="0.3">
      <c r="A1674" s="3"/>
      <c r="B1674" s="4"/>
      <c r="C1674" s="3"/>
      <c r="D1674" s="3">
        <f t="shared" ref="D1674:D1717" si="66">D1673+100</f>
        <v>2700</v>
      </c>
      <c r="E1674" s="3"/>
      <c r="F1674" s="3">
        <f t="shared" si="65"/>
        <v>0</v>
      </c>
    </row>
    <row r="1675" spans="1:6" x14ac:dyDescent="0.3">
      <c r="A1675" s="3"/>
      <c r="B1675" s="4"/>
      <c r="C1675" s="3"/>
      <c r="D1675" s="3">
        <f t="shared" si="66"/>
        <v>2800</v>
      </c>
      <c r="E1675" s="3"/>
      <c r="F1675" s="3">
        <f t="shared" si="65"/>
        <v>0</v>
      </c>
    </row>
    <row r="1676" spans="1:6" x14ac:dyDescent="0.3">
      <c r="A1676" s="3"/>
      <c r="B1676" s="4"/>
      <c r="C1676" s="3"/>
      <c r="D1676" s="3">
        <f t="shared" si="66"/>
        <v>2900</v>
      </c>
      <c r="E1676" s="3"/>
      <c r="F1676" s="3">
        <f t="shared" si="65"/>
        <v>0</v>
      </c>
    </row>
    <row r="1677" spans="1:6" x14ac:dyDescent="0.3">
      <c r="A1677" s="3"/>
      <c r="B1677" s="4"/>
      <c r="C1677" s="3"/>
      <c r="D1677" s="3">
        <f>D1676+100</f>
        <v>3000</v>
      </c>
      <c r="E1677" s="3">
        <v>504</v>
      </c>
      <c r="F1677" s="3">
        <f t="shared" si="65"/>
        <v>287.8841268016829</v>
      </c>
    </row>
    <row r="1678" spans="1:6" x14ac:dyDescent="0.3">
      <c r="A1678" s="3"/>
      <c r="B1678" s="4"/>
      <c r="C1678" s="3"/>
      <c r="D1678" s="3">
        <f t="shared" si="66"/>
        <v>3100</v>
      </c>
      <c r="E1678" s="3">
        <v>503</v>
      </c>
      <c r="F1678" s="3">
        <f t="shared" si="65"/>
        <v>296.8900257419736</v>
      </c>
    </row>
    <row r="1679" spans="1:6" x14ac:dyDescent="0.3">
      <c r="A1679" s="3"/>
      <c r="B1679" s="4"/>
      <c r="C1679" s="3"/>
      <c r="D1679" s="3">
        <f t="shared" si="66"/>
        <v>3200</v>
      </c>
      <c r="E1679" s="3">
        <v>487</v>
      </c>
      <c r="F1679" s="3">
        <f t="shared" si="65"/>
        <v>296.71866614268686</v>
      </c>
    </row>
    <row r="1680" spans="1:6" x14ac:dyDescent="0.3">
      <c r="A1680" s="3"/>
      <c r="B1680" s="4"/>
      <c r="C1680" s="3"/>
      <c r="D1680" s="3">
        <f t="shared" si="66"/>
        <v>3300</v>
      </c>
      <c r="E1680" s="3">
        <v>467</v>
      </c>
      <c r="F1680" s="3">
        <f t="shared" si="65"/>
        <v>293.42475384528672</v>
      </c>
    </row>
    <row r="1681" spans="1:6" x14ac:dyDescent="0.3">
      <c r="A1681" s="3"/>
      <c r="B1681" s="4"/>
      <c r="C1681" s="3"/>
      <c r="D1681" s="3">
        <f t="shared" si="66"/>
        <v>3400</v>
      </c>
      <c r="E1681" s="3">
        <v>444</v>
      </c>
      <c r="F1681" s="3">
        <f t="shared" si="65"/>
        <v>287.42716787025165</v>
      </c>
    </row>
    <row r="1682" spans="1:6" x14ac:dyDescent="0.3">
      <c r="A1682" s="3"/>
      <c r="B1682" s="4"/>
      <c r="C1682" s="3"/>
      <c r="D1682" s="3">
        <f t="shared" si="66"/>
        <v>3500</v>
      </c>
      <c r="E1682" s="3">
        <v>431</v>
      </c>
      <c r="F1682" s="3">
        <f t="shared" si="65"/>
        <v>287.2177283600123</v>
      </c>
    </row>
    <row r="1683" spans="1:6" x14ac:dyDescent="0.3">
      <c r="A1683" s="3"/>
      <c r="B1683" s="4"/>
      <c r="C1683" s="3"/>
      <c r="D1683" s="3">
        <f t="shared" si="66"/>
        <v>3600</v>
      </c>
      <c r="E1683" s="3">
        <v>440</v>
      </c>
      <c r="F1683" s="3">
        <f t="shared" si="65"/>
        <v>301.59289474462008</v>
      </c>
    </row>
    <row r="1684" spans="1:6" x14ac:dyDescent="0.3">
      <c r="A1684" s="3"/>
      <c r="B1684" s="4"/>
      <c r="C1684" s="3"/>
      <c r="D1684" s="3">
        <f t="shared" si="66"/>
        <v>3700</v>
      </c>
      <c r="E1684" s="3">
        <v>506</v>
      </c>
      <c r="F1684" s="3">
        <f t="shared" si="65"/>
        <v>356.46604642732183</v>
      </c>
    </row>
    <row r="1685" spans="1:6" x14ac:dyDescent="0.3">
      <c r="A1685" s="3"/>
      <c r="B1685" s="4"/>
      <c r="C1685" s="3"/>
      <c r="D1685" s="3">
        <f t="shared" si="66"/>
        <v>3800</v>
      </c>
      <c r="E1685" s="3">
        <v>586</v>
      </c>
      <c r="F1685" s="3">
        <f t="shared" si="65"/>
        <v>423.98172854628802</v>
      </c>
    </row>
    <row r="1686" spans="1:6" x14ac:dyDescent="0.3">
      <c r="A1686" s="3"/>
      <c r="B1686" s="4"/>
      <c r="C1686" s="3"/>
      <c r="D1686" s="3">
        <f t="shared" si="66"/>
        <v>3900</v>
      </c>
      <c r="E1686" s="3">
        <v>620</v>
      </c>
      <c r="F1686" s="3">
        <f t="shared" si="65"/>
        <v>460.38612341697694</v>
      </c>
    </row>
    <row r="1687" spans="1:6" x14ac:dyDescent="0.3">
      <c r="A1687" s="3"/>
      <c r="B1687" s="4"/>
      <c r="C1687" s="3"/>
      <c r="D1687" s="3">
        <f t="shared" si="66"/>
        <v>4000</v>
      </c>
      <c r="E1687" s="3">
        <v>586</v>
      </c>
      <c r="F1687" s="3">
        <f t="shared" si="65"/>
        <v>446.29655636451366</v>
      </c>
    </row>
    <row r="1688" spans="1:6" x14ac:dyDescent="0.3">
      <c r="A1688" s="3"/>
      <c r="B1688" s="4"/>
      <c r="C1688" s="3"/>
      <c r="D1688" s="3">
        <f t="shared" si="66"/>
        <v>4100</v>
      </c>
      <c r="E1688" s="3">
        <v>605</v>
      </c>
      <c r="F1688" s="3">
        <f t="shared" si="65"/>
        <v>472.28609558966554</v>
      </c>
    </row>
    <row r="1689" spans="1:6" x14ac:dyDescent="0.3">
      <c r="A1689" s="3"/>
      <c r="B1689" s="4"/>
      <c r="C1689" s="3"/>
      <c r="D1689" s="3">
        <f t="shared" si="66"/>
        <v>4200</v>
      </c>
      <c r="E1689" s="3">
        <v>586</v>
      </c>
      <c r="F1689" s="3">
        <f t="shared" si="65"/>
        <v>468.6113841827393</v>
      </c>
    </row>
    <row r="1690" spans="1:6" x14ac:dyDescent="0.3">
      <c r="A1690" s="3"/>
      <c r="B1690" s="4"/>
      <c r="C1690" s="3"/>
      <c r="D1690" s="3">
        <f t="shared" si="66"/>
        <v>4300</v>
      </c>
      <c r="E1690" s="3">
        <v>605</v>
      </c>
      <c r="F1690" s="3">
        <f t="shared" si="65"/>
        <v>495.3244417159907</v>
      </c>
    </row>
    <row r="1691" spans="1:6" x14ac:dyDescent="0.3">
      <c r="A1691" s="3"/>
      <c r="B1691" s="4"/>
      <c r="C1691" s="3"/>
      <c r="D1691" s="3">
        <f t="shared" si="66"/>
        <v>4400</v>
      </c>
      <c r="E1691" s="3">
        <v>640</v>
      </c>
      <c r="F1691" s="3">
        <f t="shared" si="65"/>
        <v>536.16514621265799</v>
      </c>
    </row>
    <row r="1692" spans="1:6" x14ac:dyDescent="0.3">
      <c r="A1692" s="3"/>
      <c r="B1692" s="4"/>
      <c r="C1692" s="3"/>
      <c r="D1692" s="3">
        <f t="shared" si="66"/>
        <v>4500</v>
      </c>
      <c r="E1692" s="3">
        <v>646</v>
      </c>
      <c r="F1692" s="3">
        <f t="shared" si="65"/>
        <v>553.49150569609264</v>
      </c>
    </row>
    <row r="1693" spans="1:6" x14ac:dyDescent="0.3">
      <c r="A1693" s="3"/>
      <c r="B1693" s="4"/>
      <c r="C1693" s="3"/>
      <c r="D1693" s="3">
        <f t="shared" si="66"/>
        <v>4600</v>
      </c>
      <c r="E1693" s="3">
        <v>648</v>
      </c>
      <c r="F1693" s="3">
        <f t="shared" si="65"/>
        <v>567.54299283760338</v>
      </c>
    </row>
    <row r="1694" spans="1:6" x14ac:dyDescent="0.3">
      <c r="A1694" s="3"/>
      <c r="B1694" s="4"/>
      <c r="C1694" s="3"/>
      <c r="D1694" s="3">
        <f t="shared" si="66"/>
        <v>4700</v>
      </c>
      <c r="E1694" s="3">
        <v>647</v>
      </c>
      <c r="F1694" s="3">
        <f t="shared" si="65"/>
        <v>578.98600607886078</v>
      </c>
    </row>
    <row r="1695" spans="1:6" x14ac:dyDescent="0.3">
      <c r="A1695" s="3"/>
      <c r="B1695" s="4"/>
      <c r="C1695" s="3"/>
      <c r="D1695" s="3">
        <f t="shared" si="66"/>
        <v>4800</v>
      </c>
      <c r="E1695" s="3">
        <v>647</v>
      </c>
      <c r="F1695" s="3">
        <f t="shared" si="65"/>
        <v>591.30485727202802</v>
      </c>
    </row>
    <row r="1696" spans="1:6" x14ac:dyDescent="0.3">
      <c r="A1696" s="3"/>
      <c r="B1696" s="4"/>
      <c r="C1696" s="3"/>
      <c r="D1696" s="3">
        <f t="shared" si="66"/>
        <v>4900</v>
      </c>
      <c r="E1696" s="3">
        <v>650</v>
      </c>
      <c r="F1696" s="3">
        <f t="shared" si="65"/>
        <v>606.42258192021166</v>
      </c>
    </row>
    <row r="1697" spans="1:6" x14ac:dyDescent="0.3">
      <c r="A1697" s="3"/>
      <c r="B1697" s="4"/>
      <c r="C1697" s="3"/>
      <c r="D1697" s="3">
        <f t="shared" si="66"/>
        <v>5000</v>
      </c>
      <c r="E1697" s="3">
        <v>652</v>
      </c>
      <c r="F1697" s="3">
        <f t="shared" si="65"/>
        <v>620.70254852743801</v>
      </c>
    </row>
    <row r="1698" spans="1:6" x14ac:dyDescent="0.3">
      <c r="A1698" s="3"/>
      <c r="B1698" s="4"/>
      <c r="C1698" s="3"/>
      <c r="D1698" s="3">
        <f t="shared" si="66"/>
        <v>5100</v>
      </c>
      <c r="E1698" s="3">
        <v>653</v>
      </c>
      <c r="F1698" s="3">
        <f t="shared" si="65"/>
        <v>634.08763722727804</v>
      </c>
    </row>
    <row r="1699" spans="1:6" x14ac:dyDescent="0.3">
      <c r="A1699" s="3"/>
      <c r="B1699" s="4"/>
      <c r="C1699" s="3"/>
      <c r="D1699" s="3">
        <f t="shared" si="66"/>
        <v>5200</v>
      </c>
      <c r="E1699" s="3">
        <v>655</v>
      </c>
      <c r="F1699" s="3">
        <f t="shared" si="65"/>
        <v>648.50088352283842</v>
      </c>
    </row>
    <row r="1700" spans="1:6" x14ac:dyDescent="0.3">
      <c r="A1700" s="3"/>
      <c r="B1700" s="4"/>
      <c r="C1700" s="3"/>
      <c r="D1700" s="3">
        <f t="shared" si="66"/>
        <v>5300</v>
      </c>
      <c r="E1700" s="3">
        <v>656</v>
      </c>
      <c r="F1700" s="3">
        <f t="shared" si="65"/>
        <v>661.98117200006016</v>
      </c>
    </row>
    <row r="1701" spans="1:6" x14ac:dyDescent="0.3">
      <c r="A1701" s="3"/>
      <c r="B1701" s="4"/>
      <c r="C1701" s="3"/>
      <c r="D1701" s="3">
        <f t="shared" si="66"/>
        <v>5400</v>
      </c>
      <c r="E1701" s="3">
        <v>654</v>
      </c>
      <c r="F1701" s="3">
        <f t="shared" si="65"/>
        <v>672.41506760107359</v>
      </c>
    </row>
    <row r="1702" spans="1:6" x14ac:dyDescent="0.3">
      <c r="A1702" s="3"/>
      <c r="B1702" s="4"/>
      <c r="C1702" s="3"/>
      <c r="D1702" s="3">
        <f t="shared" si="66"/>
        <v>5500</v>
      </c>
      <c r="E1702" s="3">
        <v>652</v>
      </c>
      <c r="F1702" s="3">
        <f t="shared" si="65"/>
        <v>682.7728033801817</v>
      </c>
    </row>
    <row r="1703" spans="1:6" x14ac:dyDescent="0.3">
      <c r="A1703" s="3"/>
      <c r="B1703" s="4"/>
      <c r="C1703" s="3"/>
      <c r="D1703" s="3">
        <f t="shared" si="66"/>
        <v>5600</v>
      </c>
      <c r="E1703" s="3">
        <v>651</v>
      </c>
      <c r="F1703" s="3">
        <f t="shared" si="65"/>
        <v>694.12061684405762</v>
      </c>
    </row>
    <row r="1704" spans="1:6" x14ac:dyDescent="0.3">
      <c r="A1704" s="3"/>
      <c r="B1704" s="4"/>
      <c r="C1704" s="3"/>
      <c r="D1704" s="3">
        <f t="shared" si="66"/>
        <v>5700</v>
      </c>
      <c r="E1704" s="3">
        <v>647</v>
      </c>
      <c r="F1704" s="3">
        <f t="shared" si="65"/>
        <v>702.17451801053323</v>
      </c>
    </row>
    <row r="1705" spans="1:6" x14ac:dyDescent="0.3">
      <c r="A1705" s="3"/>
      <c r="B1705" s="4"/>
      <c r="C1705" s="3"/>
      <c r="D1705" s="3">
        <f t="shared" si="66"/>
        <v>5800</v>
      </c>
      <c r="E1705" s="3">
        <v>643</v>
      </c>
      <c r="F1705" s="3">
        <f t="shared" si="65"/>
        <v>710.07609953319843</v>
      </c>
    </row>
    <row r="1706" spans="1:6" x14ac:dyDescent="0.3">
      <c r="A1706" s="3"/>
      <c r="B1706" s="4"/>
      <c r="C1706" s="3"/>
      <c r="D1706" s="3">
        <f t="shared" si="66"/>
        <v>5900</v>
      </c>
      <c r="E1706" s="3">
        <v>638</v>
      </c>
      <c r="F1706" s="3">
        <f t="shared" si="65"/>
        <v>716.7020040389516</v>
      </c>
    </row>
    <row r="1707" spans="1:6" x14ac:dyDescent="0.3">
      <c r="A1707" s="3"/>
      <c r="B1707" s="4"/>
      <c r="C1707" s="3"/>
      <c r="D1707" s="3">
        <f t="shared" si="66"/>
        <v>6000</v>
      </c>
      <c r="E1707" s="3">
        <v>631</v>
      </c>
      <c r="F1707" s="3">
        <f t="shared" si="65"/>
        <v>720.85271433278524</v>
      </c>
    </row>
    <row r="1708" spans="1:6" x14ac:dyDescent="0.3">
      <c r="A1708" s="3"/>
      <c r="B1708" s="4"/>
      <c r="C1708" s="3"/>
      <c r="D1708" s="3">
        <f t="shared" si="66"/>
        <v>6100</v>
      </c>
      <c r="E1708" s="3">
        <v>625</v>
      </c>
      <c r="F1708" s="3">
        <f t="shared" si="65"/>
        <v>725.89830253400521</v>
      </c>
    </row>
    <row r="1709" spans="1:6" x14ac:dyDescent="0.3">
      <c r="A1709" s="3"/>
      <c r="B1709" s="4"/>
      <c r="C1709" s="3"/>
      <c r="D1709" s="3">
        <f t="shared" si="66"/>
        <v>6200</v>
      </c>
      <c r="E1709" s="3">
        <v>619</v>
      </c>
      <c r="F1709" s="3">
        <f t="shared" si="65"/>
        <v>730.71541126950956</v>
      </c>
    </row>
    <row r="1710" spans="1:6" x14ac:dyDescent="0.3">
      <c r="A1710" s="3"/>
      <c r="B1710" s="4"/>
      <c r="C1710" s="3"/>
      <c r="D1710" s="3">
        <f t="shared" si="66"/>
        <v>6300</v>
      </c>
      <c r="E1710" s="3">
        <v>612</v>
      </c>
      <c r="F1710" s="3">
        <f t="shared" si="65"/>
        <v>734.10452334429124</v>
      </c>
    </row>
    <row r="1711" spans="1:6" x14ac:dyDescent="0.3">
      <c r="A1711" s="3"/>
      <c r="B1711" s="4"/>
      <c r="C1711" s="3"/>
      <c r="D1711" s="3">
        <f t="shared" si="66"/>
        <v>6400</v>
      </c>
      <c r="E1711" s="3">
        <v>606</v>
      </c>
      <c r="F1711" s="3">
        <f t="shared" si="65"/>
        <v>738.44563319288818</v>
      </c>
    </row>
    <row r="1712" spans="1:6" x14ac:dyDescent="0.3">
      <c r="A1712" s="3"/>
      <c r="B1712" s="4"/>
      <c r="C1712" s="3"/>
      <c r="D1712" s="3">
        <f t="shared" si="66"/>
        <v>6500</v>
      </c>
      <c r="E1712" s="3">
        <v>599</v>
      </c>
      <c r="F1712" s="3">
        <f t="shared" si="65"/>
        <v>741.32066646980968</v>
      </c>
    </row>
    <row r="1713" spans="1:6" x14ac:dyDescent="0.3">
      <c r="A1713" s="3"/>
      <c r="B1713" s="4"/>
      <c r="C1713" s="3"/>
      <c r="D1713" s="3">
        <f t="shared" si="66"/>
        <v>6600</v>
      </c>
      <c r="E1713" s="3">
        <v>590</v>
      </c>
      <c r="F1713" s="3">
        <f t="shared" si="65"/>
        <v>741.41586624719105</v>
      </c>
    </row>
    <row r="1714" spans="1:6" x14ac:dyDescent="0.3">
      <c r="A1714" s="3"/>
      <c r="B1714" s="4"/>
      <c r="C1714" s="3"/>
      <c r="D1714" s="3">
        <f t="shared" si="66"/>
        <v>6700</v>
      </c>
      <c r="E1714" s="3">
        <v>580</v>
      </c>
      <c r="F1714" s="3">
        <f t="shared" si="65"/>
        <v>739.8926698090869</v>
      </c>
    </row>
    <row r="1715" spans="1:6" x14ac:dyDescent="0.3">
      <c r="A1715" s="3"/>
      <c r="B1715" s="4"/>
      <c r="C1715" s="3"/>
      <c r="D1715" s="3">
        <f t="shared" si="66"/>
        <v>6800</v>
      </c>
      <c r="E1715" s="3">
        <v>569</v>
      </c>
      <c r="F1715" s="3">
        <f t="shared" si="65"/>
        <v>736.69395728906829</v>
      </c>
    </row>
    <row r="1716" spans="1:6" x14ac:dyDescent="0.3">
      <c r="A1716" s="3"/>
      <c r="B1716" s="4"/>
      <c r="C1716" s="3"/>
      <c r="D1716" s="3">
        <f t="shared" si="66"/>
        <v>6900</v>
      </c>
      <c r="E1716" s="3">
        <v>557</v>
      </c>
      <c r="F1716" s="3">
        <f t="shared" si="65"/>
        <v>731.76260882070619</v>
      </c>
    </row>
    <row r="1717" spans="1:6" x14ac:dyDescent="0.3">
      <c r="A1717" s="3"/>
      <c r="B1717" s="4"/>
      <c r="C1717" s="3"/>
      <c r="D1717" s="3">
        <f t="shared" si="66"/>
        <v>7000</v>
      </c>
      <c r="E1717" s="3">
        <v>546</v>
      </c>
      <c r="F1717" s="3">
        <f t="shared" si="65"/>
        <v>727.7070983042538</v>
      </c>
    </row>
    <row r="1718" spans="1:6" x14ac:dyDescent="0.3">
      <c r="A1718" s="3"/>
      <c r="B1718" s="4" t="s">
        <v>53</v>
      </c>
      <c r="C1718" s="3" t="s">
        <v>155</v>
      </c>
      <c r="D1718" s="3" t="s">
        <v>272</v>
      </c>
      <c r="E1718" s="3">
        <v>4.25</v>
      </c>
    </row>
    <row r="1719" spans="1:6" x14ac:dyDescent="0.3">
      <c r="A1719" s="3"/>
      <c r="B1719" s="4"/>
      <c r="C1719" s="3">
        <v>11.48</v>
      </c>
      <c r="D1719" s="3" t="s">
        <v>273</v>
      </c>
      <c r="E1719" s="3">
        <v>4.0214999999999996</v>
      </c>
    </row>
    <row r="1720" spans="1:6" x14ac:dyDescent="0.3">
      <c r="A1720" s="3"/>
      <c r="B1720" s="4"/>
      <c r="C1720" s="3"/>
      <c r="D1720" s="4" t="s">
        <v>274</v>
      </c>
      <c r="E1720" s="3">
        <v>2.2000000000000002</v>
      </c>
    </row>
    <row r="1721" spans="1:6" x14ac:dyDescent="0.3">
      <c r="A1721" s="3"/>
      <c r="B1721" s="4"/>
      <c r="C1721" s="3"/>
      <c r="D1721" s="4" t="s">
        <v>275</v>
      </c>
      <c r="E1721" s="3">
        <v>247</v>
      </c>
    </row>
    <row r="1722" spans="1:6" x14ac:dyDescent="0.3">
      <c r="A1722" s="3"/>
      <c r="B1722" s="4"/>
      <c r="C1722" s="3"/>
      <c r="D1722" s="4" t="s">
        <v>276</v>
      </c>
      <c r="E1722" s="3">
        <v>0.82499999999999996</v>
      </c>
    </row>
    <row r="1723" spans="1:6" ht="28.8" x14ac:dyDescent="0.3">
      <c r="A1723" s="3"/>
      <c r="B1723" s="4"/>
      <c r="C1723" s="3"/>
      <c r="D1723" s="4" t="s">
        <v>277</v>
      </c>
      <c r="E1723" s="3">
        <v>432</v>
      </c>
    </row>
    <row r="1724" spans="1:6" x14ac:dyDescent="0.3">
      <c r="A1724" s="3"/>
      <c r="B1724" s="4"/>
      <c r="C1724" s="3"/>
      <c r="D1724" s="3">
        <v>2500</v>
      </c>
      <c r="E1724" s="3"/>
      <c r="F1724" s="3">
        <f>E1724*D1724*2*PI()/60/550</f>
        <v>0</v>
      </c>
    </row>
    <row r="1725" spans="1:6" x14ac:dyDescent="0.3">
      <c r="A1725" s="3"/>
      <c r="B1725" s="4"/>
      <c r="C1725" s="3"/>
      <c r="D1725" s="3">
        <f>2600</f>
        <v>2600</v>
      </c>
      <c r="E1725" s="3"/>
      <c r="F1725" s="3">
        <f t="shared" ref="F1725:F1769" si="67">E1725*D1725*2*PI()/60/550</f>
        <v>0</v>
      </c>
    </row>
    <row r="1726" spans="1:6" x14ac:dyDescent="0.3">
      <c r="A1726" s="3"/>
      <c r="B1726" s="4"/>
      <c r="C1726" s="3"/>
      <c r="D1726" s="3">
        <f t="shared" ref="D1726:D1769" si="68">D1725+100</f>
        <v>2700</v>
      </c>
      <c r="E1726" s="3"/>
      <c r="F1726" s="3">
        <f t="shared" si="67"/>
        <v>0</v>
      </c>
    </row>
    <row r="1727" spans="1:6" x14ac:dyDescent="0.3">
      <c r="A1727" s="3"/>
      <c r="B1727" s="4"/>
      <c r="C1727" s="3"/>
      <c r="D1727" s="3">
        <f t="shared" si="68"/>
        <v>2800</v>
      </c>
      <c r="E1727" s="3"/>
      <c r="F1727" s="3">
        <f t="shared" si="67"/>
        <v>0</v>
      </c>
    </row>
    <row r="1728" spans="1:6" x14ac:dyDescent="0.3">
      <c r="A1728" s="3"/>
      <c r="B1728" s="4"/>
      <c r="C1728" s="3"/>
      <c r="D1728" s="3">
        <f t="shared" si="68"/>
        <v>2900</v>
      </c>
      <c r="E1728" s="3"/>
      <c r="F1728" s="3">
        <f t="shared" si="67"/>
        <v>0</v>
      </c>
    </row>
    <row r="1729" spans="1:6" x14ac:dyDescent="0.3">
      <c r="A1729" s="3"/>
      <c r="B1729" s="4"/>
      <c r="C1729" s="3"/>
      <c r="D1729" s="3">
        <f>D1728+100</f>
        <v>3000</v>
      </c>
      <c r="E1729" s="3">
        <v>434</v>
      </c>
      <c r="F1729" s="3">
        <f t="shared" si="67"/>
        <v>247.90022030144914</v>
      </c>
    </row>
    <row r="1730" spans="1:6" x14ac:dyDescent="0.3">
      <c r="A1730" s="3"/>
      <c r="B1730" s="4"/>
      <c r="C1730" s="3"/>
      <c r="D1730" s="3">
        <f t="shared" si="68"/>
        <v>3100</v>
      </c>
      <c r="E1730" s="3">
        <v>441</v>
      </c>
      <c r="F1730" s="3">
        <f t="shared" si="67"/>
        <v>260.29523131652161</v>
      </c>
    </row>
    <row r="1731" spans="1:6" x14ac:dyDescent="0.3">
      <c r="A1731" s="3"/>
      <c r="B1731" s="4"/>
      <c r="C1731" s="3"/>
      <c r="D1731" s="3">
        <f t="shared" si="68"/>
        <v>3200</v>
      </c>
      <c r="E1731" s="3">
        <v>466</v>
      </c>
      <c r="F1731" s="3">
        <f t="shared" si="67"/>
        <v>283.9238160626121</v>
      </c>
    </row>
    <row r="1732" spans="1:6" x14ac:dyDescent="0.3">
      <c r="A1732" s="3"/>
      <c r="B1732" s="4"/>
      <c r="C1732" s="3"/>
      <c r="D1732" s="3">
        <f t="shared" si="68"/>
        <v>3300</v>
      </c>
      <c r="E1732" s="3">
        <v>484</v>
      </c>
      <c r="F1732" s="3">
        <f t="shared" si="67"/>
        <v>304.10616886749199</v>
      </c>
    </row>
    <row r="1733" spans="1:6" x14ac:dyDescent="0.3">
      <c r="A1733" s="3"/>
      <c r="B1733" s="4"/>
      <c r="C1733" s="3"/>
      <c r="D1733" s="3">
        <f t="shared" si="68"/>
        <v>3400</v>
      </c>
      <c r="E1733" s="3">
        <v>508</v>
      </c>
      <c r="F1733" s="3">
        <f t="shared" si="67"/>
        <v>328.85811098668432</v>
      </c>
    </row>
    <row r="1734" spans="1:6" x14ac:dyDescent="0.3">
      <c r="A1734" s="3"/>
      <c r="B1734" s="4"/>
      <c r="C1734" s="3"/>
      <c r="D1734" s="3">
        <f t="shared" si="68"/>
        <v>3500</v>
      </c>
      <c r="E1734" s="3">
        <v>526</v>
      </c>
      <c r="F1734" s="3">
        <f t="shared" si="67"/>
        <v>350.5255803187157</v>
      </c>
    </row>
    <row r="1735" spans="1:6" x14ac:dyDescent="0.3">
      <c r="A1735" s="3"/>
      <c r="B1735" s="4"/>
      <c r="C1735" s="3"/>
      <c r="D1735" s="3">
        <f t="shared" si="68"/>
        <v>3600</v>
      </c>
      <c r="E1735" s="3">
        <v>542</v>
      </c>
      <c r="F1735" s="3">
        <f t="shared" si="67"/>
        <v>371.50761125360026</v>
      </c>
    </row>
    <row r="1736" spans="1:6" x14ac:dyDescent="0.3">
      <c r="A1736" s="3"/>
      <c r="B1736" s="4"/>
      <c r="C1736" s="3"/>
      <c r="D1736" s="3">
        <f t="shared" si="68"/>
        <v>3700</v>
      </c>
      <c r="E1736" s="3">
        <v>554</v>
      </c>
      <c r="F1736" s="3">
        <f t="shared" si="67"/>
        <v>390.2810073532338</v>
      </c>
    </row>
    <row r="1737" spans="1:6" x14ac:dyDescent="0.3">
      <c r="A1737" s="3"/>
      <c r="B1737" s="4"/>
      <c r="C1737" s="3"/>
      <c r="D1737" s="3">
        <f t="shared" si="68"/>
        <v>3800</v>
      </c>
      <c r="E1737" s="3">
        <v>566</v>
      </c>
      <c r="F1737" s="3">
        <f t="shared" si="67"/>
        <v>409.51136238429859</v>
      </c>
    </row>
    <row r="1738" spans="1:6" x14ac:dyDescent="0.3">
      <c r="A1738" s="3"/>
      <c r="B1738" s="4"/>
      <c r="C1738" s="3"/>
      <c r="D1738" s="3">
        <f t="shared" si="68"/>
        <v>3900</v>
      </c>
      <c r="E1738" s="3">
        <v>576</v>
      </c>
      <c r="F1738" s="3">
        <f t="shared" si="67"/>
        <v>427.71355981964314</v>
      </c>
    </row>
    <row r="1739" spans="1:6" x14ac:dyDescent="0.3">
      <c r="A1739" s="3"/>
      <c r="B1739" s="4"/>
      <c r="C1739" s="3"/>
      <c r="D1739" s="3">
        <f t="shared" si="68"/>
        <v>4000</v>
      </c>
      <c r="E1739" s="3">
        <v>584</v>
      </c>
      <c r="F1739" s="3">
        <f t="shared" si="67"/>
        <v>444.77335992640951</v>
      </c>
    </row>
    <row r="1740" spans="1:6" x14ac:dyDescent="0.3">
      <c r="A1740" s="3"/>
      <c r="B1740" s="4"/>
      <c r="C1740" s="3"/>
      <c r="D1740" s="3">
        <f t="shared" si="68"/>
        <v>4100</v>
      </c>
      <c r="E1740" s="3">
        <v>595</v>
      </c>
      <c r="F1740" s="3">
        <f t="shared" si="67"/>
        <v>464.47971384438182</v>
      </c>
    </row>
    <row r="1741" spans="1:6" x14ac:dyDescent="0.3">
      <c r="A1741" s="3"/>
      <c r="B1741" s="4"/>
      <c r="C1741" s="3"/>
      <c r="D1741" s="3">
        <f t="shared" si="68"/>
        <v>4200</v>
      </c>
      <c r="E1741" s="3">
        <v>608</v>
      </c>
      <c r="F1741" s="3">
        <f t="shared" si="67"/>
        <v>486.20430304284218</v>
      </c>
    </row>
    <row r="1742" spans="1:6" x14ac:dyDescent="0.3">
      <c r="A1742" s="3"/>
      <c r="B1742" s="4"/>
      <c r="C1742" s="3"/>
      <c r="D1742" s="3">
        <f t="shared" si="68"/>
        <v>4300</v>
      </c>
      <c r="E1742" s="3">
        <v>617</v>
      </c>
      <c r="F1742" s="3">
        <f t="shared" si="67"/>
        <v>505.14905874176247</v>
      </c>
    </row>
    <row r="1743" spans="1:6" x14ac:dyDescent="0.3">
      <c r="A1743" s="3"/>
      <c r="B1743" s="4"/>
      <c r="C1743" s="3"/>
      <c r="D1743" s="3">
        <f t="shared" si="68"/>
        <v>4400</v>
      </c>
      <c r="E1743" s="3">
        <v>626</v>
      </c>
      <c r="F1743" s="3">
        <f t="shared" si="67"/>
        <v>524.43653363925614</v>
      </c>
    </row>
    <row r="1744" spans="1:6" x14ac:dyDescent="0.3">
      <c r="A1744" s="3"/>
      <c r="B1744" s="4"/>
      <c r="C1744" s="3"/>
      <c r="D1744" s="3">
        <f t="shared" si="68"/>
        <v>4500</v>
      </c>
      <c r="E1744" s="3">
        <v>632</v>
      </c>
      <c r="F1744" s="3">
        <f t="shared" si="67"/>
        <v>541.49633374602263</v>
      </c>
    </row>
    <row r="1745" spans="1:6" x14ac:dyDescent="0.3">
      <c r="A1745" s="3"/>
      <c r="B1745" s="4"/>
      <c r="C1745" s="3"/>
      <c r="D1745" s="3">
        <f t="shared" si="68"/>
        <v>4600</v>
      </c>
      <c r="E1745" s="3">
        <v>639</v>
      </c>
      <c r="F1745" s="3">
        <f t="shared" si="67"/>
        <v>559.66045127041446</v>
      </c>
    </row>
    <row r="1746" spans="1:6" x14ac:dyDescent="0.3">
      <c r="A1746" s="3"/>
      <c r="B1746" s="4"/>
      <c r="C1746" s="3"/>
      <c r="D1746" s="3">
        <f t="shared" si="68"/>
        <v>4700</v>
      </c>
      <c r="E1746" s="3">
        <v>645</v>
      </c>
      <c r="F1746" s="3">
        <f t="shared" si="67"/>
        <v>577.19625026408823</v>
      </c>
    </row>
    <row r="1747" spans="1:6" x14ac:dyDescent="0.3">
      <c r="A1747" s="3"/>
      <c r="B1747" s="4"/>
      <c r="C1747" s="3"/>
      <c r="D1747" s="3">
        <f t="shared" si="68"/>
        <v>4800</v>
      </c>
      <c r="E1747" s="3">
        <v>649</v>
      </c>
      <c r="F1747" s="3">
        <f t="shared" si="67"/>
        <v>593.132692997753</v>
      </c>
    </row>
    <row r="1748" spans="1:6" x14ac:dyDescent="0.3">
      <c r="A1748" s="3"/>
      <c r="B1748" s="4"/>
      <c r="C1748" s="3"/>
      <c r="D1748" s="3">
        <f t="shared" si="68"/>
        <v>4900</v>
      </c>
      <c r="E1748" s="3">
        <v>651</v>
      </c>
      <c r="F1748" s="3">
        <f t="shared" si="67"/>
        <v>607.35553973855042</v>
      </c>
    </row>
    <row r="1749" spans="1:6" x14ac:dyDescent="0.3">
      <c r="A1749" s="3"/>
      <c r="B1749" s="4"/>
      <c r="C1749" s="3"/>
      <c r="D1749" s="3">
        <f t="shared" si="68"/>
        <v>5000</v>
      </c>
      <c r="E1749" s="3">
        <v>654</v>
      </c>
      <c r="F1749" s="3">
        <f t="shared" si="67"/>
        <v>622.60654407506809</v>
      </c>
    </row>
    <row r="1750" spans="1:6" x14ac:dyDescent="0.3">
      <c r="A1750" s="3"/>
      <c r="B1750" s="4"/>
      <c r="C1750" s="3"/>
      <c r="D1750" s="3">
        <f t="shared" si="68"/>
        <v>5100</v>
      </c>
      <c r="E1750" s="3">
        <v>655</v>
      </c>
      <c r="F1750" s="3">
        <f t="shared" si="67"/>
        <v>636.02971268586089</v>
      </c>
    </row>
    <row r="1751" spans="1:6" x14ac:dyDescent="0.3">
      <c r="A1751" s="3"/>
      <c r="B1751" s="4"/>
      <c r="C1751" s="3"/>
      <c r="D1751" s="3">
        <f t="shared" si="68"/>
        <v>5200</v>
      </c>
      <c r="E1751" s="3">
        <v>657</v>
      </c>
      <c r="F1751" s="3">
        <f t="shared" si="67"/>
        <v>650.48103889237393</v>
      </c>
    </row>
    <row r="1752" spans="1:6" x14ac:dyDescent="0.3">
      <c r="A1752" s="3"/>
      <c r="B1752" s="4"/>
      <c r="C1752" s="3"/>
      <c r="D1752" s="3">
        <f t="shared" si="68"/>
        <v>5300</v>
      </c>
      <c r="E1752" s="3">
        <v>656</v>
      </c>
      <c r="F1752" s="3">
        <f t="shared" si="67"/>
        <v>661.98117200006016</v>
      </c>
    </row>
    <row r="1753" spans="1:6" x14ac:dyDescent="0.3">
      <c r="A1753" s="3"/>
      <c r="B1753" s="4"/>
      <c r="C1753" s="3"/>
      <c r="D1753" s="3">
        <f t="shared" si="68"/>
        <v>5400</v>
      </c>
      <c r="E1753" s="3">
        <v>654</v>
      </c>
      <c r="F1753" s="3">
        <f t="shared" si="67"/>
        <v>672.41506760107359</v>
      </c>
    </row>
    <row r="1754" spans="1:6" x14ac:dyDescent="0.3">
      <c r="A1754" s="3"/>
      <c r="B1754" s="4"/>
      <c r="C1754" s="3"/>
      <c r="D1754" s="3">
        <f t="shared" si="68"/>
        <v>5500</v>
      </c>
      <c r="E1754" s="3">
        <v>652</v>
      </c>
      <c r="F1754" s="3">
        <f t="shared" si="67"/>
        <v>682.7728033801817</v>
      </c>
    </row>
    <row r="1755" spans="1:6" x14ac:dyDescent="0.3">
      <c r="A1755" s="3"/>
      <c r="B1755" s="4"/>
      <c r="C1755" s="3"/>
      <c r="D1755" s="3">
        <f t="shared" si="68"/>
        <v>5600</v>
      </c>
      <c r="E1755" s="3">
        <v>649</v>
      </c>
      <c r="F1755" s="3">
        <f t="shared" si="67"/>
        <v>691.98814183071181</v>
      </c>
    </row>
    <row r="1756" spans="1:6" x14ac:dyDescent="0.3">
      <c r="A1756" s="3"/>
      <c r="B1756" s="4"/>
      <c r="C1756" s="3"/>
      <c r="D1756" s="3">
        <f t="shared" si="68"/>
        <v>5700</v>
      </c>
      <c r="E1756" s="3">
        <v>646</v>
      </c>
      <c r="F1756" s="3">
        <f t="shared" si="67"/>
        <v>701.08924054838394</v>
      </c>
    </row>
    <row r="1757" spans="1:6" x14ac:dyDescent="0.3">
      <c r="A1757" s="3"/>
      <c r="B1757" s="4"/>
      <c r="C1757" s="3"/>
      <c r="D1757" s="3">
        <f t="shared" si="68"/>
        <v>5800</v>
      </c>
      <c r="E1757" s="3">
        <v>644</v>
      </c>
      <c r="F1757" s="3">
        <f t="shared" si="67"/>
        <v>711.18041695082388</v>
      </c>
    </row>
    <row r="1758" spans="1:6" x14ac:dyDescent="0.3">
      <c r="A1758" s="3"/>
      <c r="B1758" s="4"/>
      <c r="C1758" s="3"/>
      <c r="D1758" s="3">
        <f t="shared" si="68"/>
        <v>5900</v>
      </c>
      <c r="E1758" s="3">
        <v>641</v>
      </c>
      <c r="F1758" s="3">
        <f t="shared" si="67"/>
        <v>720.072076158257</v>
      </c>
    </row>
    <row r="1759" spans="1:6" x14ac:dyDescent="0.3">
      <c r="A1759" s="3"/>
      <c r="B1759" s="4"/>
      <c r="C1759" s="3"/>
      <c r="D1759" s="3">
        <f t="shared" si="68"/>
        <v>6000</v>
      </c>
      <c r="E1759" s="3">
        <v>637</v>
      </c>
      <c r="F1759" s="3">
        <f t="shared" si="67"/>
        <v>727.7070983042538</v>
      </c>
    </row>
    <row r="1760" spans="1:6" x14ac:dyDescent="0.3">
      <c r="A1760" s="3"/>
      <c r="B1760" s="4"/>
      <c r="C1760" s="3"/>
      <c r="D1760" s="3">
        <f t="shared" si="68"/>
        <v>6100</v>
      </c>
      <c r="E1760" s="3">
        <v>633</v>
      </c>
      <c r="F1760" s="3">
        <f t="shared" si="67"/>
        <v>735.18980080644053</v>
      </c>
    </row>
    <row r="1761" spans="1:6" x14ac:dyDescent="0.3">
      <c r="A1761" s="3"/>
      <c r="B1761" s="4"/>
      <c r="C1761" s="3"/>
      <c r="D1761" s="3">
        <f t="shared" si="68"/>
        <v>6200</v>
      </c>
      <c r="E1761" s="3">
        <v>627</v>
      </c>
      <c r="F1761" s="3">
        <f t="shared" si="67"/>
        <v>740.15922918575529</v>
      </c>
    </row>
    <row r="1762" spans="1:6" x14ac:dyDescent="0.3">
      <c r="A1762" s="3"/>
      <c r="B1762" s="4"/>
      <c r="C1762" s="3"/>
      <c r="D1762" s="3">
        <f t="shared" si="68"/>
        <v>6300</v>
      </c>
      <c r="E1762" s="3">
        <v>620</v>
      </c>
      <c r="F1762" s="3">
        <f t="shared" si="67"/>
        <v>743.70066090434739</v>
      </c>
    </row>
    <row r="1763" spans="1:6" x14ac:dyDescent="0.3">
      <c r="A1763" s="3"/>
      <c r="B1763" s="4"/>
      <c r="C1763" s="3"/>
      <c r="D1763" s="3">
        <f t="shared" si="68"/>
        <v>6400</v>
      </c>
      <c r="E1763" s="3">
        <v>613</v>
      </c>
      <c r="F1763" s="3">
        <f t="shared" si="67"/>
        <v>746.97553324627131</v>
      </c>
    </row>
    <row r="1764" spans="1:6" x14ac:dyDescent="0.3">
      <c r="A1764" s="3"/>
      <c r="B1764" s="4"/>
      <c r="C1764" s="3"/>
      <c r="D1764" s="3">
        <f t="shared" si="68"/>
        <v>6500</v>
      </c>
      <c r="E1764" s="3">
        <v>604</v>
      </c>
      <c r="F1764" s="3">
        <f t="shared" si="67"/>
        <v>747.50865199960776</v>
      </c>
    </row>
    <row r="1765" spans="1:6" x14ac:dyDescent="0.3">
      <c r="A1765" s="3"/>
      <c r="B1765" s="4"/>
      <c r="C1765" s="3"/>
      <c r="D1765" s="3">
        <f t="shared" si="68"/>
        <v>6600</v>
      </c>
      <c r="E1765" s="3">
        <v>594</v>
      </c>
      <c r="F1765" s="3">
        <f t="shared" si="67"/>
        <v>746.44241449293474</v>
      </c>
    </row>
    <row r="1766" spans="1:6" x14ac:dyDescent="0.3">
      <c r="A1766" s="3"/>
      <c r="B1766" s="4"/>
      <c r="C1766" s="3"/>
      <c r="D1766" s="3">
        <f t="shared" si="68"/>
        <v>6700</v>
      </c>
      <c r="E1766" s="3">
        <v>584</v>
      </c>
      <c r="F1766" s="3">
        <f t="shared" si="67"/>
        <v>744.99537787673592</v>
      </c>
    </row>
    <row r="1767" spans="1:6" x14ac:dyDescent="0.3">
      <c r="A1767" s="3"/>
      <c r="B1767" s="4"/>
      <c r="C1767" s="3"/>
      <c r="D1767" s="3">
        <f t="shared" si="68"/>
        <v>6800</v>
      </c>
      <c r="E1767" s="3">
        <v>573</v>
      </c>
      <c r="F1767" s="3">
        <f t="shared" si="67"/>
        <v>741.87282517862241</v>
      </c>
    </row>
    <row r="1768" spans="1:6" x14ac:dyDescent="0.3">
      <c r="A1768" s="3"/>
      <c r="B1768" s="4"/>
      <c r="C1768" s="3"/>
      <c r="D1768" s="3">
        <f t="shared" si="68"/>
        <v>6900</v>
      </c>
      <c r="E1768" s="3">
        <v>561</v>
      </c>
      <c r="F1768" s="3">
        <f t="shared" si="67"/>
        <v>737.0176365321654</v>
      </c>
    </row>
    <row r="1769" spans="1:6" x14ac:dyDescent="0.3">
      <c r="A1769" s="3"/>
      <c r="B1769" s="4"/>
      <c r="C1769" s="3"/>
      <c r="D1769" s="3">
        <f t="shared" si="68"/>
        <v>7000</v>
      </c>
      <c r="E1769" s="3">
        <v>551</v>
      </c>
      <c r="F1769" s="3">
        <f t="shared" si="67"/>
        <v>734.37108272095952</v>
      </c>
    </row>
    <row r="1770" spans="1:6" x14ac:dyDescent="0.3">
      <c r="A1770" s="3"/>
      <c r="B1770" s="4" t="s">
        <v>53</v>
      </c>
      <c r="C1770" s="3" t="s">
        <v>147</v>
      </c>
      <c r="D1770" s="3" t="s">
        <v>272</v>
      </c>
      <c r="E1770" s="3">
        <v>3.746</v>
      </c>
    </row>
    <row r="1771" spans="1:6" x14ac:dyDescent="0.3">
      <c r="A1771" s="3"/>
      <c r="B1771" s="4"/>
      <c r="C1771" s="3">
        <v>11</v>
      </c>
      <c r="D1771" s="3" t="s">
        <v>273</v>
      </c>
      <c r="E1771" s="3">
        <v>4.125</v>
      </c>
    </row>
    <row r="1772" spans="1:6" x14ac:dyDescent="0.3">
      <c r="A1772" s="3"/>
      <c r="B1772" s="4"/>
      <c r="C1772" s="3"/>
      <c r="D1772" s="4" t="s">
        <v>274</v>
      </c>
      <c r="E1772" s="3">
        <v>2.15</v>
      </c>
    </row>
    <row r="1773" spans="1:6" x14ac:dyDescent="0.3">
      <c r="A1773" s="3"/>
      <c r="B1773" s="4"/>
      <c r="C1773" s="3"/>
      <c r="D1773" s="4" t="s">
        <v>275</v>
      </c>
      <c r="E1773" s="3">
        <v>244</v>
      </c>
    </row>
    <row r="1774" spans="1:6" x14ac:dyDescent="0.3">
      <c r="A1774" s="3"/>
      <c r="B1774" s="4"/>
      <c r="C1774" s="3"/>
      <c r="D1774" s="4" t="s">
        <v>276</v>
      </c>
      <c r="E1774" s="3">
        <v>0.75</v>
      </c>
    </row>
    <row r="1775" spans="1:6" ht="28.8" x14ac:dyDescent="0.3">
      <c r="A1775" s="3"/>
      <c r="B1775" s="4"/>
      <c r="C1775" s="3"/>
      <c r="D1775" s="4" t="s">
        <v>277</v>
      </c>
      <c r="E1775" s="3">
        <v>401</v>
      </c>
    </row>
    <row r="1776" spans="1:6" x14ac:dyDescent="0.3">
      <c r="A1776" s="3"/>
      <c r="B1776" s="4"/>
      <c r="C1776" s="3"/>
      <c r="D1776" s="3">
        <v>2500</v>
      </c>
      <c r="E1776" s="3"/>
      <c r="F1776" s="3">
        <f>E1776*D1776*2*PI()/60/550</f>
        <v>0</v>
      </c>
    </row>
    <row r="1777" spans="1:6" x14ac:dyDescent="0.3">
      <c r="A1777" s="3"/>
      <c r="B1777" s="4"/>
      <c r="C1777" s="3"/>
      <c r="D1777" s="3">
        <f>2600</f>
        <v>2600</v>
      </c>
      <c r="E1777" s="3"/>
      <c r="F1777" s="3">
        <f t="shared" ref="F1777:F1821" si="69">E1777*D1777*2*PI()/60/550</f>
        <v>0</v>
      </c>
    </row>
    <row r="1778" spans="1:6" x14ac:dyDescent="0.3">
      <c r="A1778" s="3"/>
      <c r="B1778" s="4"/>
      <c r="C1778" s="3"/>
      <c r="D1778" s="3">
        <f t="shared" ref="D1778:D1821" si="70">D1777+100</f>
        <v>2700</v>
      </c>
      <c r="E1778" s="3"/>
      <c r="F1778" s="3">
        <f t="shared" si="69"/>
        <v>0</v>
      </c>
    </row>
    <row r="1779" spans="1:6" x14ac:dyDescent="0.3">
      <c r="A1779" s="3"/>
      <c r="B1779" s="4"/>
      <c r="C1779" s="3"/>
      <c r="D1779" s="3">
        <f t="shared" si="70"/>
        <v>2800</v>
      </c>
      <c r="E1779" s="3"/>
      <c r="F1779" s="3">
        <f t="shared" si="69"/>
        <v>0</v>
      </c>
    </row>
    <row r="1780" spans="1:6" x14ac:dyDescent="0.3">
      <c r="A1780" s="3"/>
      <c r="B1780" s="4"/>
      <c r="C1780" s="3"/>
      <c r="D1780" s="3">
        <f t="shared" si="70"/>
        <v>2900</v>
      </c>
      <c r="E1780" s="3"/>
      <c r="F1780" s="3">
        <f t="shared" si="69"/>
        <v>0</v>
      </c>
    </row>
    <row r="1781" spans="1:6" x14ac:dyDescent="0.3">
      <c r="A1781" s="3"/>
      <c r="B1781" s="4"/>
      <c r="C1781" s="3"/>
      <c r="D1781" s="3">
        <f>D1780+100</f>
        <v>3000</v>
      </c>
      <c r="E1781" s="3">
        <v>505</v>
      </c>
      <c r="F1781" s="3">
        <f t="shared" si="69"/>
        <v>288.4553254659719</v>
      </c>
    </row>
    <row r="1782" spans="1:6" x14ac:dyDescent="0.3">
      <c r="A1782" s="3"/>
      <c r="B1782" s="4"/>
      <c r="C1782" s="3"/>
      <c r="D1782" s="3">
        <f t="shared" si="70"/>
        <v>3100</v>
      </c>
      <c r="E1782" s="3">
        <v>505</v>
      </c>
      <c r="F1782" s="3">
        <f t="shared" si="69"/>
        <v>298.07050298150432</v>
      </c>
    </row>
    <row r="1783" spans="1:6" x14ac:dyDescent="0.3">
      <c r="A1783" s="3"/>
      <c r="B1783" s="4"/>
      <c r="C1783" s="3"/>
      <c r="D1783" s="3">
        <f t="shared" si="70"/>
        <v>3200</v>
      </c>
      <c r="E1783" s="3">
        <v>508</v>
      </c>
      <c r="F1783" s="3">
        <f t="shared" si="69"/>
        <v>309.51351622276167</v>
      </c>
    </row>
    <row r="1784" spans="1:6" x14ac:dyDescent="0.3">
      <c r="A1784" s="3"/>
      <c r="B1784" s="4"/>
      <c r="C1784" s="3"/>
      <c r="D1784" s="3">
        <f t="shared" si="70"/>
        <v>3300</v>
      </c>
      <c r="E1784" s="3">
        <v>515</v>
      </c>
      <c r="F1784" s="3">
        <f t="shared" si="69"/>
        <v>323.58404331974873</v>
      </c>
    </row>
    <row r="1785" spans="1:6" x14ac:dyDescent="0.3">
      <c r="A1785" s="3"/>
      <c r="B1785" s="4"/>
      <c r="C1785" s="3"/>
      <c r="D1785" s="3">
        <f t="shared" si="70"/>
        <v>3400</v>
      </c>
      <c r="E1785" s="3">
        <v>528</v>
      </c>
      <c r="F1785" s="3">
        <f t="shared" si="69"/>
        <v>341.80528071056949</v>
      </c>
    </row>
    <row r="1786" spans="1:6" x14ac:dyDescent="0.3">
      <c r="A1786" s="3"/>
      <c r="B1786" s="4"/>
      <c r="C1786" s="3"/>
      <c r="D1786" s="3">
        <f t="shared" si="70"/>
        <v>3500</v>
      </c>
      <c r="E1786" s="3">
        <v>542</v>
      </c>
      <c r="F1786" s="3">
        <f t="shared" si="69"/>
        <v>361.1879553854447</v>
      </c>
    </row>
    <row r="1787" spans="1:6" x14ac:dyDescent="0.3">
      <c r="A1787" s="3"/>
      <c r="B1787" s="4"/>
      <c r="C1787" s="3"/>
      <c r="D1787" s="3">
        <f t="shared" si="70"/>
        <v>3600</v>
      </c>
      <c r="E1787" s="3">
        <v>553</v>
      </c>
      <c r="F1787" s="3">
        <f t="shared" si="69"/>
        <v>379.04743362221581</v>
      </c>
    </row>
    <row r="1788" spans="1:6" x14ac:dyDescent="0.3">
      <c r="A1788" s="3"/>
      <c r="B1788" s="4"/>
      <c r="C1788" s="3"/>
      <c r="D1788" s="3">
        <f t="shared" si="70"/>
        <v>3700</v>
      </c>
      <c r="E1788" s="3">
        <v>561</v>
      </c>
      <c r="F1788" s="3">
        <f t="shared" si="69"/>
        <v>395.21235582159596</v>
      </c>
    </row>
    <row r="1789" spans="1:6" x14ac:dyDescent="0.3">
      <c r="A1789" s="3"/>
      <c r="B1789" s="4"/>
      <c r="C1789" s="3"/>
      <c r="D1789" s="3">
        <f t="shared" si="70"/>
        <v>3800</v>
      </c>
      <c r="E1789" s="3">
        <v>566</v>
      </c>
      <c r="F1789" s="3">
        <f t="shared" si="69"/>
        <v>409.51136238429859</v>
      </c>
    </row>
    <row r="1790" spans="1:6" x14ac:dyDescent="0.3">
      <c r="A1790" s="3"/>
      <c r="B1790" s="4"/>
      <c r="C1790" s="3"/>
      <c r="D1790" s="3">
        <f t="shared" si="70"/>
        <v>3900</v>
      </c>
      <c r="E1790" s="3">
        <v>571</v>
      </c>
      <c r="F1790" s="3">
        <f t="shared" si="69"/>
        <v>424.0007685017643</v>
      </c>
    </row>
    <row r="1791" spans="1:6" x14ac:dyDescent="0.3">
      <c r="A1791" s="3"/>
      <c r="B1791" s="4"/>
      <c r="C1791" s="3"/>
      <c r="D1791" s="3">
        <f t="shared" si="70"/>
        <v>4000</v>
      </c>
      <c r="E1791" s="3">
        <v>577</v>
      </c>
      <c r="F1791" s="3">
        <f t="shared" si="69"/>
        <v>439.44217239304504</v>
      </c>
    </row>
    <row r="1792" spans="1:6" x14ac:dyDescent="0.3">
      <c r="A1792" s="3"/>
      <c r="B1792" s="4"/>
      <c r="C1792" s="3"/>
      <c r="D1792" s="3">
        <f t="shared" si="70"/>
        <v>4100</v>
      </c>
      <c r="E1792" s="3">
        <v>583</v>
      </c>
      <c r="F1792" s="3">
        <f t="shared" si="69"/>
        <v>455.11205575004135</v>
      </c>
    </row>
    <row r="1793" spans="1:6" x14ac:dyDescent="0.3">
      <c r="A1793" s="3"/>
      <c r="B1793" s="4"/>
      <c r="C1793" s="3"/>
      <c r="D1793" s="3">
        <f t="shared" si="70"/>
        <v>4200</v>
      </c>
      <c r="E1793" s="3">
        <v>587</v>
      </c>
      <c r="F1793" s="3">
        <f t="shared" si="69"/>
        <v>469.41106231274398</v>
      </c>
    </row>
    <row r="1794" spans="1:6" x14ac:dyDescent="0.3">
      <c r="A1794" s="3"/>
      <c r="B1794" s="4"/>
      <c r="C1794" s="3"/>
      <c r="D1794" s="3">
        <f t="shared" si="70"/>
        <v>4300</v>
      </c>
      <c r="E1794" s="3">
        <v>588</v>
      </c>
      <c r="F1794" s="3">
        <f t="shared" si="69"/>
        <v>481.40623426281411</v>
      </c>
    </row>
    <row r="1795" spans="1:6" x14ac:dyDescent="0.3">
      <c r="A1795" s="3"/>
      <c r="B1795" s="4"/>
      <c r="C1795" s="3"/>
      <c r="D1795" s="3">
        <f t="shared" si="70"/>
        <v>4400</v>
      </c>
      <c r="E1795" s="3">
        <v>590</v>
      </c>
      <c r="F1795" s="3">
        <f t="shared" si="69"/>
        <v>494.27724416479413</v>
      </c>
    </row>
    <row r="1796" spans="1:6" x14ac:dyDescent="0.3">
      <c r="A1796" s="3"/>
      <c r="B1796" s="4"/>
      <c r="C1796" s="3"/>
      <c r="D1796" s="3">
        <f t="shared" si="70"/>
        <v>4500</v>
      </c>
      <c r="E1796" s="3">
        <v>594</v>
      </c>
      <c r="F1796" s="3">
        <f t="shared" si="69"/>
        <v>508.93800988154646</v>
      </c>
    </row>
    <row r="1797" spans="1:6" x14ac:dyDescent="0.3">
      <c r="A1797" s="3"/>
      <c r="B1797" s="4"/>
      <c r="C1797" s="3"/>
      <c r="D1797" s="3">
        <f t="shared" si="70"/>
        <v>4600</v>
      </c>
      <c r="E1797" s="3">
        <v>597</v>
      </c>
      <c r="F1797" s="3">
        <f t="shared" si="69"/>
        <v>522.87525729019933</v>
      </c>
    </row>
    <row r="1798" spans="1:6" x14ac:dyDescent="0.3">
      <c r="A1798" s="3"/>
      <c r="B1798" s="4"/>
      <c r="C1798" s="3"/>
      <c r="D1798" s="3">
        <f t="shared" si="70"/>
        <v>4700</v>
      </c>
      <c r="E1798" s="3">
        <v>598</v>
      </c>
      <c r="F1798" s="3">
        <f t="shared" si="69"/>
        <v>535.13698861693774</v>
      </c>
    </row>
    <row r="1799" spans="1:6" x14ac:dyDescent="0.3">
      <c r="A1799" s="3"/>
      <c r="B1799" s="4"/>
      <c r="C1799" s="3"/>
      <c r="D1799" s="3">
        <f t="shared" si="70"/>
        <v>4800</v>
      </c>
      <c r="E1799" s="3">
        <v>601</v>
      </c>
      <c r="F1799" s="3">
        <f t="shared" si="69"/>
        <v>549.26463558035368</v>
      </c>
    </row>
    <row r="1800" spans="1:6" x14ac:dyDescent="0.3">
      <c r="A1800" s="3"/>
      <c r="B1800" s="4"/>
      <c r="C1800" s="3"/>
      <c r="D1800" s="3">
        <f t="shared" si="70"/>
        <v>4900</v>
      </c>
      <c r="E1800" s="3">
        <v>602</v>
      </c>
      <c r="F1800" s="3">
        <f t="shared" si="69"/>
        <v>561.64060663994974</v>
      </c>
    </row>
    <row r="1801" spans="1:6" x14ac:dyDescent="0.3">
      <c r="A1801" s="3"/>
      <c r="B1801" s="4"/>
      <c r="C1801" s="3"/>
      <c r="D1801" s="3">
        <f t="shared" si="70"/>
        <v>5000</v>
      </c>
      <c r="E1801" s="3">
        <v>602</v>
      </c>
      <c r="F1801" s="3">
        <f t="shared" si="69"/>
        <v>573.10265983668342</v>
      </c>
    </row>
    <row r="1802" spans="1:6" x14ac:dyDescent="0.3">
      <c r="A1802" s="3"/>
      <c r="B1802" s="4"/>
      <c r="C1802" s="3"/>
      <c r="D1802" s="3">
        <f t="shared" si="70"/>
        <v>5100</v>
      </c>
      <c r="E1802" s="3">
        <v>601</v>
      </c>
      <c r="F1802" s="3">
        <f t="shared" si="69"/>
        <v>583.59367530412578</v>
      </c>
    </row>
    <row r="1803" spans="1:6" x14ac:dyDescent="0.3">
      <c r="A1803" s="3"/>
      <c r="B1803" s="4"/>
      <c r="C1803" s="3"/>
      <c r="D1803" s="3">
        <f t="shared" si="70"/>
        <v>5200</v>
      </c>
      <c r="E1803" s="3">
        <v>597</v>
      </c>
      <c r="F1803" s="3">
        <f t="shared" si="69"/>
        <v>591.07637780631239</v>
      </c>
    </row>
    <row r="1804" spans="1:6" x14ac:dyDescent="0.3">
      <c r="A1804" s="3"/>
      <c r="B1804" s="4"/>
      <c r="C1804" s="3"/>
      <c r="D1804" s="3">
        <f t="shared" si="70"/>
        <v>5300</v>
      </c>
      <c r="E1804" s="3">
        <v>594</v>
      </c>
      <c r="F1804" s="3">
        <f t="shared" si="69"/>
        <v>599.41587830493245</v>
      </c>
    </row>
    <row r="1805" spans="1:6" x14ac:dyDescent="0.3">
      <c r="A1805" s="3"/>
      <c r="B1805" s="4"/>
      <c r="C1805" s="3"/>
      <c r="D1805" s="3">
        <f t="shared" si="70"/>
        <v>5400</v>
      </c>
      <c r="E1805" s="3">
        <v>589</v>
      </c>
      <c r="F1805" s="3">
        <f t="shared" si="69"/>
        <v>605.58482387925426</v>
      </c>
    </row>
    <row r="1806" spans="1:6" x14ac:dyDescent="0.3">
      <c r="A1806" s="3"/>
      <c r="B1806" s="4"/>
      <c r="C1806" s="3"/>
      <c r="D1806" s="3">
        <f t="shared" si="70"/>
        <v>5500</v>
      </c>
      <c r="E1806" s="3">
        <v>582</v>
      </c>
      <c r="F1806" s="3">
        <f t="shared" si="69"/>
        <v>609.46897479641996</v>
      </c>
    </row>
    <row r="1807" spans="1:6" x14ac:dyDescent="0.3">
      <c r="A1807" s="3"/>
      <c r="B1807" s="4"/>
      <c r="C1807" s="3"/>
      <c r="D1807" s="3">
        <f t="shared" si="70"/>
        <v>5600</v>
      </c>
      <c r="E1807" s="3">
        <v>575</v>
      </c>
      <c r="F1807" s="3">
        <f t="shared" si="69"/>
        <v>613.08656633691714</v>
      </c>
    </row>
    <row r="1808" spans="1:6" x14ac:dyDescent="0.3">
      <c r="A1808" s="3"/>
      <c r="B1808" s="4"/>
      <c r="C1808" s="3"/>
      <c r="D1808" s="3">
        <f t="shared" si="70"/>
        <v>5700</v>
      </c>
      <c r="E1808" s="3">
        <v>573</v>
      </c>
      <c r="F1808" s="3">
        <f t="shared" si="69"/>
        <v>621.8639858114924</v>
      </c>
    </row>
    <row r="1809" spans="1:6" x14ac:dyDescent="0.3">
      <c r="A1809" s="3"/>
      <c r="B1809" s="4"/>
      <c r="C1809" s="3"/>
      <c r="D1809" s="3">
        <f t="shared" si="70"/>
        <v>5800</v>
      </c>
      <c r="E1809" s="3">
        <v>571</v>
      </c>
      <c r="F1809" s="3">
        <f t="shared" si="69"/>
        <v>630.56524546416233</v>
      </c>
    </row>
    <row r="1810" spans="1:6" x14ac:dyDescent="0.3">
      <c r="A1810" s="3"/>
      <c r="B1810" s="4"/>
      <c r="C1810" s="3"/>
      <c r="D1810" s="3">
        <f t="shared" si="70"/>
        <v>5900</v>
      </c>
      <c r="E1810" s="3">
        <v>566</v>
      </c>
      <c r="F1810" s="3">
        <f t="shared" si="69"/>
        <v>635.82027317562165</v>
      </c>
    </row>
    <row r="1811" spans="1:6" x14ac:dyDescent="0.3">
      <c r="A1811" s="3"/>
      <c r="B1811" s="4"/>
      <c r="C1811" s="3"/>
      <c r="D1811" s="3">
        <f t="shared" si="70"/>
        <v>6000</v>
      </c>
      <c r="E1811" s="3">
        <v>560</v>
      </c>
      <c r="F1811" s="3">
        <f t="shared" si="69"/>
        <v>639.74250400373978</v>
      </c>
    </row>
    <row r="1812" spans="1:6" x14ac:dyDescent="0.3">
      <c r="A1812" s="3"/>
      <c r="B1812" s="4"/>
      <c r="C1812" s="3"/>
      <c r="D1812" s="3">
        <f t="shared" si="70"/>
        <v>6100</v>
      </c>
      <c r="E1812" s="3">
        <v>553</v>
      </c>
      <c r="F1812" s="3">
        <f t="shared" si="69"/>
        <v>642.2748180820879</v>
      </c>
    </row>
    <row r="1813" spans="1:6" x14ac:dyDescent="0.3">
      <c r="A1813" s="3"/>
      <c r="B1813" s="4"/>
      <c r="C1813" s="3"/>
      <c r="D1813" s="3">
        <f t="shared" si="70"/>
        <v>6200</v>
      </c>
      <c r="E1813" s="3">
        <v>546</v>
      </c>
      <c r="F1813" s="3">
        <f t="shared" si="69"/>
        <v>644.54057278376774</v>
      </c>
    </row>
    <row r="1814" spans="1:6" x14ac:dyDescent="0.3">
      <c r="A1814" s="3"/>
      <c r="B1814" s="4"/>
      <c r="C1814" s="3"/>
      <c r="D1814" s="3">
        <f t="shared" si="70"/>
        <v>6300</v>
      </c>
      <c r="E1814" s="3">
        <v>537</v>
      </c>
      <c r="F1814" s="3">
        <f t="shared" si="69"/>
        <v>644.14073371876543</v>
      </c>
    </row>
    <row r="1815" spans="1:6" x14ac:dyDescent="0.3">
      <c r="A1815" s="3"/>
      <c r="B1815" s="4"/>
      <c r="C1815" s="3"/>
      <c r="D1815" s="3">
        <f t="shared" si="70"/>
        <v>6400</v>
      </c>
      <c r="E1815" s="3">
        <v>528</v>
      </c>
      <c r="F1815" s="3">
        <f t="shared" si="69"/>
        <v>643.39817545518963</v>
      </c>
    </row>
    <row r="1816" spans="1:6" x14ac:dyDescent="0.3">
      <c r="A1816" s="3"/>
      <c r="B1816" s="4"/>
      <c r="C1816" s="3"/>
      <c r="D1816" s="3">
        <f t="shared" si="70"/>
        <v>6500</v>
      </c>
      <c r="E1816" s="3">
        <v>519</v>
      </c>
      <c r="F1816" s="3">
        <f t="shared" si="69"/>
        <v>642.31289799304045</v>
      </c>
    </row>
    <row r="1817" spans="1:6" x14ac:dyDescent="0.3">
      <c r="A1817" s="3"/>
      <c r="B1817" s="4"/>
      <c r="C1817" s="3"/>
      <c r="D1817" s="3">
        <f t="shared" si="70"/>
        <v>6600</v>
      </c>
      <c r="E1817" s="3">
        <v>511</v>
      </c>
      <c r="F1817" s="3">
        <f t="shared" si="69"/>
        <v>642.14153839375365</v>
      </c>
    </row>
    <row r="1818" spans="1:6" x14ac:dyDescent="0.3">
      <c r="A1818" s="3"/>
      <c r="B1818" s="4"/>
      <c r="C1818" s="3"/>
      <c r="D1818" s="3">
        <f t="shared" si="70"/>
        <v>6700</v>
      </c>
      <c r="E1818" s="3">
        <v>501</v>
      </c>
      <c r="F1818" s="3">
        <f t="shared" si="69"/>
        <v>639.11418547302162</v>
      </c>
    </row>
    <row r="1819" spans="1:6" x14ac:dyDescent="0.3">
      <c r="A1819" s="3"/>
      <c r="B1819" s="4"/>
      <c r="C1819" s="3"/>
      <c r="D1819" s="3">
        <f t="shared" si="70"/>
        <v>6800</v>
      </c>
      <c r="E1819" s="3">
        <v>489</v>
      </c>
      <c r="F1819" s="3">
        <f t="shared" si="69"/>
        <v>633.11659949798661</v>
      </c>
    </row>
    <row r="1820" spans="1:6" x14ac:dyDescent="0.3">
      <c r="A1820" s="3"/>
      <c r="B1820" s="4"/>
      <c r="C1820" s="3"/>
      <c r="D1820" s="3">
        <f t="shared" si="70"/>
        <v>6900</v>
      </c>
      <c r="E1820" s="3">
        <v>479</v>
      </c>
      <c r="F1820" s="3">
        <f t="shared" si="69"/>
        <v>629.28956844724996</v>
      </c>
    </row>
    <row r="1821" spans="1:6" x14ac:dyDescent="0.3">
      <c r="A1821" s="3"/>
      <c r="B1821" s="4"/>
      <c r="C1821" s="3"/>
      <c r="D1821" s="3">
        <f t="shared" si="70"/>
        <v>7000</v>
      </c>
      <c r="E1821" s="3">
        <v>467</v>
      </c>
      <c r="F1821" s="3">
        <f t="shared" si="69"/>
        <v>622.41614452030512</v>
      </c>
    </row>
    <row r="1822" spans="1:6" x14ac:dyDescent="0.3">
      <c r="A1822" s="3"/>
      <c r="B1822" s="4" t="s">
        <v>53</v>
      </c>
      <c r="C1822" s="3" t="s">
        <v>79</v>
      </c>
      <c r="D1822" s="3" t="s">
        <v>272</v>
      </c>
      <c r="E1822" s="3">
        <v>3.75</v>
      </c>
    </row>
    <row r="1823" spans="1:6" x14ac:dyDescent="0.3">
      <c r="A1823" s="3"/>
      <c r="B1823" s="4"/>
      <c r="C1823" s="3">
        <v>11.5</v>
      </c>
      <c r="D1823" s="3" t="s">
        <v>273</v>
      </c>
      <c r="E1823" s="3">
        <v>4.1550000000000002</v>
      </c>
    </row>
    <row r="1824" spans="1:6" x14ac:dyDescent="0.3">
      <c r="A1824" s="3"/>
      <c r="B1824" s="4"/>
      <c r="C1824" s="3"/>
      <c r="D1824" s="4" t="s">
        <v>274</v>
      </c>
      <c r="E1824" s="3">
        <v>2.125</v>
      </c>
    </row>
    <row r="1825" spans="1:6" x14ac:dyDescent="0.3">
      <c r="A1825" s="3"/>
      <c r="B1825" s="4"/>
      <c r="C1825" s="3"/>
      <c r="D1825" s="4" t="s">
        <v>275</v>
      </c>
      <c r="E1825" s="3">
        <v>246</v>
      </c>
    </row>
    <row r="1826" spans="1:6" x14ac:dyDescent="0.3">
      <c r="A1826" s="3"/>
      <c r="B1826" s="4"/>
      <c r="C1826" s="3"/>
      <c r="D1826" s="4" t="s">
        <v>276</v>
      </c>
      <c r="E1826" s="3">
        <v>0.72399999999999998</v>
      </c>
    </row>
    <row r="1827" spans="1:6" ht="28.8" x14ac:dyDescent="0.3">
      <c r="A1827" s="3"/>
      <c r="B1827" s="4"/>
      <c r="C1827" s="3"/>
      <c r="D1827" s="4" t="s">
        <v>277</v>
      </c>
      <c r="E1827" s="3">
        <v>407</v>
      </c>
    </row>
    <row r="1828" spans="1:6" x14ac:dyDescent="0.3">
      <c r="A1828" s="3"/>
      <c r="B1828" s="4"/>
      <c r="C1828" s="3"/>
      <c r="D1828" s="3">
        <v>2500</v>
      </c>
      <c r="E1828" s="3"/>
      <c r="F1828" s="3">
        <f>E1828*D1828*2*PI()/60/550</f>
        <v>0</v>
      </c>
    </row>
    <row r="1829" spans="1:6" x14ac:dyDescent="0.3">
      <c r="A1829" s="3"/>
      <c r="B1829" s="4"/>
      <c r="C1829" s="3"/>
      <c r="D1829" s="3">
        <f>2600</f>
        <v>2600</v>
      </c>
      <c r="E1829" s="3"/>
      <c r="F1829" s="3">
        <f t="shared" ref="F1829:F1873" si="71">E1829*D1829*2*PI()/60/550</f>
        <v>0</v>
      </c>
    </row>
    <row r="1830" spans="1:6" x14ac:dyDescent="0.3">
      <c r="A1830" s="3"/>
      <c r="B1830" s="4"/>
      <c r="C1830" s="3"/>
      <c r="D1830" s="3">
        <f t="shared" ref="D1830:D1873" si="72">D1829+100</f>
        <v>2700</v>
      </c>
      <c r="E1830" s="3"/>
      <c r="F1830" s="3">
        <f t="shared" si="71"/>
        <v>0</v>
      </c>
    </row>
    <row r="1831" spans="1:6" x14ac:dyDescent="0.3">
      <c r="A1831" s="3"/>
      <c r="B1831" s="4"/>
      <c r="C1831" s="3"/>
      <c r="D1831" s="3">
        <f t="shared" si="72"/>
        <v>2800</v>
      </c>
      <c r="E1831" s="3"/>
      <c r="F1831" s="3">
        <f t="shared" si="71"/>
        <v>0</v>
      </c>
    </row>
    <row r="1832" spans="1:6" x14ac:dyDescent="0.3">
      <c r="A1832" s="3"/>
      <c r="B1832" s="4"/>
      <c r="C1832" s="3"/>
      <c r="D1832" s="3">
        <f t="shared" si="72"/>
        <v>2900</v>
      </c>
      <c r="E1832" s="3"/>
      <c r="F1832" s="3">
        <f t="shared" si="71"/>
        <v>0</v>
      </c>
    </row>
    <row r="1833" spans="1:6" x14ac:dyDescent="0.3">
      <c r="A1833" s="3"/>
      <c r="B1833" s="4"/>
      <c r="C1833" s="3"/>
      <c r="D1833" s="3">
        <f>D1832+100</f>
        <v>3000</v>
      </c>
      <c r="E1833" s="3">
        <v>438</v>
      </c>
      <c r="F1833" s="3">
        <f t="shared" si="71"/>
        <v>250.18501495860534</v>
      </c>
    </row>
    <row r="1834" spans="1:6" x14ac:dyDescent="0.3">
      <c r="A1834" s="3"/>
      <c r="B1834" s="4"/>
      <c r="C1834" s="3"/>
      <c r="D1834" s="3">
        <f t="shared" si="72"/>
        <v>3100</v>
      </c>
      <c r="E1834" s="3">
        <v>461</v>
      </c>
      <c r="F1834" s="3">
        <f t="shared" si="71"/>
        <v>272.10000371182866</v>
      </c>
    </row>
    <row r="1835" spans="1:6" x14ac:dyDescent="0.3">
      <c r="A1835" s="3"/>
      <c r="B1835" s="4"/>
      <c r="C1835" s="3"/>
      <c r="D1835" s="3">
        <f t="shared" si="72"/>
        <v>3200</v>
      </c>
      <c r="E1835" s="3">
        <v>472</v>
      </c>
      <c r="F1835" s="3">
        <f t="shared" si="71"/>
        <v>287.57948751406207</v>
      </c>
    </row>
    <row r="1836" spans="1:6" x14ac:dyDescent="0.3">
      <c r="A1836" s="3"/>
      <c r="B1836" s="4"/>
      <c r="C1836" s="3"/>
      <c r="D1836" s="3">
        <f t="shared" si="72"/>
        <v>3300</v>
      </c>
      <c r="E1836" s="3">
        <v>485</v>
      </c>
      <c r="F1836" s="3">
        <f t="shared" si="71"/>
        <v>304.73448739820998</v>
      </c>
    </row>
    <row r="1837" spans="1:6" x14ac:dyDescent="0.3">
      <c r="A1837" s="3"/>
      <c r="B1837" s="4"/>
      <c r="C1837" s="3"/>
      <c r="D1837" s="3">
        <f t="shared" si="72"/>
        <v>3400</v>
      </c>
      <c r="E1837" s="3">
        <v>506</v>
      </c>
      <c r="F1837" s="3">
        <f t="shared" si="71"/>
        <v>327.5633940142958</v>
      </c>
    </row>
    <row r="1838" spans="1:6" x14ac:dyDescent="0.3">
      <c r="A1838" s="3"/>
      <c r="B1838" s="4"/>
      <c r="C1838" s="3"/>
      <c r="D1838" s="3">
        <f t="shared" si="72"/>
        <v>3500</v>
      </c>
      <c r="E1838" s="3">
        <v>526</v>
      </c>
      <c r="F1838" s="3">
        <f t="shared" si="71"/>
        <v>350.5255803187157</v>
      </c>
    </row>
    <row r="1839" spans="1:6" x14ac:dyDescent="0.3">
      <c r="A1839" s="3"/>
      <c r="B1839" s="4"/>
      <c r="C1839" s="3"/>
      <c r="D1839" s="3">
        <f t="shared" si="72"/>
        <v>3600</v>
      </c>
      <c r="E1839" s="3">
        <v>542</v>
      </c>
      <c r="F1839" s="3">
        <f t="shared" si="71"/>
        <v>371.50761125360026</v>
      </c>
    </row>
    <row r="1840" spans="1:6" x14ac:dyDescent="0.3">
      <c r="A1840" s="3"/>
      <c r="B1840" s="4"/>
      <c r="C1840" s="3"/>
      <c r="D1840" s="3">
        <f t="shared" si="72"/>
        <v>3700</v>
      </c>
      <c r="E1840" s="3">
        <v>555</v>
      </c>
      <c r="F1840" s="3">
        <f t="shared" si="71"/>
        <v>390.98548570585695</v>
      </c>
    </row>
    <row r="1841" spans="1:6" x14ac:dyDescent="0.3">
      <c r="A1841" s="3"/>
      <c r="B1841" s="4"/>
      <c r="C1841" s="3"/>
      <c r="D1841" s="3">
        <f t="shared" si="72"/>
        <v>3800</v>
      </c>
      <c r="E1841" s="3">
        <v>561</v>
      </c>
      <c r="F1841" s="3">
        <f t="shared" si="71"/>
        <v>405.89377084380129</v>
      </c>
    </row>
    <row r="1842" spans="1:6" x14ac:dyDescent="0.3">
      <c r="A1842" s="3"/>
      <c r="B1842" s="4"/>
      <c r="C1842" s="3"/>
      <c r="D1842" s="3">
        <f t="shared" si="72"/>
        <v>3900</v>
      </c>
      <c r="E1842" s="3">
        <v>561</v>
      </c>
      <c r="F1842" s="3">
        <f t="shared" si="71"/>
        <v>416.57518586600656</v>
      </c>
    </row>
    <row r="1843" spans="1:6" x14ac:dyDescent="0.3">
      <c r="A1843" s="3"/>
      <c r="B1843" s="4"/>
      <c r="C1843" s="3"/>
      <c r="D1843" s="3">
        <f t="shared" si="72"/>
        <v>4000</v>
      </c>
      <c r="E1843" s="3">
        <v>561</v>
      </c>
      <c r="F1843" s="3">
        <f t="shared" si="71"/>
        <v>427.25660088821184</v>
      </c>
    </row>
    <row r="1844" spans="1:6" x14ac:dyDescent="0.3">
      <c r="A1844" s="3"/>
      <c r="B1844" s="4"/>
      <c r="C1844" s="3"/>
      <c r="D1844" s="3">
        <f t="shared" si="72"/>
        <v>4100</v>
      </c>
      <c r="E1844" s="3">
        <v>566</v>
      </c>
      <c r="F1844" s="3">
        <f t="shared" si="71"/>
        <v>441.84120678305902</v>
      </c>
    </row>
    <row r="1845" spans="1:6" x14ac:dyDescent="0.3">
      <c r="A1845" s="3"/>
      <c r="B1845" s="4"/>
      <c r="C1845" s="3"/>
      <c r="D1845" s="3">
        <f t="shared" si="72"/>
        <v>4200</v>
      </c>
      <c r="E1845" s="3">
        <v>575</v>
      </c>
      <c r="F1845" s="3">
        <f t="shared" si="71"/>
        <v>459.81492475268789</v>
      </c>
    </row>
    <row r="1846" spans="1:6" x14ac:dyDescent="0.3">
      <c r="A1846" s="3"/>
      <c r="B1846" s="4"/>
      <c r="C1846" s="3"/>
      <c r="D1846" s="3">
        <f t="shared" si="72"/>
        <v>4300</v>
      </c>
      <c r="E1846" s="3">
        <v>580</v>
      </c>
      <c r="F1846" s="3">
        <f t="shared" si="71"/>
        <v>474.85648957896626</v>
      </c>
    </row>
    <row r="1847" spans="1:6" x14ac:dyDescent="0.3">
      <c r="A1847" s="3"/>
      <c r="B1847" s="4"/>
      <c r="C1847" s="3"/>
      <c r="D1847" s="3">
        <f t="shared" si="72"/>
        <v>4400</v>
      </c>
      <c r="E1847" s="3">
        <v>581</v>
      </c>
      <c r="F1847" s="3">
        <f t="shared" si="71"/>
        <v>486.73742179617858</v>
      </c>
    </row>
    <row r="1848" spans="1:6" x14ac:dyDescent="0.3">
      <c r="A1848" s="3"/>
      <c r="B1848" s="4"/>
      <c r="C1848" s="3"/>
      <c r="D1848" s="3">
        <f t="shared" si="72"/>
        <v>4500</v>
      </c>
      <c r="E1848" s="3">
        <v>582</v>
      </c>
      <c r="F1848" s="3">
        <f t="shared" si="71"/>
        <v>498.65643392434356</v>
      </c>
    </row>
    <row r="1849" spans="1:6" x14ac:dyDescent="0.3">
      <c r="A1849" s="3"/>
      <c r="B1849" s="4"/>
      <c r="C1849" s="3"/>
      <c r="D1849" s="3">
        <f t="shared" si="72"/>
        <v>4600</v>
      </c>
      <c r="E1849" s="3">
        <v>583</v>
      </c>
      <c r="F1849" s="3">
        <f t="shared" si="71"/>
        <v>510.61352596346109</v>
      </c>
    </row>
    <row r="1850" spans="1:6" x14ac:dyDescent="0.3">
      <c r="A1850" s="3"/>
      <c r="B1850" s="4"/>
      <c r="C1850" s="3"/>
      <c r="D1850" s="3">
        <f t="shared" si="72"/>
        <v>4700</v>
      </c>
      <c r="E1850" s="3">
        <v>583</v>
      </c>
      <c r="F1850" s="3">
        <f t="shared" si="71"/>
        <v>521.71382000614494</v>
      </c>
    </row>
    <row r="1851" spans="1:6" x14ac:dyDescent="0.3">
      <c r="A1851" s="3"/>
      <c r="B1851" s="4"/>
      <c r="C1851" s="3"/>
      <c r="D1851" s="3">
        <f t="shared" si="72"/>
        <v>4800</v>
      </c>
      <c r="E1851" s="3">
        <v>585</v>
      </c>
      <c r="F1851" s="3">
        <f t="shared" si="71"/>
        <v>534.64194977455384</v>
      </c>
    </row>
    <row r="1852" spans="1:6" x14ac:dyDescent="0.3">
      <c r="A1852" s="3"/>
      <c r="B1852" s="4"/>
      <c r="C1852" s="3"/>
      <c r="D1852" s="3">
        <f t="shared" si="72"/>
        <v>4900</v>
      </c>
      <c r="E1852" s="3">
        <v>589</v>
      </c>
      <c r="F1852" s="3">
        <f t="shared" si="71"/>
        <v>549.51215500154569</v>
      </c>
    </row>
    <row r="1853" spans="1:6" x14ac:dyDescent="0.3">
      <c r="A1853" s="3"/>
      <c r="B1853" s="4"/>
      <c r="C1853" s="3"/>
      <c r="D1853" s="3">
        <f t="shared" si="72"/>
        <v>5000</v>
      </c>
      <c r="E1853" s="3">
        <v>595</v>
      </c>
      <c r="F1853" s="3">
        <f t="shared" si="71"/>
        <v>566.43867541997793</v>
      </c>
    </row>
    <row r="1854" spans="1:6" x14ac:dyDescent="0.3">
      <c r="A1854" s="3"/>
      <c r="B1854" s="4"/>
      <c r="C1854" s="3"/>
      <c r="D1854" s="3">
        <f t="shared" si="72"/>
        <v>5100</v>
      </c>
      <c r="E1854" s="3">
        <v>602</v>
      </c>
      <c r="F1854" s="3">
        <f t="shared" si="71"/>
        <v>584.56471303341721</v>
      </c>
    </row>
    <row r="1855" spans="1:6" x14ac:dyDescent="0.3">
      <c r="A1855" s="3"/>
      <c r="B1855" s="4"/>
      <c r="C1855" s="3"/>
      <c r="D1855" s="3">
        <f t="shared" si="72"/>
        <v>5200</v>
      </c>
      <c r="E1855" s="3">
        <v>607</v>
      </c>
      <c r="F1855" s="3">
        <f t="shared" si="71"/>
        <v>600.97715465398915</v>
      </c>
    </row>
    <row r="1856" spans="1:6" x14ac:dyDescent="0.3">
      <c r="A1856" s="3"/>
      <c r="B1856" s="4"/>
      <c r="C1856" s="3"/>
      <c r="D1856" s="3">
        <f t="shared" si="72"/>
        <v>5300</v>
      </c>
      <c r="E1856" s="3">
        <v>609</v>
      </c>
      <c r="F1856" s="3">
        <f t="shared" si="71"/>
        <v>614.55264290859247</v>
      </c>
    </row>
    <row r="1857" spans="1:6" x14ac:dyDescent="0.3">
      <c r="A1857" s="3"/>
      <c r="B1857" s="4"/>
      <c r="C1857" s="3"/>
      <c r="D1857" s="3">
        <f t="shared" si="72"/>
        <v>5400</v>
      </c>
      <c r="E1857" s="3">
        <v>610</v>
      </c>
      <c r="F1857" s="3">
        <f t="shared" si="71"/>
        <v>627.17613338938042</v>
      </c>
    </row>
    <row r="1858" spans="1:6" x14ac:dyDescent="0.3">
      <c r="A1858" s="3"/>
      <c r="B1858" s="4"/>
      <c r="C1858" s="3"/>
      <c r="D1858" s="3">
        <f t="shared" si="72"/>
        <v>5500</v>
      </c>
      <c r="E1858" s="3">
        <v>611</v>
      </c>
      <c r="F1858" s="3">
        <f t="shared" si="71"/>
        <v>639.83770378112115</v>
      </c>
    </row>
    <row r="1859" spans="1:6" x14ac:dyDescent="0.3">
      <c r="A1859" s="3"/>
      <c r="B1859" s="4"/>
      <c r="C1859" s="3"/>
      <c r="D1859" s="3">
        <f t="shared" si="72"/>
        <v>5600</v>
      </c>
      <c r="E1859" s="3">
        <v>611</v>
      </c>
      <c r="F1859" s="3">
        <f t="shared" si="71"/>
        <v>651.47111657714152</v>
      </c>
    </row>
    <row r="1860" spans="1:6" x14ac:dyDescent="0.3">
      <c r="A1860" s="3"/>
      <c r="B1860" s="4"/>
      <c r="C1860" s="3"/>
      <c r="D1860" s="3">
        <f t="shared" si="72"/>
        <v>5700</v>
      </c>
      <c r="E1860" s="3">
        <v>609</v>
      </c>
      <c r="F1860" s="3">
        <f t="shared" si="71"/>
        <v>660.93397444886352</v>
      </c>
    </row>
    <row r="1861" spans="1:6" x14ac:dyDescent="0.3">
      <c r="A1861" s="3"/>
      <c r="B1861" s="4"/>
      <c r="C1861" s="3"/>
      <c r="D1861" s="3">
        <f t="shared" si="72"/>
        <v>5800</v>
      </c>
      <c r="E1861" s="3">
        <v>606</v>
      </c>
      <c r="F1861" s="3">
        <f t="shared" si="71"/>
        <v>669.21635508105487</v>
      </c>
    </row>
    <row r="1862" spans="1:6" x14ac:dyDescent="0.3">
      <c r="A1862" s="3"/>
      <c r="B1862" s="4"/>
      <c r="C1862" s="3"/>
      <c r="D1862" s="3">
        <f t="shared" si="72"/>
        <v>5900</v>
      </c>
      <c r="E1862" s="3">
        <v>603</v>
      </c>
      <c r="F1862" s="3">
        <f t="shared" si="71"/>
        <v>677.38449598038835</v>
      </c>
    </row>
    <row r="1863" spans="1:6" x14ac:dyDescent="0.3">
      <c r="A1863" s="3"/>
      <c r="B1863" s="4"/>
      <c r="C1863" s="3"/>
      <c r="D1863" s="3">
        <f t="shared" si="72"/>
        <v>6000</v>
      </c>
      <c r="E1863" s="3">
        <v>600</v>
      </c>
      <c r="F1863" s="3">
        <f t="shared" si="71"/>
        <v>685.43839714686396</v>
      </c>
    </row>
    <row r="1864" spans="1:6" x14ac:dyDescent="0.3">
      <c r="A1864" s="3"/>
      <c r="B1864" s="4"/>
      <c r="C1864" s="3"/>
      <c r="D1864" s="3">
        <f t="shared" si="72"/>
        <v>6100</v>
      </c>
      <c r="E1864" s="3">
        <v>595</v>
      </c>
      <c r="F1864" s="3">
        <f t="shared" si="71"/>
        <v>691.05518401237305</v>
      </c>
    </row>
    <row r="1865" spans="1:6" x14ac:dyDescent="0.3">
      <c r="A1865" s="3"/>
      <c r="B1865" s="4"/>
      <c r="C1865" s="3"/>
      <c r="D1865" s="3">
        <f t="shared" si="72"/>
        <v>6200</v>
      </c>
      <c r="E1865" s="3">
        <v>590</v>
      </c>
      <c r="F1865" s="3">
        <f t="shared" si="71"/>
        <v>696.48157132311906</v>
      </c>
    </row>
    <row r="1866" spans="1:6" x14ac:dyDescent="0.3">
      <c r="A1866" s="3"/>
      <c r="B1866" s="4"/>
      <c r="C1866" s="3"/>
      <c r="D1866" s="3">
        <f t="shared" si="72"/>
        <v>6300</v>
      </c>
      <c r="E1866" s="3">
        <v>582</v>
      </c>
      <c r="F1866" s="3">
        <f t="shared" si="71"/>
        <v>698.11900749408085</v>
      </c>
    </row>
    <row r="1867" spans="1:6" x14ac:dyDescent="0.3">
      <c r="A1867" s="3"/>
      <c r="B1867" s="4"/>
      <c r="C1867" s="3"/>
      <c r="D1867" s="3">
        <f t="shared" si="72"/>
        <v>6400</v>
      </c>
      <c r="E1867" s="3">
        <v>571</v>
      </c>
      <c r="F1867" s="3">
        <f t="shared" si="71"/>
        <v>695.79613292597207</v>
      </c>
    </row>
    <row r="1868" spans="1:6" x14ac:dyDescent="0.3">
      <c r="A1868" s="3"/>
      <c r="B1868" s="4"/>
      <c r="C1868" s="3"/>
      <c r="D1868" s="3">
        <f t="shared" si="72"/>
        <v>6500</v>
      </c>
      <c r="E1868" s="3">
        <v>558</v>
      </c>
      <c r="F1868" s="3">
        <f t="shared" si="71"/>
        <v>690.57918512546541</v>
      </c>
    </row>
    <row r="1869" spans="1:6" x14ac:dyDescent="0.3">
      <c r="A1869" s="3"/>
      <c r="B1869" s="4"/>
      <c r="C1869" s="3"/>
      <c r="D1869" s="3">
        <f t="shared" si="72"/>
        <v>6600</v>
      </c>
      <c r="E1869" s="3">
        <v>546</v>
      </c>
      <c r="F1869" s="3">
        <f t="shared" si="71"/>
        <v>686.12383554401072</v>
      </c>
    </row>
    <row r="1870" spans="1:6" x14ac:dyDescent="0.3">
      <c r="A1870" s="3"/>
      <c r="B1870" s="4"/>
      <c r="C1870" s="3"/>
      <c r="D1870" s="3">
        <f t="shared" si="72"/>
        <v>6700</v>
      </c>
      <c r="E1870" s="3">
        <v>537</v>
      </c>
      <c r="F1870" s="3">
        <f t="shared" si="71"/>
        <v>685.03855808186154</v>
      </c>
    </row>
    <row r="1871" spans="1:6" x14ac:dyDescent="0.3">
      <c r="A1871" s="3"/>
      <c r="B1871" s="4"/>
      <c r="C1871" s="3"/>
      <c r="D1871" s="3">
        <f t="shared" si="72"/>
        <v>6800</v>
      </c>
      <c r="E1871" s="3">
        <v>518</v>
      </c>
      <c r="F1871" s="3">
        <f t="shared" si="71"/>
        <v>670.66339169725381</v>
      </c>
    </row>
    <row r="1872" spans="1:6" x14ac:dyDescent="0.3">
      <c r="A1872" s="3"/>
      <c r="B1872" s="4"/>
      <c r="C1872" s="3"/>
      <c r="D1872" s="3">
        <f t="shared" si="72"/>
        <v>6900</v>
      </c>
      <c r="E1872" s="3">
        <v>476</v>
      </c>
      <c r="F1872" s="3">
        <f t="shared" si="71"/>
        <v>625.34829766365567</v>
      </c>
    </row>
    <row r="1873" spans="1:6" x14ac:dyDescent="0.3">
      <c r="A1873" s="3"/>
      <c r="B1873" s="4"/>
      <c r="C1873" s="3"/>
      <c r="D1873" s="3">
        <f t="shared" si="72"/>
        <v>7000</v>
      </c>
      <c r="E1873" s="3">
        <v>449</v>
      </c>
      <c r="F1873" s="3">
        <f t="shared" si="71"/>
        <v>598.42580062016486</v>
      </c>
    </row>
    <row r="1874" spans="1:6" x14ac:dyDescent="0.3">
      <c r="A1874" s="3"/>
      <c r="B1874" s="4" t="s">
        <v>53</v>
      </c>
      <c r="C1874" s="3" t="s">
        <v>156</v>
      </c>
      <c r="D1874" s="3" t="s">
        <v>272</v>
      </c>
      <c r="E1874" s="3">
        <v>3.68</v>
      </c>
    </row>
    <row r="1875" spans="1:6" x14ac:dyDescent="0.3">
      <c r="A1875" s="3"/>
      <c r="B1875" s="4"/>
      <c r="C1875" s="3">
        <v>10</v>
      </c>
      <c r="D1875" s="3" t="s">
        <v>273</v>
      </c>
      <c r="E1875" s="3">
        <v>4.3250000000000002</v>
      </c>
    </row>
    <row r="1876" spans="1:6" x14ac:dyDescent="0.3">
      <c r="A1876" s="3"/>
      <c r="B1876" s="4"/>
      <c r="C1876" s="3"/>
      <c r="D1876" s="4" t="s">
        <v>274</v>
      </c>
      <c r="E1876" s="3">
        <v>2.25</v>
      </c>
    </row>
    <row r="1877" spans="1:6" x14ac:dyDescent="0.3">
      <c r="A1877" s="3"/>
      <c r="B1877" s="4"/>
      <c r="C1877" s="3"/>
      <c r="D1877" s="4" t="s">
        <v>275</v>
      </c>
      <c r="E1877" s="3">
        <v>250</v>
      </c>
    </row>
    <row r="1878" spans="1:6" x14ac:dyDescent="0.3">
      <c r="A1878" s="3"/>
      <c r="B1878" s="4"/>
      <c r="C1878" s="3"/>
      <c r="D1878" s="4" t="s">
        <v>276</v>
      </c>
      <c r="E1878" s="3">
        <v>0.72299999999999998</v>
      </c>
    </row>
    <row r="1879" spans="1:6" ht="28.8" x14ac:dyDescent="0.3">
      <c r="A1879" s="3"/>
      <c r="B1879" s="4"/>
      <c r="C1879" s="3"/>
      <c r="D1879" s="4" t="s">
        <v>277</v>
      </c>
      <c r="E1879" s="3">
        <v>434</v>
      </c>
    </row>
    <row r="1880" spans="1:6" x14ac:dyDescent="0.3">
      <c r="A1880" s="3"/>
      <c r="B1880" s="4"/>
      <c r="C1880" s="3"/>
      <c r="D1880" s="3">
        <v>2500</v>
      </c>
      <c r="E1880" s="3"/>
      <c r="F1880" s="3">
        <f>E1880*D1880*2*PI()/60/550</f>
        <v>0</v>
      </c>
    </row>
    <row r="1881" spans="1:6" x14ac:dyDescent="0.3">
      <c r="A1881" s="3"/>
      <c r="B1881" s="4"/>
      <c r="C1881" s="3"/>
      <c r="D1881" s="3">
        <f>2600</f>
        <v>2600</v>
      </c>
      <c r="E1881" s="3"/>
      <c r="F1881" s="3">
        <f t="shared" ref="F1881:F1925" si="73">E1881*D1881*2*PI()/60/550</f>
        <v>0</v>
      </c>
    </row>
    <row r="1882" spans="1:6" x14ac:dyDescent="0.3">
      <c r="A1882" s="3"/>
      <c r="B1882" s="4"/>
      <c r="C1882" s="3"/>
      <c r="D1882" s="3">
        <f t="shared" ref="D1882:D1925" si="74">D1881+100</f>
        <v>2700</v>
      </c>
      <c r="E1882" s="3"/>
      <c r="F1882" s="3">
        <f t="shared" si="73"/>
        <v>0</v>
      </c>
    </row>
    <row r="1883" spans="1:6" x14ac:dyDescent="0.3">
      <c r="A1883" s="3"/>
      <c r="B1883" s="4"/>
      <c r="C1883" s="3"/>
      <c r="D1883" s="3">
        <f t="shared" si="74"/>
        <v>2800</v>
      </c>
      <c r="E1883" s="3"/>
      <c r="F1883" s="3">
        <f t="shared" si="73"/>
        <v>0</v>
      </c>
    </row>
    <row r="1884" spans="1:6" x14ac:dyDescent="0.3">
      <c r="A1884" s="3"/>
      <c r="B1884" s="4"/>
      <c r="C1884" s="3"/>
      <c r="D1884" s="3">
        <f t="shared" si="74"/>
        <v>2900</v>
      </c>
      <c r="E1884" s="3"/>
      <c r="F1884" s="3">
        <f t="shared" si="73"/>
        <v>0</v>
      </c>
    </row>
    <row r="1885" spans="1:6" x14ac:dyDescent="0.3">
      <c r="A1885" s="3"/>
      <c r="B1885" s="4"/>
      <c r="C1885" s="3"/>
      <c r="D1885" s="3">
        <f>D1884+100</f>
        <v>3000</v>
      </c>
      <c r="E1885" s="3">
        <v>461</v>
      </c>
      <c r="F1885" s="3">
        <f t="shared" si="73"/>
        <v>263.32258423725358</v>
      </c>
    </row>
    <row r="1886" spans="1:6" x14ac:dyDescent="0.3">
      <c r="A1886" s="3"/>
      <c r="B1886" s="4"/>
      <c r="C1886" s="3"/>
      <c r="D1886" s="3">
        <f t="shared" si="74"/>
        <v>3100</v>
      </c>
      <c r="E1886" s="3">
        <v>498</v>
      </c>
      <c r="F1886" s="3">
        <f t="shared" si="73"/>
        <v>293.93883264314684</v>
      </c>
    </row>
    <row r="1887" spans="1:6" x14ac:dyDescent="0.3">
      <c r="A1887" s="3"/>
      <c r="B1887" s="4"/>
      <c r="C1887" s="3"/>
      <c r="D1887" s="3">
        <f t="shared" si="74"/>
        <v>3200</v>
      </c>
      <c r="E1887" s="3">
        <v>521</v>
      </c>
      <c r="F1887" s="3">
        <f t="shared" si="73"/>
        <v>317.43413770090319</v>
      </c>
    </row>
    <row r="1888" spans="1:6" x14ac:dyDescent="0.3">
      <c r="A1888" s="3"/>
      <c r="B1888" s="4"/>
      <c r="C1888" s="3"/>
      <c r="D1888" s="3">
        <f t="shared" si="74"/>
        <v>3300</v>
      </c>
      <c r="E1888" s="3">
        <v>541</v>
      </c>
      <c r="F1888" s="3">
        <f t="shared" si="73"/>
        <v>339.92032511841563</v>
      </c>
    </row>
    <row r="1889" spans="1:6" x14ac:dyDescent="0.3">
      <c r="A1889" s="3"/>
      <c r="B1889" s="4"/>
      <c r="C1889" s="3"/>
      <c r="D1889" s="3">
        <f t="shared" si="74"/>
        <v>3400</v>
      </c>
      <c r="E1889" s="3">
        <v>559</v>
      </c>
      <c r="F1889" s="3">
        <f t="shared" si="73"/>
        <v>361.87339378259156</v>
      </c>
    </row>
    <row r="1890" spans="1:6" x14ac:dyDescent="0.3">
      <c r="A1890" s="3"/>
      <c r="B1890" s="4"/>
      <c r="C1890" s="3"/>
      <c r="D1890" s="3">
        <f t="shared" si="74"/>
        <v>3500</v>
      </c>
      <c r="E1890" s="3">
        <v>573</v>
      </c>
      <c r="F1890" s="3">
        <f t="shared" si="73"/>
        <v>381.8463070772321</v>
      </c>
    </row>
    <row r="1891" spans="1:6" x14ac:dyDescent="0.3">
      <c r="A1891" s="3"/>
      <c r="B1891" s="4"/>
      <c r="C1891" s="3"/>
      <c r="D1891" s="3">
        <f t="shared" si="74"/>
        <v>3600</v>
      </c>
      <c r="E1891" s="3">
        <v>582</v>
      </c>
      <c r="F1891" s="3">
        <f t="shared" si="73"/>
        <v>398.9251471394748</v>
      </c>
    </row>
    <row r="1892" spans="1:6" x14ac:dyDescent="0.3">
      <c r="A1892" s="3"/>
      <c r="B1892" s="4"/>
      <c r="C1892" s="3"/>
      <c r="D1892" s="3">
        <f t="shared" si="74"/>
        <v>3700</v>
      </c>
      <c r="E1892" s="3">
        <v>587</v>
      </c>
      <c r="F1892" s="3">
        <f t="shared" si="73"/>
        <v>413.52879298979832</v>
      </c>
    </row>
    <row r="1893" spans="1:6" x14ac:dyDescent="0.3">
      <c r="A1893" s="3"/>
      <c r="B1893" s="4"/>
      <c r="C1893" s="3"/>
      <c r="D1893" s="3">
        <f t="shared" si="74"/>
        <v>3800</v>
      </c>
      <c r="E1893" s="3">
        <v>589</v>
      </c>
      <c r="F1893" s="3">
        <f t="shared" si="73"/>
        <v>426.15228347058638</v>
      </c>
    </row>
    <row r="1894" spans="1:6" x14ac:dyDescent="0.3">
      <c r="A1894" s="3"/>
      <c r="B1894" s="4"/>
      <c r="C1894" s="3"/>
      <c r="D1894" s="3">
        <f t="shared" si="74"/>
        <v>3900</v>
      </c>
      <c r="E1894" s="3">
        <v>586</v>
      </c>
      <c r="F1894" s="3">
        <f t="shared" si="73"/>
        <v>435.13914245540082</v>
      </c>
    </row>
    <row r="1895" spans="1:6" x14ac:dyDescent="0.3">
      <c r="A1895" s="3"/>
      <c r="B1895" s="4"/>
      <c r="C1895" s="3"/>
      <c r="D1895" s="3">
        <f t="shared" si="74"/>
        <v>4000</v>
      </c>
      <c r="E1895" s="3">
        <v>583</v>
      </c>
      <c r="F1895" s="3">
        <f t="shared" si="73"/>
        <v>444.01176170735744</v>
      </c>
    </row>
    <row r="1896" spans="1:6" x14ac:dyDescent="0.3">
      <c r="A1896" s="3"/>
      <c r="B1896" s="4"/>
      <c r="C1896" s="3"/>
      <c r="D1896" s="3">
        <f t="shared" si="74"/>
        <v>4100</v>
      </c>
      <c r="E1896" s="3">
        <v>589</v>
      </c>
      <c r="F1896" s="3">
        <f t="shared" si="73"/>
        <v>459.79588479721161</v>
      </c>
    </row>
    <row r="1897" spans="1:6" x14ac:dyDescent="0.3">
      <c r="A1897" s="3"/>
      <c r="B1897" s="4"/>
      <c r="C1897" s="3"/>
      <c r="D1897" s="3">
        <f t="shared" si="74"/>
        <v>4200</v>
      </c>
      <c r="E1897" s="3">
        <v>599</v>
      </c>
      <c r="F1897" s="3">
        <f t="shared" si="73"/>
        <v>479.00719987280013</v>
      </c>
    </row>
    <row r="1898" spans="1:6" x14ac:dyDescent="0.3">
      <c r="A1898" s="3"/>
      <c r="B1898" s="4"/>
      <c r="C1898" s="3"/>
      <c r="D1898" s="3">
        <f t="shared" si="74"/>
        <v>4300</v>
      </c>
      <c r="E1898" s="3">
        <v>608</v>
      </c>
      <c r="F1898" s="3">
        <f t="shared" si="73"/>
        <v>497.78059597243362</v>
      </c>
    </row>
    <row r="1899" spans="1:6" x14ac:dyDescent="0.3">
      <c r="A1899" s="3"/>
      <c r="B1899" s="4"/>
      <c r="C1899" s="3"/>
      <c r="D1899" s="3">
        <f t="shared" si="74"/>
        <v>4400</v>
      </c>
      <c r="E1899" s="3">
        <v>614</v>
      </c>
      <c r="F1899" s="3">
        <f t="shared" si="73"/>
        <v>514.38343714776886</v>
      </c>
    </row>
    <row r="1900" spans="1:6" x14ac:dyDescent="0.3">
      <c r="A1900" s="3"/>
      <c r="B1900" s="4"/>
      <c r="C1900" s="3"/>
      <c r="D1900" s="3">
        <f t="shared" si="74"/>
        <v>4500</v>
      </c>
      <c r="E1900" s="3">
        <v>618</v>
      </c>
      <c r="F1900" s="3">
        <f t="shared" si="73"/>
        <v>529.5011617959525</v>
      </c>
    </row>
    <row r="1901" spans="1:6" x14ac:dyDescent="0.3">
      <c r="A1901" s="3"/>
      <c r="B1901" s="4"/>
      <c r="C1901" s="3"/>
      <c r="D1901" s="3">
        <f t="shared" si="74"/>
        <v>4600</v>
      </c>
      <c r="E1901" s="3">
        <v>624</v>
      </c>
      <c r="F1901" s="3">
        <f t="shared" si="73"/>
        <v>546.52288199176621</v>
      </c>
    </row>
    <row r="1902" spans="1:6" x14ac:dyDescent="0.3">
      <c r="A1902" s="3"/>
      <c r="B1902" s="4"/>
      <c r="C1902" s="3"/>
      <c r="D1902" s="3">
        <f t="shared" si="74"/>
        <v>4700</v>
      </c>
      <c r="E1902" s="3">
        <v>629</v>
      </c>
      <c r="F1902" s="3">
        <f t="shared" si="73"/>
        <v>562.87820374590933</v>
      </c>
    </row>
    <row r="1903" spans="1:6" x14ac:dyDescent="0.3">
      <c r="A1903" s="3"/>
      <c r="B1903" s="4"/>
      <c r="C1903" s="3"/>
      <c r="D1903" s="3">
        <f t="shared" si="74"/>
        <v>4800</v>
      </c>
      <c r="E1903" s="3">
        <v>631</v>
      </c>
      <c r="F1903" s="3">
        <f t="shared" si="73"/>
        <v>576.68217146622817</v>
      </c>
    </row>
    <row r="1904" spans="1:6" x14ac:dyDescent="0.3">
      <c r="A1904" s="3"/>
      <c r="B1904" s="4"/>
      <c r="C1904" s="3"/>
      <c r="D1904" s="3">
        <f t="shared" si="74"/>
        <v>4900</v>
      </c>
      <c r="E1904" s="3">
        <v>634</v>
      </c>
      <c r="F1904" s="3">
        <f t="shared" si="73"/>
        <v>591.49525682679098</v>
      </c>
    </row>
    <row r="1905" spans="1:6" x14ac:dyDescent="0.3">
      <c r="A1905" s="3"/>
      <c r="B1905" s="4"/>
      <c r="C1905" s="3"/>
      <c r="D1905" s="3">
        <f t="shared" si="74"/>
        <v>5000</v>
      </c>
      <c r="E1905" s="3">
        <v>635</v>
      </c>
      <c r="F1905" s="3">
        <f t="shared" si="73"/>
        <v>604.51858637258135</v>
      </c>
    </row>
    <row r="1906" spans="1:6" x14ac:dyDescent="0.3">
      <c r="A1906" s="3"/>
      <c r="B1906" s="4"/>
      <c r="C1906" s="3"/>
      <c r="D1906" s="3">
        <f t="shared" si="74"/>
        <v>5100</v>
      </c>
      <c r="E1906" s="3">
        <v>636</v>
      </c>
      <c r="F1906" s="3">
        <f t="shared" si="73"/>
        <v>617.57999582932439</v>
      </c>
    </row>
    <row r="1907" spans="1:6" x14ac:dyDescent="0.3">
      <c r="A1907" s="3"/>
      <c r="B1907" s="4"/>
      <c r="C1907" s="3"/>
      <c r="D1907" s="3">
        <f t="shared" si="74"/>
        <v>5200</v>
      </c>
      <c r="E1907" s="3">
        <v>637</v>
      </c>
      <c r="F1907" s="3">
        <f t="shared" si="73"/>
        <v>630.67948519702009</v>
      </c>
    </row>
    <row r="1908" spans="1:6" x14ac:dyDescent="0.3">
      <c r="A1908" s="3"/>
      <c r="B1908" s="4"/>
      <c r="C1908" s="3"/>
      <c r="D1908" s="3">
        <f t="shared" si="74"/>
        <v>5300</v>
      </c>
      <c r="E1908" s="3">
        <v>636</v>
      </c>
      <c r="F1908" s="3">
        <f t="shared" si="73"/>
        <v>641.79881919518016</v>
      </c>
    </row>
    <row r="1909" spans="1:6" x14ac:dyDescent="0.3">
      <c r="A1909" s="3"/>
      <c r="B1909" s="4"/>
      <c r="C1909" s="3"/>
      <c r="D1909" s="3">
        <f t="shared" si="74"/>
        <v>5400</v>
      </c>
      <c r="E1909" s="3">
        <v>635</v>
      </c>
      <c r="F1909" s="3">
        <f t="shared" si="73"/>
        <v>652.88007328238791</v>
      </c>
    </row>
    <row r="1910" spans="1:6" x14ac:dyDescent="0.3">
      <c r="A1910" s="3"/>
      <c r="B1910" s="4"/>
      <c r="C1910" s="3"/>
      <c r="D1910" s="3">
        <f t="shared" si="74"/>
        <v>5500</v>
      </c>
      <c r="E1910" s="3">
        <v>632</v>
      </c>
      <c r="F1910" s="3">
        <f t="shared" si="73"/>
        <v>661.82885235624974</v>
      </c>
    </row>
    <row r="1911" spans="1:6" x14ac:dyDescent="0.3">
      <c r="A1911" s="3"/>
      <c r="B1911" s="4"/>
      <c r="C1911" s="3"/>
      <c r="D1911" s="3">
        <f t="shared" si="74"/>
        <v>5600</v>
      </c>
      <c r="E1911" s="3">
        <v>628</v>
      </c>
      <c r="F1911" s="3">
        <f t="shared" si="73"/>
        <v>669.5971541905808</v>
      </c>
    </row>
    <row r="1912" spans="1:6" x14ac:dyDescent="0.3">
      <c r="A1912" s="3"/>
      <c r="B1912" s="4"/>
      <c r="C1912" s="3"/>
      <c r="D1912" s="3">
        <f t="shared" si="74"/>
        <v>5700</v>
      </c>
      <c r="E1912" s="3">
        <v>624</v>
      </c>
      <c r="F1912" s="3">
        <f t="shared" si="73"/>
        <v>677.21313638110155</v>
      </c>
    </row>
    <row r="1913" spans="1:6" x14ac:dyDescent="0.3">
      <c r="A1913" s="3"/>
      <c r="B1913" s="4"/>
      <c r="C1913" s="3"/>
      <c r="D1913" s="3">
        <f t="shared" si="74"/>
        <v>5800</v>
      </c>
      <c r="E1913" s="3">
        <v>621</v>
      </c>
      <c r="F1913" s="3">
        <f t="shared" si="73"/>
        <v>685.78111634543734</v>
      </c>
    </row>
    <row r="1914" spans="1:6" x14ac:dyDescent="0.3">
      <c r="A1914" s="3"/>
      <c r="B1914" s="4"/>
      <c r="C1914" s="3"/>
      <c r="D1914" s="3">
        <f t="shared" si="74"/>
        <v>5900</v>
      </c>
      <c r="E1914" s="3">
        <v>616</v>
      </c>
      <c r="F1914" s="3">
        <f t="shared" si="73"/>
        <v>691.98814183071181</v>
      </c>
    </row>
    <row r="1915" spans="1:6" x14ac:dyDescent="0.3">
      <c r="A1915" s="3"/>
      <c r="B1915" s="4"/>
      <c r="C1915" s="3"/>
      <c r="D1915" s="3">
        <f t="shared" si="74"/>
        <v>6000</v>
      </c>
      <c r="E1915" s="3">
        <v>611</v>
      </c>
      <c r="F1915" s="3">
        <f t="shared" si="73"/>
        <v>698.00476776122321</v>
      </c>
    </row>
    <row r="1916" spans="1:6" x14ac:dyDescent="0.3">
      <c r="A1916" s="3"/>
      <c r="B1916" s="4"/>
      <c r="C1916" s="3"/>
      <c r="D1916" s="3">
        <f t="shared" si="74"/>
        <v>6100</v>
      </c>
      <c r="E1916" s="3">
        <v>606</v>
      </c>
      <c r="F1916" s="3">
        <f t="shared" si="73"/>
        <v>703.83099413697153</v>
      </c>
    </row>
    <row r="1917" spans="1:6" x14ac:dyDescent="0.3">
      <c r="A1917" s="3"/>
      <c r="B1917" s="4"/>
      <c r="C1917" s="3"/>
      <c r="D1917" s="3">
        <f t="shared" si="74"/>
        <v>6200</v>
      </c>
      <c r="E1917" s="3">
        <v>600</v>
      </c>
      <c r="F1917" s="3">
        <f t="shared" si="73"/>
        <v>708.28634371842622</v>
      </c>
    </row>
    <row r="1918" spans="1:6" x14ac:dyDescent="0.3">
      <c r="A1918" s="3"/>
      <c r="B1918" s="4"/>
      <c r="C1918" s="3"/>
      <c r="D1918" s="3">
        <f t="shared" si="74"/>
        <v>6300</v>
      </c>
      <c r="E1918" s="3">
        <v>593</v>
      </c>
      <c r="F1918" s="3">
        <f t="shared" si="73"/>
        <v>711.31369663915814</v>
      </c>
    </row>
    <row r="1919" spans="1:6" x14ac:dyDescent="0.3">
      <c r="A1919" s="3"/>
      <c r="B1919" s="4"/>
      <c r="C1919" s="3"/>
      <c r="D1919" s="3">
        <f t="shared" si="74"/>
        <v>6400</v>
      </c>
      <c r="E1919" s="3">
        <v>587</v>
      </c>
      <c r="F1919" s="3">
        <f t="shared" si="73"/>
        <v>715.2930473337052</v>
      </c>
    </row>
    <row r="1920" spans="1:6" x14ac:dyDescent="0.3">
      <c r="A1920" s="3"/>
      <c r="B1920" s="4"/>
      <c r="C1920" s="3"/>
      <c r="D1920" s="3">
        <f t="shared" si="74"/>
        <v>6500</v>
      </c>
      <c r="E1920" s="3">
        <v>579</v>
      </c>
      <c r="F1920" s="3">
        <f t="shared" si="73"/>
        <v>716.56872435061734</v>
      </c>
    </row>
    <row r="1921" spans="1:6" x14ac:dyDescent="0.3">
      <c r="A1921" s="3"/>
      <c r="B1921" s="4"/>
      <c r="C1921" s="3"/>
      <c r="D1921" s="3">
        <f t="shared" si="74"/>
        <v>6600</v>
      </c>
      <c r="E1921" s="3">
        <v>571</v>
      </c>
      <c r="F1921" s="3">
        <f t="shared" si="73"/>
        <v>717.53976207990877</v>
      </c>
    </row>
    <row r="1922" spans="1:6" x14ac:dyDescent="0.3">
      <c r="A1922" s="3"/>
      <c r="B1922" s="4"/>
      <c r="C1922" s="3"/>
      <c r="D1922" s="3">
        <f t="shared" si="74"/>
        <v>6700</v>
      </c>
      <c r="E1922" s="3">
        <v>558</v>
      </c>
      <c r="F1922" s="3">
        <f t="shared" si="73"/>
        <v>711.82777543701809</v>
      </c>
    </row>
    <row r="1923" spans="1:6" x14ac:dyDescent="0.3">
      <c r="A1923" s="3"/>
      <c r="B1923" s="4"/>
      <c r="C1923" s="3"/>
      <c r="D1923" s="3">
        <f t="shared" si="74"/>
        <v>6800</v>
      </c>
      <c r="E1923" s="3">
        <v>536</v>
      </c>
      <c r="F1923" s="3">
        <f t="shared" si="73"/>
        <v>693.96829720024721</v>
      </c>
    </row>
    <row r="1924" spans="1:6" x14ac:dyDescent="0.3">
      <c r="A1924" s="3"/>
      <c r="B1924" s="4"/>
      <c r="C1924" s="3"/>
      <c r="D1924" s="3">
        <f t="shared" si="74"/>
        <v>6900</v>
      </c>
      <c r="E1924" s="3">
        <v>514</v>
      </c>
      <c r="F1924" s="3">
        <f t="shared" si="73"/>
        <v>675.27106092251881</v>
      </c>
    </row>
    <row r="1925" spans="1:6" x14ac:dyDescent="0.3">
      <c r="A1925" s="3"/>
      <c r="B1925" s="4"/>
      <c r="C1925" s="3"/>
      <c r="D1925" s="3">
        <f t="shared" si="74"/>
        <v>7000</v>
      </c>
      <c r="E1925" s="3">
        <v>498</v>
      </c>
      <c r="F1925" s="3">
        <f t="shared" si="73"/>
        <v>663.73284790388004</v>
      </c>
    </row>
    <row r="1926" spans="1:6" x14ac:dyDescent="0.3">
      <c r="A1926" s="3"/>
      <c r="B1926" s="4" t="s">
        <v>53</v>
      </c>
      <c r="C1926" s="3" t="s">
        <v>290</v>
      </c>
      <c r="D1926" s="3" t="s">
        <v>272</v>
      </c>
      <c r="E1926" s="3">
        <v>4.08</v>
      </c>
    </row>
    <row r="1927" spans="1:6" x14ac:dyDescent="0.3">
      <c r="A1927" s="3"/>
      <c r="B1927" s="4"/>
      <c r="C1927" s="3">
        <v>11.3</v>
      </c>
      <c r="D1927" s="3" t="s">
        <v>273</v>
      </c>
      <c r="E1927" s="3">
        <v>3.956</v>
      </c>
    </row>
    <row r="1928" spans="1:6" x14ac:dyDescent="0.3">
      <c r="A1928" s="3"/>
      <c r="B1928" s="4"/>
      <c r="C1928" s="3"/>
      <c r="D1928" s="4" t="s">
        <v>274</v>
      </c>
      <c r="E1928" s="3">
        <v>2.19</v>
      </c>
    </row>
    <row r="1929" spans="1:6" x14ac:dyDescent="0.3">
      <c r="A1929" s="3"/>
      <c r="B1929" s="4"/>
      <c r="C1929" s="3"/>
      <c r="D1929" s="4" t="s">
        <v>275</v>
      </c>
      <c r="E1929" s="3">
        <v>235</v>
      </c>
    </row>
    <row r="1930" spans="1:6" x14ac:dyDescent="0.3">
      <c r="A1930" s="3"/>
      <c r="B1930" s="4"/>
      <c r="C1930" s="3"/>
      <c r="D1930" s="4" t="s">
        <v>276</v>
      </c>
      <c r="E1930" s="3"/>
    </row>
    <row r="1931" spans="1:6" ht="28.8" x14ac:dyDescent="0.3">
      <c r="A1931" s="3"/>
      <c r="B1931" s="4"/>
      <c r="C1931" s="3"/>
      <c r="D1931" s="4" t="s">
        <v>277</v>
      </c>
      <c r="E1931" s="3">
        <v>402</v>
      </c>
    </row>
    <row r="1932" spans="1:6" x14ac:dyDescent="0.3">
      <c r="A1932" s="3"/>
      <c r="B1932" s="4"/>
      <c r="C1932" s="3"/>
      <c r="D1932" s="3">
        <v>2500</v>
      </c>
      <c r="E1932" s="3"/>
      <c r="F1932" s="3">
        <f>E1932*D1932*2*PI()/60/550</f>
        <v>0</v>
      </c>
    </row>
    <row r="1933" spans="1:6" x14ac:dyDescent="0.3">
      <c r="A1933" s="3"/>
      <c r="B1933" s="4"/>
      <c r="C1933" s="3"/>
      <c r="D1933" s="3">
        <f>2600</f>
        <v>2600</v>
      </c>
      <c r="E1933" s="3"/>
      <c r="F1933" s="3">
        <f t="shared" ref="F1933:F1977" si="75">E1933*D1933*2*PI()/60/550</f>
        <v>0</v>
      </c>
    </row>
    <row r="1934" spans="1:6" x14ac:dyDescent="0.3">
      <c r="A1934" s="3"/>
      <c r="B1934" s="4"/>
      <c r="C1934" s="3"/>
      <c r="D1934" s="3">
        <f t="shared" ref="D1934:D1977" si="76">D1933+100</f>
        <v>2700</v>
      </c>
      <c r="E1934" s="3"/>
      <c r="F1934" s="3">
        <f t="shared" si="75"/>
        <v>0</v>
      </c>
    </row>
    <row r="1935" spans="1:6" x14ac:dyDescent="0.3">
      <c r="A1935" s="3"/>
      <c r="B1935" s="4"/>
      <c r="C1935" s="3"/>
      <c r="D1935" s="3">
        <f t="shared" si="76"/>
        <v>2800</v>
      </c>
      <c r="E1935" s="3"/>
      <c r="F1935" s="3">
        <f t="shared" si="75"/>
        <v>0</v>
      </c>
    </row>
    <row r="1936" spans="1:6" x14ac:dyDescent="0.3">
      <c r="A1936" s="3"/>
      <c r="B1936" s="4"/>
      <c r="C1936" s="3"/>
      <c r="D1936" s="3">
        <f t="shared" si="76"/>
        <v>2900</v>
      </c>
      <c r="E1936" s="3"/>
      <c r="F1936" s="3">
        <f t="shared" si="75"/>
        <v>0</v>
      </c>
    </row>
    <row r="1937" spans="1:6" x14ac:dyDescent="0.3">
      <c r="A1937" s="3"/>
      <c r="B1937" s="4"/>
      <c r="C1937" s="3"/>
      <c r="D1937" s="3">
        <f>D1936+100</f>
        <v>3000</v>
      </c>
      <c r="E1937" s="3">
        <v>439</v>
      </c>
      <c r="F1937" s="3">
        <f t="shared" si="75"/>
        <v>250.75621362289439</v>
      </c>
    </row>
    <row r="1938" spans="1:6" x14ac:dyDescent="0.3">
      <c r="A1938" s="3"/>
      <c r="B1938" s="4"/>
      <c r="C1938" s="3"/>
      <c r="D1938" s="3">
        <f t="shared" si="76"/>
        <v>3100</v>
      </c>
      <c r="E1938" s="3">
        <v>446</v>
      </c>
      <c r="F1938" s="3">
        <f t="shared" si="75"/>
        <v>263.24642441534837</v>
      </c>
    </row>
    <row r="1939" spans="1:6" x14ac:dyDescent="0.3">
      <c r="A1939" s="3"/>
      <c r="B1939" s="4"/>
      <c r="C1939" s="3"/>
      <c r="D1939" s="3">
        <f t="shared" si="76"/>
        <v>3200</v>
      </c>
      <c r="E1939" s="3">
        <v>461</v>
      </c>
      <c r="F1939" s="3">
        <f t="shared" si="75"/>
        <v>280.8774231864038</v>
      </c>
    </row>
    <row r="1940" spans="1:6" x14ac:dyDescent="0.3">
      <c r="A1940" s="3"/>
      <c r="B1940" s="4"/>
      <c r="C1940" s="3"/>
      <c r="D1940" s="3">
        <f t="shared" si="76"/>
        <v>3300</v>
      </c>
      <c r="E1940" s="3">
        <v>478</v>
      </c>
      <c r="F1940" s="3">
        <f t="shared" si="75"/>
        <v>300.33625768318421</v>
      </c>
    </row>
    <row r="1941" spans="1:6" x14ac:dyDescent="0.3">
      <c r="A1941" s="3"/>
      <c r="B1941" s="4"/>
      <c r="C1941" s="3"/>
      <c r="D1941" s="3">
        <f t="shared" si="76"/>
        <v>3400</v>
      </c>
      <c r="E1941" s="3">
        <v>494</v>
      </c>
      <c r="F1941" s="3">
        <f t="shared" si="75"/>
        <v>319.79509217996468</v>
      </c>
    </row>
    <row r="1942" spans="1:6" x14ac:dyDescent="0.3">
      <c r="A1942" s="3"/>
      <c r="B1942" s="4"/>
      <c r="C1942" s="3"/>
      <c r="D1942" s="3">
        <f t="shared" si="76"/>
        <v>3500</v>
      </c>
      <c r="E1942" s="3">
        <v>508</v>
      </c>
      <c r="F1942" s="3">
        <f t="shared" si="75"/>
        <v>338.53040836864557</v>
      </c>
    </row>
    <row r="1943" spans="1:6" x14ac:dyDescent="0.3">
      <c r="A1943" s="3"/>
      <c r="B1943" s="4"/>
      <c r="C1943" s="3"/>
      <c r="D1943" s="3">
        <f t="shared" si="76"/>
        <v>3600</v>
      </c>
      <c r="E1943" s="3">
        <v>523</v>
      </c>
      <c r="F1943" s="3">
        <f t="shared" si="75"/>
        <v>358.48428170780983</v>
      </c>
    </row>
    <row r="1944" spans="1:6" x14ac:dyDescent="0.3">
      <c r="A1944" s="3"/>
      <c r="B1944" s="4"/>
      <c r="C1944" s="3"/>
      <c r="D1944" s="3">
        <f t="shared" si="76"/>
        <v>3700</v>
      </c>
      <c r="E1944" s="3">
        <v>535</v>
      </c>
      <c r="F1944" s="3">
        <f t="shared" si="75"/>
        <v>376.89591865339372</v>
      </c>
    </row>
    <row r="1945" spans="1:6" x14ac:dyDescent="0.3">
      <c r="A1945" s="3"/>
      <c r="B1945" s="4"/>
      <c r="C1945" s="3"/>
      <c r="D1945" s="3">
        <f t="shared" si="76"/>
        <v>3800</v>
      </c>
      <c r="E1945" s="3">
        <v>545</v>
      </c>
      <c r="F1945" s="3">
        <f t="shared" si="75"/>
        <v>394.3174779142098</v>
      </c>
    </row>
    <row r="1946" spans="1:6" x14ac:dyDescent="0.3">
      <c r="A1946" s="3"/>
      <c r="B1946" s="4"/>
      <c r="C1946" s="3"/>
      <c r="D1946" s="3">
        <f t="shared" si="76"/>
        <v>3900</v>
      </c>
      <c r="E1946" s="3">
        <v>553</v>
      </c>
      <c r="F1946" s="3">
        <f t="shared" si="75"/>
        <v>410.63471975740038</v>
      </c>
    </row>
    <row r="1947" spans="1:6" x14ac:dyDescent="0.3">
      <c r="A1947" s="3"/>
      <c r="B1947" s="4"/>
      <c r="C1947" s="3"/>
      <c r="D1947" s="3">
        <f t="shared" si="76"/>
        <v>4000</v>
      </c>
      <c r="E1947" s="3">
        <v>558</v>
      </c>
      <c r="F1947" s="3">
        <f t="shared" si="75"/>
        <v>424.97180623105561</v>
      </c>
    </row>
    <row r="1948" spans="1:6" x14ac:dyDescent="0.3">
      <c r="A1948" s="3"/>
      <c r="B1948" s="4"/>
      <c r="C1948" s="3"/>
      <c r="D1948" s="3">
        <f t="shared" si="76"/>
        <v>4100</v>
      </c>
      <c r="E1948" s="3">
        <v>562</v>
      </c>
      <c r="F1948" s="3">
        <f t="shared" si="75"/>
        <v>438.71865408494557</v>
      </c>
    </row>
    <row r="1949" spans="1:6" x14ac:dyDescent="0.3">
      <c r="A1949" s="3"/>
      <c r="B1949" s="4"/>
      <c r="C1949" s="3"/>
      <c r="D1949" s="3">
        <f t="shared" si="76"/>
        <v>4200</v>
      </c>
      <c r="E1949" s="3">
        <v>566</v>
      </c>
      <c r="F1949" s="3">
        <f t="shared" si="75"/>
        <v>452.61782158264583</v>
      </c>
    </row>
    <row r="1950" spans="1:6" x14ac:dyDescent="0.3">
      <c r="A1950" s="3"/>
      <c r="B1950" s="4"/>
      <c r="C1950" s="3"/>
      <c r="D1950" s="3">
        <f t="shared" si="76"/>
        <v>4300</v>
      </c>
      <c r="E1950" s="3">
        <v>571</v>
      </c>
      <c r="F1950" s="3">
        <f t="shared" si="75"/>
        <v>467.48802680963752</v>
      </c>
    </row>
    <row r="1951" spans="1:6" x14ac:dyDescent="0.3">
      <c r="A1951" s="3"/>
      <c r="B1951" s="4"/>
      <c r="C1951" s="3"/>
      <c r="D1951" s="3">
        <f t="shared" si="76"/>
        <v>4400</v>
      </c>
      <c r="E1951" s="3">
        <v>573</v>
      </c>
      <c r="F1951" s="3">
        <f t="shared" si="75"/>
        <v>480.03535746852043</v>
      </c>
    </row>
    <row r="1952" spans="1:6" x14ac:dyDescent="0.3">
      <c r="A1952" s="3"/>
      <c r="B1952" s="4"/>
      <c r="C1952" s="3"/>
      <c r="D1952" s="3">
        <f t="shared" si="76"/>
        <v>4500</v>
      </c>
      <c r="E1952" s="3">
        <v>576</v>
      </c>
      <c r="F1952" s="3">
        <f t="shared" si="75"/>
        <v>493.51564594574211</v>
      </c>
    </row>
    <row r="1953" spans="1:6" x14ac:dyDescent="0.3">
      <c r="A1953" s="3"/>
      <c r="B1953" s="4"/>
      <c r="C1953" s="3"/>
      <c r="D1953" s="3">
        <f t="shared" si="76"/>
        <v>4600</v>
      </c>
      <c r="E1953" s="3">
        <v>582</v>
      </c>
      <c r="F1953" s="3">
        <f t="shared" si="75"/>
        <v>509.73768801155109</v>
      </c>
    </row>
    <row r="1954" spans="1:6" x14ac:dyDescent="0.3">
      <c r="A1954" s="3"/>
      <c r="B1954" s="4"/>
      <c r="C1954" s="3"/>
      <c r="D1954" s="3">
        <f t="shared" si="76"/>
        <v>4700</v>
      </c>
      <c r="E1954" s="3">
        <v>589</v>
      </c>
      <c r="F1954" s="3">
        <f t="shared" si="75"/>
        <v>527.08308745046213</v>
      </c>
    </row>
    <row r="1955" spans="1:6" x14ac:dyDescent="0.3">
      <c r="A1955" s="3"/>
      <c r="B1955" s="4"/>
      <c r="C1955" s="3"/>
      <c r="D1955" s="3">
        <f t="shared" si="76"/>
        <v>4800</v>
      </c>
      <c r="E1955" s="3">
        <v>597</v>
      </c>
      <c r="F1955" s="3">
        <f t="shared" si="75"/>
        <v>545.60896412890372</v>
      </c>
    </row>
    <row r="1956" spans="1:6" x14ac:dyDescent="0.3">
      <c r="A1956" s="3"/>
      <c r="B1956" s="4"/>
      <c r="C1956" s="3"/>
      <c r="D1956" s="3">
        <f t="shared" si="76"/>
        <v>4900</v>
      </c>
      <c r="E1956" s="3">
        <v>602</v>
      </c>
      <c r="F1956" s="3">
        <f t="shared" si="75"/>
        <v>561.64060663994974</v>
      </c>
    </row>
    <row r="1957" spans="1:6" x14ac:dyDescent="0.3">
      <c r="A1957" s="3"/>
      <c r="B1957" s="4"/>
      <c r="C1957" s="3"/>
      <c r="D1957" s="3">
        <f t="shared" si="76"/>
        <v>5000</v>
      </c>
      <c r="E1957" s="3">
        <v>602</v>
      </c>
      <c r="F1957" s="3">
        <f t="shared" si="75"/>
        <v>573.10265983668342</v>
      </c>
    </row>
    <row r="1958" spans="1:6" x14ac:dyDescent="0.3">
      <c r="A1958" s="3"/>
      <c r="B1958" s="4"/>
      <c r="C1958" s="3"/>
      <c r="D1958" s="3">
        <f t="shared" si="76"/>
        <v>5100</v>
      </c>
      <c r="E1958" s="3">
        <v>599</v>
      </c>
      <c r="F1958" s="3">
        <f t="shared" si="75"/>
        <v>581.65159984554293</v>
      </c>
    </row>
    <row r="1959" spans="1:6" x14ac:dyDescent="0.3">
      <c r="A1959" s="3"/>
      <c r="B1959" s="4"/>
      <c r="C1959" s="3"/>
      <c r="D1959" s="3">
        <f t="shared" si="76"/>
        <v>5200</v>
      </c>
      <c r="E1959" s="3">
        <v>597</v>
      </c>
      <c r="F1959" s="3">
        <f t="shared" si="75"/>
        <v>591.07637780631239</v>
      </c>
    </row>
    <row r="1960" spans="1:6" x14ac:dyDescent="0.3">
      <c r="A1960" s="3"/>
      <c r="B1960" s="4"/>
      <c r="C1960" s="3"/>
      <c r="D1960" s="3">
        <f t="shared" si="76"/>
        <v>5300</v>
      </c>
      <c r="E1960" s="3">
        <v>595</v>
      </c>
      <c r="F1960" s="3">
        <f t="shared" si="75"/>
        <v>600.42499594517653</v>
      </c>
    </row>
    <row r="1961" spans="1:6" x14ac:dyDescent="0.3">
      <c r="A1961" s="3"/>
      <c r="B1961" s="4"/>
      <c r="C1961" s="3"/>
      <c r="D1961" s="3">
        <f t="shared" si="76"/>
        <v>5400</v>
      </c>
      <c r="E1961" s="3">
        <v>593</v>
      </c>
      <c r="F1961" s="3">
        <f t="shared" si="75"/>
        <v>609.69745426213547</v>
      </c>
    </row>
    <row r="1962" spans="1:6" x14ac:dyDescent="0.3">
      <c r="A1962" s="3"/>
      <c r="B1962" s="4"/>
      <c r="C1962" s="3"/>
      <c r="D1962" s="3">
        <f t="shared" si="76"/>
        <v>5500</v>
      </c>
      <c r="E1962" s="3">
        <v>592</v>
      </c>
      <c r="F1962" s="3">
        <f t="shared" si="75"/>
        <v>619.94095030838594</v>
      </c>
    </row>
    <row r="1963" spans="1:6" x14ac:dyDescent="0.3">
      <c r="A1963" s="3"/>
      <c r="B1963" s="4"/>
      <c r="C1963" s="3"/>
      <c r="D1963" s="3">
        <f t="shared" si="76"/>
        <v>5600</v>
      </c>
      <c r="E1963" s="3">
        <v>589</v>
      </c>
      <c r="F1963" s="3">
        <f t="shared" si="75"/>
        <v>628.01389143033782</v>
      </c>
    </row>
    <row r="1964" spans="1:6" x14ac:dyDescent="0.3">
      <c r="A1964" s="3"/>
      <c r="B1964" s="4"/>
      <c r="C1964" s="3"/>
      <c r="D1964" s="3">
        <f t="shared" si="76"/>
        <v>5700</v>
      </c>
      <c r="E1964" s="3">
        <v>587</v>
      </c>
      <c r="F1964" s="3">
        <f t="shared" si="75"/>
        <v>637.05787028158113</v>
      </c>
    </row>
    <row r="1965" spans="1:6" x14ac:dyDescent="0.3">
      <c r="A1965" s="3"/>
      <c r="B1965" s="4"/>
      <c r="C1965" s="3"/>
      <c r="D1965" s="3">
        <f t="shared" si="76"/>
        <v>5800</v>
      </c>
      <c r="E1965" s="3">
        <v>584</v>
      </c>
      <c r="F1965" s="3">
        <f t="shared" si="75"/>
        <v>644.92137189329378</v>
      </c>
    </row>
    <row r="1966" spans="1:6" x14ac:dyDescent="0.3">
      <c r="A1966" s="3"/>
      <c r="B1966" s="4"/>
      <c r="C1966" s="3"/>
      <c r="D1966" s="3">
        <f t="shared" si="76"/>
        <v>5900</v>
      </c>
      <c r="E1966" s="3">
        <v>581</v>
      </c>
      <c r="F1966" s="3">
        <f t="shared" si="75"/>
        <v>652.67063377214856</v>
      </c>
    </row>
    <row r="1967" spans="1:6" x14ac:dyDescent="0.3">
      <c r="A1967" s="3"/>
      <c r="B1967" s="4"/>
      <c r="C1967" s="3"/>
      <c r="D1967" s="3">
        <f t="shared" si="76"/>
        <v>6000</v>
      </c>
      <c r="E1967" s="3">
        <v>577</v>
      </c>
      <c r="F1967" s="3">
        <f t="shared" si="75"/>
        <v>659.16325858956748</v>
      </c>
    </row>
    <row r="1968" spans="1:6" x14ac:dyDescent="0.3">
      <c r="A1968" s="3"/>
      <c r="B1968" s="4"/>
      <c r="C1968" s="3"/>
      <c r="D1968" s="3">
        <f t="shared" si="76"/>
        <v>6100</v>
      </c>
      <c r="E1968" s="3">
        <v>573</v>
      </c>
      <c r="F1968" s="3">
        <f t="shared" si="75"/>
        <v>665.50356376317598</v>
      </c>
    </row>
    <row r="1969" spans="1:6" x14ac:dyDescent="0.3">
      <c r="A1969" s="3"/>
      <c r="B1969" s="4"/>
      <c r="C1969" s="3"/>
      <c r="D1969" s="3">
        <f t="shared" si="76"/>
        <v>6200</v>
      </c>
      <c r="E1969" s="3">
        <v>569</v>
      </c>
      <c r="F1969" s="3">
        <f t="shared" si="75"/>
        <v>671.69154929297406</v>
      </c>
    </row>
    <row r="1970" spans="1:6" x14ac:dyDescent="0.3">
      <c r="A1970" s="3"/>
      <c r="B1970" s="4"/>
      <c r="C1970" s="3"/>
      <c r="D1970" s="3">
        <f t="shared" si="76"/>
        <v>6300</v>
      </c>
      <c r="E1970" s="3">
        <v>563</v>
      </c>
      <c r="F1970" s="3">
        <f t="shared" si="75"/>
        <v>675.32818078894775</v>
      </c>
    </row>
    <row r="1971" spans="1:6" x14ac:dyDescent="0.3">
      <c r="A1971" s="3"/>
      <c r="B1971" s="4"/>
      <c r="C1971" s="3"/>
      <c r="D1971" s="3">
        <f t="shared" si="76"/>
        <v>6400</v>
      </c>
      <c r="E1971" s="3">
        <v>555</v>
      </c>
      <c r="F1971" s="3">
        <f t="shared" si="75"/>
        <v>676.29921851823906</v>
      </c>
    </row>
    <row r="1972" spans="1:6" x14ac:dyDescent="0.3">
      <c r="A1972" s="3"/>
      <c r="B1972" s="4"/>
      <c r="C1972" s="3"/>
      <c r="D1972" s="3">
        <f t="shared" si="76"/>
        <v>6500</v>
      </c>
      <c r="E1972" s="3">
        <v>547</v>
      </c>
      <c r="F1972" s="3">
        <f t="shared" si="75"/>
        <v>676.96561695990965</v>
      </c>
    </row>
    <row r="1973" spans="1:6" x14ac:dyDescent="0.3">
      <c r="A1973" s="3"/>
      <c r="B1973" s="4"/>
      <c r="C1973" s="3"/>
      <c r="D1973" s="3">
        <f t="shared" si="76"/>
        <v>6600</v>
      </c>
      <c r="E1973" s="3">
        <v>535</v>
      </c>
      <c r="F1973" s="3">
        <f t="shared" si="75"/>
        <v>672.30082786821572</v>
      </c>
    </row>
    <row r="1974" spans="1:6" x14ac:dyDescent="0.3">
      <c r="A1974" s="3"/>
      <c r="B1974" s="4"/>
      <c r="C1974" s="3"/>
      <c r="D1974" s="3">
        <f t="shared" si="76"/>
        <v>6700</v>
      </c>
      <c r="E1974" s="3">
        <v>510</v>
      </c>
      <c r="F1974" s="3">
        <f t="shared" si="75"/>
        <v>650.59527862523169</v>
      </c>
    </row>
    <row r="1975" spans="1:6" x14ac:dyDescent="0.3">
      <c r="A1975" s="3"/>
      <c r="B1975" s="4"/>
      <c r="C1975" s="3"/>
      <c r="D1975" s="3">
        <f t="shared" si="76"/>
        <v>6800</v>
      </c>
      <c r="E1975" s="3">
        <v>406</v>
      </c>
      <c r="F1975" s="3">
        <f t="shared" si="75"/>
        <v>525.65509078973946</v>
      </c>
    </row>
    <row r="1976" spans="1:6" x14ac:dyDescent="0.3">
      <c r="A1976" s="3"/>
      <c r="B1976" s="4"/>
      <c r="C1976" s="3"/>
      <c r="D1976" s="3">
        <f t="shared" si="76"/>
        <v>6900</v>
      </c>
      <c r="E1976" s="3">
        <v>289</v>
      </c>
      <c r="F1976" s="3">
        <f t="shared" si="75"/>
        <v>379.67575215293368</v>
      </c>
    </row>
    <row r="1977" spans="1:6" x14ac:dyDescent="0.3">
      <c r="A1977" s="3"/>
      <c r="B1977" s="4"/>
      <c r="C1977" s="3"/>
      <c r="D1977" s="3">
        <f t="shared" si="76"/>
        <v>7000</v>
      </c>
      <c r="E1977" s="3">
        <v>279</v>
      </c>
      <c r="F1977" s="3">
        <f t="shared" si="75"/>
        <v>371.85033045217369</v>
      </c>
    </row>
    <row r="1978" spans="1:6" x14ac:dyDescent="0.3">
      <c r="A1978" s="3"/>
      <c r="B1978" s="4" t="s">
        <v>53</v>
      </c>
      <c r="C1978" s="3" t="s">
        <v>291</v>
      </c>
      <c r="D1978" s="3" t="s">
        <v>272</v>
      </c>
      <c r="E1978" s="3">
        <v>3.5739999999999998</v>
      </c>
    </row>
    <row r="1979" spans="1:6" x14ac:dyDescent="0.3">
      <c r="A1979" s="3"/>
      <c r="B1979" s="4"/>
      <c r="C1979" s="3">
        <v>11.4</v>
      </c>
      <c r="D1979" s="3" t="s">
        <v>273</v>
      </c>
      <c r="E1979" s="3">
        <v>4.2249999999999996</v>
      </c>
    </row>
    <row r="1980" spans="1:6" x14ac:dyDescent="0.3">
      <c r="A1980" s="3"/>
      <c r="B1980" s="4"/>
      <c r="C1980" s="3"/>
      <c r="D1980" s="4" t="s">
        <v>274</v>
      </c>
      <c r="E1980" s="3">
        <v>2.11</v>
      </c>
    </row>
    <row r="1981" spans="1:6" x14ac:dyDescent="0.3">
      <c r="A1981" s="3"/>
      <c r="B1981" s="4"/>
      <c r="C1981" s="3"/>
      <c r="D1981" s="4" t="s">
        <v>275</v>
      </c>
      <c r="E1981" s="3"/>
    </row>
    <row r="1982" spans="1:6" x14ac:dyDescent="0.3">
      <c r="A1982" s="3"/>
      <c r="B1982" s="4"/>
      <c r="C1982" s="3"/>
      <c r="D1982" s="4" t="s">
        <v>276</v>
      </c>
      <c r="E1982" s="3">
        <v>0.7</v>
      </c>
    </row>
    <row r="1983" spans="1:6" ht="28.8" x14ac:dyDescent="0.3">
      <c r="A1983" s="3"/>
      <c r="B1983" s="4"/>
      <c r="C1983" s="3"/>
      <c r="D1983" s="4" t="s">
        <v>277</v>
      </c>
      <c r="E1983" s="3">
        <v>401</v>
      </c>
    </row>
    <row r="1984" spans="1:6" x14ac:dyDescent="0.3">
      <c r="A1984" s="3"/>
      <c r="B1984" s="4"/>
      <c r="C1984" s="3"/>
      <c r="D1984" s="3">
        <v>2500</v>
      </c>
      <c r="E1984" s="3"/>
      <c r="F1984" s="3">
        <f>E1984*D1984*2*PI()/60/550</f>
        <v>0</v>
      </c>
    </row>
    <row r="1985" spans="1:6" x14ac:dyDescent="0.3">
      <c r="A1985" s="3"/>
      <c r="B1985" s="4"/>
      <c r="C1985" s="3"/>
      <c r="D1985" s="3">
        <f>2600</f>
        <v>2600</v>
      </c>
      <c r="E1985" s="3"/>
      <c r="F1985" s="3">
        <f t="shared" ref="F1985:F2029" si="77">E1985*D1985*2*PI()/60/550</f>
        <v>0</v>
      </c>
    </row>
    <row r="1986" spans="1:6" x14ac:dyDescent="0.3">
      <c r="A1986" s="3"/>
      <c r="B1986" s="4"/>
      <c r="C1986" s="3"/>
      <c r="D1986" s="3">
        <f t="shared" ref="D1986:D2029" si="78">D1985+100</f>
        <v>2700</v>
      </c>
      <c r="E1986" s="3"/>
      <c r="F1986" s="3">
        <f t="shared" si="77"/>
        <v>0</v>
      </c>
    </row>
    <row r="1987" spans="1:6" x14ac:dyDescent="0.3">
      <c r="A1987" s="3"/>
      <c r="B1987" s="4"/>
      <c r="C1987" s="3"/>
      <c r="D1987" s="3">
        <f t="shared" si="78"/>
        <v>2800</v>
      </c>
      <c r="E1987" s="3"/>
      <c r="F1987" s="3">
        <f t="shared" si="77"/>
        <v>0</v>
      </c>
    </row>
    <row r="1988" spans="1:6" x14ac:dyDescent="0.3">
      <c r="A1988" s="3"/>
      <c r="B1988" s="4"/>
      <c r="C1988" s="3"/>
      <c r="D1988" s="3">
        <f t="shared" si="78"/>
        <v>2900</v>
      </c>
      <c r="E1988" s="3"/>
      <c r="F1988" s="3">
        <f t="shared" si="77"/>
        <v>0</v>
      </c>
    </row>
    <row r="1989" spans="1:6" x14ac:dyDescent="0.3">
      <c r="A1989" s="3"/>
      <c r="B1989" s="4"/>
      <c r="C1989" s="3"/>
      <c r="D1989" s="3">
        <f>D1988+100</f>
        <v>3000</v>
      </c>
      <c r="E1989" s="3">
        <v>483</v>
      </c>
      <c r="F1989" s="3">
        <f t="shared" si="77"/>
        <v>275.88895485161277</v>
      </c>
    </row>
    <row r="1990" spans="1:6" x14ac:dyDescent="0.3">
      <c r="A1990" s="3"/>
      <c r="B1990" s="4"/>
      <c r="C1990" s="3"/>
      <c r="D1990" s="3">
        <f t="shared" si="78"/>
        <v>3100</v>
      </c>
      <c r="E1990" s="3">
        <v>495</v>
      </c>
      <c r="F1990" s="3">
        <f t="shared" si="77"/>
        <v>292.16811678385073</v>
      </c>
    </row>
    <row r="1991" spans="1:6" x14ac:dyDescent="0.3">
      <c r="A1991" s="3"/>
      <c r="B1991" s="4"/>
      <c r="C1991" s="3"/>
      <c r="D1991" s="3">
        <f t="shared" si="78"/>
        <v>3200</v>
      </c>
      <c r="E1991" s="3">
        <v>500</v>
      </c>
      <c r="F1991" s="3">
        <f t="shared" si="77"/>
        <v>304.63928762082844</v>
      </c>
    </row>
    <row r="1992" spans="1:6" x14ac:dyDescent="0.3">
      <c r="A1992" s="3"/>
      <c r="B1992" s="4"/>
      <c r="C1992" s="3"/>
      <c r="D1992" s="3">
        <f t="shared" si="78"/>
        <v>3300</v>
      </c>
      <c r="E1992" s="3">
        <v>497</v>
      </c>
      <c r="F1992" s="3">
        <f t="shared" si="77"/>
        <v>312.27430976682541</v>
      </c>
    </row>
    <row r="1993" spans="1:6" x14ac:dyDescent="0.3">
      <c r="A1993" s="3"/>
      <c r="B1993" s="4"/>
      <c r="C1993" s="3"/>
      <c r="D1993" s="3">
        <f t="shared" si="78"/>
        <v>3400</v>
      </c>
      <c r="E1993" s="3">
        <v>485</v>
      </c>
      <c r="F1993" s="3">
        <f t="shared" si="77"/>
        <v>313.96886580421625</v>
      </c>
    </row>
    <row r="1994" spans="1:6" x14ac:dyDescent="0.3">
      <c r="A1994" s="3"/>
      <c r="B1994" s="4"/>
      <c r="C1994" s="3"/>
      <c r="D1994" s="3">
        <f t="shared" si="78"/>
        <v>3500</v>
      </c>
      <c r="E1994" s="3">
        <v>471</v>
      </c>
      <c r="F1994" s="3">
        <f t="shared" si="77"/>
        <v>313.87366602683477</v>
      </c>
    </row>
    <row r="1995" spans="1:6" x14ac:dyDescent="0.3">
      <c r="A1995" s="3"/>
      <c r="B1995" s="4"/>
      <c r="C1995" s="3"/>
      <c r="D1995" s="3">
        <f t="shared" si="78"/>
        <v>3600</v>
      </c>
      <c r="E1995" s="3">
        <v>461</v>
      </c>
      <c r="F1995" s="3">
        <f t="shared" si="77"/>
        <v>315.98710108470425</v>
      </c>
    </row>
    <row r="1996" spans="1:6" x14ac:dyDescent="0.3">
      <c r="A1996" s="3"/>
      <c r="B1996" s="4"/>
      <c r="C1996" s="3"/>
      <c r="D1996" s="3">
        <f t="shared" si="78"/>
        <v>3700</v>
      </c>
      <c r="E1996" s="3">
        <v>461</v>
      </c>
      <c r="F1996" s="3">
        <f t="shared" si="77"/>
        <v>324.76452055927945</v>
      </c>
    </row>
    <row r="1997" spans="1:6" x14ac:dyDescent="0.3">
      <c r="A1997" s="3"/>
      <c r="B1997" s="4"/>
      <c r="C1997" s="3"/>
      <c r="D1997" s="3">
        <f t="shared" si="78"/>
        <v>3800</v>
      </c>
      <c r="E1997" s="3">
        <v>473</v>
      </c>
      <c r="F1997" s="3">
        <f t="shared" si="77"/>
        <v>342.22415973104813</v>
      </c>
    </row>
    <row r="1998" spans="1:6" x14ac:dyDescent="0.3">
      <c r="A1998" s="3"/>
      <c r="B1998" s="4"/>
      <c r="C1998" s="3"/>
      <c r="D1998" s="3">
        <f t="shared" si="78"/>
        <v>3900</v>
      </c>
      <c r="E1998" s="3">
        <v>491</v>
      </c>
      <c r="F1998" s="3">
        <f t="shared" si="77"/>
        <v>364.5961074157027</v>
      </c>
    </row>
    <row r="1999" spans="1:6" x14ac:dyDescent="0.3">
      <c r="A1999" s="3"/>
      <c r="B1999" s="4"/>
      <c r="C1999" s="3"/>
      <c r="D1999" s="3">
        <f t="shared" si="78"/>
        <v>4000</v>
      </c>
      <c r="E1999" s="3">
        <v>510</v>
      </c>
      <c r="F1999" s="3">
        <f t="shared" si="77"/>
        <v>388.41509171655622</v>
      </c>
    </row>
    <row r="2000" spans="1:6" x14ac:dyDescent="0.3">
      <c r="A2000" s="3"/>
      <c r="B2000" s="4"/>
      <c r="C2000" s="3"/>
      <c r="D2000" s="3">
        <f t="shared" si="78"/>
        <v>4100</v>
      </c>
      <c r="E2000" s="3">
        <v>525</v>
      </c>
      <c r="F2000" s="3">
        <f t="shared" si="77"/>
        <v>409.8350416273957</v>
      </c>
    </row>
    <row r="2001" spans="1:6" x14ac:dyDescent="0.3">
      <c r="A2001" s="3"/>
      <c r="B2001" s="4"/>
      <c r="C2001" s="3"/>
      <c r="D2001" s="3">
        <f t="shared" si="78"/>
        <v>4200</v>
      </c>
      <c r="E2001" s="3">
        <v>537</v>
      </c>
      <c r="F2001" s="3">
        <f t="shared" si="77"/>
        <v>429.42715581251031</v>
      </c>
    </row>
    <row r="2002" spans="1:6" x14ac:dyDescent="0.3">
      <c r="A2002" s="3"/>
      <c r="B2002" s="4"/>
      <c r="C2002" s="3"/>
      <c r="D2002" s="3">
        <f t="shared" si="78"/>
        <v>4300</v>
      </c>
      <c r="E2002" s="3">
        <v>548</v>
      </c>
      <c r="F2002" s="3">
        <f t="shared" si="77"/>
        <v>448.65751084357504</v>
      </c>
    </row>
    <row r="2003" spans="1:6" x14ac:dyDescent="0.3">
      <c r="A2003" s="3"/>
      <c r="B2003" s="4"/>
      <c r="C2003" s="3"/>
      <c r="D2003" s="3">
        <f t="shared" si="78"/>
        <v>4400</v>
      </c>
      <c r="E2003" s="3">
        <v>558</v>
      </c>
      <c r="F2003" s="3">
        <f t="shared" si="77"/>
        <v>467.46898685416124</v>
      </c>
    </row>
    <row r="2004" spans="1:6" x14ac:dyDescent="0.3">
      <c r="A2004" s="3"/>
      <c r="B2004" s="4"/>
      <c r="C2004" s="3"/>
      <c r="D2004" s="3">
        <f t="shared" si="78"/>
        <v>4500</v>
      </c>
      <c r="E2004" s="3">
        <v>565</v>
      </c>
      <c r="F2004" s="3">
        <f t="shared" si="77"/>
        <v>484.09086798497265</v>
      </c>
    </row>
    <row r="2005" spans="1:6" x14ac:dyDescent="0.3">
      <c r="A2005" s="3"/>
      <c r="B2005" s="4"/>
      <c r="C2005" s="3"/>
      <c r="D2005" s="3">
        <f t="shared" si="78"/>
        <v>4600</v>
      </c>
      <c r="E2005" s="3">
        <v>571</v>
      </c>
      <c r="F2005" s="3">
        <f t="shared" si="77"/>
        <v>500.10347054054239</v>
      </c>
    </row>
    <row r="2006" spans="1:6" x14ac:dyDescent="0.3">
      <c r="A2006" s="3"/>
      <c r="B2006" s="4"/>
      <c r="C2006" s="3"/>
      <c r="D2006" s="3">
        <f t="shared" si="78"/>
        <v>4700</v>
      </c>
      <c r="E2006" s="3">
        <v>573</v>
      </c>
      <c r="F2006" s="3">
        <f t="shared" si="77"/>
        <v>512.76504093228311</v>
      </c>
    </row>
    <row r="2007" spans="1:6" x14ac:dyDescent="0.3">
      <c r="A2007" s="3"/>
      <c r="B2007" s="4"/>
      <c r="C2007" s="3"/>
      <c r="D2007" s="3">
        <f t="shared" si="78"/>
        <v>4800</v>
      </c>
      <c r="E2007" s="3">
        <v>576</v>
      </c>
      <c r="F2007" s="3">
        <f t="shared" si="77"/>
        <v>526.41668900879154</v>
      </c>
    </row>
    <row r="2008" spans="1:6" x14ac:dyDescent="0.3">
      <c r="A2008" s="3"/>
      <c r="B2008" s="4"/>
      <c r="C2008" s="3"/>
      <c r="D2008" s="3">
        <f t="shared" si="78"/>
        <v>4900</v>
      </c>
      <c r="E2008" s="3">
        <v>578</v>
      </c>
      <c r="F2008" s="3">
        <f t="shared" si="77"/>
        <v>539.24961899981895</v>
      </c>
    </row>
    <row r="2009" spans="1:6" x14ac:dyDescent="0.3">
      <c r="A2009" s="3"/>
      <c r="B2009" s="4"/>
      <c r="C2009" s="3"/>
      <c r="D2009" s="3">
        <f t="shared" si="78"/>
        <v>5000</v>
      </c>
      <c r="E2009" s="3">
        <v>580</v>
      </c>
      <c r="F2009" s="3">
        <f t="shared" si="77"/>
        <v>552.15870881275157</v>
      </c>
    </row>
    <row r="2010" spans="1:6" x14ac:dyDescent="0.3">
      <c r="A2010" s="3"/>
      <c r="B2010" s="4"/>
      <c r="C2010" s="3"/>
      <c r="D2010" s="3">
        <f t="shared" si="78"/>
        <v>5100</v>
      </c>
      <c r="E2010" s="3">
        <v>581</v>
      </c>
      <c r="F2010" s="3">
        <f t="shared" si="77"/>
        <v>564.17292071829797</v>
      </c>
    </row>
    <row r="2011" spans="1:6" x14ac:dyDescent="0.3">
      <c r="A2011" s="3"/>
      <c r="B2011" s="4"/>
      <c r="C2011" s="3"/>
      <c r="D2011" s="3">
        <f t="shared" si="78"/>
        <v>5200</v>
      </c>
      <c r="E2011" s="3">
        <v>581</v>
      </c>
      <c r="F2011" s="3">
        <f t="shared" si="77"/>
        <v>575.23513485002923</v>
      </c>
    </row>
    <row r="2012" spans="1:6" x14ac:dyDescent="0.3">
      <c r="A2012" s="3"/>
      <c r="B2012" s="4"/>
      <c r="C2012" s="3"/>
      <c r="D2012" s="3">
        <f t="shared" si="78"/>
        <v>5300</v>
      </c>
      <c r="E2012" s="3">
        <v>579</v>
      </c>
      <c r="F2012" s="3">
        <f t="shared" si="77"/>
        <v>584.27911370127265</v>
      </c>
    </row>
    <row r="2013" spans="1:6" x14ac:dyDescent="0.3">
      <c r="A2013" s="3"/>
      <c r="B2013" s="4"/>
      <c r="C2013" s="3"/>
      <c r="D2013" s="3">
        <f t="shared" si="78"/>
        <v>5400</v>
      </c>
      <c r="E2013" s="3">
        <v>576</v>
      </c>
      <c r="F2013" s="3">
        <f t="shared" si="77"/>
        <v>592.21877513489051</v>
      </c>
    </row>
    <row r="2014" spans="1:6" x14ac:dyDescent="0.3">
      <c r="A2014" s="3"/>
      <c r="B2014" s="4"/>
      <c r="C2014" s="3"/>
      <c r="D2014" s="3">
        <f t="shared" si="78"/>
        <v>5500</v>
      </c>
      <c r="E2014" s="3">
        <v>575</v>
      </c>
      <c r="F2014" s="3">
        <f t="shared" si="77"/>
        <v>602.13859193804365</v>
      </c>
    </row>
    <row r="2015" spans="1:6" x14ac:dyDescent="0.3">
      <c r="A2015" s="3"/>
      <c r="B2015" s="4"/>
      <c r="C2015" s="3"/>
      <c r="D2015" s="3">
        <f t="shared" si="78"/>
        <v>5600</v>
      </c>
      <c r="E2015" s="3">
        <v>573</v>
      </c>
      <c r="F2015" s="3">
        <f t="shared" si="77"/>
        <v>610.95409132357145</v>
      </c>
    </row>
    <row r="2016" spans="1:6" x14ac:dyDescent="0.3">
      <c r="A2016" s="3"/>
      <c r="B2016" s="4"/>
      <c r="C2016" s="3"/>
      <c r="D2016" s="3">
        <f t="shared" si="78"/>
        <v>5700</v>
      </c>
      <c r="E2016" s="3">
        <v>569</v>
      </c>
      <c r="F2016" s="3">
        <f t="shared" si="77"/>
        <v>617.52287596289557</v>
      </c>
    </row>
    <row r="2017" spans="1:6" x14ac:dyDescent="0.3">
      <c r="A2017" s="3"/>
      <c r="B2017" s="4"/>
      <c r="C2017" s="3"/>
      <c r="D2017" s="3">
        <f t="shared" si="78"/>
        <v>5800</v>
      </c>
      <c r="E2017" s="3">
        <v>566</v>
      </c>
      <c r="F2017" s="3">
        <f t="shared" si="77"/>
        <v>625.04365837603473</v>
      </c>
    </row>
    <row r="2018" spans="1:6" x14ac:dyDescent="0.3">
      <c r="A2018" s="3"/>
      <c r="B2018" s="4"/>
      <c r="C2018" s="3"/>
      <c r="D2018" s="3">
        <f t="shared" si="78"/>
        <v>5900</v>
      </c>
      <c r="E2018" s="3">
        <v>563</v>
      </c>
      <c r="F2018" s="3">
        <f t="shared" si="77"/>
        <v>632.45020105631625</v>
      </c>
    </row>
    <row r="2019" spans="1:6" x14ac:dyDescent="0.3">
      <c r="A2019" s="3"/>
      <c r="B2019" s="4"/>
      <c r="C2019" s="3"/>
      <c r="D2019" s="3">
        <f t="shared" si="78"/>
        <v>6000</v>
      </c>
      <c r="E2019" s="3">
        <v>560</v>
      </c>
      <c r="F2019" s="3">
        <f t="shared" si="77"/>
        <v>639.74250400373978</v>
      </c>
    </row>
    <row r="2020" spans="1:6" x14ac:dyDescent="0.3">
      <c r="A2020" s="3"/>
      <c r="B2020" s="4"/>
      <c r="C2020" s="3"/>
      <c r="D2020" s="3">
        <f t="shared" si="78"/>
        <v>6100</v>
      </c>
      <c r="E2020" s="3">
        <v>556</v>
      </c>
      <c r="F2020" s="3">
        <f t="shared" si="77"/>
        <v>645.75912993425106</v>
      </c>
    </row>
    <row r="2021" spans="1:6" x14ac:dyDescent="0.3">
      <c r="A2021" s="3"/>
      <c r="B2021" s="4"/>
      <c r="C2021" s="3"/>
      <c r="D2021" s="3">
        <f t="shared" si="78"/>
        <v>6200</v>
      </c>
      <c r="E2021" s="3">
        <v>552</v>
      </c>
      <c r="F2021" s="3">
        <f t="shared" si="77"/>
        <v>651.62343622095193</v>
      </c>
    </row>
    <row r="2022" spans="1:6" x14ac:dyDescent="0.3">
      <c r="A2022" s="3"/>
      <c r="B2022" s="4"/>
      <c r="C2022" s="3"/>
      <c r="D2022" s="3">
        <f t="shared" si="78"/>
        <v>6300</v>
      </c>
      <c r="E2022" s="3">
        <v>546</v>
      </c>
      <c r="F2022" s="3">
        <f t="shared" si="77"/>
        <v>654.93638847382852</v>
      </c>
    </row>
    <row r="2023" spans="1:6" x14ac:dyDescent="0.3">
      <c r="A2023" s="3"/>
      <c r="B2023" s="4"/>
      <c r="C2023" s="3"/>
      <c r="D2023" s="3">
        <f t="shared" si="78"/>
        <v>6400</v>
      </c>
      <c r="E2023" s="3">
        <v>539</v>
      </c>
      <c r="F2023" s="3">
        <f t="shared" si="77"/>
        <v>656.80230411050604</v>
      </c>
    </row>
    <row r="2024" spans="1:6" x14ac:dyDescent="0.3">
      <c r="A2024" s="3"/>
      <c r="B2024" s="4"/>
      <c r="C2024" s="3"/>
      <c r="D2024" s="3">
        <f t="shared" si="78"/>
        <v>6500</v>
      </c>
      <c r="E2024" s="3">
        <v>531</v>
      </c>
      <c r="F2024" s="3">
        <f t="shared" si="77"/>
        <v>657.16406326455581</v>
      </c>
    </row>
    <row r="2025" spans="1:6" x14ac:dyDescent="0.3">
      <c r="A2025" s="3"/>
      <c r="B2025" s="4"/>
      <c r="C2025" s="3"/>
      <c r="D2025" s="3">
        <f t="shared" si="78"/>
        <v>6600</v>
      </c>
      <c r="E2025" s="3">
        <v>523</v>
      </c>
      <c r="F2025" s="3">
        <f t="shared" si="77"/>
        <v>657.22118313098474</v>
      </c>
    </row>
    <row r="2026" spans="1:6" x14ac:dyDescent="0.3">
      <c r="A2026" s="3"/>
      <c r="B2026" s="4"/>
      <c r="C2026" s="3"/>
      <c r="D2026" s="3">
        <f t="shared" si="78"/>
        <v>6700</v>
      </c>
      <c r="E2026" s="3">
        <v>514</v>
      </c>
      <c r="F2026" s="3">
        <f t="shared" si="77"/>
        <v>655.69798669288059</v>
      </c>
    </row>
    <row r="2027" spans="1:6" x14ac:dyDescent="0.3">
      <c r="A2027" s="3"/>
      <c r="B2027" s="4"/>
      <c r="C2027" s="3"/>
      <c r="D2027" s="3">
        <f t="shared" si="78"/>
        <v>6800</v>
      </c>
      <c r="E2027" s="3">
        <v>506</v>
      </c>
      <c r="F2027" s="3">
        <f t="shared" si="77"/>
        <v>655.12678802859159</v>
      </c>
    </row>
    <row r="2028" spans="1:6" x14ac:dyDescent="0.3">
      <c r="A2028" s="3"/>
      <c r="B2028" s="4"/>
      <c r="C2028" s="3"/>
      <c r="D2028" s="3">
        <f t="shared" si="78"/>
        <v>6900</v>
      </c>
      <c r="E2028" s="3">
        <v>497</v>
      </c>
      <c r="F2028" s="3">
        <f t="shared" si="77"/>
        <v>652.93719314881685</v>
      </c>
    </row>
    <row r="2029" spans="1:6" x14ac:dyDescent="0.3">
      <c r="A2029" s="3"/>
      <c r="B2029" s="4"/>
      <c r="C2029" s="3"/>
      <c r="D2029" s="3">
        <f t="shared" si="78"/>
        <v>7000</v>
      </c>
      <c r="E2029" s="3">
        <v>489</v>
      </c>
      <c r="F2029" s="3">
        <f t="shared" si="77"/>
        <v>651.73767595380991</v>
      </c>
    </row>
    <row r="2030" spans="1:6" x14ac:dyDescent="0.3">
      <c r="A2030" s="3"/>
      <c r="B2030" s="4" t="s">
        <v>53</v>
      </c>
      <c r="C2030" s="3" t="s">
        <v>96</v>
      </c>
      <c r="D2030" s="3" t="s">
        <v>272</v>
      </c>
      <c r="E2030" s="3">
        <v>4</v>
      </c>
    </row>
    <row r="2031" spans="1:6" x14ac:dyDescent="0.3">
      <c r="A2031" s="3"/>
      <c r="B2031" s="4"/>
      <c r="C2031" s="3">
        <v>11.5</v>
      </c>
      <c r="D2031" s="3" t="s">
        <v>273</v>
      </c>
      <c r="E2031" s="3">
        <v>4.165</v>
      </c>
    </row>
    <row r="2032" spans="1:6" x14ac:dyDescent="0.3">
      <c r="A2032" s="3"/>
      <c r="B2032" s="4"/>
      <c r="C2032" s="3"/>
      <c r="D2032" s="4" t="s">
        <v>274</v>
      </c>
      <c r="E2032" s="3">
        <v>2.125</v>
      </c>
    </row>
    <row r="2033" spans="1:6" x14ac:dyDescent="0.3">
      <c r="A2033" s="3"/>
      <c r="B2033" s="4"/>
      <c r="C2033" s="3"/>
      <c r="D2033" s="4" t="s">
        <v>275</v>
      </c>
      <c r="E2033" s="3">
        <v>264</v>
      </c>
    </row>
    <row r="2034" spans="1:6" x14ac:dyDescent="0.3">
      <c r="A2034" s="3"/>
      <c r="B2034" s="4"/>
      <c r="C2034" s="3"/>
      <c r="D2034" s="4" t="s">
        <v>276</v>
      </c>
      <c r="E2034" s="3">
        <v>0.68</v>
      </c>
    </row>
    <row r="2035" spans="1:6" ht="28.8" x14ac:dyDescent="0.3">
      <c r="A2035" s="3"/>
      <c r="B2035" s="4"/>
      <c r="C2035" s="3"/>
      <c r="D2035" s="4" t="s">
        <v>277</v>
      </c>
      <c r="E2035" s="3">
        <v>436</v>
      </c>
    </row>
    <row r="2036" spans="1:6" x14ac:dyDescent="0.3">
      <c r="A2036" s="3"/>
      <c r="B2036" s="4"/>
      <c r="C2036" s="3"/>
      <c r="D2036" s="3">
        <v>2500</v>
      </c>
      <c r="E2036" s="3"/>
      <c r="F2036" s="3">
        <f>E2036*D2036*2*PI()/60/550</f>
        <v>0</v>
      </c>
    </row>
    <row r="2037" spans="1:6" x14ac:dyDescent="0.3">
      <c r="A2037" s="3"/>
      <c r="B2037" s="4"/>
      <c r="C2037" s="3"/>
      <c r="D2037" s="3">
        <f>2600</f>
        <v>2600</v>
      </c>
      <c r="E2037" s="3"/>
      <c r="F2037" s="3">
        <f t="shared" ref="F2037:F2081" si="79">E2037*D2037*2*PI()/60/550</f>
        <v>0</v>
      </c>
    </row>
    <row r="2038" spans="1:6" x14ac:dyDescent="0.3">
      <c r="A2038" s="3"/>
      <c r="B2038" s="4"/>
      <c r="C2038" s="3"/>
      <c r="D2038" s="3">
        <f t="shared" ref="D2038:D2081" si="80">D2037+100</f>
        <v>2700</v>
      </c>
      <c r="E2038" s="3"/>
      <c r="F2038" s="3">
        <f t="shared" si="79"/>
        <v>0</v>
      </c>
    </row>
    <row r="2039" spans="1:6" x14ac:dyDescent="0.3">
      <c r="A2039" s="3"/>
      <c r="B2039" s="4"/>
      <c r="C2039" s="3"/>
      <c r="D2039" s="3">
        <f t="shared" si="80"/>
        <v>2800</v>
      </c>
      <c r="E2039" s="3"/>
      <c r="F2039" s="3">
        <f t="shared" si="79"/>
        <v>0</v>
      </c>
    </row>
    <row r="2040" spans="1:6" x14ac:dyDescent="0.3">
      <c r="A2040" s="3"/>
      <c r="B2040" s="4"/>
      <c r="C2040" s="3"/>
      <c r="D2040" s="3">
        <f t="shared" si="80"/>
        <v>2900</v>
      </c>
      <c r="E2040" s="3"/>
      <c r="F2040" s="3">
        <f t="shared" si="79"/>
        <v>0</v>
      </c>
    </row>
    <row r="2041" spans="1:6" x14ac:dyDescent="0.3">
      <c r="A2041" s="3"/>
      <c r="B2041" s="4"/>
      <c r="C2041" s="3"/>
      <c r="D2041" s="3">
        <f>D2040+100</f>
        <v>3000</v>
      </c>
      <c r="E2041" s="3">
        <v>512</v>
      </c>
      <c r="F2041" s="3">
        <f t="shared" si="79"/>
        <v>292.45371611599529</v>
      </c>
    </row>
    <row r="2042" spans="1:6" x14ac:dyDescent="0.3">
      <c r="A2042" s="3"/>
      <c r="B2042" s="4"/>
      <c r="C2042" s="3"/>
      <c r="D2042" s="3">
        <f t="shared" si="80"/>
        <v>3100</v>
      </c>
      <c r="E2042" s="3">
        <v>504</v>
      </c>
      <c r="F2042" s="3">
        <f t="shared" si="79"/>
        <v>297.48026436173893</v>
      </c>
    </row>
    <row r="2043" spans="1:6" x14ac:dyDescent="0.3">
      <c r="A2043" s="3"/>
      <c r="B2043" s="4"/>
      <c r="C2043" s="3"/>
      <c r="D2043" s="3">
        <f t="shared" si="80"/>
        <v>3200</v>
      </c>
      <c r="E2043" s="3">
        <v>489</v>
      </c>
      <c r="F2043" s="3">
        <f t="shared" si="79"/>
        <v>297.93722329317023</v>
      </c>
    </row>
    <row r="2044" spans="1:6" x14ac:dyDescent="0.3">
      <c r="A2044" s="3"/>
      <c r="B2044" s="4"/>
      <c r="C2044" s="3"/>
      <c r="D2044" s="3">
        <f t="shared" si="80"/>
        <v>3300</v>
      </c>
      <c r="E2044" s="3">
        <v>490</v>
      </c>
      <c r="F2044" s="3">
        <f t="shared" si="79"/>
        <v>307.8760800517997</v>
      </c>
    </row>
    <row r="2045" spans="1:6" x14ac:dyDescent="0.3">
      <c r="A2045" s="3"/>
      <c r="B2045" s="4"/>
      <c r="C2045" s="3"/>
      <c r="D2045" s="3">
        <f t="shared" si="80"/>
        <v>3400</v>
      </c>
      <c r="E2045" s="3">
        <v>508</v>
      </c>
      <c r="F2045" s="3">
        <f t="shared" si="79"/>
        <v>328.85811098668432</v>
      </c>
    </row>
    <row r="2046" spans="1:6" x14ac:dyDescent="0.3">
      <c r="A2046" s="3"/>
      <c r="B2046" s="4"/>
      <c r="C2046" s="3"/>
      <c r="D2046" s="3">
        <f t="shared" si="80"/>
        <v>3500</v>
      </c>
      <c r="E2046" s="3">
        <v>529</v>
      </c>
      <c r="F2046" s="3">
        <f t="shared" si="79"/>
        <v>352.52477564372737</v>
      </c>
    </row>
    <row r="2047" spans="1:6" x14ac:dyDescent="0.3">
      <c r="A2047" s="3"/>
      <c r="B2047" s="4"/>
      <c r="C2047" s="3"/>
      <c r="D2047" s="3">
        <f t="shared" si="80"/>
        <v>3600</v>
      </c>
      <c r="E2047" s="3">
        <v>545</v>
      </c>
      <c r="F2047" s="3">
        <f t="shared" si="79"/>
        <v>373.56392644504086</v>
      </c>
    </row>
    <row r="2048" spans="1:6" x14ac:dyDescent="0.3">
      <c r="A2048" s="3"/>
      <c r="B2048" s="4"/>
      <c r="C2048" s="3"/>
      <c r="D2048" s="3">
        <f t="shared" si="80"/>
        <v>3700</v>
      </c>
      <c r="E2048" s="3">
        <v>558</v>
      </c>
      <c r="F2048" s="3">
        <f t="shared" si="79"/>
        <v>393.09892076372648</v>
      </c>
    </row>
    <row r="2049" spans="1:6" x14ac:dyDescent="0.3">
      <c r="A2049" s="3"/>
      <c r="B2049" s="4"/>
      <c r="C2049" s="3"/>
      <c r="D2049" s="3">
        <f t="shared" si="80"/>
        <v>3800</v>
      </c>
      <c r="E2049" s="3">
        <v>570</v>
      </c>
      <c r="F2049" s="3">
        <f t="shared" si="79"/>
        <v>412.40543561669648</v>
      </c>
    </row>
    <row r="2050" spans="1:6" x14ac:dyDescent="0.3">
      <c r="A2050" s="3"/>
      <c r="B2050" s="4"/>
      <c r="C2050" s="3"/>
      <c r="D2050" s="3">
        <f t="shared" si="80"/>
        <v>3900</v>
      </c>
      <c r="E2050" s="3">
        <v>580</v>
      </c>
      <c r="F2050" s="3">
        <f t="shared" si="79"/>
        <v>430.68379287394617</v>
      </c>
    </row>
    <row r="2051" spans="1:6" x14ac:dyDescent="0.3">
      <c r="A2051" s="3"/>
      <c r="B2051" s="4"/>
      <c r="C2051" s="3"/>
      <c r="D2051" s="3">
        <f t="shared" si="80"/>
        <v>4000</v>
      </c>
      <c r="E2051" s="3">
        <v>588</v>
      </c>
      <c r="F2051" s="3">
        <f t="shared" si="79"/>
        <v>447.81975280261776</v>
      </c>
    </row>
    <row r="2052" spans="1:6" x14ac:dyDescent="0.3">
      <c r="A2052" s="3"/>
      <c r="B2052" s="4"/>
      <c r="C2052" s="3"/>
      <c r="D2052" s="3">
        <f t="shared" si="80"/>
        <v>4100</v>
      </c>
      <c r="E2052" s="3">
        <v>594</v>
      </c>
      <c r="F2052" s="3">
        <f t="shared" si="79"/>
        <v>463.69907566985347</v>
      </c>
    </row>
    <row r="2053" spans="1:6" x14ac:dyDescent="0.3">
      <c r="A2053" s="3"/>
      <c r="B2053" s="4"/>
      <c r="C2053" s="3"/>
      <c r="D2053" s="3">
        <f t="shared" si="80"/>
        <v>4200</v>
      </c>
      <c r="E2053" s="3">
        <v>597</v>
      </c>
      <c r="F2053" s="3">
        <f t="shared" si="79"/>
        <v>477.40784361279071</v>
      </c>
    </row>
    <row r="2054" spans="1:6" x14ac:dyDescent="0.3">
      <c r="A2054" s="3"/>
      <c r="B2054" s="4"/>
      <c r="C2054" s="3"/>
      <c r="D2054" s="3">
        <f t="shared" si="80"/>
        <v>4300</v>
      </c>
      <c r="E2054" s="3">
        <v>598</v>
      </c>
      <c r="F2054" s="3">
        <f t="shared" si="79"/>
        <v>489.59341511762392</v>
      </c>
    </row>
    <row r="2055" spans="1:6" x14ac:dyDescent="0.3">
      <c r="A2055" s="3"/>
      <c r="B2055" s="4"/>
      <c r="C2055" s="3"/>
      <c r="D2055" s="3">
        <f t="shared" si="80"/>
        <v>4400</v>
      </c>
      <c r="E2055" s="3">
        <v>600</v>
      </c>
      <c r="F2055" s="3">
        <f t="shared" si="79"/>
        <v>502.65482457436684</v>
      </c>
    </row>
    <row r="2056" spans="1:6" x14ac:dyDescent="0.3">
      <c r="A2056" s="3"/>
      <c r="B2056" s="4"/>
      <c r="C2056" s="3"/>
      <c r="D2056" s="3">
        <f t="shared" si="80"/>
        <v>4500</v>
      </c>
      <c r="E2056" s="3">
        <v>600</v>
      </c>
      <c r="F2056" s="3">
        <f t="shared" si="79"/>
        <v>514.07879786014792</v>
      </c>
    </row>
    <row r="2057" spans="1:6" x14ac:dyDescent="0.3">
      <c r="A2057" s="3"/>
      <c r="B2057" s="4"/>
      <c r="C2057" s="3"/>
      <c r="D2057" s="3">
        <f t="shared" si="80"/>
        <v>4600</v>
      </c>
      <c r="E2057" s="3">
        <v>603</v>
      </c>
      <c r="F2057" s="3">
        <f t="shared" si="79"/>
        <v>528.13028500165865</v>
      </c>
    </row>
    <row r="2058" spans="1:6" x14ac:dyDescent="0.3">
      <c r="A2058" s="3"/>
      <c r="B2058" s="4"/>
      <c r="C2058" s="3"/>
      <c r="D2058" s="3">
        <f t="shared" si="80"/>
        <v>4700</v>
      </c>
      <c r="E2058" s="3">
        <v>610</v>
      </c>
      <c r="F2058" s="3">
        <f t="shared" si="79"/>
        <v>545.87552350557189</v>
      </c>
    </row>
    <row r="2059" spans="1:6" x14ac:dyDescent="0.3">
      <c r="A2059" s="3"/>
      <c r="B2059" s="4"/>
      <c r="C2059" s="3"/>
      <c r="D2059" s="3">
        <f t="shared" si="80"/>
        <v>4800</v>
      </c>
      <c r="E2059" s="3">
        <v>616</v>
      </c>
      <c r="F2059" s="3">
        <f t="shared" si="79"/>
        <v>562.97340352329093</v>
      </c>
    </row>
    <row r="2060" spans="1:6" x14ac:dyDescent="0.3">
      <c r="A2060" s="3"/>
      <c r="B2060" s="4"/>
      <c r="C2060" s="3"/>
      <c r="D2060" s="3">
        <f t="shared" si="80"/>
        <v>4900</v>
      </c>
      <c r="E2060" s="3">
        <v>620</v>
      </c>
      <c r="F2060" s="3">
        <f t="shared" si="79"/>
        <v>578.43384737004794</v>
      </c>
    </row>
    <row r="2061" spans="1:6" x14ac:dyDescent="0.3">
      <c r="A2061" s="3"/>
      <c r="B2061" s="4"/>
      <c r="C2061" s="3"/>
      <c r="D2061" s="3">
        <f t="shared" si="80"/>
        <v>5000</v>
      </c>
      <c r="E2061" s="3">
        <v>624</v>
      </c>
      <c r="F2061" s="3">
        <f t="shared" si="79"/>
        <v>594.04661086061537</v>
      </c>
    </row>
    <row r="2062" spans="1:6" x14ac:dyDescent="0.3">
      <c r="A2062" s="3"/>
      <c r="B2062" s="4"/>
      <c r="C2062" s="3"/>
      <c r="D2062" s="3">
        <f t="shared" si="80"/>
        <v>5100</v>
      </c>
      <c r="E2062" s="3">
        <v>627</v>
      </c>
      <c r="F2062" s="3">
        <f t="shared" si="79"/>
        <v>608.8406562657018</v>
      </c>
    </row>
    <row r="2063" spans="1:6" x14ac:dyDescent="0.3">
      <c r="A2063" s="3"/>
      <c r="B2063" s="4"/>
      <c r="C2063" s="3"/>
      <c r="D2063" s="3">
        <f t="shared" si="80"/>
        <v>5200</v>
      </c>
      <c r="E2063" s="3">
        <v>628</v>
      </c>
      <c r="F2063" s="3">
        <f t="shared" si="79"/>
        <v>621.76878603411092</v>
      </c>
    </row>
    <row r="2064" spans="1:6" x14ac:dyDescent="0.3">
      <c r="A2064" s="3"/>
      <c r="B2064" s="4"/>
      <c r="C2064" s="3"/>
      <c r="D2064" s="3">
        <f t="shared" si="80"/>
        <v>5300</v>
      </c>
      <c r="E2064" s="3">
        <v>629</v>
      </c>
      <c r="F2064" s="3">
        <f t="shared" si="79"/>
        <v>634.73499571347236</v>
      </c>
    </row>
    <row r="2065" spans="1:6" x14ac:dyDescent="0.3">
      <c r="A2065" s="3"/>
      <c r="B2065" s="4"/>
      <c r="C2065" s="3"/>
      <c r="D2065" s="3">
        <f t="shared" si="80"/>
        <v>5400</v>
      </c>
      <c r="E2065" s="3">
        <v>627</v>
      </c>
      <c r="F2065" s="3">
        <f t="shared" si="79"/>
        <v>644.6548125166255</v>
      </c>
    </row>
    <row r="2066" spans="1:6" x14ac:dyDescent="0.3">
      <c r="A2066" s="3"/>
      <c r="B2066" s="4"/>
      <c r="C2066" s="3"/>
      <c r="D2066" s="3">
        <f t="shared" si="80"/>
        <v>5500</v>
      </c>
      <c r="E2066" s="3">
        <v>624</v>
      </c>
      <c r="F2066" s="3">
        <f t="shared" si="79"/>
        <v>653.45127194667702</v>
      </c>
    </row>
    <row r="2067" spans="1:6" x14ac:dyDescent="0.3">
      <c r="A2067" s="3"/>
      <c r="B2067" s="4"/>
      <c r="C2067" s="3"/>
      <c r="D2067" s="3">
        <f t="shared" si="80"/>
        <v>5600</v>
      </c>
      <c r="E2067" s="3">
        <v>623</v>
      </c>
      <c r="F2067" s="3">
        <f t="shared" si="79"/>
        <v>664.26596665721627</v>
      </c>
    </row>
    <row r="2068" spans="1:6" x14ac:dyDescent="0.3">
      <c r="A2068" s="3"/>
      <c r="B2068" s="4"/>
      <c r="C2068" s="3"/>
      <c r="D2068" s="3">
        <f t="shared" si="80"/>
        <v>5700</v>
      </c>
      <c r="E2068" s="3">
        <v>620</v>
      </c>
      <c r="F2068" s="3">
        <f t="shared" si="79"/>
        <v>672.87202653250472</v>
      </c>
    </row>
    <row r="2069" spans="1:6" x14ac:dyDescent="0.3">
      <c r="A2069" s="3"/>
      <c r="B2069" s="4"/>
      <c r="C2069" s="3"/>
      <c r="D2069" s="3">
        <f t="shared" si="80"/>
        <v>5800</v>
      </c>
      <c r="E2069" s="3">
        <v>618</v>
      </c>
      <c r="F2069" s="3">
        <f t="shared" si="79"/>
        <v>682.46816409256087</v>
      </c>
    </row>
    <row r="2070" spans="1:6" x14ac:dyDescent="0.3">
      <c r="A2070" s="3"/>
      <c r="B2070" s="4"/>
      <c r="C2070" s="3"/>
      <c r="D2070" s="3">
        <f t="shared" si="80"/>
        <v>5900</v>
      </c>
      <c r="E2070" s="3">
        <v>615</v>
      </c>
      <c r="F2070" s="3">
        <f t="shared" si="79"/>
        <v>690.86478445760997</v>
      </c>
    </row>
    <row r="2071" spans="1:6" x14ac:dyDescent="0.3">
      <c r="A2071" s="3"/>
      <c r="B2071" s="4"/>
      <c r="C2071" s="3"/>
      <c r="D2071" s="3">
        <f t="shared" si="80"/>
        <v>6000</v>
      </c>
      <c r="E2071" s="3">
        <v>610</v>
      </c>
      <c r="F2071" s="3">
        <f t="shared" si="79"/>
        <v>696.86237043264498</v>
      </c>
    </row>
    <row r="2072" spans="1:6" x14ac:dyDescent="0.3">
      <c r="A2072" s="3"/>
      <c r="B2072" s="4"/>
      <c r="C2072" s="3"/>
      <c r="D2072" s="3">
        <f t="shared" si="80"/>
        <v>6100</v>
      </c>
      <c r="E2072" s="3">
        <v>604</v>
      </c>
      <c r="F2072" s="3">
        <f t="shared" si="79"/>
        <v>701.50811956886264</v>
      </c>
    </row>
    <row r="2073" spans="1:6" x14ac:dyDescent="0.3">
      <c r="A2073" s="3"/>
      <c r="B2073" s="4"/>
      <c r="C2073" s="3"/>
      <c r="D2073" s="3">
        <f t="shared" si="80"/>
        <v>6200</v>
      </c>
      <c r="E2073" s="3">
        <v>598</v>
      </c>
      <c r="F2073" s="3">
        <f t="shared" si="79"/>
        <v>705.92538923936468</v>
      </c>
    </row>
    <row r="2074" spans="1:6" x14ac:dyDescent="0.3">
      <c r="A2074" s="3"/>
      <c r="B2074" s="4"/>
      <c r="C2074" s="3"/>
      <c r="D2074" s="3">
        <f t="shared" si="80"/>
        <v>6300</v>
      </c>
      <c r="E2074" s="3">
        <v>591</v>
      </c>
      <c r="F2074" s="3">
        <f t="shared" si="79"/>
        <v>708.91466224914404</v>
      </c>
    </row>
    <row r="2075" spans="1:6" x14ac:dyDescent="0.3">
      <c r="A2075" s="3"/>
      <c r="B2075" s="4"/>
      <c r="C2075" s="3"/>
      <c r="D2075" s="3">
        <f t="shared" si="80"/>
        <v>6400</v>
      </c>
      <c r="E2075" s="3">
        <v>584</v>
      </c>
      <c r="F2075" s="3">
        <f t="shared" si="79"/>
        <v>711.63737588225513</v>
      </c>
    </row>
    <row r="2076" spans="1:6" x14ac:dyDescent="0.3">
      <c r="A2076" s="3"/>
      <c r="B2076" s="4"/>
      <c r="C2076" s="3"/>
      <c r="D2076" s="3">
        <f t="shared" si="80"/>
        <v>6500</v>
      </c>
      <c r="E2076" s="3">
        <v>574</v>
      </c>
      <c r="F2076" s="3">
        <f t="shared" si="79"/>
        <v>710.38073882081926</v>
      </c>
    </row>
    <row r="2077" spans="1:6" x14ac:dyDescent="0.3">
      <c r="A2077" s="3"/>
      <c r="B2077" s="4"/>
      <c r="C2077" s="3"/>
      <c r="D2077" s="3">
        <f t="shared" si="80"/>
        <v>6600</v>
      </c>
      <c r="E2077" s="3">
        <v>565</v>
      </c>
      <c r="F2077" s="3">
        <f t="shared" si="79"/>
        <v>709.99993971129334</v>
      </c>
    </row>
    <row r="2078" spans="1:6" x14ac:dyDescent="0.3">
      <c r="A2078" s="3"/>
      <c r="B2078" s="4"/>
      <c r="C2078" s="3"/>
      <c r="D2078" s="3">
        <f t="shared" si="80"/>
        <v>6700</v>
      </c>
      <c r="E2078" s="3">
        <v>553</v>
      </c>
      <c r="F2078" s="3">
        <f t="shared" si="79"/>
        <v>705.44939035245704</v>
      </c>
    </row>
    <row r="2079" spans="1:6" x14ac:dyDescent="0.3">
      <c r="A2079" s="3"/>
      <c r="B2079" s="4"/>
      <c r="C2079" s="3"/>
      <c r="D2079" s="3">
        <f t="shared" si="80"/>
        <v>6800</v>
      </c>
      <c r="E2079" s="3">
        <v>542</v>
      </c>
      <c r="F2079" s="3">
        <f t="shared" si="79"/>
        <v>701.73659903457838</v>
      </c>
    </row>
    <row r="2080" spans="1:6" x14ac:dyDescent="0.3">
      <c r="A2080" s="3"/>
      <c r="B2080" s="4"/>
      <c r="C2080" s="3"/>
      <c r="D2080" s="3">
        <f t="shared" si="80"/>
        <v>6900</v>
      </c>
      <c r="E2080" s="3">
        <v>533</v>
      </c>
      <c r="F2080" s="3">
        <f t="shared" si="79"/>
        <v>700.23244255195038</v>
      </c>
    </row>
    <row r="2081" spans="1:6" x14ac:dyDescent="0.3">
      <c r="A2081" s="3"/>
      <c r="B2081" s="4"/>
      <c r="C2081" s="3"/>
      <c r="D2081" s="3">
        <f t="shared" si="80"/>
        <v>7000</v>
      </c>
      <c r="E2081" s="3">
        <v>524</v>
      </c>
      <c r="F2081" s="3">
        <f t="shared" si="79"/>
        <v>698.38556687074913</v>
      </c>
    </row>
    <row r="2082" spans="1:6" x14ac:dyDescent="0.3">
      <c r="A2082" s="3"/>
      <c r="B2082" s="4" t="s">
        <v>53</v>
      </c>
      <c r="C2082" s="3" t="s">
        <v>161</v>
      </c>
      <c r="D2082" s="3" t="s">
        <v>272</v>
      </c>
      <c r="E2082" s="3">
        <v>3.9</v>
      </c>
    </row>
    <row r="2083" spans="1:6" x14ac:dyDescent="0.3">
      <c r="A2083" s="3"/>
      <c r="B2083" s="4"/>
      <c r="C2083" s="3">
        <v>11.48</v>
      </c>
      <c r="D2083" s="3" t="s">
        <v>273</v>
      </c>
      <c r="E2083" s="3">
        <v>4.3600000000000003</v>
      </c>
    </row>
    <row r="2084" spans="1:6" x14ac:dyDescent="0.3">
      <c r="A2084" s="3"/>
      <c r="B2084" s="4"/>
      <c r="C2084" s="3"/>
      <c r="D2084" s="4" t="s">
        <v>274</v>
      </c>
      <c r="E2084" s="3">
        <v>1.6</v>
      </c>
    </row>
    <row r="2085" spans="1:6" x14ac:dyDescent="0.3">
      <c r="A2085" s="3"/>
      <c r="B2085" s="4"/>
      <c r="C2085" s="3"/>
      <c r="D2085" s="4" t="s">
        <v>275</v>
      </c>
      <c r="E2085" s="3">
        <v>256</v>
      </c>
    </row>
    <row r="2086" spans="1:6" x14ac:dyDescent="0.3">
      <c r="A2086" s="3"/>
      <c r="B2086" s="4"/>
      <c r="C2086" s="3"/>
      <c r="D2086" s="4" t="s">
        <v>276</v>
      </c>
      <c r="E2086" s="3">
        <v>0.752</v>
      </c>
    </row>
    <row r="2087" spans="1:6" ht="28.8" x14ac:dyDescent="0.3">
      <c r="A2087" s="3"/>
      <c r="B2087" s="4"/>
      <c r="C2087" s="3"/>
      <c r="D2087" s="4" t="s">
        <v>277</v>
      </c>
      <c r="E2087" s="3">
        <v>466</v>
      </c>
    </row>
    <row r="2088" spans="1:6" x14ac:dyDescent="0.3">
      <c r="A2088" s="3"/>
      <c r="B2088" s="4"/>
      <c r="C2088" s="3"/>
      <c r="D2088" s="3">
        <v>2500</v>
      </c>
      <c r="E2088" s="3"/>
      <c r="F2088" s="3">
        <f>E2088*D2088*2*PI()/60/550</f>
        <v>0</v>
      </c>
    </row>
    <row r="2089" spans="1:6" x14ac:dyDescent="0.3">
      <c r="A2089" s="3"/>
      <c r="B2089" s="4"/>
      <c r="C2089" s="3"/>
      <c r="D2089" s="3">
        <f>2600</f>
        <v>2600</v>
      </c>
      <c r="E2089" s="3"/>
      <c r="F2089" s="3">
        <f t="shared" ref="F2089:F2133" si="81">E2089*D2089*2*PI()/60/550</f>
        <v>0</v>
      </c>
    </row>
    <row r="2090" spans="1:6" x14ac:dyDescent="0.3">
      <c r="A2090" s="3"/>
      <c r="B2090" s="4"/>
      <c r="C2090" s="3"/>
      <c r="D2090" s="3">
        <f t="shared" ref="D2090:D2133" si="82">D2089+100</f>
        <v>2700</v>
      </c>
      <c r="E2090" s="3"/>
      <c r="F2090" s="3">
        <f t="shared" si="81"/>
        <v>0</v>
      </c>
    </row>
    <row r="2091" spans="1:6" x14ac:dyDescent="0.3">
      <c r="A2091" s="3"/>
      <c r="B2091" s="4"/>
      <c r="C2091" s="3"/>
      <c r="D2091" s="3">
        <f t="shared" si="82"/>
        <v>2800</v>
      </c>
      <c r="E2091" s="3"/>
      <c r="F2091" s="3">
        <f t="shared" si="81"/>
        <v>0</v>
      </c>
    </row>
    <row r="2092" spans="1:6" x14ac:dyDescent="0.3">
      <c r="A2092" s="3"/>
      <c r="B2092" s="4"/>
      <c r="C2092" s="3"/>
      <c r="D2092" s="3">
        <f t="shared" si="82"/>
        <v>2900</v>
      </c>
      <c r="E2092" s="3"/>
      <c r="F2092" s="3">
        <f t="shared" si="81"/>
        <v>0</v>
      </c>
    </row>
    <row r="2093" spans="1:6" x14ac:dyDescent="0.3">
      <c r="A2093" s="3"/>
      <c r="B2093" s="4"/>
      <c r="C2093" s="3"/>
      <c r="D2093" s="3">
        <f>D2092+100</f>
        <v>3000</v>
      </c>
      <c r="E2093" s="3">
        <v>495</v>
      </c>
      <c r="F2093" s="3">
        <f t="shared" si="81"/>
        <v>282.74333882308139</v>
      </c>
    </row>
    <row r="2094" spans="1:6" x14ac:dyDescent="0.3">
      <c r="A2094" s="3"/>
      <c r="B2094" s="4"/>
      <c r="C2094" s="3"/>
      <c r="D2094" s="3">
        <f t="shared" si="82"/>
        <v>3100</v>
      </c>
      <c r="E2094" s="3">
        <v>511</v>
      </c>
      <c r="F2094" s="3">
        <f t="shared" si="81"/>
        <v>301.61193470009641</v>
      </c>
    </row>
    <row r="2095" spans="1:6" x14ac:dyDescent="0.3">
      <c r="A2095" s="3"/>
      <c r="B2095" s="4"/>
      <c r="C2095" s="3"/>
      <c r="D2095" s="3">
        <f t="shared" si="82"/>
        <v>3200</v>
      </c>
      <c r="E2095" s="3">
        <v>533</v>
      </c>
      <c r="F2095" s="3">
        <f t="shared" si="81"/>
        <v>324.74548060380312</v>
      </c>
    </row>
    <row r="2096" spans="1:6" x14ac:dyDescent="0.3">
      <c r="A2096" s="3"/>
      <c r="B2096" s="4"/>
      <c r="C2096" s="3"/>
      <c r="D2096" s="3">
        <f t="shared" si="82"/>
        <v>3300</v>
      </c>
      <c r="E2096" s="3">
        <v>553</v>
      </c>
      <c r="F2096" s="3">
        <f t="shared" si="81"/>
        <v>347.46014748703112</v>
      </c>
    </row>
    <row r="2097" spans="1:6" x14ac:dyDescent="0.3">
      <c r="A2097" s="3"/>
      <c r="B2097" s="4"/>
      <c r="C2097" s="3"/>
      <c r="D2097" s="3">
        <f t="shared" si="82"/>
        <v>3400</v>
      </c>
      <c r="E2097" s="3">
        <v>570</v>
      </c>
      <c r="F2097" s="3">
        <f t="shared" si="81"/>
        <v>368.99433713072841</v>
      </c>
    </row>
    <row r="2098" spans="1:6" x14ac:dyDescent="0.3">
      <c r="A2098" s="3"/>
      <c r="B2098" s="4"/>
      <c r="C2098" s="3"/>
      <c r="D2098" s="3">
        <f t="shared" si="82"/>
        <v>3500</v>
      </c>
      <c r="E2098" s="3">
        <v>585</v>
      </c>
      <c r="F2098" s="3">
        <f t="shared" si="81"/>
        <v>389.84308837727889</v>
      </c>
    </row>
    <row r="2099" spans="1:6" x14ac:dyDescent="0.3">
      <c r="A2099" s="3"/>
      <c r="B2099" s="4"/>
      <c r="C2099" s="3"/>
      <c r="D2099" s="3">
        <f t="shared" si="82"/>
        <v>3600</v>
      </c>
      <c r="E2099" s="3">
        <v>595</v>
      </c>
      <c r="F2099" s="3">
        <f t="shared" si="81"/>
        <v>407.83584630238403</v>
      </c>
    </row>
    <row r="2100" spans="1:6" x14ac:dyDescent="0.3">
      <c r="A2100" s="3"/>
      <c r="B2100" s="4"/>
      <c r="C2100" s="3"/>
      <c r="D2100" s="3">
        <f t="shared" si="82"/>
        <v>3700</v>
      </c>
      <c r="E2100" s="3">
        <v>604</v>
      </c>
      <c r="F2100" s="3">
        <f t="shared" si="81"/>
        <v>425.50492498439212</v>
      </c>
    </row>
    <row r="2101" spans="1:6" x14ac:dyDescent="0.3">
      <c r="A2101" s="3"/>
      <c r="B2101" s="4"/>
      <c r="C2101" s="3"/>
      <c r="D2101" s="3">
        <f t="shared" si="82"/>
        <v>3800</v>
      </c>
      <c r="E2101" s="3">
        <v>607</v>
      </c>
      <c r="F2101" s="3">
        <f t="shared" si="81"/>
        <v>439.17561301637681</v>
      </c>
    </row>
    <row r="2102" spans="1:6" x14ac:dyDescent="0.3">
      <c r="A2102" s="3"/>
      <c r="B2102" s="4"/>
      <c r="C2102" s="3"/>
      <c r="D2102" s="3">
        <f t="shared" si="82"/>
        <v>3900</v>
      </c>
      <c r="E2102" s="3">
        <v>606</v>
      </c>
      <c r="F2102" s="3">
        <f t="shared" si="81"/>
        <v>449.99030772691617</v>
      </c>
    </row>
    <row r="2103" spans="1:6" x14ac:dyDescent="0.3">
      <c r="A2103" s="3"/>
      <c r="B2103" s="4"/>
      <c r="C2103" s="3"/>
      <c r="D2103" s="3">
        <f t="shared" si="82"/>
        <v>4000</v>
      </c>
      <c r="E2103" s="3">
        <v>607</v>
      </c>
      <c r="F2103" s="3">
        <f t="shared" si="81"/>
        <v>462.29011896460713</v>
      </c>
    </row>
    <row r="2104" spans="1:6" x14ac:dyDescent="0.3">
      <c r="A2104" s="3"/>
      <c r="B2104" s="4"/>
      <c r="C2104" s="3"/>
      <c r="D2104" s="3">
        <f t="shared" si="82"/>
        <v>4100</v>
      </c>
      <c r="E2104" s="3">
        <v>613</v>
      </c>
      <c r="F2104" s="3">
        <f t="shared" si="81"/>
        <v>478.53120098589255</v>
      </c>
    </row>
    <row r="2105" spans="1:6" x14ac:dyDescent="0.3">
      <c r="A2105" s="3"/>
      <c r="B2105" s="4"/>
      <c r="C2105" s="3"/>
      <c r="D2105" s="3">
        <f t="shared" si="82"/>
        <v>4200</v>
      </c>
      <c r="E2105" s="3">
        <v>625</v>
      </c>
      <c r="F2105" s="3">
        <f t="shared" si="81"/>
        <v>499.79883125292167</v>
      </c>
    </row>
    <row r="2106" spans="1:6" x14ac:dyDescent="0.3">
      <c r="A2106" s="3"/>
      <c r="B2106" s="4"/>
      <c r="C2106" s="3"/>
      <c r="D2106" s="3">
        <f t="shared" si="82"/>
        <v>4300</v>
      </c>
      <c r="E2106" s="3">
        <v>635</v>
      </c>
      <c r="F2106" s="3">
        <f t="shared" si="81"/>
        <v>519.88598428041996</v>
      </c>
    </row>
    <row r="2107" spans="1:6" x14ac:dyDescent="0.3">
      <c r="A2107" s="3"/>
      <c r="B2107" s="4"/>
      <c r="C2107" s="3"/>
      <c r="D2107" s="3">
        <f t="shared" si="82"/>
        <v>4400</v>
      </c>
      <c r="E2107" s="3">
        <v>640</v>
      </c>
      <c r="F2107" s="3">
        <f t="shared" si="81"/>
        <v>536.16514621265799</v>
      </c>
    </row>
    <row r="2108" spans="1:6" x14ac:dyDescent="0.3">
      <c r="A2108" s="3"/>
      <c r="B2108" s="4"/>
      <c r="C2108" s="3"/>
      <c r="D2108" s="3">
        <f t="shared" si="82"/>
        <v>4500</v>
      </c>
      <c r="E2108" s="3">
        <v>647</v>
      </c>
      <c r="F2108" s="3">
        <f t="shared" si="81"/>
        <v>554.3483036925262</v>
      </c>
    </row>
    <row r="2109" spans="1:6" x14ac:dyDescent="0.3">
      <c r="A2109" s="3"/>
      <c r="B2109" s="4"/>
      <c r="C2109" s="3"/>
      <c r="D2109" s="3">
        <f t="shared" si="82"/>
        <v>4600</v>
      </c>
      <c r="E2109" s="3">
        <v>660</v>
      </c>
      <c r="F2109" s="3">
        <f t="shared" si="81"/>
        <v>578.0530482605219</v>
      </c>
    </row>
    <row r="2110" spans="1:6" x14ac:dyDescent="0.3">
      <c r="A2110" s="3"/>
      <c r="B2110" s="4"/>
      <c r="C2110" s="3"/>
      <c r="D2110" s="3">
        <f t="shared" si="82"/>
        <v>4700</v>
      </c>
      <c r="E2110" s="3">
        <v>670</v>
      </c>
      <c r="F2110" s="3">
        <f t="shared" si="81"/>
        <v>599.56819794874298</v>
      </c>
    </row>
    <row r="2111" spans="1:6" x14ac:dyDescent="0.3">
      <c r="A2111" s="3"/>
      <c r="B2111" s="4"/>
      <c r="C2111" s="3"/>
      <c r="D2111" s="3">
        <f t="shared" si="82"/>
        <v>4800</v>
      </c>
      <c r="E2111" s="3">
        <v>674</v>
      </c>
      <c r="F2111" s="3">
        <f t="shared" si="81"/>
        <v>615.98063956931503</v>
      </c>
    </row>
    <row r="2112" spans="1:6" x14ac:dyDescent="0.3">
      <c r="A2112" s="3"/>
      <c r="B2112" s="4"/>
      <c r="C2112" s="3"/>
      <c r="D2112" s="3">
        <f t="shared" si="82"/>
        <v>4900</v>
      </c>
      <c r="E2112" s="3">
        <v>672</v>
      </c>
      <c r="F2112" s="3">
        <f t="shared" si="81"/>
        <v>626.94765392366492</v>
      </c>
    </row>
    <row r="2113" spans="1:6" x14ac:dyDescent="0.3">
      <c r="A2113" s="3"/>
      <c r="B2113" s="4"/>
      <c r="C2113" s="3"/>
      <c r="D2113" s="3">
        <f t="shared" si="82"/>
        <v>5000</v>
      </c>
      <c r="E2113" s="3">
        <v>668</v>
      </c>
      <c r="F2113" s="3">
        <f t="shared" si="81"/>
        <v>635.93451290847929</v>
      </c>
    </row>
    <row r="2114" spans="1:6" x14ac:dyDescent="0.3">
      <c r="A2114" s="3"/>
      <c r="B2114" s="4"/>
      <c r="C2114" s="3"/>
      <c r="D2114" s="3">
        <f t="shared" si="82"/>
        <v>5100</v>
      </c>
      <c r="E2114" s="3">
        <v>666</v>
      </c>
      <c r="F2114" s="3">
        <f t="shared" si="81"/>
        <v>646.71112770806621</v>
      </c>
    </row>
    <row r="2115" spans="1:6" x14ac:dyDescent="0.3">
      <c r="A2115" s="3"/>
      <c r="B2115" s="4"/>
      <c r="C2115" s="3"/>
      <c r="D2115" s="3">
        <f t="shared" si="82"/>
        <v>5200</v>
      </c>
      <c r="E2115" s="3">
        <v>666</v>
      </c>
      <c r="F2115" s="3">
        <f t="shared" si="81"/>
        <v>659.3917380552831</v>
      </c>
    </row>
    <row r="2116" spans="1:6" x14ac:dyDescent="0.3">
      <c r="A2116" s="3"/>
      <c r="B2116" s="4"/>
      <c r="C2116" s="3"/>
      <c r="D2116" s="3">
        <f t="shared" si="82"/>
        <v>5300</v>
      </c>
      <c r="E2116" s="3">
        <v>667</v>
      </c>
      <c r="F2116" s="3">
        <f t="shared" si="81"/>
        <v>673.08146604274407</v>
      </c>
    </row>
    <row r="2117" spans="1:6" x14ac:dyDescent="0.3">
      <c r="A2117" s="3"/>
      <c r="B2117" s="4"/>
      <c r="C2117" s="3"/>
      <c r="D2117" s="3">
        <f t="shared" si="82"/>
        <v>5400</v>
      </c>
      <c r="E2117" s="3">
        <v>667</v>
      </c>
      <c r="F2117" s="3">
        <f t="shared" si="81"/>
        <v>685.78111634543734</v>
      </c>
    </row>
    <row r="2118" spans="1:6" x14ac:dyDescent="0.3">
      <c r="A2118" s="3"/>
      <c r="B2118" s="4"/>
      <c r="C2118" s="3"/>
      <c r="D2118" s="3">
        <f t="shared" si="82"/>
        <v>5500</v>
      </c>
      <c r="E2118" s="3">
        <v>667</v>
      </c>
      <c r="F2118" s="3">
        <f t="shared" si="81"/>
        <v>698.48076664813061</v>
      </c>
    </row>
    <row r="2119" spans="1:6" x14ac:dyDescent="0.3">
      <c r="A2119" s="3"/>
      <c r="B2119" s="4"/>
      <c r="C2119" s="3"/>
      <c r="D2119" s="3">
        <f t="shared" si="82"/>
        <v>5600</v>
      </c>
      <c r="E2119" s="3">
        <v>666</v>
      </c>
      <c r="F2119" s="3">
        <f t="shared" si="81"/>
        <v>710.11417944415098</v>
      </c>
    </row>
    <row r="2120" spans="1:6" x14ac:dyDescent="0.3">
      <c r="A2120" s="3"/>
      <c r="B2120" s="4"/>
      <c r="C2120" s="3"/>
      <c r="D2120" s="3">
        <f t="shared" si="82"/>
        <v>5700</v>
      </c>
      <c r="E2120" s="3">
        <v>664</v>
      </c>
      <c r="F2120" s="3">
        <f t="shared" si="81"/>
        <v>720.62423486706962</v>
      </c>
    </row>
    <row r="2121" spans="1:6" x14ac:dyDescent="0.3">
      <c r="A2121" s="3"/>
      <c r="B2121" s="4"/>
      <c r="C2121" s="3"/>
      <c r="D2121" s="3">
        <f t="shared" si="82"/>
        <v>5800</v>
      </c>
      <c r="E2121" s="3">
        <v>662</v>
      </c>
      <c r="F2121" s="3">
        <f t="shared" si="81"/>
        <v>731.05813046808305</v>
      </c>
    </row>
    <row r="2122" spans="1:6" x14ac:dyDescent="0.3">
      <c r="A2122" s="3"/>
      <c r="B2122" s="4"/>
      <c r="C2122" s="3"/>
      <c r="D2122" s="3">
        <f t="shared" si="82"/>
        <v>5900</v>
      </c>
      <c r="E2122" s="3">
        <v>656</v>
      </c>
      <c r="F2122" s="3">
        <f t="shared" si="81"/>
        <v>736.92243675478403</v>
      </c>
    </row>
    <row r="2123" spans="1:6" x14ac:dyDescent="0.3">
      <c r="A2123" s="3"/>
      <c r="B2123" s="4"/>
      <c r="C2123" s="3"/>
      <c r="D2123" s="3">
        <f t="shared" si="82"/>
        <v>6000</v>
      </c>
      <c r="E2123" s="3">
        <v>651</v>
      </c>
      <c r="F2123" s="3">
        <f t="shared" si="81"/>
        <v>743.70066090434739</v>
      </c>
    </row>
    <row r="2124" spans="1:6" x14ac:dyDescent="0.3">
      <c r="A2124" s="3"/>
      <c r="B2124" s="4"/>
      <c r="C2124" s="3"/>
      <c r="D2124" s="3">
        <f t="shared" si="82"/>
        <v>6100</v>
      </c>
      <c r="E2124" s="3">
        <v>645</v>
      </c>
      <c r="F2124" s="3">
        <f t="shared" si="81"/>
        <v>749.1270482150934</v>
      </c>
    </row>
    <row r="2125" spans="1:6" x14ac:dyDescent="0.3">
      <c r="A2125" s="3"/>
      <c r="B2125" s="4"/>
      <c r="C2125" s="3"/>
      <c r="D2125" s="3">
        <f t="shared" si="82"/>
        <v>6200</v>
      </c>
      <c r="E2125" s="3">
        <v>639</v>
      </c>
      <c r="F2125" s="3">
        <f t="shared" si="81"/>
        <v>754.32495606012378</v>
      </c>
    </row>
    <row r="2126" spans="1:6" x14ac:dyDescent="0.3">
      <c r="A2126" s="3"/>
      <c r="B2126" s="4"/>
      <c r="C2126" s="3"/>
      <c r="D2126" s="3">
        <f t="shared" si="82"/>
        <v>6300</v>
      </c>
      <c r="E2126" s="3">
        <v>629</v>
      </c>
      <c r="F2126" s="3">
        <f t="shared" si="81"/>
        <v>754.49631565941047</v>
      </c>
    </row>
    <row r="2127" spans="1:6" x14ac:dyDescent="0.3">
      <c r="A2127" s="3"/>
      <c r="B2127" s="4"/>
      <c r="C2127" s="3"/>
      <c r="D2127" s="3">
        <f t="shared" si="82"/>
        <v>6400</v>
      </c>
      <c r="E2127" s="3">
        <v>618</v>
      </c>
      <c r="F2127" s="3">
        <f t="shared" si="81"/>
        <v>753.06831899868791</v>
      </c>
    </row>
    <row r="2128" spans="1:6" x14ac:dyDescent="0.3">
      <c r="A2128" s="3"/>
      <c r="B2128" s="4"/>
      <c r="C2128" s="3"/>
      <c r="D2128" s="3">
        <f t="shared" si="82"/>
        <v>6500</v>
      </c>
      <c r="E2128" s="3">
        <v>605</v>
      </c>
      <c r="F2128" s="3">
        <f t="shared" si="81"/>
        <v>748.74624910556747</v>
      </c>
    </row>
    <row r="2129" spans="1:6" x14ac:dyDescent="0.3">
      <c r="A2129" s="3"/>
      <c r="B2129" s="4"/>
      <c r="C2129" s="3"/>
      <c r="D2129" s="3">
        <f t="shared" si="82"/>
        <v>6600</v>
      </c>
      <c r="E2129" s="3">
        <v>590</v>
      </c>
      <c r="F2129" s="3">
        <f t="shared" si="81"/>
        <v>741.41586624719105</v>
      </c>
    </row>
    <row r="2130" spans="1:6" x14ac:dyDescent="0.3">
      <c r="A2130" s="3"/>
      <c r="B2130" s="4"/>
      <c r="C2130" s="3"/>
      <c r="D2130" s="3">
        <f t="shared" si="82"/>
        <v>6700</v>
      </c>
      <c r="E2130" s="3">
        <v>575</v>
      </c>
      <c r="F2130" s="3">
        <f t="shared" si="81"/>
        <v>733.51428472452596</v>
      </c>
    </row>
    <row r="2131" spans="1:6" x14ac:dyDescent="0.3">
      <c r="A2131" s="3"/>
      <c r="B2131" s="4"/>
      <c r="C2131" s="3"/>
      <c r="D2131" s="3">
        <f t="shared" si="82"/>
        <v>6800</v>
      </c>
      <c r="E2131" s="3">
        <v>565</v>
      </c>
      <c r="F2131" s="3">
        <f t="shared" si="81"/>
        <v>731.5150893995143</v>
      </c>
    </row>
    <row r="2132" spans="1:6" x14ac:dyDescent="0.3">
      <c r="A2132" s="3"/>
      <c r="B2132" s="4"/>
      <c r="C2132" s="3"/>
      <c r="D2132" s="3">
        <f t="shared" si="82"/>
        <v>6900</v>
      </c>
      <c r="E2132" s="3">
        <v>551</v>
      </c>
      <c r="F2132" s="3">
        <f t="shared" si="81"/>
        <v>723.88006725351727</v>
      </c>
    </row>
    <row r="2133" spans="1:6" x14ac:dyDescent="0.3">
      <c r="A2133" s="3"/>
      <c r="B2133" s="4"/>
      <c r="C2133" s="3"/>
      <c r="D2133" s="3">
        <f t="shared" si="82"/>
        <v>7000</v>
      </c>
      <c r="E2133" s="3">
        <v>542</v>
      </c>
      <c r="F2133" s="3">
        <f t="shared" si="81"/>
        <v>722.37591077088939</v>
      </c>
    </row>
    <row r="2134" spans="1:6" x14ac:dyDescent="0.3">
      <c r="A2134" s="3"/>
      <c r="B2134" s="4" t="s">
        <v>53</v>
      </c>
      <c r="C2134" s="3" t="s">
        <v>54</v>
      </c>
      <c r="D2134" s="3" t="s">
        <v>272</v>
      </c>
      <c r="E2134" s="3">
        <v>3.9</v>
      </c>
    </row>
    <row r="2135" spans="1:6" x14ac:dyDescent="0.3">
      <c r="A2135" s="3"/>
      <c r="B2135" s="4"/>
      <c r="C2135" s="3">
        <v>11.36</v>
      </c>
      <c r="D2135" s="3" t="s">
        <v>273</v>
      </c>
      <c r="E2135" s="3">
        <v>4.0599999999999996</v>
      </c>
    </row>
    <row r="2136" spans="1:6" x14ac:dyDescent="0.3">
      <c r="A2136" s="3"/>
      <c r="B2136" s="4"/>
      <c r="C2136" s="3"/>
      <c r="D2136" s="4" t="s">
        <v>274</v>
      </c>
      <c r="E2136" s="3">
        <v>2.13</v>
      </c>
    </row>
    <row r="2137" spans="1:6" x14ac:dyDescent="0.3">
      <c r="A2137" s="3"/>
      <c r="B2137" s="4"/>
      <c r="C2137" s="3"/>
      <c r="D2137" s="4" t="s">
        <v>275</v>
      </c>
      <c r="E2137" s="3">
        <v>242</v>
      </c>
    </row>
    <row r="2138" spans="1:6" x14ac:dyDescent="0.3">
      <c r="A2138" s="3"/>
      <c r="B2138" s="4"/>
      <c r="C2138" s="3"/>
      <c r="D2138" s="4" t="s">
        <v>276</v>
      </c>
      <c r="E2138" s="3">
        <v>0.67400000000000004</v>
      </c>
    </row>
    <row r="2139" spans="1:6" ht="28.8" x14ac:dyDescent="0.3">
      <c r="A2139" s="3"/>
      <c r="B2139" s="4"/>
      <c r="C2139" s="3"/>
      <c r="D2139" s="4" t="s">
        <v>277</v>
      </c>
      <c r="E2139" s="3">
        <v>405</v>
      </c>
    </row>
    <row r="2140" spans="1:6" x14ac:dyDescent="0.3">
      <c r="A2140" s="3"/>
      <c r="B2140" s="4"/>
      <c r="C2140" s="3"/>
      <c r="D2140" s="3">
        <v>2500</v>
      </c>
      <c r="E2140" s="3"/>
      <c r="F2140" s="3">
        <f>E2140*D2140*2*PI()/60/550</f>
        <v>0</v>
      </c>
    </row>
    <row r="2141" spans="1:6" x14ac:dyDescent="0.3">
      <c r="A2141" s="3"/>
      <c r="B2141" s="4"/>
      <c r="C2141" s="3"/>
      <c r="D2141" s="3">
        <f>2600</f>
        <v>2600</v>
      </c>
      <c r="E2141" s="3"/>
      <c r="F2141" s="3">
        <f t="shared" ref="F2141:F2185" si="83">E2141*D2141*2*PI()/60/550</f>
        <v>0</v>
      </c>
    </row>
    <row r="2142" spans="1:6" x14ac:dyDescent="0.3">
      <c r="A2142" s="3"/>
      <c r="B2142" s="4"/>
      <c r="C2142" s="3"/>
      <c r="D2142" s="3">
        <f t="shared" ref="D2142:D2185" si="84">D2141+100</f>
        <v>2700</v>
      </c>
      <c r="E2142" s="3"/>
      <c r="F2142" s="3">
        <f t="shared" si="83"/>
        <v>0</v>
      </c>
    </row>
    <row r="2143" spans="1:6" x14ac:dyDescent="0.3">
      <c r="A2143" s="3"/>
      <c r="B2143" s="4"/>
      <c r="C2143" s="3"/>
      <c r="D2143" s="3">
        <f t="shared" si="84"/>
        <v>2800</v>
      </c>
      <c r="E2143" s="3"/>
      <c r="F2143" s="3">
        <f t="shared" si="83"/>
        <v>0</v>
      </c>
    </row>
    <row r="2144" spans="1:6" x14ac:dyDescent="0.3">
      <c r="A2144" s="3"/>
      <c r="B2144" s="4"/>
      <c r="C2144" s="3"/>
      <c r="D2144" s="3">
        <f t="shared" si="84"/>
        <v>2900</v>
      </c>
      <c r="E2144" s="3"/>
      <c r="F2144" s="3">
        <f t="shared" si="83"/>
        <v>0</v>
      </c>
    </row>
    <row r="2145" spans="1:6" x14ac:dyDescent="0.3">
      <c r="A2145" s="3"/>
      <c r="B2145" s="4"/>
      <c r="C2145" s="3"/>
      <c r="D2145" s="3">
        <f>D2144+100</f>
        <v>3000</v>
      </c>
      <c r="E2145" s="3">
        <v>459</v>
      </c>
      <c r="F2145" s="3">
        <f t="shared" si="83"/>
        <v>262.18018690867547</v>
      </c>
    </row>
    <row r="2146" spans="1:6" x14ac:dyDescent="0.3">
      <c r="A2146" s="3"/>
      <c r="B2146" s="4"/>
      <c r="C2146" s="3"/>
      <c r="D2146" s="3">
        <f t="shared" si="84"/>
        <v>3100</v>
      </c>
      <c r="E2146" s="3">
        <v>466</v>
      </c>
      <c r="F2146" s="3">
        <f t="shared" si="83"/>
        <v>275.05119681065548</v>
      </c>
    </row>
    <row r="2147" spans="1:6" x14ac:dyDescent="0.3">
      <c r="A2147" s="3"/>
      <c r="B2147" s="4"/>
      <c r="C2147" s="3"/>
      <c r="D2147" s="3">
        <f t="shared" si="84"/>
        <v>3200</v>
      </c>
      <c r="E2147" s="3">
        <v>475</v>
      </c>
      <c r="F2147" s="3">
        <f t="shared" si="83"/>
        <v>289.40732323978699</v>
      </c>
    </row>
    <row r="2148" spans="1:6" x14ac:dyDescent="0.3">
      <c r="A2148" s="3"/>
      <c r="B2148" s="4"/>
      <c r="C2148" s="3"/>
      <c r="D2148" s="3">
        <f t="shared" si="84"/>
        <v>3300</v>
      </c>
      <c r="E2148" s="3">
        <v>486</v>
      </c>
      <c r="F2148" s="3">
        <f t="shared" si="83"/>
        <v>305.36280592892791</v>
      </c>
    </row>
    <row r="2149" spans="1:6" x14ac:dyDescent="0.3">
      <c r="A2149" s="3"/>
      <c r="B2149" s="4"/>
      <c r="C2149" s="3"/>
      <c r="D2149" s="3">
        <f t="shared" si="84"/>
        <v>3400</v>
      </c>
      <c r="E2149" s="3">
        <v>496</v>
      </c>
      <c r="F2149" s="3">
        <f t="shared" si="83"/>
        <v>321.08980915235321</v>
      </c>
    </row>
    <row r="2150" spans="1:6" x14ac:dyDescent="0.3">
      <c r="A2150" s="3"/>
      <c r="B2150" s="4"/>
      <c r="C2150" s="3"/>
      <c r="D2150" s="3">
        <f t="shared" si="84"/>
        <v>3500</v>
      </c>
      <c r="E2150" s="3">
        <v>504</v>
      </c>
      <c r="F2150" s="3">
        <f t="shared" si="83"/>
        <v>335.8648146019633</v>
      </c>
    </row>
    <row r="2151" spans="1:6" x14ac:dyDescent="0.3">
      <c r="A2151" s="3"/>
      <c r="B2151" s="4"/>
      <c r="C2151" s="3"/>
      <c r="D2151" s="3">
        <f t="shared" si="84"/>
        <v>3600</v>
      </c>
      <c r="E2151" s="3">
        <v>511</v>
      </c>
      <c r="F2151" s="3">
        <f t="shared" si="83"/>
        <v>350.25902094204747</v>
      </c>
    </row>
    <row r="2152" spans="1:6" x14ac:dyDescent="0.3">
      <c r="A2152" s="3"/>
      <c r="B2152" s="4"/>
      <c r="C2152" s="3"/>
      <c r="D2152" s="3">
        <f t="shared" si="84"/>
        <v>3700</v>
      </c>
      <c r="E2152" s="3">
        <v>516</v>
      </c>
      <c r="F2152" s="3">
        <f t="shared" si="83"/>
        <v>363.51082995355353</v>
      </c>
    </row>
    <row r="2153" spans="1:6" x14ac:dyDescent="0.3">
      <c r="A2153" s="3"/>
      <c r="B2153" s="4"/>
      <c r="C2153" s="3"/>
      <c r="D2153" s="3">
        <f t="shared" si="84"/>
        <v>3800</v>
      </c>
      <c r="E2153" s="3">
        <v>519</v>
      </c>
      <c r="F2153" s="3">
        <f t="shared" si="83"/>
        <v>375.50600190362366</v>
      </c>
    </row>
    <row r="2154" spans="1:6" x14ac:dyDescent="0.3">
      <c r="A2154" s="3"/>
      <c r="B2154" s="4"/>
      <c r="C2154" s="3"/>
      <c r="D2154" s="3">
        <f t="shared" si="84"/>
        <v>3900</v>
      </c>
      <c r="E2154" s="3">
        <v>521</v>
      </c>
      <c r="F2154" s="3">
        <f t="shared" si="83"/>
        <v>386.87285532297579</v>
      </c>
    </row>
    <row r="2155" spans="1:6" x14ac:dyDescent="0.3">
      <c r="A2155" s="3"/>
      <c r="B2155" s="4"/>
      <c r="C2155" s="3"/>
      <c r="D2155" s="3">
        <f t="shared" si="84"/>
        <v>4000</v>
      </c>
      <c r="E2155" s="3">
        <v>522</v>
      </c>
      <c r="F2155" s="3">
        <f t="shared" si="83"/>
        <v>397.55427034518112</v>
      </c>
    </row>
    <row r="2156" spans="1:6" x14ac:dyDescent="0.3">
      <c r="A2156" s="3"/>
      <c r="B2156" s="4"/>
      <c r="C2156" s="3"/>
      <c r="D2156" s="3">
        <f t="shared" si="84"/>
        <v>4100</v>
      </c>
      <c r="E2156" s="3">
        <v>522</v>
      </c>
      <c r="F2156" s="3">
        <f t="shared" si="83"/>
        <v>407.49312710381059</v>
      </c>
    </row>
    <row r="2157" spans="1:6" x14ac:dyDescent="0.3">
      <c r="A2157" s="3"/>
      <c r="B2157" s="4"/>
      <c r="C2157" s="3"/>
      <c r="D2157" s="3">
        <f t="shared" si="84"/>
        <v>4200</v>
      </c>
      <c r="E2157" s="3">
        <v>528</v>
      </c>
      <c r="F2157" s="3">
        <f t="shared" si="83"/>
        <v>422.23005264246819</v>
      </c>
    </row>
    <row r="2158" spans="1:6" x14ac:dyDescent="0.3">
      <c r="A2158" s="3"/>
      <c r="B2158" s="4"/>
      <c r="C2158" s="3"/>
      <c r="D2158" s="3">
        <f t="shared" si="84"/>
        <v>4300</v>
      </c>
      <c r="E2158" s="3">
        <v>538</v>
      </c>
      <c r="F2158" s="3">
        <f t="shared" si="83"/>
        <v>440.47032998876529</v>
      </c>
    </row>
    <row r="2159" spans="1:6" x14ac:dyDescent="0.3">
      <c r="A2159" s="3"/>
      <c r="B2159" s="4"/>
      <c r="C2159" s="3"/>
      <c r="D2159" s="3">
        <f t="shared" si="84"/>
        <v>4400</v>
      </c>
      <c r="E2159" s="3">
        <v>546</v>
      </c>
      <c r="F2159" s="3">
        <f t="shared" si="83"/>
        <v>457.41589036267391</v>
      </c>
    </row>
    <row r="2160" spans="1:6" x14ac:dyDescent="0.3">
      <c r="A2160" s="3"/>
      <c r="B2160" s="4"/>
      <c r="C2160" s="3"/>
      <c r="D2160" s="3">
        <f t="shared" si="84"/>
        <v>4500</v>
      </c>
      <c r="E2160" s="3">
        <v>552</v>
      </c>
      <c r="F2160" s="3">
        <f t="shared" si="83"/>
        <v>472.95249403133613</v>
      </c>
    </row>
    <row r="2161" spans="1:6" x14ac:dyDescent="0.3">
      <c r="A2161" s="3"/>
      <c r="B2161" s="4"/>
      <c r="C2161" s="3"/>
      <c r="D2161" s="3">
        <f t="shared" si="84"/>
        <v>4600</v>
      </c>
      <c r="E2161" s="3">
        <v>555</v>
      </c>
      <c r="F2161" s="3">
        <f t="shared" si="83"/>
        <v>486.09006330998437</v>
      </c>
    </row>
    <row r="2162" spans="1:6" x14ac:dyDescent="0.3">
      <c r="A2162" s="3"/>
      <c r="B2162" s="4"/>
      <c r="C2162" s="3"/>
      <c r="D2162" s="3">
        <f t="shared" si="84"/>
        <v>4700</v>
      </c>
      <c r="E2162" s="3">
        <v>562</v>
      </c>
      <c r="F2162" s="3">
        <f t="shared" si="83"/>
        <v>502.92138395103507</v>
      </c>
    </row>
    <row r="2163" spans="1:6" x14ac:dyDescent="0.3">
      <c r="A2163" s="3"/>
      <c r="B2163" s="4"/>
      <c r="C2163" s="3"/>
      <c r="D2163" s="3">
        <f t="shared" si="84"/>
        <v>4800</v>
      </c>
      <c r="E2163" s="3">
        <v>569</v>
      </c>
      <c r="F2163" s="3">
        <f t="shared" si="83"/>
        <v>520.0192639687541</v>
      </c>
    </row>
    <row r="2164" spans="1:6" x14ac:dyDescent="0.3">
      <c r="A2164" s="3"/>
      <c r="B2164" s="4"/>
      <c r="C2164" s="3"/>
      <c r="D2164" s="3">
        <f t="shared" si="84"/>
        <v>4900</v>
      </c>
      <c r="E2164" s="3">
        <v>572</v>
      </c>
      <c r="F2164" s="3">
        <f t="shared" si="83"/>
        <v>533.65187208978614</v>
      </c>
    </row>
    <row r="2165" spans="1:6" x14ac:dyDescent="0.3">
      <c r="A2165" s="3"/>
      <c r="B2165" s="4"/>
      <c r="C2165" s="3"/>
      <c r="D2165" s="3">
        <f t="shared" si="84"/>
        <v>5000</v>
      </c>
      <c r="E2165" s="3">
        <v>574</v>
      </c>
      <c r="F2165" s="3">
        <f t="shared" si="83"/>
        <v>546.44672216986089</v>
      </c>
    </row>
    <row r="2166" spans="1:6" x14ac:dyDescent="0.3">
      <c r="A2166" s="3"/>
      <c r="B2166" s="4"/>
      <c r="C2166" s="3"/>
      <c r="D2166" s="3">
        <f t="shared" si="84"/>
        <v>5100</v>
      </c>
      <c r="E2166" s="3">
        <v>574</v>
      </c>
      <c r="F2166" s="3">
        <f t="shared" si="83"/>
        <v>557.37565661325823</v>
      </c>
    </row>
    <row r="2167" spans="1:6" x14ac:dyDescent="0.3">
      <c r="A2167" s="3"/>
      <c r="B2167" s="4"/>
      <c r="C2167" s="3"/>
      <c r="D2167" s="3">
        <f t="shared" si="84"/>
        <v>5200</v>
      </c>
      <c r="E2167" s="3">
        <v>573</v>
      </c>
      <c r="F2167" s="3">
        <f t="shared" si="83"/>
        <v>567.31451337188776</v>
      </c>
    </row>
    <row r="2168" spans="1:6" x14ac:dyDescent="0.3">
      <c r="A2168" s="3"/>
      <c r="B2168" s="4"/>
      <c r="C2168" s="3"/>
      <c r="D2168" s="3">
        <f t="shared" si="84"/>
        <v>5300</v>
      </c>
      <c r="E2168" s="3">
        <v>571</v>
      </c>
      <c r="F2168" s="3">
        <f t="shared" si="83"/>
        <v>576.20617257932065</v>
      </c>
    </row>
    <row r="2169" spans="1:6" x14ac:dyDescent="0.3">
      <c r="A2169" s="3"/>
      <c r="B2169" s="4"/>
      <c r="C2169" s="3"/>
      <c r="D2169" s="3">
        <f t="shared" si="84"/>
        <v>5400</v>
      </c>
      <c r="E2169" s="3">
        <v>570</v>
      </c>
      <c r="F2169" s="3">
        <f t="shared" si="83"/>
        <v>586.0498295605687</v>
      </c>
    </row>
    <row r="2170" spans="1:6" x14ac:dyDescent="0.3">
      <c r="A2170" s="3"/>
      <c r="B2170" s="4"/>
      <c r="C2170" s="3"/>
      <c r="D2170" s="3">
        <f t="shared" si="84"/>
        <v>5500</v>
      </c>
      <c r="E2170" s="3">
        <v>567</v>
      </c>
      <c r="F2170" s="3">
        <f t="shared" si="83"/>
        <v>593.76101152847082</v>
      </c>
    </row>
    <row r="2171" spans="1:6" x14ac:dyDescent="0.3">
      <c r="A2171" s="3"/>
      <c r="B2171" s="4"/>
      <c r="C2171" s="3"/>
      <c r="D2171" s="3">
        <f t="shared" si="84"/>
        <v>5600</v>
      </c>
      <c r="E2171" s="3">
        <v>566</v>
      </c>
      <c r="F2171" s="3">
        <f t="shared" si="83"/>
        <v>603.49042877686111</v>
      </c>
    </row>
    <row r="2172" spans="1:6" x14ac:dyDescent="0.3">
      <c r="A2172" s="3"/>
      <c r="B2172" s="4"/>
      <c r="C2172" s="3"/>
      <c r="D2172" s="3">
        <f t="shared" si="84"/>
        <v>5700</v>
      </c>
      <c r="E2172" s="3">
        <v>565</v>
      </c>
      <c r="F2172" s="3">
        <f t="shared" si="83"/>
        <v>613.18176611429874</v>
      </c>
    </row>
    <row r="2173" spans="1:6" x14ac:dyDescent="0.3">
      <c r="A2173" s="3"/>
      <c r="B2173" s="4"/>
      <c r="C2173" s="3"/>
      <c r="D2173" s="3">
        <f t="shared" si="84"/>
        <v>5800</v>
      </c>
      <c r="E2173" s="3">
        <v>562</v>
      </c>
      <c r="F2173" s="3">
        <f t="shared" si="83"/>
        <v>620.62638870553258</v>
      </c>
    </row>
    <row r="2174" spans="1:6" x14ac:dyDescent="0.3">
      <c r="A2174" s="3"/>
      <c r="B2174" s="4"/>
      <c r="C2174" s="3"/>
      <c r="D2174" s="3">
        <f t="shared" si="84"/>
        <v>5900</v>
      </c>
      <c r="E2174" s="3">
        <v>559</v>
      </c>
      <c r="F2174" s="3">
        <f t="shared" si="83"/>
        <v>627.956771563909</v>
      </c>
    </row>
    <row r="2175" spans="1:6" x14ac:dyDescent="0.3">
      <c r="A2175" s="3"/>
      <c r="B2175" s="4"/>
      <c r="C2175" s="3"/>
      <c r="D2175" s="3">
        <f t="shared" si="84"/>
        <v>6000</v>
      </c>
      <c r="E2175" s="3">
        <v>554</v>
      </c>
      <c r="F2175" s="3">
        <f t="shared" si="83"/>
        <v>632.8881200322711</v>
      </c>
    </row>
    <row r="2176" spans="1:6" x14ac:dyDescent="0.3">
      <c r="A2176" s="3"/>
      <c r="B2176" s="4"/>
      <c r="C2176" s="3"/>
      <c r="D2176" s="3">
        <f t="shared" si="84"/>
        <v>6100</v>
      </c>
      <c r="E2176" s="3">
        <v>549</v>
      </c>
      <c r="F2176" s="3">
        <f t="shared" si="83"/>
        <v>637.62906894587013</v>
      </c>
    </row>
    <row r="2177" spans="1:6" x14ac:dyDescent="0.3">
      <c r="A2177" s="3"/>
      <c r="B2177" s="4"/>
      <c r="C2177" s="3"/>
      <c r="D2177" s="3">
        <f t="shared" si="84"/>
        <v>6200</v>
      </c>
      <c r="E2177" s="3">
        <v>544</v>
      </c>
      <c r="F2177" s="3">
        <f t="shared" si="83"/>
        <v>642.17961830470642</v>
      </c>
    </row>
    <row r="2178" spans="1:6" x14ac:dyDescent="0.3">
      <c r="A2178" s="3"/>
      <c r="B2178" s="4"/>
      <c r="C2178" s="3"/>
      <c r="D2178" s="3">
        <f t="shared" si="84"/>
        <v>6300</v>
      </c>
      <c r="E2178" s="3">
        <v>537</v>
      </c>
      <c r="F2178" s="3">
        <f t="shared" si="83"/>
        <v>644.14073371876543</v>
      </c>
    </row>
    <row r="2179" spans="1:6" x14ac:dyDescent="0.3">
      <c r="A2179" s="3"/>
      <c r="B2179" s="4"/>
      <c r="C2179" s="3"/>
      <c r="D2179" s="3">
        <f t="shared" si="84"/>
        <v>6400</v>
      </c>
      <c r="E2179" s="3">
        <v>532</v>
      </c>
      <c r="F2179" s="3">
        <f t="shared" si="83"/>
        <v>648.27240405712291</v>
      </c>
    </row>
    <row r="2180" spans="1:6" x14ac:dyDescent="0.3">
      <c r="A2180" s="3"/>
      <c r="B2180" s="4"/>
      <c r="C2180" s="3"/>
      <c r="D2180" s="3">
        <f t="shared" si="84"/>
        <v>6500</v>
      </c>
      <c r="E2180" s="3">
        <v>524</v>
      </c>
      <c r="F2180" s="3">
        <f t="shared" si="83"/>
        <v>648.50088352283842</v>
      </c>
    </row>
    <row r="2181" spans="1:6" x14ac:dyDescent="0.3">
      <c r="A2181" s="3"/>
      <c r="B2181" s="4"/>
      <c r="C2181" s="3"/>
      <c r="D2181" s="3">
        <f t="shared" si="84"/>
        <v>6600</v>
      </c>
      <c r="E2181" s="3">
        <v>516</v>
      </c>
      <c r="F2181" s="3">
        <f t="shared" si="83"/>
        <v>648.42472370093333</v>
      </c>
    </row>
    <row r="2182" spans="1:6" x14ac:dyDescent="0.3">
      <c r="A2182" s="3"/>
      <c r="B2182" s="4"/>
      <c r="C2182" s="3"/>
      <c r="D2182" s="3">
        <f t="shared" si="84"/>
        <v>6700</v>
      </c>
      <c r="E2182" s="3">
        <v>506</v>
      </c>
      <c r="F2182" s="3">
        <f t="shared" si="83"/>
        <v>645.49257055758278</v>
      </c>
    </row>
    <row r="2183" spans="1:6" x14ac:dyDescent="0.3">
      <c r="A2183" s="3"/>
      <c r="B2183" s="4"/>
      <c r="C2183" s="3"/>
      <c r="D2183" s="3">
        <f t="shared" si="84"/>
        <v>6800</v>
      </c>
      <c r="E2183" s="3">
        <v>496</v>
      </c>
      <c r="F2183" s="3">
        <f t="shared" si="83"/>
        <v>642.17961830470642</v>
      </c>
    </row>
    <row r="2184" spans="1:6" x14ac:dyDescent="0.3">
      <c r="A2184" s="3"/>
      <c r="B2184" s="4"/>
      <c r="C2184" s="3"/>
      <c r="D2184" s="3">
        <f t="shared" si="84"/>
        <v>6900</v>
      </c>
      <c r="E2184" s="3">
        <v>484</v>
      </c>
      <c r="F2184" s="3">
        <f t="shared" si="83"/>
        <v>635.8583530865742</v>
      </c>
    </row>
    <row r="2185" spans="1:6" x14ac:dyDescent="0.3">
      <c r="A2185" s="3"/>
      <c r="B2185" s="4"/>
      <c r="C2185" s="3"/>
      <c r="D2185" s="3">
        <f t="shared" si="84"/>
        <v>7000</v>
      </c>
      <c r="E2185" s="3">
        <v>469</v>
      </c>
      <c r="F2185" s="3">
        <f t="shared" si="83"/>
        <v>625.08173828698727</v>
      </c>
    </row>
    <row r="2186" spans="1:6" x14ac:dyDescent="0.3">
      <c r="A2186" s="3"/>
      <c r="B2186" s="4" t="s">
        <v>53</v>
      </c>
      <c r="C2186" s="3" t="s">
        <v>164</v>
      </c>
      <c r="D2186" s="3" t="s">
        <v>272</v>
      </c>
      <c r="E2186" s="3">
        <v>3.64</v>
      </c>
    </row>
    <row r="2187" spans="1:6" x14ac:dyDescent="0.3">
      <c r="A2187" s="3"/>
      <c r="B2187" s="4"/>
      <c r="C2187" s="3">
        <v>11.4</v>
      </c>
      <c r="D2187" s="3" t="s">
        <v>273</v>
      </c>
      <c r="E2187" s="3">
        <v>4.3499999999999996</v>
      </c>
    </row>
    <row r="2188" spans="1:6" x14ac:dyDescent="0.3">
      <c r="A2188" s="3"/>
      <c r="B2188" s="4"/>
      <c r="C2188" s="3"/>
      <c r="D2188" s="4" t="s">
        <v>274</v>
      </c>
      <c r="E2188" s="3">
        <v>2.25</v>
      </c>
    </row>
    <row r="2189" spans="1:6" x14ac:dyDescent="0.3">
      <c r="A2189" s="3"/>
      <c r="B2189" s="4"/>
      <c r="C2189" s="3"/>
      <c r="D2189" s="4" t="s">
        <v>275</v>
      </c>
      <c r="E2189" s="3">
        <v>244</v>
      </c>
    </row>
    <row r="2190" spans="1:6" x14ac:dyDescent="0.3">
      <c r="A2190" s="3"/>
      <c r="B2190" s="4"/>
      <c r="C2190" s="3"/>
      <c r="D2190" s="4" t="s">
        <v>276</v>
      </c>
      <c r="E2190" s="3">
        <v>0.71299999999999997</v>
      </c>
    </row>
    <row r="2191" spans="1:6" ht="28.8" x14ac:dyDescent="0.3">
      <c r="A2191" s="3"/>
      <c r="B2191" s="4"/>
      <c r="C2191" s="3"/>
      <c r="D2191" s="4" t="s">
        <v>277</v>
      </c>
      <c r="E2191" s="3">
        <v>433</v>
      </c>
    </row>
    <row r="2192" spans="1:6" x14ac:dyDescent="0.3">
      <c r="A2192" s="3"/>
      <c r="B2192" s="4"/>
      <c r="C2192" s="3"/>
      <c r="D2192" s="3">
        <v>2500</v>
      </c>
      <c r="E2192" s="3"/>
      <c r="F2192" s="3">
        <f>E2192*D2192*2*PI()/60/550</f>
        <v>0</v>
      </c>
    </row>
    <row r="2193" spans="1:6" x14ac:dyDescent="0.3">
      <c r="A2193" s="3"/>
      <c r="B2193" s="4"/>
      <c r="C2193" s="3"/>
      <c r="D2193" s="3">
        <f>2600</f>
        <v>2600</v>
      </c>
      <c r="E2193" s="3"/>
      <c r="F2193" s="3">
        <f t="shared" ref="F2193:F2237" si="85">E2193*D2193*2*PI()/60/550</f>
        <v>0</v>
      </c>
    </row>
    <row r="2194" spans="1:6" x14ac:dyDescent="0.3">
      <c r="A2194" s="3"/>
      <c r="B2194" s="4"/>
      <c r="C2194" s="3"/>
      <c r="D2194" s="3">
        <f t="shared" ref="D2194:D2237" si="86">D2193+100</f>
        <v>2700</v>
      </c>
      <c r="E2194" s="3"/>
      <c r="F2194" s="3">
        <f t="shared" si="85"/>
        <v>0</v>
      </c>
    </row>
    <row r="2195" spans="1:6" x14ac:dyDescent="0.3">
      <c r="A2195" s="3"/>
      <c r="B2195" s="4"/>
      <c r="C2195" s="3"/>
      <c r="D2195" s="3">
        <f t="shared" si="86"/>
        <v>2800</v>
      </c>
      <c r="E2195" s="3"/>
      <c r="F2195" s="3">
        <f t="shared" si="85"/>
        <v>0</v>
      </c>
    </row>
    <row r="2196" spans="1:6" x14ac:dyDescent="0.3">
      <c r="A2196" s="3"/>
      <c r="B2196" s="4"/>
      <c r="C2196" s="3"/>
      <c r="D2196" s="3">
        <f t="shared" si="86"/>
        <v>2900</v>
      </c>
      <c r="E2196" s="3"/>
      <c r="F2196" s="3">
        <f t="shared" si="85"/>
        <v>0</v>
      </c>
    </row>
    <row r="2197" spans="1:6" x14ac:dyDescent="0.3">
      <c r="A2197" s="3"/>
      <c r="B2197" s="4"/>
      <c r="C2197" s="3"/>
      <c r="D2197" s="3">
        <f>D2196+100</f>
        <v>3000</v>
      </c>
      <c r="E2197" s="3">
        <v>471</v>
      </c>
      <c r="F2197" s="3">
        <f t="shared" si="85"/>
        <v>269.03457088014414</v>
      </c>
    </row>
    <row r="2198" spans="1:6" x14ac:dyDescent="0.3">
      <c r="A2198" s="3"/>
      <c r="B2198" s="4"/>
      <c r="C2198" s="3"/>
      <c r="D2198" s="3">
        <f t="shared" si="86"/>
        <v>3100</v>
      </c>
      <c r="E2198" s="3">
        <v>471</v>
      </c>
      <c r="F2198" s="3">
        <f t="shared" si="85"/>
        <v>278.00238990948225</v>
      </c>
    </row>
    <row r="2199" spans="1:6" x14ac:dyDescent="0.3">
      <c r="A2199" s="3"/>
      <c r="B2199" s="4"/>
      <c r="C2199" s="3"/>
      <c r="D2199" s="3">
        <f t="shared" si="86"/>
        <v>3200</v>
      </c>
      <c r="E2199" s="3">
        <v>472</v>
      </c>
      <c r="F2199" s="3">
        <f t="shared" si="85"/>
        <v>287.57948751406207</v>
      </c>
    </row>
    <row r="2200" spans="1:6" x14ac:dyDescent="0.3">
      <c r="A2200" s="3"/>
      <c r="B2200" s="4"/>
      <c r="C2200" s="3"/>
      <c r="D2200" s="3">
        <f t="shared" si="86"/>
        <v>3300</v>
      </c>
      <c r="E2200" s="3">
        <v>492</v>
      </c>
      <c r="F2200" s="3">
        <f t="shared" si="85"/>
        <v>309.13271711323563</v>
      </c>
    </row>
    <row r="2201" spans="1:6" x14ac:dyDescent="0.3">
      <c r="A2201" s="3"/>
      <c r="B2201" s="4"/>
      <c r="C2201" s="3"/>
      <c r="D2201" s="3">
        <f t="shared" si="86"/>
        <v>3400</v>
      </c>
      <c r="E2201" s="3">
        <v>506</v>
      </c>
      <c r="F2201" s="3">
        <f t="shared" si="85"/>
        <v>327.5633940142958</v>
      </c>
    </row>
    <row r="2202" spans="1:6" x14ac:dyDescent="0.3">
      <c r="A2202" s="3"/>
      <c r="B2202" s="4"/>
      <c r="C2202" s="3"/>
      <c r="D2202" s="3">
        <f t="shared" si="86"/>
        <v>3500</v>
      </c>
      <c r="E2202" s="3">
        <v>516</v>
      </c>
      <c r="F2202" s="3">
        <f t="shared" si="85"/>
        <v>343.86159590201009</v>
      </c>
    </row>
    <row r="2203" spans="1:6" x14ac:dyDescent="0.3">
      <c r="A2203" s="3"/>
      <c r="B2203" s="4"/>
      <c r="C2203" s="3"/>
      <c r="D2203" s="3">
        <f t="shared" si="86"/>
        <v>3600</v>
      </c>
      <c r="E2203" s="3">
        <v>519</v>
      </c>
      <c r="F2203" s="3">
        <f t="shared" si="85"/>
        <v>355.74252811922241</v>
      </c>
    </row>
    <row r="2204" spans="1:6" x14ac:dyDescent="0.3">
      <c r="A2204" s="3"/>
      <c r="B2204" s="4"/>
      <c r="C2204" s="3"/>
      <c r="D2204" s="3">
        <f t="shared" si="86"/>
        <v>3700</v>
      </c>
      <c r="E2204" s="3">
        <v>521</v>
      </c>
      <c r="F2204" s="3">
        <f t="shared" si="85"/>
        <v>367.03322171666935</v>
      </c>
    </row>
    <row r="2205" spans="1:6" x14ac:dyDescent="0.3">
      <c r="A2205" s="3"/>
      <c r="B2205" s="4"/>
      <c r="C2205" s="3"/>
      <c r="D2205" s="3">
        <f t="shared" si="86"/>
        <v>3800</v>
      </c>
      <c r="E2205" s="3">
        <v>526</v>
      </c>
      <c r="F2205" s="3">
        <f t="shared" si="85"/>
        <v>380.57063006031996</v>
      </c>
    </row>
    <row r="2206" spans="1:6" x14ac:dyDescent="0.3">
      <c r="A2206" s="3"/>
      <c r="B2206" s="4"/>
      <c r="C2206" s="3"/>
      <c r="D2206" s="3">
        <f t="shared" si="86"/>
        <v>3900</v>
      </c>
      <c r="E2206" s="3">
        <v>532</v>
      </c>
      <c r="F2206" s="3">
        <f t="shared" si="85"/>
        <v>395.04099622230922</v>
      </c>
    </row>
    <row r="2207" spans="1:6" x14ac:dyDescent="0.3">
      <c r="A2207" s="3"/>
      <c r="B2207" s="4"/>
      <c r="C2207" s="3"/>
      <c r="D2207" s="3">
        <f t="shared" si="86"/>
        <v>4000</v>
      </c>
      <c r="E2207" s="3">
        <v>536</v>
      </c>
      <c r="F2207" s="3">
        <f t="shared" si="85"/>
        <v>408.21664541191006</v>
      </c>
    </row>
    <row r="2208" spans="1:6" x14ac:dyDescent="0.3">
      <c r="A2208" s="3"/>
      <c r="B2208" s="4"/>
      <c r="C2208" s="3"/>
      <c r="D2208" s="3">
        <f t="shared" si="86"/>
        <v>4100</v>
      </c>
      <c r="E2208" s="3">
        <v>537</v>
      </c>
      <c r="F2208" s="3">
        <f t="shared" si="85"/>
        <v>419.20269972173617</v>
      </c>
    </row>
    <row r="2209" spans="1:6" x14ac:dyDescent="0.3">
      <c r="A2209" s="3"/>
      <c r="B2209" s="4"/>
      <c r="C2209" s="3"/>
      <c r="D2209" s="3">
        <f t="shared" si="86"/>
        <v>4200</v>
      </c>
      <c r="E2209" s="3">
        <v>543</v>
      </c>
      <c r="F2209" s="3">
        <f t="shared" si="85"/>
        <v>434.22522459253832</v>
      </c>
    </row>
    <row r="2210" spans="1:6" x14ac:dyDescent="0.3">
      <c r="A2210" s="3"/>
      <c r="B2210" s="4"/>
      <c r="C2210" s="3"/>
      <c r="D2210" s="3">
        <f t="shared" si="86"/>
        <v>4300</v>
      </c>
      <c r="E2210" s="3">
        <v>554</v>
      </c>
      <c r="F2210" s="3">
        <f t="shared" si="85"/>
        <v>453.56981935646093</v>
      </c>
    </row>
    <row r="2211" spans="1:6" x14ac:dyDescent="0.3">
      <c r="A2211" s="3"/>
      <c r="B2211" s="4"/>
      <c r="C2211" s="3"/>
      <c r="D2211" s="3">
        <f t="shared" si="86"/>
        <v>4400</v>
      </c>
      <c r="E2211" s="3">
        <v>564</v>
      </c>
      <c r="F2211" s="3">
        <f t="shared" si="85"/>
        <v>472.49553509990488</v>
      </c>
    </row>
    <row r="2212" spans="1:6" x14ac:dyDescent="0.3">
      <c r="A2212" s="3"/>
      <c r="B2212" s="4"/>
      <c r="C2212" s="3"/>
      <c r="D2212" s="3">
        <f t="shared" si="86"/>
        <v>4500</v>
      </c>
      <c r="E2212" s="3">
        <v>572</v>
      </c>
      <c r="F2212" s="3">
        <f t="shared" si="85"/>
        <v>490.08845396000777</v>
      </c>
    </row>
    <row r="2213" spans="1:6" x14ac:dyDescent="0.3">
      <c r="A2213" s="3"/>
      <c r="B2213" s="4"/>
      <c r="C2213" s="3"/>
      <c r="D2213" s="3">
        <f t="shared" si="86"/>
        <v>4600</v>
      </c>
      <c r="E2213" s="3">
        <v>579</v>
      </c>
      <c r="F2213" s="3">
        <f t="shared" si="85"/>
        <v>507.11017415582148</v>
      </c>
    </row>
    <row r="2214" spans="1:6" x14ac:dyDescent="0.3">
      <c r="A2214" s="3"/>
      <c r="B2214" s="4"/>
      <c r="C2214" s="3"/>
      <c r="D2214" s="3">
        <f t="shared" si="86"/>
        <v>4700</v>
      </c>
      <c r="E2214" s="3">
        <v>586</v>
      </c>
      <c r="F2214" s="3">
        <f t="shared" si="85"/>
        <v>524.39845372830359</v>
      </c>
    </row>
    <row r="2215" spans="1:6" x14ac:dyDescent="0.3">
      <c r="A2215" s="3"/>
      <c r="B2215" s="4"/>
      <c r="C2215" s="3"/>
      <c r="D2215" s="3">
        <f t="shared" si="86"/>
        <v>4800</v>
      </c>
      <c r="E2215" s="3">
        <v>593</v>
      </c>
      <c r="F2215" s="3">
        <f t="shared" si="85"/>
        <v>541.95329267745376</v>
      </c>
    </row>
    <row r="2216" spans="1:6" x14ac:dyDescent="0.3">
      <c r="A2216" s="3"/>
      <c r="B2216" s="4"/>
      <c r="C2216" s="3"/>
      <c r="D2216" s="3">
        <f t="shared" si="86"/>
        <v>4900</v>
      </c>
      <c r="E2216" s="3">
        <v>599</v>
      </c>
      <c r="F2216" s="3">
        <f t="shared" si="85"/>
        <v>558.84173318493333</v>
      </c>
    </row>
    <row r="2217" spans="1:6" x14ac:dyDescent="0.3">
      <c r="A2217" s="3"/>
      <c r="B2217" s="4"/>
      <c r="C2217" s="3"/>
      <c r="D2217" s="3">
        <f t="shared" si="86"/>
        <v>5000</v>
      </c>
      <c r="E2217" s="3">
        <v>604</v>
      </c>
      <c r="F2217" s="3">
        <f t="shared" si="85"/>
        <v>575.00665538431372</v>
      </c>
    </row>
    <row r="2218" spans="1:6" x14ac:dyDescent="0.3">
      <c r="A2218" s="3"/>
      <c r="B2218" s="4"/>
      <c r="C2218" s="3"/>
      <c r="D2218" s="3">
        <f t="shared" si="86"/>
        <v>5100</v>
      </c>
      <c r="E2218" s="3">
        <v>608</v>
      </c>
      <c r="F2218" s="3">
        <f t="shared" si="85"/>
        <v>590.39093940916541</v>
      </c>
    </row>
    <row r="2219" spans="1:6" x14ac:dyDescent="0.3">
      <c r="A2219" s="3"/>
      <c r="B2219" s="4"/>
      <c r="C2219" s="3"/>
      <c r="D2219" s="3">
        <f t="shared" si="86"/>
        <v>5200</v>
      </c>
      <c r="E2219" s="3">
        <v>610</v>
      </c>
      <c r="F2219" s="3">
        <f t="shared" si="85"/>
        <v>603.94738770829224</v>
      </c>
    </row>
    <row r="2220" spans="1:6" x14ac:dyDescent="0.3">
      <c r="A2220" s="3"/>
      <c r="B2220" s="4"/>
      <c r="C2220" s="3"/>
      <c r="D2220" s="3">
        <f t="shared" si="86"/>
        <v>5300</v>
      </c>
      <c r="E2220" s="3">
        <v>611</v>
      </c>
      <c r="F2220" s="3">
        <f t="shared" si="85"/>
        <v>616.57087818908053</v>
      </c>
    </row>
    <row r="2221" spans="1:6" x14ac:dyDescent="0.3">
      <c r="A2221" s="3"/>
      <c r="B2221" s="4"/>
      <c r="C2221" s="3"/>
      <c r="D2221" s="3">
        <f t="shared" si="86"/>
        <v>5400</v>
      </c>
      <c r="E2221" s="3">
        <v>611</v>
      </c>
      <c r="F2221" s="3">
        <f t="shared" si="85"/>
        <v>628.20429098510078</v>
      </c>
    </row>
    <row r="2222" spans="1:6" x14ac:dyDescent="0.3">
      <c r="A2222" s="3"/>
      <c r="B2222" s="4"/>
      <c r="C2222" s="3"/>
      <c r="D2222" s="3">
        <f t="shared" si="86"/>
        <v>5500</v>
      </c>
      <c r="E2222" s="3">
        <v>612</v>
      </c>
      <c r="F2222" s="3">
        <f t="shared" si="85"/>
        <v>640.88490133231778</v>
      </c>
    </row>
    <row r="2223" spans="1:6" x14ac:dyDescent="0.3">
      <c r="A2223" s="3"/>
      <c r="B2223" s="4"/>
      <c r="C2223" s="3"/>
      <c r="D2223" s="3">
        <f t="shared" si="86"/>
        <v>5600</v>
      </c>
      <c r="E2223" s="3">
        <v>611</v>
      </c>
      <c r="F2223" s="3">
        <f t="shared" si="85"/>
        <v>651.47111657714152</v>
      </c>
    </row>
    <row r="2224" spans="1:6" x14ac:dyDescent="0.3">
      <c r="A2224" s="3"/>
      <c r="B2224" s="4"/>
      <c r="C2224" s="3"/>
      <c r="D2224" s="3">
        <f t="shared" si="86"/>
        <v>5700</v>
      </c>
      <c r="E2224" s="3">
        <v>610</v>
      </c>
      <c r="F2224" s="3">
        <f t="shared" si="85"/>
        <v>662.0192519110127</v>
      </c>
    </row>
    <row r="2225" spans="1:6" x14ac:dyDescent="0.3">
      <c r="A2225" s="3"/>
      <c r="B2225" s="4"/>
      <c r="C2225" s="3"/>
      <c r="D2225" s="3">
        <f t="shared" si="86"/>
        <v>5800</v>
      </c>
      <c r="E2225" s="3">
        <v>607</v>
      </c>
      <c r="F2225" s="3">
        <f t="shared" si="85"/>
        <v>670.32067249868032</v>
      </c>
    </row>
    <row r="2226" spans="1:6" x14ac:dyDescent="0.3">
      <c r="A2226" s="3"/>
      <c r="B2226" s="4"/>
      <c r="C2226" s="3"/>
      <c r="D2226" s="3">
        <f t="shared" si="86"/>
        <v>5900</v>
      </c>
      <c r="E2226" s="3">
        <v>604</v>
      </c>
      <c r="F2226" s="3">
        <f t="shared" si="85"/>
        <v>678.50785335349019</v>
      </c>
    </row>
    <row r="2227" spans="1:6" x14ac:dyDescent="0.3">
      <c r="A2227" s="3"/>
      <c r="B2227" s="4"/>
      <c r="C2227" s="3"/>
      <c r="D2227" s="3">
        <f t="shared" si="86"/>
        <v>6000</v>
      </c>
      <c r="E2227" s="3">
        <v>601</v>
      </c>
      <c r="F2227" s="3">
        <f t="shared" si="85"/>
        <v>686.58079447544208</v>
      </c>
    </row>
    <row r="2228" spans="1:6" x14ac:dyDescent="0.3">
      <c r="A2228" s="3"/>
      <c r="B2228" s="4"/>
      <c r="C2228" s="3"/>
      <c r="D2228" s="3">
        <f t="shared" si="86"/>
        <v>6100</v>
      </c>
      <c r="E2228" s="3">
        <v>598</v>
      </c>
      <c r="F2228" s="3">
        <f t="shared" si="85"/>
        <v>694.53949586453609</v>
      </c>
    </row>
    <row r="2229" spans="1:6" x14ac:dyDescent="0.3">
      <c r="A2229" s="3"/>
      <c r="B2229" s="4"/>
      <c r="C2229" s="3"/>
      <c r="D2229" s="3">
        <f t="shared" si="86"/>
        <v>6200</v>
      </c>
      <c r="E2229" s="3">
        <v>593</v>
      </c>
      <c r="F2229" s="3">
        <f t="shared" si="85"/>
        <v>700.02300304171115</v>
      </c>
    </row>
    <row r="2230" spans="1:6" x14ac:dyDescent="0.3">
      <c r="A2230" s="3"/>
      <c r="B2230" s="4"/>
      <c r="C2230" s="3"/>
      <c r="D2230" s="3">
        <f t="shared" si="86"/>
        <v>6300</v>
      </c>
      <c r="E2230" s="3">
        <v>588</v>
      </c>
      <c r="F2230" s="3">
        <f t="shared" si="85"/>
        <v>705.31611066412313</v>
      </c>
    </row>
    <row r="2231" spans="1:6" x14ac:dyDescent="0.3">
      <c r="A2231" s="3"/>
      <c r="B2231" s="4"/>
      <c r="C2231" s="3"/>
      <c r="D2231" s="3">
        <f t="shared" si="86"/>
        <v>6400</v>
      </c>
      <c r="E2231" s="3">
        <v>582</v>
      </c>
      <c r="F2231" s="3">
        <f t="shared" si="85"/>
        <v>709.2002615812886</v>
      </c>
    </row>
    <row r="2232" spans="1:6" x14ac:dyDescent="0.3">
      <c r="A2232" s="3"/>
      <c r="B2232" s="4"/>
      <c r="C2232" s="3"/>
      <c r="D2232" s="3">
        <f t="shared" si="86"/>
        <v>6500</v>
      </c>
      <c r="E2232" s="3">
        <v>574</v>
      </c>
      <c r="F2232" s="3">
        <f t="shared" si="85"/>
        <v>710.38073882081926</v>
      </c>
    </row>
    <row r="2233" spans="1:6" x14ac:dyDescent="0.3">
      <c r="A2233" s="3"/>
      <c r="B2233" s="4"/>
      <c r="C2233" s="3"/>
      <c r="D2233" s="3">
        <f t="shared" si="86"/>
        <v>6600</v>
      </c>
      <c r="E2233" s="3">
        <v>566</v>
      </c>
      <c r="F2233" s="3">
        <f t="shared" si="85"/>
        <v>711.2565767727292</v>
      </c>
    </row>
    <row r="2234" spans="1:6" x14ac:dyDescent="0.3">
      <c r="A2234" s="3"/>
      <c r="B2234" s="4"/>
      <c r="C2234" s="3"/>
      <c r="D2234" s="3">
        <f t="shared" si="86"/>
        <v>6700</v>
      </c>
      <c r="E2234" s="3">
        <v>555</v>
      </c>
      <c r="F2234" s="3">
        <f t="shared" si="85"/>
        <v>708.00074438628155</v>
      </c>
    </row>
    <row r="2235" spans="1:6" x14ac:dyDescent="0.3">
      <c r="A2235" s="3"/>
      <c r="B2235" s="4"/>
      <c r="C2235" s="3"/>
      <c r="D2235" s="3">
        <f t="shared" si="86"/>
        <v>6800</v>
      </c>
      <c r="E2235" s="3">
        <v>544</v>
      </c>
      <c r="F2235" s="3">
        <f t="shared" si="85"/>
        <v>704.3260329793552</v>
      </c>
    </row>
    <row r="2236" spans="1:6" x14ac:dyDescent="0.3">
      <c r="A2236" s="3"/>
      <c r="B2236" s="4"/>
      <c r="C2236" s="3"/>
      <c r="D2236" s="3">
        <f t="shared" si="86"/>
        <v>6900</v>
      </c>
      <c r="E2236" s="3">
        <v>533</v>
      </c>
      <c r="F2236" s="3">
        <f t="shared" si="85"/>
        <v>700.23244255195038</v>
      </c>
    </row>
    <row r="2237" spans="1:6" x14ac:dyDescent="0.3">
      <c r="A2237" s="3"/>
      <c r="B2237" s="4"/>
      <c r="C2237" s="3"/>
      <c r="D2237" s="3">
        <f t="shared" si="86"/>
        <v>7000</v>
      </c>
      <c r="E2237" s="3">
        <v>525</v>
      </c>
      <c r="F2237" s="3">
        <f t="shared" si="85"/>
        <v>699.71836375409032</v>
      </c>
    </row>
    <row r="2238" spans="1:6" x14ac:dyDescent="0.3">
      <c r="A2238" s="3"/>
      <c r="B2238" s="4" t="s">
        <v>53</v>
      </c>
      <c r="C2238" s="3" t="s">
        <v>147</v>
      </c>
      <c r="D2238" s="3" t="s">
        <v>272</v>
      </c>
      <c r="E2238" s="3">
        <v>3.75</v>
      </c>
    </row>
    <row r="2239" spans="1:6" x14ac:dyDescent="0.3">
      <c r="A2239" s="3"/>
      <c r="B2239" s="4"/>
      <c r="C2239" s="3">
        <v>11.4</v>
      </c>
      <c r="D2239" s="3" t="s">
        <v>273</v>
      </c>
      <c r="E2239" s="3">
        <v>4.125</v>
      </c>
    </row>
    <row r="2240" spans="1:6" x14ac:dyDescent="0.3">
      <c r="A2240" s="3"/>
      <c r="B2240" s="4"/>
      <c r="C2240" s="3"/>
      <c r="D2240" s="4" t="s">
        <v>274</v>
      </c>
      <c r="E2240" s="3">
        <v>2.125</v>
      </c>
    </row>
    <row r="2241" spans="1:6" x14ac:dyDescent="0.3">
      <c r="A2241" s="3"/>
      <c r="B2241" s="4"/>
      <c r="C2241" s="3"/>
      <c r="D2241" s="4" t="s">
        <v>275</v>
      </c>
      <c r="E2241" s="3">
        <v>253</v>
      </c>
    </row>
    <row r="2242" spans="1:6" x14ac:dyDescent="0.3">
      <c r="A2242" s="3"/>
      <c r="B2242" s="4"/>
      <c r="C2242" s="3"/>
      <c r="D2242" s="4" t="s">
        <v>276</v>
      </c>
      <c r="E2242" s="3">
        <v>0.75800000000000001</v>
      </c>
    </row>
    <row r="2243" spans="1:6" ht="28.8" x14ac:dyDescent="0.3">
      <c r="A2243" s="3"/>
      <c r="B2243" s="4"/>
      <c r="C2243" s="3"/>
      <c r="D2243" s="4" t="s">
        <v>277</v>
      </c>
      <c r="E2243" s="3">
        <v>401</v>
      </c>
    </row>
    <row r="2244" spans="1:6" x14ac:dyDescent="0.3">
      <c r="A2244" s="3"/>
      <c r="B2244" s="4"/>
      <c r="C2244" s="3"/>
      <c r="D2244" s="3">
        <v>2500</v>
      </c>
      <c r="E2244" s="3"/>
      <c r="F2244" s="3">
        <f>E2244*D2244*2*PI()/60/550</f>
        <v>0</v>
      </c>
    </row>
    <row r="2245" spans="1:6" x14ac:dyDescent="0.3">
      <c r="A2245" s="3"/>
      <c r="B2245" s="4"/>
      <c r="C2245" s="3"/>
      <c r="D2245" s="3">
        <f>2600</f>
        <v>2600</v>
      </c>
      <c r="E2245" s="3"/>
      <c r="F2245" s="3">
        <f t="shared" ref="F2245:F2289" si="87">E2245*D2245*2*PI()/60/550</f>
        <v>0</v>
      </c>
    </row>
    <row r="2246" spans="1:6" x14ac:dyDescent="0.3">
      <c r="A2246" s="3"/>
      <c r="B2246" s="4"/>
      <c r="C2246" s="3"/>
      <c r="D2246" s="3">
        <f t="shared" ref="D2246:D2289" si="88">D2245+100</f>
        <v>2700</v>
      </c>
      <c r="E2246" s="3"/>
      <c r="F2246" s="3">
        <f t="shared" si="87"/>
        <v>0</v>
      </c>
    </row>
    <row r="2247" spans="1:6" x14ac:dyDescent="0.3">
      <c r="A2247" s="3"/>
      <c r="B2247" s="4"/>
      <c r="C2247" s="3"/>
      <c r="D2247" s="3">
        <f t="shared" si="88"/>
        <v>2800</v>
      </c>
      <c r="E2247" s="3"/>
      <c r="F2247" s="3">
        <f t="shared" si="87"/>
        <v>0</v>
      </c>
    </row>
    <row r="2248" spans="1:6" x14ac:dyDescent="0.3">
      <c r="A2248" s="3"/>
      <c r="B2248" s="4"/>
      <c r="C2248" s="3"/>
      <c r="D2248" s="3">
        <f t="shared" si="88"/>
        <v>2900</v>
      </c>
      <c r="E2248" s="3"/>
      <c r="F2248" s="3">
        <f t="shared" si="87"/>
        <v>0</v>
      </c>
    </row>
    <row r="2249" spans="1:6" x14ac:dyDescent="0.3">
      <c r="A2249" s="3"/>
      <c r="B2249" s="4"/>
      <c r="C2249" s="3"/>
      <c r="D2249" s="3">
        <f>D2248+100</f>
        <v>3000</v>
      </c>
      <c r="E2249" s="3">
        <v>454</v>
      </c>
      <c r="F2249" s="3">
        <f t="shared" si="87"/>
        <v>259.32419358723018</v>
      </c>
    </row>
    <row r="2250" spans="1:6" x14ac:dyDescent="0.3">
      <c r="A2250" s="3"/>
      <c r="B2250" s="4"/>
      <c r="C2250" s="3"/>
      <c r="D2250" s="3">
        <f t="shared" si="88"/>
        <v>3100</v>
      </c>
      <c r="E2250" s="3">
        <v>475</v>
      </c>
      <c r="F2250" s="3">
        <f t="shared" si="87"/>
        <v>280.36334438854368</v>
      </c>
    </row>
    <row r="2251" spans="1:6" x14ac:dyDescent="0.3">
      <c r="A2251" s="3"/>
      <c r="B2251" s="4"/>
      <c r="C2251" s="3"/>
      <c r="D2251" s="3">
        <f t="shared" si="88"/>
        <v>3200</v>
      </c>
      <c r="E2251" s="3">
        <v>488</v>
      </c>
      <c r="F2251" s="3">
        <f t="shared" si="87"/>
        <v>297.32794471792857</v>
      </c>
    </row>
    <row r="2252" spans="1:6" x14ac:dyDescent="0.3">
      <c r="A2252" s="3"/>
      <c r="B2252" s="4"/>
      <c r="C2252" s="3"/>
      <c r="D2252" s="3">
        <f t="shared" si="88"/>
        <v>3300</v>
      </c>
      <c r="E2252" s="3">
        <v>499</v>
      </c>
      <c r="F2252" s="3">
        <f t="shared" si="87"/>
        <v>313.53094682826139</v>
      </c>
    </row>
    <row r="2253" spans="1:6" x14ac:dyDescent="0.3">
      <c r="A2253" s="3"/>
      <c r="B2253" s="4"/>
      <c r="C2253" s="3"/>
      <c r="D2253" s="3">
        <f t="shared" si="88"/>
        <v>3400</v>
      </c>
      <c r="E2253" s="3">
        <v>509</v>
      </c>
      <c r="F2253" s="3">
        <f t="shared" si="87"/>
        <v>329.50546947287853</v>
      </c>
    </row>
    <row r="2254" spans="1:6" x14ac:dyDescent="0.3">
      <c r="A2254" s="3"/>
      <c r="B2254" s="4"/>
      <c r="C2254" s="3"/>
      <c r="D2254" s="3">
        <f t="shared" si="88"/>
        <v>3500</v>
      </c>
      <c r="E2254" s="3">
        <v>519</v>
      </c>
      <c r="F2254" s="3">
        <f t="shared" si="87"/>
        <v>345.86079122702176</v>
      </c>
    </row>
    <row r="2255" spans="1:6" x14ac:dyDescent="0.3">
      <c r="A2255" s="3"/>
      <c r="B2255" s="4"/>
      <c r="C2255" s="3"/>
      <c r="D2255" s="3">
        <f t="shared" si="88"/>
        <v>3600</v>
      </c>
      <c r="E2255" s="3">
        <v>525</v>
      </c>
      <c r="F2255" s="3">
        <f t="shared" si="87"/>
        <v>359.85515850210362</v>
      </c>
    </row>
    <row r="2256" spans="1:6" x14ac:dyDescent="0.3">
      <c r="A2256" s="3"/>
      <c r="B2256" s="4"/>
      <c r="C2256" s="3"/>
      <c r="D2256" s="3">
        <f t="shared" si="88"/>
        <v>3700</v>
      </c>
      <c r="E2256" s="3">
        <v>527</v>
      </c>
      <c r="F2256" s="3">
        <f t="shared" si="87"/>
        <v>371.26009183240831</v>
      </c>
    </row>
    <row r="2257" spans="1:6" x14ac:dyDescent="0.3">
      <c r="A2257" s="3"/>
      <c r="B2257" s="4"/>
      <c r="C2257" s="3"/>
      <c r="D2257" s="3">
        <f t="shared" si="88"/>
        <v>3800</v>
      </c>
      <c r="E2257" s="3">
        <v>527</v>
      </c>
      <c r="F2257" s="3">
        <f t="shared" si="87"/>
        <v>381.29414836841943</v>
      </c>
    </row>
    <row r="2258" spans="1:6" x14ac:dyDescent="0.3">
      <c r="A2258" s="3"/>
      <c r="B2258" s="4"/>
      <c r="C2258" s="3"/>
      <c r="D2258" s="3">
        <f t="shared" si="88"/>
        <v>3900</v>
      </c>
      <c r="E2258" s="3">
        <v>532</v>
      </c>
      <c r="F2258" s="3">
        <f t="shared" si="87"/>
        <v>395.04099622230922</v>
      </c>
    </row>
    <row r="2259" spans="1:6" x14ac:dyDescent="0.3">
      <c r="A2259" s="3"/>
      <c r="B2259" s="4"/>
      <c r="C2259" s="3"/>
      <c r="D2259" s="3">
        <f t="shared" si="88"/>
        <v>4000</v>
      </c>
      <c r="E2259" s="3">
        <v>539</v>
      </c>
      <c r="F2259" s="3">
        <f t="shared" si="87"/>
        <v>410.50144006906635</v>
      </c>
    </row>
    <row r="2260" spans="1:6" x14ac:dyDescent="0.3">
      <c r="A2260" s="3"/>
      <c r="B2260" s="4"/>
      <c r="C2260" s="3"/>
      <c r="D2260" s="3">
        <f t="shared" si="88"/>
        <v>4100</v>
      </c>
      <c r="E2260" s="3">
        <v>547</v>
      </c>
      <c r="F2260" s="3">
        <f t="shared" si="87"/>
        <v>427.00908146701994</v>
      </c>
    </row>
    <row r="2261" spans="1:6" x14ac:dyDescent="0.3">
      <c r="A2261" s="3"/>
      <c r="B2261" s="4"/>
      <c r="C2261" s="3"/>
      <c r="D2261" s="3">
        <f t="shared" si="88"/>
        <v>4200</v>
      </c>
      <c r="E2261" s="3">
        <v>551</v>
      </c>
      <c r="F2261" s="3">
        <f t="shared" si="87"/>
        <v>440.6226496325757</v>
      </c>
    </row>
    <row r="2262" spans="1:6" x14ac:dyDescent="0.3">
      <c r="A2262" s="3"/>
      <c r="B2262" s="4"/>
      <c r="C2262" s="3"/>
      <c r="D2262" s="3">
        <f t="shared" si="88"/>
        <v>4300</v>
      </c>
      <c r="E2262" s="3">
        <v>551</v>
      </c>
      <c r="F2262" s="3">
        <f t="shared" si="87"/>
        <v>451.11366510001801</v>
      </c>
    </row>
    <row r="2263" spans="1:6" x14ac:dyDescent="0.3">
      <c r="A2263" s="3"/>
      <c r="B2263" s="4"/>
      <c r="C2263" s="3"/>
      <c r="D2263" s="3">
        <f t="shared" si="88"/>
        <v>4400</v>
      </c>
      <c r="E2263" s="3">
        <v>549</v>
      </c>
      <c r="F2263" s="3">
        <f t="shared" si="87"/>
        <v>459.9291644855457</v>
      </c>
    </row>
    <row r="2264" spans="1:6" x14ac:dyDescent="0.3">
      <c r="A2264" s="3"/>
      <c r="B2264" s="4"/>
      <c r="C2264" s="3"/>
      <c r="D2264" s="3">
        <f t="shared" si="88"/>
        <v>4500</v>
      </c>
      <c r="E2264" s="3">
        <v>547</v>
      </c>
      <c r="F2264" s="3">
        <f t="shared" si="87"/>
        <v>468.66850404916823</v>
      </c>
    </row>
    <row r="2265" spans="1:6" x14ac:dyDescent="0.3">
      <c r="A2265" s="3"/>
      <c r="B2265" s="4"/>
      <c r="C2265" s="3"/>
      <c r="D2265" s="3">
        <f t="shared" si="88"/>
        <v>4600</v>
      </c>
      <c r="E2265" s="3">
        <v>545</v>
      </c>
      <c r="F2265" s="3">
        <f t="shared" si="87"/>
        <v>477.33168379088556</v>
      </c>
    </row>
    <row r="2266" spans="1:6" x14ac:dyDescent="0.3">
      <c r="A2266" s="3"/>
      <c r="B2266" s="4"/>
      <c r="C2266" s="3"/>
      <c r="D2266" s="3">
        <f t="shared" si="88"/>
        <v>4700</v>
      </c>
      <c r="E2266" s="3">
        <v>542</v>
      </c>
      <c r="F2266" s="3">
        <f t="shared" si="87"/>
        <v>485.02382580331147</v>
      </c>
    </row>
    <row r="2267" spans="1:6" x14ac:dyDescent="0.3">
      <c r="A2267" s="3"/>
      <c r="B2267" s="4"/>
      <c r="C2267" s="3"/>
      <c r="D2267" s="3">
        <f t="shared" si="88"/>
        <v>4800</v>
      </c>
      <c r="E2267" s="3">
        <v>539</v>
      </c>
      <c r="F2267" s="3">
        <f t="shared" si="87"/>
        <v>492.60172808287962</v>
      </c>
    </row>
    <row r="2268" spans="1:6" x14ac:dyDescent="0.3">
      <c r="A2268" s="3"/>
      <c r="B2268" s="4"/>
      <c r="C2268" s="3"/>
      <c r="D2268" s="3">
        <f t="shared" si="88"/>
        <v>4900</v>
      </c>
      <c r="E2268" s="3">
        <v>536</v>
      </c>
      <c r="F2268" s="3">
        <f t="shared" si="87"/>
        <v>500.06539062958984</v>
      </c>
    </row>
    <row r="2269" spans="1:6" x14ac:dyDescent="0.3">
      <c r="A2269" s="3"/>
      <c r="B2269" s="4"/>
      <c r="C2269" s="3"/>
      <c r="D2269" s="3">
        <f t="shared" si="88"/>
        <v>5000</v>
      </c>
      <c r="E2269" s="3">
        <v>533</v>
      </c>
      <c r="F2269" s="3">
        <f t="shared" si="87"/>
        <v>507.41481344344231</v>
      </c>
    </row>
    <row r="2270" spans="1:6" x14ac:dyDescent="0.3">
      <c r="A2270" s="3"/>
      <c r="B2270" s="4"/>
      <c r="C2270" s="3"/>
      <c r="D2270" s="3">
        <f t="shared" si="88"/>
        <v>5100</v>
      </c>
      <c r="E2270" s="3">
        <v>529</v>
      </c>
      <c r="F2270" s="3">
        <f t="shared" si="87"/>
        <v>513.6789587951456</v>
      </c>
    </row>
    <row r="2271" spans="1:6" x14ac:dyDescent="0.3">
      <c r="A2271" s="3"/>
      <c r="B2271" s="4"/>
      <c r="C2271" s="3"/>
      <c r="D2271" s="3">
        <f t="shared" si="88"/>
        <v>5200</v>
      </c>
      <c r="E2271" s="3">
        <v>527</v>
      </c>
      <c r="F2271" s="3">
        <f t="shared" si="87"/>
        <v>521.77093987257376</v>
      </c>
    </row>
    <row r="2272" spans="1:6" x14ac:dyDescent="0.3">
      <c r="A2272" s="3"/>
      <c r="B2272" s="4"/>
      <c r="C2272" s="3"/>
      <c r="D2272" s="3">
        <f t="shared" si="88"/>
        <v>5300</v>
      </c>
      <c r="E2272" s="3">
        <v>525</v>
      </c>
      <c r="F2272" s="3">
        <f t="shared" si="87"/>
        <v>529.78676112809694</v>
      </c>
    </row>
    <row r="2273" spans="1:6" x14ac:dyDescent="0.3">
      <c r="A2273" s="3"/>
      <c r="B2273" s="4"/>
      <c r="C2273" s="3"/>
      <c r="D2273" s="3">
        <f t="shared" si="88"/>
        <v>5400</v>
      </c>
      <c r="E2273" s="3">
        <v>524</v>
      </c>
      <c r="F2273" s="3">
        <f t="shared" si="87"/>
        <v>538.75458015743504</v>
      </c>
    </row>
    <row r="2274" spans="1:6" x14ac:dyDescent="0.3">
      <c r="A2274" s="3"/>
      <c r="B2274" s="4"/>
      <c r="C2274" s="3"/>
      <c r="D2274" s="3">
        <f t="shared" si="88"/>
        <v>5500</v>
      </c>
      <c r="E2274" s="3">
        <v>525</v>
      </c>
      <c r="F2274" s="3">
        <f t="shared" si="87"/>
        <v>549.77871437821375</v>
      </c>
    </row>
    <row r="2275" spans="1:6" x14ac:dyDescent="0.3">
      <c r="A2275" s="3"/>
      <c r="B2275" s="4"/>
      <c r="C2275" s="3"/>
      <c r="D2275" s="3">
        <f t="shared" si="88"/>
        <v>5600</v>
      </c>
      <c r="E2275" s="3">
        <v>524</v>
      </c>
      <c r="F2275" s="3">
        <f t="shared" si="87"/>
        <v>558.7084534965993</v>
      </c>
    </row>
    <row r="2276" spans="1:6" x14ac:dyDescent="0.3">
      <c r="A2276" s="3"/>
      <c r="B2276" s="4"/>
      <c r="C2276" s="3"/>
      <c r="D2276" s="3">
        <f t="shared" si="88"/>
        <v>5700</v>
      </c>
      <c r="E2276" s="3">
        <v>525</v>
      </c>
      <c r="F2276" s="3">
        <f t="shared" si="87"/>
        <v>569.77066762833078</v>
      </c>
    </row>
    <row r="2277" spans="1:6" x14ac:dyDescent="0.3">
      <c r="A2277" s="3"/>
      <c r="B2277" s="4"/>
      <c r="C2277" s="3"/>
      <c r="D2277" s="3">
        <f t="shared" si="88"/>
        <v>5800</v>
      </c>
      <c r="E2277" s="3">
        <v>526</v>
      </c>
      <c r="F2277" s="3">
        <f t="shared" si="87"/>
        <v>580.87096167101458</v>
      </c>
    </row>
    <row r="2278" spans="1:6" x14ac:dyDescent="0.3">
      <c r="A2278" s="3"/>
      <c r="B2278" s="4"/>
      <c r="C2278" s="3"/>
      <c r="D2278" s="3">
        <f t="shared" si="88"/>
        <v>5900</v>
      </c>
      <c r="E2278" s="3">
        <v>526</v>
      </c>
      <c r="F2278" s="3">
        <f t="shared" si="87"/>
        <v>590.88597825154932</v>
      </c>
    </row>
    <row r="2279" spans="1:6" x14ac:dyDescent="0.3">
      <c r="A2279" s="3"/>
      <c r="B2279" s="4"/>
      <c r="C2279" s="3"/>
      <c r="D2279" s="3">
        <f t="shared" si="88"/>
        <v>6000</v>
      </c>
      <c r="E2279" s="3">
        <v>525</v>
      </c>
      <c r="F2279" s="3">
        <f t="shared" si="87"/>
        <v>599.75859750350594</v>
      </c>
    </row>
    <row r="2280" spans="1:6" x14ac:dyDescent="0.3">
      <c r="A2280" s="3"/>
      <c r="B2280" s="4"/>
      <c r="C2280" s="3"/>
      <c r="D2280" s="3">
        <f t="shared" si="88"/>
        <v>6100</v>
      </c>
      <c r="E2280" s="3">
        <v>520</v>
      </c>
      <c r="F2280" s="3">
        <f t="shared" si="87"/>
        <v>603.94738770829224</v>
      </c>
    </row>
    <row r="2281" spans="1:6" x14ac:dyDescent="0.3">
      <c r="A2281" s="3"/>
      <c r="B2281" s="4"/>
      <c r="C2281" s="3"/>
      <c r="D2281" s="3">
        <f t="shared" si="88"/>
        <v>6200</v>
      </c>
      <c r="E2281" s="3">
        <v>512</v>
      </c>
      <c r="F2281" s="3">
        <f t="shared" si="87"/>
        <v>604.4043466397236</v>
      </c>
    </row>
    <row r="2282" spans="1:6" x14ac:dyDescent="0.3">
      <c r="A2282" s="3"/>
      <c r="B2282" s="4"/>
      <c r="C2282" s="3"/>
      <c r="D2282" s="3">
        <f t="shared" si="88"/>
        <v>6300</v>
      </c>
      <c r="E2282" s="3">
        <v>503</v>
      </c>
      <c r="F2282" s="3">
        <f t="shared" si="87"/>
        <v>603.35714908852697</v>
      </c>
    </row>
    <row r="2283" spans="1:6" x14ac:dyDescent="0.3">
      <c r="A2283" s="3"/>
      <c r="B2283" s="4"/>
      <c r="C2283" s="3"/>
      <c r="D2283" s="3">
        <f t="shared" si="88"/>
        <v>6400</v>
      </c>
      <c r="E2283" s="3">
        <v>497</v>
      </c>
      <c r="F2283" s="3">
        <f t="shared" si="87"/>
        <v>605.62290379020692</v>
      </c>
    </row>
    <row r="2284" spans="1:6" x14ac:dyDescent="0.3">
      <c r="A2284" s="3"/>
      <c r="B2284" s="4"/>
      <c r="C2284" s="3"/>
      <c r="D2284" s="3">
        <f t="shared" si="88"/>
        <v>6500</v>
      </c>
      <c r="E2284" s="3">
        <v>495</v>
      </c>
      <c r="F2284" s="3">
        <f t="shared" si="87"/>
        <v>612.61056745000963</v>
      </c>
    </row>
    <row r="2285" spans="1:6" x14ac:dyDescent="0.3">
      <c r="A2285" s="3"/>
      <c r="B2285" s="4"/>
      <c r="C2285" s="3"/>
      <c r="D2285" s="3">
        <f t="shared" si="88"/>
        <v>6600</v>
      </c>
      <c r="E2285" s="3">
        <v>497</v>
      </c>
      <c r="F2285" s="3">
        <f t="shared" si="87"/>
        <v>624.54861953365082</v>
      </c>
    </row>
    <row r="2286" spans="1:6" x14ac:dyDescent="0.3">
      <c r="A2286" s="3"/>
      <c r="B2286" s="4"/>
      <c r="C2286" s="3"/>
      <c r="D2286" s="3">
        <f t="shared" si="88"/>
        <v>6700</v>
      </c>
      <c r="E2286" s="3">
        <v>494</v>
      </c>
      <c r="F2286" s="3">
        <f t="shared" si="87"/>
        <v>630.18444635463618</v>
      </c>
    </row>
    <row r="2287" spans="1:6" x14ac:dyDescent="0.3">
      <c r="A2287" s="3"/>
      <c r="B2287" s="4"/>
      <c r="C2287" s="3"/>
      <c r="D2287" s="3">
        <f t="shared" si="88"/>
        <v>6800</v>
      </c>
      <c r="E2287" s="3">
        <v>487</v>
      </c>
      <c r="F2287" s="3">
        <f t="shared" si="87"/>
        <v>630.52716555320967</v>
      </c>
    </row>
    <row r="2288" spans="1:6" x14ac:dyDescent="0.3">
      <c r="A2288" s="3"/>
      <c r="B2288" s="4"/>
      <c r="C2288" s="3"/>
      <c r="D2288" s="3">
        <f t="shared" si="88"/>
        <v>6900</v>
      </c>
      <c r="E2288" s="3">
        <v>477</v>
      </c>
      <c r="F2288" s="3">
        <f t="shared" si="87"/>
        <v>626.66205459152036</v>
      </c>
    </row>
    <row r="2289" spans="1:6" x14ac:dyDescent="0.3">
      <c r="A2289" s="3"/>
      <c r="B2289" s="4"/>
      <c r="C2289" s="3"/>
      <c r="D2289" s="3">
        <f t="shared" si="88"/>
        <v>7000</v>
      </c>
      <c r="E2289" s="3">
        <v>462</v>
      </c>
      <c r="F2289" s="3">
        <f t="shared" si="87"/>
        <v>615.75216010359941</v>
      </c>
    </row>
    <row r="2290" spans="1:6" x14ac:dyDescent="0.3">
      <c r="A2290" s="3"/>
      <c r="B2290" s="4" t="s">
        <v>53</v>
      </c>
      <c r="C2290" s="3" t="s">
        <v>114</v>
      </c>
      <c r="D2290" s="3" t="s">
        <v>272</v>
      </c>
      <c r="E2290" s="3">
        <v>4.25</v>
      </c>
    </row>
    <row r="2291" spans="1:6" x14ac:dyDescent="0.3">
      <c r="A2291" s="3"/>
      <c r="B2291" s="4"/>
      <c r="C2291" s="3">
        <v>11.5</v>
      </c>
      <c r="D2291" s="3" t="s">
        <v>273</v>
      </c>
      <c r="E2291" s="3">
        <v>4.5</v>
      </c>
    </row>
    <row r="2292" spans="1:6" x14ac:dyDescent="0.3">
      <c r="A2292" s="3"/>
      <c r="B2292" s="4"/>
      <c r="C2292" s="3"/>
      <c r="D2292" s="4" t="s">
        <v>274</v>
      </c>
      <c r="E2292" s="3">
        <v>2.2999999999999998</v>
      </c>
    </row>
    <row r="2293" spans="1:6" x14ac:dyDescent="0.3">
      <c r="A2293" s="3"/>
      <c r="B2293" s="4"/>
      <c r="C2293" s="3"/>
      <c r="D2293" s="4" t="s">
        <v>275</v>
      </c>
      <c r="E2293" s="3">
        <v>254</v>
      </c>
    </row>
    <row r="2294" spans="1:6" x14ac:dyDescent="0.3">
      <c r="A2294" s="3"/>
      <c r="B2294" s="4"/>
      <c r="C2294" s="3"/>
      <c r="D2294" s="4" t="s">
        <v>276</v>
      </c>
      <c r="E2294" s="3">
        <v>0.78</v>
      </c>
    </row>
    <row r="2295" spans="1:6" ht="28.8" x14ac:dyDescent="0.3">
      <c r="A2295" s="3"/>
      <c r="B2295" s="4"/>
      <c r="C2295" s="3"/>
      <c r="D2295" s="4" t="s">
        <v>277</v>
      </c>
      <c r="E2295" s="3">
        <v>540</v>
      </c>
    </row>
    <row r="2296" spans="1:6" x14ac:dyDescent="0.3">
      <c r="A2296" s="3"/>
      <c r="B2296" s="4"/>
      <c r="C2296" s="3"/>
      <c r="D2296" s="3">
        <v>2500</v>
      </c>
      <c r="E2296" s="3"/>
      <c r="F2296" s="3">
        <f>E2296*D2296*2*PI()/60/550</f>
        <v>0</v>
      </c>
    </row>
    <row r="2297" spans="1:6" x14ac:dyDescent="0.3">
      <c r="A2297" s="3"/>
      <c r="B2297" s="4"/>
      <c r="C2297" s="3"/>
      <c r="D2297" s="3">
        <f>2600</f>
        <v>2600</v>
      </c>
      <c r="E2297" s="3"/>
      <c r="F2297" s="3">
        <f t="shared" ref="F2297:F2341" si="89">E2297*D2297*2*PI()/60/550</f>
        <v>0</v>
      </c>
    </row>
    <row r="2298" spans="1:6" x14ac:dyDescent="0.3">
      <c r="A2298" s="3"/>
      <c r="B2298" s="4"/>
      <c r="C2298" s="3"/>
      <c r="D2298" s="3">
        <f t="shared" ref="D2298:D2341" si="90">D2297+100</f>
        <v>2700</v>
      </c>
      <c r="E2298" s="3"/>
      <c r="F2298" s="3">
        <f t="shared" si="89"/>
        <v>0</v>
      </c>
    </row>
    <row r="2299" spans="1:6" x14ac:dyDescent="0.3">
      <c r="A2299" s="3"/>
      <c r="B2299" s="4"/>
      <c r="C2299" s="3"/>
      <c r="D2299" s="3">
        <f t="shared" si="90"/>
        <v>2800</v>
      </c>
      <c r="E2299" s="3"/>
      <c r="F2299" s="3">
        <f t="shared" si="89"/>
        <v>0</v>
      </c>
    </row>
    <row r="2300" spans="1:6" x14ac:dyDescent="0.3">
      <c r="A2300" s="3"/>
      <c r="B2300" s="4"/>
      <c r="C2300" s="3"/>
      <c r="D2300" s="3">
        <f t="shared" si="90"/>
        <v>2900</v>
      </c>
      <c r="E2300" s="3"/>
      <c r="F2300" s="3">
        <f t="shared" si="89"/>
        <v>0</v>
      </c>
    </row>
    <row r="2301" spans="1:6" x14ac:dyDescent="0.3">
      <c r="A2301" s="3"/>
      <c r="B2301" s="4"/>
      <c r="C2301" s="3"/>
      <c r="D2301" s="3">
        <f>D2300+100</f>
        <v>3000</v>
      </c>
      <c r="E2301" s="3">
        <v>634</v>
      </c>
      <c r="F2301" s="3">
        <f t="shared" si="89"/>
        <v>362.13995315925979</v>
      </c>
    </row>
    <row r="2302" spans="1:6" x14ac:dyDescent="0.3">
      <c r="A2302" s="3"/>
      <c r="B2302" s="4"/>
      <c r="C2302" s="3"/>
      <c r="D2302" s="3">
        <f t="shared" si="90"/>
        <v>3100</v>
      </c>
      <c r="E2302" s="3">
        <v>630</v>
      </c>
      <c r="F2302" s="3">
        <f t="shared" si="89"/>
        <v>371.85033045217369</v>
      </c>
    </row>
    <row r="2303" spans="1:6" x14ac:dyDescent="0.3">
      <c r="A2303" s="3"/>
      <c r="B2303" s="4"/>
      <c r="C2303" s="3"/>
      <c r="D2303" s="3">
        <f t="shared" si="90"/>
        <v>3200</v>
      </c>
      <c r="E2303" s="3">
        <v>611</v>
      </c>
      <c r="F2303" s="3">
        <f t="shared" si="89"/>
        <v>372.26920947265234</v>
      </c>
    </row>
    <row r="2304" spans="1:6" x14ac:dyDescent="0.3">
      <c r="A2304" s="3"/>
      <c r="B2304" s="4"/>
      <c r="C2304" s="3"/>
      <c r="D2304" s="3">
        <f t="shared" si="90"/>
        <v>3300</v>
      </c>
      <c r="E2304" s="3">
        <v>578</v>
      </c>
      <c r="F2304" s="3">
        <f t="shared" si="89"/>
        <v>363.16811075498003</v>
      </c>
    </row>
    <row r="2305" spans="1:6" x14ac:dyDescent="0.3">
      <c r="A2305" s="3"/>
      <c r="B2305" s="4"/>
      <c r="C2305" s="3"/>
      <c r="D2305" s="3">
        <f t="shared" si="90"/>
        <v>3400</v>
      </c>
      <c r="E2305" s="3">
        <v>565</v>
      </c>
      <c r="F2305" s="3">
        <f t="shared" si="89"/>
        <v>365.75754469975715</v>
      </c>
    </row>
    <row r="2306" spans="1:6" x14ac:dyDescent="0.3">
      <c r="A2306" s="3"/>
      <c r="B2306" s="4"/>
      <c r="C2306" s="3"/>
      <c r="D2306" s="3">
        <f t="shared" si="90"/>
        <v>3500</v>
      </c>
      <c r="E2306" s="3">
        <v>579</v>
      </c>
      <c r="F2306" s="3">
        <f t="shared" si="89"/>
        <v>385.84469772725549</v>
      </c>
    </row>
    <row r="2307" spans="1:6" x14ac:dyDescent="0.3">
      <c r="A2307" s="3"/>
      <c r="B2307" s="4"/>
      <c r="C2307" s="3"/>
      <c r="D2307" s="3">
        <f t="shared" si="90"/>
        <v>3600</v>
      </c>
      <c r="E2307" s="3">
        <v>601</v>
      </c>
      <c r="F2307" s="3">
        <f t="shared" si="89"/>
        <v>411.94847668526523</v>
      </c>
    </row>
    <row r="2308" spans="1:6" x14ac:dyDescent="0.3">
      <c r="A2308" s="3"/>
      <c r="B2308" s="4"/>
      <c r="C2308" s="3"/>
      <c r="D2308" s="3">
        <f t="shared" si="90"/>
        <v>3700</v>
      </c>
      <c r="E2308" s="3">
        <v>625</v>
      </c>
      <c r="F2308" s="3">
        <f t="shared" si="89"/>
        <v>440.2989703894786</v>
      </c>
    </row>
    <row r="2309" spans="1:6" x14ac:dyDescent="0.3">
      <c r="A2309" s="3"/>
      <c r="B2309" s="4"/>
      <c r="C2309" s="3"/>
      <c r="D2309" s="3">
        <f t="shared" si="90"/>
        <v>3800</v>
      </c>
      <c r="E2309" s="3">
        <v>649</v>
      </c>
      <c r="F2309" s="3">
        <f t="shared" si="89"/>
        <v>469.56338195655439</v>
      </c>
    </row>
    <row r="2310" spans="1:6" x14ac:dyDescent="0.3">
      <c r="A2310" s="3"/>
      <c r="B2310" s="4"/>
      <c r="C2310" s="3"/>
      <c r="D2310" s="3">
        <f t="shared" si="90"/>
        <v>3900</v>
      </c>
      <c r="E2310" s="3">
        <v>669</v>
      </c>
      <c r="F2310" s="3">
        <f t="shared" si="89"/>
        <v>496.7714783321897</v>
      </c>
    </row>
    <row r="2311" spans="1:6" x14ac:dyDescent="0.3">
      <c r="A2311" s="3"/>
      <c r="B2311" s="4"/>
      <c r="C2311" s="3"/>
      <c r="D2311" s="3">
        <f t="shared" si="90"/>
        <v>4000</v>
      </c>
      <c r="E2311" s="3">
        <v>687</v>
      </c>
      <c r="F2311" s="3">
        <f t="shared" si="89"/>
        <v>523.21797648877271</v>
      </c>
    </row>
    <row r="2312" spans="1:6" x14ac:dyDescent="0.3">
      <c r="A2312" s="3"/>
      <c r="B2312" s="4"/>
      <c r="C2312" s="3"/>
      <c r="D2312" s="3">
        <f t="shared" si="90"/>
        <v>4100</v>
      </c>
      <c r="E2312" s="3">
        <v>697</v>
      </c>
      <c r="F2312" s="3">
        <f t="shared" si="89"/>
        <v>544.10480764627596</v>
      </c>
    </row>
    <row r="2313" spans="1:6" x14ac:dyDescent="0.3">
      <c r="A2313" s="3"/>
      <c r="B2313" s="4"/>
      <c r="C2313" s="3"/>
      <c r="D2313" s="3">
        <f t="shared" si="90"/>
        <v>4200</v>
      </c>
      <c r="E2313" s="3">
        <v>711</v>
      </c>
      <c r="F2313" s="3">
        <f t="shared" si="89"/>
        <v>568.57115043332351</v>
      </c>
    </row>
    <row r="2314" spans="1:6" x14ac:dyDescent="0.3">
      <c r="A2314" s="3"/>
      <c r="B2314" s="4"/>
      <c r="C2314" s="3"/>
      <c r="D2314" s="3">
        <f t="shared" si="90"/>
        <v>4300</v>
      </c>
      <c r="E2314" s="3">
        <v>721</v>
      </c>
      <c r="F2314" s="3">
        <f t="shared" si="89"/>
        <v>590.29573963178393</v>
      </c>
    </row>
    <row r="2315" spans="1:6" x14ac:dyDescent="0.3">
      <c r="A2315" s="3"/>
      <c r="B2315" s="4"/>
      <c r="C2315" s="3"/>
      <c r="D2315" s="3">
        <f t="shared" si="90"/>
        <v>4400</v>
      </c>
      <c r="E2315" s="3">
        <v>727</v>
      </c>
      <c r="F2315" s="3">
        <f t="shared" si="89"/>
        <v>609.05009577594126</v>
      </c>
    </row>
    <row r="2316" spans="1:6" x14ac:dyDescent="0.3">
      <c r="A2316" s="3"/>
      <c r="B2316" s="4"/>
      <c r="C2316" s="3"/>
      <c r="D2316" s="3">
        <f t="shared" si="90"/>
        <v>4500</v>
      </c>
      <c r="E2316" s="3">
        <v>732</v>
      </c>
      <c r="F2316" s="3">
        <f t="shared" si="89"/>
        <v>627.17613338938042</v>
      </c>
    </row>
    <row r="2317" spans="1:6" x14ac:dyDescent="0.3">
      <c r="A2317" s="3"/>
      <c r="B2317" s="4"/>
      <c r="C2317" s="3"/>
      <c r="D2317" s="3">
        <f t="shared" si="90"/>
        <v>4600</v>
      </c>
      <c r="E2317" s="3">
        <v>739</v>
      </c>
      <c r="F2317" s="3">
        <f t="shared" si="89"/>
        <v>647.24424646140267</v>
      </c>
    </row>
    <row r="2318" spans="1:6" x14ac:dyDescent="0.3">
      <c r="A2318" s="3"/>
      <c r="B2318" s="4"/>
      <c r="C2318" s="3"/>
      <c r="D2318" s="3">
        <f t="shared" si="90"/>
        <v>4700</v>
      </c>
      <c r="E2318" s="3">
        <v>746</v>
      </c>
      <c r="F2318" s="3">
        <f t="shared" si="89"/>
        <v>667.57891891009285</v>
      </c>
    </row>
    <row r="2319" spans="1:6" x14ac:dyDescent="0.3">
      <c r="A2319" s="3"/>
      <c r="B2319" s="4"/>
      <c r="C2319" s="3"/>
      <c r="D2319" s="3">
        <f t="shared" si="90"/>
        <v>4800</v>
      </c>
      <c r="E2319" s="3">
        <v>751</v>
      </c>
      <c r="F2319" s="3">
        <f t="shared" si="89"/>
        <v>686.35231500972645</v>
      </c>
    </row>
    <row r="2320" spans="1:6" x14ac:dyDescent="0.3">
      <c r="A2320" s="3"/>
      <c r="B2320" s="4"/>
      <c r="C2320" s="3"/>
      <c r="D2320" s="3">
        <f t="shared" si="90"/>
        <v>4900</v>
      </c>
      <c r="E2320" s="3">
        <v>753</v>
      </c>
      <c r="F2320" s="3">
        <f t="shared" si="89"/>
        <v>702.51723720910661</v>
      </c>
    </row>
    <row r="2321" spans="1:6" x14ac:dyDescent="0.3">
      <c r="A2321" s="3"/>
      <c r="B2321" s="4"/>
      <c r="C2321" s="3"/>
      <c r="D2321" s="3">
        <f t="shared" si="90"/>
        <v>5000</v>
      </c>
      <c r="E2321" s="3">
        <v>754</v>
      </c>
      <c r="F2321" s="3">
        <f t="shared" si="89"/>
        <v>717.80632145657694</v>
      </c>
    </row>
    <row r="2322" spans="1:6" x14ac:dyDescent="0.3">
      <c r="A2322" s="3"/>
      <c r="B2322" s="4"/>
      <c r="C2322" s="3"/>
      <c r="D2322" s="3">
        <f t="shared" si="90"/>
        <v>5100</v>
      </c>
      <c r="E2322" s="3">
        <v>755</v>
      </c>
      <c r="F2322" s="3">
        <f t="shared" si="89"/>
        <v>733.13348561499993</v>
      </c>
    </row>
    <row r="2323" spans="1:6" x14ac:dyDescent="0.3">
      <c r="A2323" s="3"/>
      <c r="B2323" s="4"/>
      <c r="C2323" s="3"/>
      <c r="D2323" s="3">
        <f t="shared" si="90"/>
        <v>5200</v>
      </c>
      <c r="E2323" s="3">
        <v>757</v>
      </c>
      <c r="F2323" s="3">
        <f t="shared" si="89"/>
        <v>749.48880736914316</v>
      </c>
    </row>
    <row r="2324" spans="1:6" x14ac:dyDescent="0.3">
      <c r="A2324" s="3"/>
      <c r="B2324" s="4"/>
      <c r="C2324" s="3"/>
      <c r="D2324" s="3">
        <f t="shared" si="90"/>
        <v>5300</v>
      </c>
      <c r="E2324" s="3">
        <v>758</v>
      </c>
      <c r="F2324" s="3">
        <f t="shared" si="89"/>
        <v>764.91117130494763</v>
      </c>
    </row>
    <row r="2325" spans="1:6" x14ac:dyDescent="0.3">
      <c r="A2325" s="3"/>
      <c r="B2325" s="4"/>
      <c r="C2325" s="3"/>
      <c r="D2325" s="3">
        <f t="shared" si="90"/>
        <v>5400</v>
      </c>
      <c r="E2325" s="3">
        <v>759</v>
      </c>
      <c r="F2325" s="3">
        <f t="shared" si="89"/>
        <v>780.37161515170465</v>
      </c>
    </row>
    <row r="2326" spans="1:6" x14ac:dyDescent="0.3">
      <c r="A2326" s="3"/>
      <c r="B2326" s="4"/>
      <c r="C2326" s="3"/>
      <c r="D2326" s="3">
        <f t="shared" si="90"/>
        <v>5500</v>
      </c>
      <c r="E2326" s="3">
        <v>758</v>
      </c>
      <c r="F2326" s="3">
        <f t="shared" si="89"/>
        <v>793.77574380702106</v>
      </c>
    </row>
    <row r="2327" spans="1:6" x14ac:dyDescent="0.3">
      <c r="A2327" s="3"/>
      <c r="B2327" s="4"/>
      <c r="C2327" s="3"/>
      <c r="D2327" s="3">
        <f t="shared" si="90"/>
        <v>5600</v>
      </c>
      <c r="E2327" s="3">
        <v>757</v>
      </c>
      <c r="F2327" s="3">
        <f t="shared" si="89"/>
        <v>807.14179255138504</v>
      </c>
    </row>
    <row r="2328" spans="1:6" x14ac:dyDescent="0.3">
      <c r="A2328" s="3"/>
      <c r="B2328" s="4"/>
      <c r="C2328" s="3"/>
      <c r="D2328" s="3">
        <f t="shared" si="90"/>
        <v>5700</v>
      </c>
      <c r="E2328" s="3">
        <v>752</v>
      </c>
      <c r="F2328" s="3">
        <f t="shared" si="89"/>
        <v>816.1286515361993</v>
      </c>
    </row>
    <row r="2329" spans="1:6" x14ac:dyDescent="0.3">
      <c r="A2329" s="3"/>
      <c r="B2329" s="4"/>
      <c r="C2329" s="3"/>
      <c r="D2329" s="3">
        <f t="shared" si="90"/>
        <v>5800</v>
      </c>
      <c r="E2329" s="3">
        <v>747</v>
      </c>
      <c r="F2329" s="3">
        <f t="shared" si="89"/>
        <v>824.92511096625071</v>
      </c>
    </row>
    <row r="2330" spans="1:6" x14ac:dyDescent="0.3">
      <c r="A2330" s="3"/>
      <c r="B2330" s="4"/>
      <c r="C2330" s="3"/>
      <c r="D2330" s="3">
        <f t="shared" si="90"/>
        <v>5900</v>
      </c>
      <c r="E2330" s="3">
        <v>741</v>
      </c>
      <c r="F2330" s="3">
        <f t="shared" si="89"/>
        <v>832.40781346843733</v>
      </c>
    </row>
    <row r="2331" spans="1:6" x14ac:dyDescent="0.3">
      <c r="A2331" s="3"/>
      <c r="B2331" s="4"/>
      <c r="C2331" s="3"/>
      <c r="D2331" s="3">
        <f t="shared" si="90"/>
        <v>6000</v>
      </c>
      <c r="E2331" s="3">
        <v>732</v>
      </c>
      <c r="F2331" s="3">
        <f t="shared" si="89"/>
        <v>836.23484451917398</v>
      </c>
    </row>
    <row r="2332" spans="1:6" x14ac:dyDescent="0.3">
      <c r="A2332" s="3"/>
      <c r="B2332" s="4"/>
      <c r="C2332" s="3"/>
      <c r="D2332" s="3">
        <f t="shared" si="90"/>
        <v>6100</v>
      </c>
      <c r="E2332" s="3">
        <v>727</v>
      </c>
      <c r="F2332" s="3">
        <f t="shared" si="89"/>
        <v>844.36490550755479</v>
      </c>
    </row>
    <row r="2333" spans="1:6" x14ac:dyDescent="0.3">
      <c r="A2333" s="3"/>
      <c r="B2333" s="4"/>
      <c r="C2333" s="3"/>
      <c r="D2333" s="3">
        <f t="shared" si="90"/>
        <v>6200</v>
      </c>
      <c r="E2333" s="3">
        <v>717</v>
      </c>
      <c r="F2333" s="3">
        <f t="shared" si="89"/>
        <v>846.40218074351924</v>
      </c>
    </row>
    <row r="2334" spans="1:6" x14ac:dyDescent="0.3">
      <c r="A2334" s="3"/>
      <c r="B2334" s="4"/>
      <c r="C2334" s="3"/>
      <c r="D2334" s="3">
        <f t="shared" si="90"/>
        <v>6300</v>
      </c>
      <c r="E2334" s="3">
        <v>709</v>
      </c>
      <c r="F2334" s="3">
        <f t="shared" si="89"/>
        <v>850.4576912599714</v>
      </c>
    </row>
    <row r="2335" spans="1:6" x14ac:dyDescent="0.3">
      <c r="A2335" s="3"/>
      <c r="B2335" s="4"/>
      <c r="C2335" s="3"/>
      <c r="D2335" s="3">
        <f t="shared" si="90"/>
        <v>6400</v>
      </c>
      <c r="E2335" s="3">
        <v>697</v>
      </c>
      <c r="F2335" s="3">
        <f t="shared" si="89"/>
        <v>849.33433388686956</v>
      </c>
    </row>
    <row r="2336" spans="1:6" x14ac:dyDescent="0.3">
      <c r="A2336" s="3"/>
      <c r="B2336" s="4"/>
      <c r="C2336" s="3"/>
      <c r="D2336" s="3">
        <f t="shared" si="90"/>
        <v>6500</v>
      </c>
      <c r="E2336" s="3">
        <v>687</v>
      </c>
      <c r="F2336" s="3">
        <f t="shared" si="89"/>
        <v>850.22921179425589</v>
      </c>
    </row>
    <row r="2337" spans="1:6" x14ac:dyDescent="0.3">
      <c r="A2337" s="3"/>
      <c r="B2337" s="4"/>
      <c r="C2337" s="3"/>
      <c r="D2337" s="3">
        <f t="shared" si="90"/>
        <v>6600</v>
      </c>
      <c r="E2337" s="3">
        <v>678</v>
      </c>
      <c r="F2337" s="3">
        <f t="shared" si="89"/>
        <v>851.99992765355194</v>
      </c>
    </row>
    <row r="2338" spans="1:6" x14ac:dyDescent="0.3">
      <c r="A2338" s="3"/>
      <c r="B2338" s="4"/>
      <c r="C2338" s="3"/>
      <c r="D2338" s="3">
        <f t="shared" si="90"/>
        <v>6700</v>
      </c>
      <c r="E2338" s="3">
        <v>668</v>
      </c>
      <c r="F2338" s="3">
        <f t="shared" si="89"/>
        <v>852.15224729736235</v>
      </c>
    </row>
    <row r="2339" spans="1:6" x14ac:dyDescent="0.3">
      <c r="A2339" s="3"/>
      <c r="B2339" s="4"/>
      <c r="C2339" s="3"/>
      <c r="D2339" s="3">
        <f t="shared" si="90"/>
        <v>6800</v>
      </c>
      <c r="E2339" s="3">
        <v>654</v>
      </c>
      <c r="F2339" s="3">
        <f t="shared" si="89"/>
        <v>846.74489994209262</v>
      </c>
    </row>
    <row r="2340" spans="1:6" x14ac:dyDescent="0.3">
      <c r="A2340" s="3"/>
      <c r="B2340" s="4"/>
      <c r="C2340" s="3"/>
      <c r="D2340" s="3">
        <f t="shared" si="90"/>
        <v>6900</v>
      </c>
      <c r="E2340" s="3">
        <v>642</v>
      </c>
      <c r="F2340" s="3">
        <f t="shared" si="89"/>
        <v>843.43194768921614</v>
      </c>
    </row>
    <row r="2341" spans="1:6" x14ac:dyDescent="0.3">
      <c r="A2341" s="3"/>
      <c r="B2341" s="4"/>
      <c r="C2341" s="3"/>
      <c r="D2341" s="3">
        <f t="shared" si="90"/>
        <v>7000</v>
      </c>
      <c r="E2341" s="3">
        <v>627</v>
      </c>
      <c r="F2341" s="3">
        <f t="shared" si="89"/>
        <v>835.66364585488498</v>
      </c>
    </row>
    <row r="2342" spans="1:6" x14ac:dyDescent="0.3">
      <c r="A2342" s="3"/>
      <c r="B2342" s="4" t="s">
        <v>53</v>
      </c>
      <c r="C2342" s="3" t="s">
        <v>58</v>
      </c>
      <c r="D2342" s="3" t="s">
        <v>272</v>
      </c>
      <c r="E2342" s="3">
        <v>4.3</v>
      </c>
    </row>
    <row r="2343" spans="1:6" x14ac:dyDescent="0.3">
      <c r="A2343" s="3"/>
      <c r="B2343" s="4"/>
      <c r="C2343" s="3">
        <v>11.5</v>
      </c>
      <c r="D2343" s="3" t="s">
        <v>273</v>
      </c>
      <c r="E2343" s="3">
        <v>4.5999999999999996</v>
      </c>
    </row>
    <row r="2344" spans="1:6" x14ac:dyDescent="0.3">
      <c r="A2344" s="3"/>
      <c r="B2344" s="4"/>
      <c r="C2344" s="3"/>
      <c r="D2344" s="4" t="s">
        <v>274</v>
      </c>
      <c r="E2344" s="3">
        <v>2.25</v>
      </c>
    </row>
    <row r="2345" spans="1:6" x14ac:dyDescent="0.3">
      <c r="A2345" s="3"/>
      <c r="B2345" s="4"/>
      <c r="C2345" s="3"/>
      <c r="D2345" s="4" t="s">
        <v>275</v>
      </c>
      <c r="E2345" s="3">
        <v>266</v>
      </c>
    </row>
    <row r="2346" spans="1:6" x14ac:dyDescent="0.3">
      <c r="A2346" s="3"/>
      <c r="B2346" s="4"/>
      <c r="C2346" s="3"/>
      <c r="D2346" s="4" t="s">
        <v>276</v>
      </c>
      <c r="E2346" s="3">
        <v>0.81699999999999995</v>
      </c>
    </row>
    <row r="2347" spans="1:6" ht="28.8" x14ac:dyDescent="0.3">
      <c r="A2347" s="3"/>
      <c r="B2347" s="4"/>
      <c r="C2347" s="3"/>
      <c r="D2347" s="4" t="s">
        <v>277</v>
      </c>
      <c r="E2347" s="3">
        <v>572</v>
      </c>
    </row>
    <row r="2348" spans="1:6" x14ac:dyDescent="0.3">
      <c r="A2348" s="3"/>
      <c r="B2348" s="4"/>
      <c r="C2348" s="3"/>
      <c r="D2348" s="3">
        <v>2500</v>
      </c>
      <c r="E2348" s="3"/>
      <c r="F2348" s="3">
        <f>E2348*D2348*2*PI()/60/550</f>
        <v>0</v>
      </c>
    </row>
    <row r="2349" spans="1:6" x14ac:dyDescent="0.3">
      <c r="A2349" s="3"/>
      <c r="B2349" s="4"/>
      <c r="C2349" s="3"/>
      <c r="D2349" s="3">
        <f>2600</f>
        <v>2600</v>
      </c>
      <c r="E2349" s="3"/>
      <c r="F2349" s="3">
        <f t="shared" ref="F2349:F2393" si="91">E2349*D2349*2*PI()/60/550</f>
        <v>0</v>
      </c>
    </row>
    <row r="2350" spans="1:6" x14ac:dyDescent="0.3">
      <c r="A2350" s="3"/>
      <c r="B2350" s="4"/>
      <c r="C2350" s="3"/>
      <c r="D2350" s="3">
        <f t="shared" ref="D2350:D2393" si="92">D2349+100</f>
        <v>2700</v>
      </c>
      <c r="E2350" s="3"/>
      <c r="F2350" s="3">
        <f t="shared" si="91"/>
        <v>0</v>
      </c>
    </row>
    <row r="2351" spans="1:6" x14ac:dyDescent="0.3">
      <c r="A2351" s="3"/>
      <c r="B2351" s="4"/>
      <c r="C2351" s="3"/>
      <c r="D2351" s="3">
        <f t="shared" si="92"/>
        <v>2800</v>
      </c>
      <c r="E2351" s="3"/>
      <c r="F2351" s="3">
        <f t="shared" si="91"/>
        <v>0</v>
      </c>
    </row>
    <row r="2352" spans="1:6" x14ac:dyDescent="0.3">
      <c r="A2352" s="3"/>
      <c r="B2352" s="4"/>
      <c r="C2352" s="3"/>
      <c r="D2352" s="3">
        <f t="shared" si="92"/>
        <v>2900</v>
      </c>
      <c r="E2352" s="3"/>
      <c r="F2352" s="3">
        <f t="shared" si="91"/>
        <v>0</v>
      </c>
    </row>
    <row r="2353" spans="1:6" x14ac:dyDescent="0.3">
      <c r="A2353" s="3"/>
      <c r="B2353" s="4"/>
      <c r="C2353" s="3"/>
      <c r="D2353" s="3">
        <f>D2352+100</f>
        <v>3000</v>
      </c>
      <c r="E2353" s="3">
        <v>708</v>
      </c>
      <c r="F2353" s="3">
        <f t="shared" si="91"/>
        <v>404.40865431664974</v>
      </c>
    </row>
    <row r="2354" spans="1:6" x14ac:dyDescent="0.3">
      <c r="A2354" s="3"/>
      <c r="B2354" s="4"/>
      <c r="C2354" s="3"/>
      <c r="D2354" s="3">
        <f t="shared" si="92"/>
        <v>3100</v>
      </c>
      <c r="E2354" s="3">
        <v>706</v>
      </c>
      <c r="F2354" s="3">
        <f t="shared" si="91"/>
        <v>416.70846555434065</v>
      </c>
    </row>
    <row r="2355" spans="1:6" x14ac:dyDescent="0.3">
      <c r="A2355" s="3"/>
      <c r="B2355" s="4"/>
      <c r="C2355" s="3"/>
      <c r="D2355" s="3">
        <f t="shared" si="92"/>
        <v>3200</v>
      </c>
      <c r="E2355" s="3">
        <v>695</v>
      </c>
      <c r="F2355" s="3">
        <f t="shared" si="91"/>
        <v>423.44860979295152</v>
      </c>
    </row>
    <row r="2356" spans="1:6" x14ac:dyDescent="0.3">
      <c r="A2356" s="3"/>
      <c r="B2356" s="4"/>
      <c r="C2356" s="3"/>
      <c r="D2356" s="3">
        <f t="shared" si="92"/>
        <v>3300</v>
      </c>
      <c r="E2356" s="3">
        <v>678</v>
      </c>
      <c r="F2356" s="3">
        <f t="shared" si="91"/>
        <v>425.99996382677597</v>
      </c>
    </row>
    <row r="2357" spans="1:6" x14ac:dyDescent="0.3">
      <c r="A2357" s="3"/>
      <c r="B2357" s="4"/>
      <c r="C2357" s="3"/>
      <c r="D2357" s="3">
        <f t="shared" si="92"/>
        <v>3400</v>
      </c>
      <c r="E2357" s="3">
        <v>660</v>
      </c>
      <c r="F2357" s="3">
        <f t="shared" si="91"/>
        <v>427.25660088821184</v>
      </c>
    </row>
    <row r="2358" spans="1:6" x14ac:dyDescent="0.3">
      <c r="A2358" s="3"/>
      <c r="B2358" s="4"/>
      <c r="C2358" s="3"/>
      <c r="D2358" s="3">
        <f t="shared" si="92"/>
        <v>3500</v>
      </c>
      <c r="E2358" s="3">
        <v>640</v>
      </c>
      <c r="F2358" s="3">
        <f t="shared" si="91"/>
        <v>426.49500266915976</v>
      </c>
    </row>
    <row r="2359" spans="1:6" x14ac:dyDescent="0.3">
      <c r="A2359" s="3"/>
      <c r="B2359" s="4"/>
      <c r="C2359" s="3"/>
      <c r="D2359" s="3">
        <f t="shared" si="92"/>
        <v>3600</v>
      </c>
      <c r="E2359" s="3">
        <v>636</v>
      </c>
      <c r="F2359" s="3">
        <f t="shared" si="91"/>
        <v>435.93882058540544</v>
      </c>
    </row>
    <row r="2360" spans="1:6" x14ac:dyDescent="0.3">
      <c r="A2360" s="3"/>
      <c r="B2360" s="4"/>
      <c r="C2360" s="3"/>
      <c r="D2360" s="3">
        <f t="shared" si="92"/>
        <v>3700</v>
      </c>
      <c r="E2360" s="3">
        <v>636</v>
      </c>
      <c r="F2360" s="3">
        <f t="shared" si="91"/>
        <v>448.04823226833338</v>
      </c>
    </row>
    <row r="2361" spans="1:6" x14ac:dyDescent="0.3">
      <c r="A2361" s="3"/>
      <c r="B2361" s="4"/>
      <c r="C2361" s="3"/>
      <c r="D2361" s="3">
        <f t="shared" si="92"/>
        <v>3800</v>
      </c>
      <c r="E2361" s="3">
        <v>658</v>
      </c>
      <c r="F2361" s="3">
        <f t="shared" si="91"/>
        <v>476.07504672944964</v>
      </c>
    </row>
    <row r="2362" spans="1:6" x14ac:dyDescent="0.3">
      <c r="A2362" s="3"/>
      <c r="B2362" s="4"/>
      <c r="C2362" s="3"/>
      <c r="D2362" s="3">
        <f t="shared" si="92"/>
        <v>3900</v>
      </c>
      <c r="E2362" s="3">
        <v>687</v>
      </c>
      <c r="F2362" s="3">
        <f t="shared" si="91"/>
        <v>510.1375270765534</v>
      </c>
    </row>
    <row r="2363" spans="1:6" x14ac:dyDescent="0.3">
      <c r="A2363" s="3"/>
      <c r="B2363" s="4"/>
      <c r="C2363" s="3"/>
      <c r="D2363" s="3">
        <f t="shared" si="92"/>
        <v>4000</v>
      </c>
      <c r="E2363" s="3">
        <v>720</v>
      </c>
      <c r="F2363" s="3">
        <f t="shared" si="91"/>
        <v>548.35071771749119</v>
      </c>
    </row>
    <row r="2364" spans="1:6" x14ac:dyDescent="0.3">
      <c r="A2364" s="3"/>
      <c r="B2364" s="4"/>
      <c r="C2364" s="3"/>
      <c r="D2364" s="3">
        <f t="shared" si="92"/>
        <v>4100</v>
      </c>
      <c r="E2364" s="3">
        <v>749</v>
      </c>
      <c r="F2364" s="3">
        <f t="shared" si="91"/>
        <v>584.69799272175123</v>
      </c>
    </row>
    <row r="2365" spans="1:6" x14ac:dyDescent="0.3">
      <c r="A2365" s="3"/>
      <c r="B2365" s="4"/>
      <c r="C2365" s="3"/>
      <c r="D2365" s="3">
        <f t="shared" si="92"/>
        <v>4200</v>
      </c>
      <c r="E2365" s="3">
        <v>773</v>
      </c>
      <c r="F2365" s="3">
        <f t="shared" si="91"/>
        <v>618.15119449361339</v>
      </c>
    </row>
    <row r="2366" spans="1:6" x14ac:dyDescent="0.3">
      <c r="A2366" s="3"/>
      <c r="B2366" s="4"/>
      <c r="C2366" s="3"/>
      <c r="D2366" s="3">
        <f t="shared" si="92"/>
        <v>4300</v>
      </c>
      <c r="E2366" s="3">
        <v>793</v>
      </c>
      <c r="F2366" s="3">
        <f t="shared" si="91"/>
        <v>649.24344178641422</v>
      </c>
    </row>
    <row r="2367" spans="1:6" x14ac:dyDescent="0.3">
      <c r="A2367" s="3"/>
      <c r="B2367" s="4"/>
      <c r="C2367" s="3"/>
      <c r="D2367" s="3">
        <f t="shared" si="92"/>
        <v>4400</v>
      </c>
      <c r="E2367" s="3">
        <v>803</v>
      </c>
      <c r="F2367" s="3">
        <f t="shared" si="91"/>
        <v>672.7197068886943</v>
      </c>
    </row>
    <row r="2368" spans="1:6" x14ac:dyDescent="0.3">
      <c r="A2368" s="3"/>
      <c r="B2368" s="4"/>
      <c r="C2368" s="3"/>
      <c r="D2368" s="3">
        <f t="shared" si="92"/>
        <v>4500</v>
      </c>
      <c r="E2368" s="3">
        <v>809</v>
      </c>
      <c r="F2368" s="3">
        <f t="shared" si="91"/>
        <v>693.1495791147662</v>
      </c>
    </row>
    <row r="2369" spans="1:6" x14ac:dyDescent="0.3">
      <c r="A2369" s="3"/>
      <c r="B2369" s="4"/>
      <c r="C2369" s="3"/>
      <c r="D2369" s="3">
        <f t="shared" si="92"/>
        <v>4600</v>
      </c>
      <c r="E2369" s="3">
        <v>810</v>
      </c>
      <c r="F2369" s="3">
        <f t="shared" si="91"/>
        <v>709.42874104700422</v>
      </c>
    </row>
    <row r="2370" spans="1:6" x14ac:dyDescent="0.3">
      <c r="A2370" s="3"/>
      <c r="B2370" s="4"/>
      <c r="C2370" s="3"/>
      <c r="D2370" s="3">
        <f t="shared" si="92"/>
        <v>4700</v>
      </c>
      <c r="E2370" s="3">
        <v>813</v>
      </c>
      <c r="F2370" s="3">
        <f t="shared" si="91"/>
        <v>727.53573870496723</v>
      </c>
    </row>
    <row r="2371" spans="1:6" x14ac:dyDescent="0.3">
      <c r="A2371" s="3"/>
      <c r="B2371" s="4"/>
      <c r="C2371" s="3"/>
      <c r="D2371" s="3">
        <f t="shared" si="92"/>
        <v>4800</v>
      </c>
      <c r="E2371" s="3">
        <v>815</v>
      </c>
      <c r="F2371" s="3">
        <f t="shared" si="91"/>
        <v>744.8430582329255</v>
      </c>
    </row>
    <row r="2372" spans="1:6" x14ac:dyDescent="0.3">
      <c r="A2372" s="3"/>
      <c r="B2372" s="4"/>
      <c r="C2372" s="3"/>
      <c r="D2372" s="3">
        <f t="shared" si="92"/>
        <v>4900</v>
      </c>
      <c r="E2372" s="3">
        <v>814</v>
      </c>
      <c r="F2372" s="3">
        <f t="shared" si="91"/>
        <v>759.42766412777269</v>
      </c>
    </row>
    <row r="2373" spans="1:6" x14ac:dyDescent="0.3">
      <c r="A2373" s="3"/>
      <c r="B2373" s="4"/>
      <c r="C2373" s="3"/>
      <c r="D2373" s="3">
        <f t="shared" si="92"/>
        <v>5000</v>
      </c>
      <c r="E2373" s="3">
        <v>813</v>
      </c>
      <c r="F2373" s="3">
        <f t="shared" si="91"/>
        <v>773.97419011166721</v>
      </c>
    </row>
    <row r="2374" spans="1:6" x14ac:dyDescent="0.3">
      <c r="A2374" s="3"/>
      <c r="B2374" s="4"/>
      <c r="C2374" s="3"/>
      <c r="D2374" s="3">
        <f t="shared" si="92"/>
        <v>5100</v>
      </c>
      <c r="E2374" s="3">
        <v>808</v>
      </c>
      <c r="F2374" s="3">
        <f t="shared" si="91"/>
        <v>784.59848526744361</v>
      </c>
    </row>
    <row r="2375" spans="1:6" x14ac:dyDescent="0.3">
      <c r="A2375" s="3"/>
      <c r="B2375" s="4"/>
      <c r="C2375" s="3"/>
      <c r="D2375" s="3">
        <f t="shared" si="92"/>
        <v>5200</v>
      </c>
      <c r="E2375" s="3">
        <v>803</v>
      </c>
      <c r="F2375" s="3">
        <f t="shared" si="91"/>
        <v>795.03238086845704</v>
      </c>
    </row>
    <row r="2376" spans="1:6" x14ac:dyDescent="0.3">
      <c r="A2376" s="3"/>
      <c r="B2376" s="4"/>
      <c r="C2376" s="3"/>
      <c r="D2376" s="3">
        <f t="shared" si="92"/>
        <v>5300</v>
      </c>
      <c r="E2376" s="3">
        <v>795</v>
      </c>
      <c r="F2376" s="3">
        <f t="shared" si="91"/>
        <v>802.24852399397537</v>
      </c>
    </row>
    <row r="2377" spans="1:6" x14ac:dyDescent="0.3">
      <c r="A2377" s="3"/>
      <c r="B2377" s="4"/>
      <c r="C2377" s="3"/>
      <c r="D2377" s="3">
        <f t="shared" si="92"/>
        <v>5400</v>
      </c>
      <c r="E2377" s="3">
        <v>789</v>
      </c>
      <c r="F2377" s="3">
        <f t="shared" si="91"/>
        <v>811.21634302331347</v>
      </c>
    </row>
    <row r="2378" spans="1:6" x14ac:dyDescent="0.3">
      <c r="A2378" s="3"/>
      <c r="B2378" s="4"/>
      <c r="C2378" s="3"/>
      <c r="D2378" s="3">
        <f t="shared" si="92"/>
        <v>5500</v>
      </c>
      <c r="E2378" s="3">
        <v>785</v>
      </c>
      <c r="F2378" s="3">
        <f t="shared" si="91"/>
        <v>822.05007768932921</v>
      </c>
    </row>
    <row r="2379" spans="1:6" x14ac:dyDescent="0.3">
      <c r="A2379" s="3"/>
      <c r="B2379" s="4"/>
      <c r="C2379" s="3"/>
      <c r="D2379" s="3">
        <f t="shared" si="92"/>
        <v>5600</v>
      </c>
      <c r="E2379" s="3">
        <v>780</v>
      </c>
      <c r="F2379" s="3">
        <f t="shared" si="91"/>
        <v>831.66525520486152</v>
      </c>
    </row>
    <row r="2380" spans="1:6" x14ac:dyDescent="0.3">
      <c r="A2380" s="3"/>
      <c r="B2380" s="4"/>
      <c r="C2380" s="3"/>
      <c r="D2380" s="3">
        <f t="shared" si="92"/>
        <v>5700</v>
      </c>
      <c r="E2380" s="3">
        <v>775</v>
      </c>
      <c r="F2380" s="3">
        <f t="shared" si="91"/>
        <v>841.09003316563098</v>
      </c>
    </row>
    <row r="2381" spans="1:6" x14ac:dyDescent="0.3">
      <c r="A2381" s="3"/>
      <c r="B2381" s="4"/>
      <c r="C2381" s="3"/>
      <c r="D2381" s="3">
        <f t="shared" si="92"/>
        <v>5800</v>
      </c>
      <c r="E2381" s="3">
        <v>770</v>
      </c>
      <c r="F2381" s="3">
        <f t="shared" si="91"/>
        <v>850.32441157163737</v>
      </c>
    </row>
    <row r="2382" spans="1:6" x14ac:dyDescent="0.3">
      <c r="A2382" s="3"/>
      <c r="B2382" s="4"/>
      <c r="C2382" s="3"/>
      <c r="D2382" s="3">
        <f t="shared" si="92"/>
        <v>5900</v>
      </c>
      <c r="E2382" s="3">
        <v>763</v>
      </c>
      <c r="F2382" s="3">
        <f t="shared" si="91"/>
        <v>857.121675676677</v>
      </c>
    </row>
    <row r="2383" spans="1:6" x14ac:dyDescent="0.3">
      <c r="A2383" s="3"/>
      <c r="B2383" s="4"/>
      <c r="C2383" s="3"/>
      <c r="D2383" s="3">
        <f t="shared" si="92"/>
        <v>6000</v>
      </c>
      <c r="E2383" s="3">
        <v>756</v>
      </c>
      <c r="F2383" s="3">
        <f t="shared" si="91"/>
        <v>863.65238040504846</v>
      </c>
    </row>
    <row r="2384" spans="1:6" x14ac:dyDescent="0.3">
      <c r="A2384" s="3"/>
      <c r="B2384" s="4"/>
      <c r="C2384" s="3"/>
      <c r="D2384" s="3">
        <f t="shared" si="92"/>
        <v>6100</v>
      </c>
      <c r="E2384" s="3">
        <v>745</v>
      </c>
      <c r="F2384" s="3">
        <f t="shared" si="91"/>
        <v>865.27077662053421</v>
      </c>
    </row>
    <row r="2385" spans="1:6" x14ac:dyDescent="0.3">
      <c r="A2385" s="3"/>
      <c r="B2385" s="4"/>
      <c r="C2385" s="3"/>
      <c r="D2385" s="3">
        <f t="shared" si="92"/>
        <v>6200</v>
      </c>
      <c r="E2385" s="3">
        <v>734</v>
      </c>
      <c r="F2385" s="3">
        <f t="shared" si="91"/>
        <v>866.47029381554114</v>
      </c>
    </row>
    <row r="2386" spans="1:6" x14ac:dyDescent="0.3">
      <c r="A2386" s="3"/>
      <c r="B2386" s="4"/>
      <c r="C2386" s="3"/>
      <c r="D2386" s="3">
        <f t="shared" si="92"/>
        <v>6300</v>
      </c>
      <c r="E2386" s="3">
        <v>723</v>
      </c>
      <c r="F2386" s="3">
        <f t="shared" si="91"/>
        <v>867.25093199006972</v>
      </c>
    </row>
    <row r="2387" spans="1:6" x14ac:dyDescent="0.3">
      <c r="A2387" s="3"/>
      <c r="B2387" s="4"/>
      <c r="C2387" s="3"/>
      <c r="D2387" s="3">
        <f t="shared" si="92"/>
        <v>6400</v>
      </c>
      <c r="E2387" s="3">
        <v>714</v>
      </c>
      <c r="F2387" s="3">
        <f t="shared" si="91"/>
        <v>870.04980544508589</v>
      </c>
    </row>
    <row r="2388" spans="1:6" x14ac:dyDescent="0.3">
      <c r="A2388" s="3"/>
      <c r="B2388" s="4"/>
      <c r="C2388" s="3"/>
      <c r="D2388" s="3">
        <f t="shared" si="92"/>
        <v>6500</v>
      </c>
      <c r="E2388" s="3">
        <v>700</v>
      </c>
      <c r="F2388" s="3">
        <f t="shared" si="91"/>
        <v>866.31797417173084</v>
      </c>
    </row>
    <row r="2389" spans="1:6" x14ac:dyDescent="0.3">
      <c r="A2389" s="3"/>
      <c r="B2389" s="4"/>
      <c r="C2389" s="3"/>
      <c r="D2389" s="3">
        <f t="shared" si="92"/>
        <v>6600</v>
      </c>
      <c r="E2389" s="3">
        <v>689</v>
      </c>
      <c r="F2389" s="3">
        <f t="shared" si="91"/>
        <v>865.82293532934693</v>
      </c>
    </row>
    <row r="2390" spans="1:6" x14ac:dyDescent="0.3">
      <c r="A2390" s="3"/>
      <c r="B2390" s="4"/>
      <c r="C2390" s="3"/>
      <c r="D2390" s="3">
        <f t="shared" si="92"/>
        <v>6700</v>
      </c>
      <c r="E2390" s="3">
        <v>677</v>
      </c>
      <c r="F2390" s="3">
        <f t="shared" si="91"/>
        <v>863.6333404495723</v>
      </c>
    </row>
    <row r="2391" spans="1:6" x14ac:dyDescent="0.3">
      <c r="A2391" s="3"/>
      <c r="B2391" s="4"/>
      <c r="C2391" s="3"/>
      <c r="D2391" s="3">
        <f t="shared" si="92"/>
        <v>6800</v>
      </c>
      <c r="E2391" s="3">
        <v>666</v>
      </c>
      <c r="F2391" s="3">
        <f t="shared" si="91"/>
        <v>862.28150361075484</v>
      </c>
    </row>
    <row r="2392" spans="1:6" x14ac:dyDescent="0.3">
      <c r="A2392" s="3"/>
      <c r="B2392" s="4"/>
      <c r="C2392" s="3"/>
      <c r="D2392" s="3">
        <f t="shared" si="92"/>
        <v>6900</v>
      </c>
      <c r="E2392" s="3">
        <v>654</v>
      </c>
      <c r="F2392" s="3">
        <f t="shared" si="91"/>
        <v>859.1970308235941</v>
      </c>
    </row>
    <row r="2393" spans="1:6" x14ac:dyDescent="0.3">
      <c r="A2393" s="3"/>
      <c r="B2393" s="4"/>
      <c r="C2393" s="3"/>
      <c r="D2393" s="3">
        <f t="shared" si="92"/>
        <v>7000</v>
      </c>
      <c r="E2393" s="3">
        <v>642</v>
      </c>
      <c r="F2393" s="3">
        <f t="shared" si="91"/>
        <v>855.6555991050019</v>
      </c>
    </row>
    <row r="2394" spans="1:6" x14ac:dyDescent="0.3">
      <c r="A2394" s="3"/>
      <c r="B2394" s="4" t="s">
        <v>53</v>
      </c>
      <c r="C2394" s="3" t="s">
        <v>169</v>
      </c>
      <c r="D2394" s="3" t="s">
        <v>272</v>
      </c>
      <c r="E2394" s="3">
        <v>3.75</v>
      </c>
    </row>
    <row r="2395" spans="1:6" x14ac:dyDescent="0.3">
      <c r="A2395" s="3"/>
      <c r="B2395" s="4"/>
      <c r="C2395" s="3">
        <v>11.4</v>
      </c>
      <c r="D2395" s="3" t="s">
        <v>273</v>
      </c>
      <c r="E2395" s="3">
        <v>4.375</v>
      </c>
    </row>
    <row r="2396" spans="1:6" x14ac:dyDescent="0.3">
      <c r="A2396" s="3"/>
      <c r="B2396" s="4"/>
      <c r="C2396" s="3"/>
      <c r="D2396" s="4" t="s">
        <v>274</v>
      </c>
      <c r="E2396" s="3">
        <v>2.25</v>
      </c>
    </row>
    <row r="2397" spans="1:6" x14ac:dyDescent="0.3">
      <c r="A2397" s="3"/>
      <c r="B2397" s="4"/>
      <c r="C2397" s="3"/>
      <c r="D2397" s="4" t="s">
        <v>275</v>
      </c>
      <c r="E2397" s="3">
        <v>256</v>
      </c>
    </row>
    <row r="2398" spans="1:6" x14ac:dyDescent="0.3">
      <c r="A2398" s="3"/>
      <c r="B2398" s="4"/>
      <c r="C2398" s="3"/>
      <c r="D2398" s="4" t="s">
        <v>276</v>
      </c>
      <c r="E2398" s="3">
        <v>0.70399999999999996</v>
      </c>
    </row>
    <row r="2399" spans="1:6" ht="28.8" x14ac:dyDescent="0.3">
      <c r="A2399" s="3"/>
      <c r="B2399" s="4"/>
      <c r="C2399" s="3"/>
      <c r="D2399" s="4" t="s">
        <v>277</v>
      </c>
      <c r="E2399" s="3">
        <v>452</v>
      </c>
    </row>
    <row r="2400" spans="1:6" x14ac:dyDescent="0.3">
      <c r="A2400" s="3"/>
      <c r="B2400" s="4"/>
      <c r="C2400" s="3"/>
      <c r="D2400" s="3">
        <v>2500</v>
      </c>
      <c r="E2400" s="3"/>
      <c r="F2400" s="3">
        <f>E2400*D2400*2*PI()/60/550</f>
        <v>0</v>
      </c>
    </row>
    <row r="2401" spans="1:6" x14ac:dyDescent="0.3">
      <c r="A2401" s="3"/>
      <c r="B2401" s="4"/>
      <c r="C2401" s="3"/>
      <c r="D2401" s="3">
        <f>2600</f>
        <v>2600</v>
      </c>
      <c r="E2401" s="3"/>
      <c r="F2401" s="3">
        <f t="shared" ref="F2401:F2445" si="93">E2401*D2401*2*PI()/60/550</f>
        <v>0</v>
      </c>
    </row>
    <row r="2402" spans="1:6" x14ac:dyDescent="0.3">
      <c r="A2402" s="3"/>
      <c r="B2402" s="4"/>
      <c r="C2402" s="3"/>
      <c r="D2402" s="3">
        <f t="shared" ref="D2402:D2445" si="94">D2401+100</f>
        <v>2700</v>
      </c>
      <c r="E2402" s="3"/>
      <c r="F2402" s="3">
        <f t="shared" si="93"/>
        <v>0</v>
      </c>
    </row>
    <row r="2403" spans="1:6" x14ac:dyDescent="0.3">
      <c r="A2403" s="3"/>
      <c r="B2403" s="4"/>
      <c r="C2403" s="3"/>
      <c r="D2403" s="3">
        <f t="shared" si="94"/>
        <v>2800</v>
      </c>
      <c r="E2403" s="3"/>
      <c r="F2403" s="3">
        <f t="shared" si="93"/>
        <v>0</v>
      </c>
    </row>
    <row r="2404" spans="1:6" x14ac:dyDescent="0.3">
      <c r="A2404" s="3"/>
      <c r="B2404" s="4"/>
      <c r="C2404" s="3"/>
      <c r="D2404" s="3">
        <f t="shared" si="94"/>
        <v>2900</v>
      </c>
      <c r="E2404" s="3"/>
      <c r="F2404" s="3">
        <f t="shared" si="93"/>
        <v>0</v>
      </c>
    </row>
    <row r="2405" spans="1:6" x14ac:dyDescent="0.3">
      <c r="A2405" s="3"/>
      <c r="B2405" s="4"/>
      <c r="C2405" s="3"/>
      <c r="D2405" s="3">
        <f>D2404+100</f>
        <v>3000</v>
      </c>
      <c r="E2405" s="3">
        <v>545</v>
      </c>
      <c r="F2405" s="3">
        <f t="shared" si="93"/>
        <v>311.30327203753404</v>
      </c>
    </row>
    <row r="2406" spans="1:6" x14ac:dyDescent="0.3">
      <c r="A2406" s="3"/>
      <c r="B2406" s="4"/>
      <c r="C2406" s="3"/>
      <c r="D2406" s="3">
        <f t="shared" si="94"/>
        <v>3100</v>
      </c>
      <c r="E2406" s="3">
        <v>547</v>
      </c>
      <c r="F2406" s="3">
        <f t="shared" si="93"/>
        <v>322.8605250116492</v>
      </c>
    </row>
    <row r="2407" spans="1:6" x14ac:dyDescent="0.3">
      <c r="A2407" s="3"/>
      <c r="B2407" s="4"/>
      <c r="C2407" s="3"/>
      <c r="D2407" s="3">
        <f t="shared" si="94"/>
        <v>3200</v>
      </c>
      <c r="E2407" s="3">
        <v>538</v>
      </c>
      <c r="F2407" s="3">
        <f t="shared" si="93"/>
        <v>327.79187348001142</v>
      </c>
    </row>
    <row r="2408" spans="1:6" x14ac:dyDescent="0.3">
      <c r="A2408" s="3"/>
      <c r="B2408" s="4"/>
      <c r="C2408" s="3"/>
      <c r="D2408" s="3">
        <f t="shared" si="94"/>
        <v>3300</v>
      </c>
      <c r="E2408" s="3">
        <v>525</v>
      </c>
      <c r="F2408" s="3">
        <f t="shared" si="93"/>
        <v>329.86722862692824</v>
      </c>
    </row>
    <row r="2409" spans="1:6" x14ac:dyDescent="0.3">
      <c r="A2409" s="3"/>
      <c r="B2409" s="4"/>
      <c r="C2409" s="3"/>
      <c r="D2409" s="3">
        <f t="shared" si="94"/>
        <v>3400</v>
      </c>
      <c r="E2409" s="3">
        <v>514</v>
      </c>
      <c r="F2409" s="3">
        <f t="shared" si="93"/>
        <v>332.74226190384985</v>
      </c>
    </row>
    <row r="2410" spans="1:6" x14ac:dyDescent="0.3">
      <c r="A2410" s="3"/>
      <c r="B2410" s="4"/>
      <c r="C2410" s="3"/>
      <c r="D2410" s="3">
        <f t="shared" si="94"/>
        <v>3500</v>
      </c>
      <c r="E2410" s="3">
        <v>514</v>
      </c>
      <c r="F2410" s="3">
        <f t="shared" si="93"/>
        <v>342.52879901866902</v>
      </c>
    </row>
    <row r="2411" spans="1:6" x14ac:dyDescent="0.3">
      <c r="A2411" s="3"/>
      <c r="B2411" s="4"/>
      <c r="C2411" s="3"/>
      <c r="D2411" s="3">
        <f t="shared" si="94"/>
        <v>3600</v>
      </c>
      <c r="E2411" s="3">
        <v>526</v>
      </c>
      <c r="F2411" s="3">
        <f t="shared" si="93"/>
        <v>360.54059689925049</v>
      </c>
    </row>
    <row r="2412" spans="1:6" x14ac:dyDescent="0.3">
      <c r="A2412" s="3"/>
      <c r="B2412" s="4"/>
      <c r="C2412" s="3"/>
      <c r="D2412" s="3">
        <f t="shared" si="94"/>
        <v>3700</v>
      </c>
      <c r="E2412" s="3">
        <v>541</v>
      </c>
      <c r="F2412" s="3">
        <f t="shared" si="93"/>
        <v>381.12278876913268</v>
      </c>
    </row>
    <row r="2413" spans="1:6" x14ac:dyDescent="0.3">
      <c r="A2413" s="3"/>
      <c r="B2413" s="4"/>
      <c r="C2413" s="3"/>
      <c r="D2413" s="3">
        <f t="shared" si="94"/>
        <v>3800</v>
      </c>
      <c r="E2413" s="3">
        <v>557</v>
      </c>
      <c r="F2413" s="3">
        <f t="shared" si="93"/>
        <v>402.99969761140335</v>
      </c>
    </row>
    <row r="2414" spans="1:6" x14ac:dyDescent="0.3">
      <c r="A2414" s="3"/>
      <c r="B2414" s="4"/>
      <c r="C2414" s="3"/>
      <c r="D2414" s="3">
        <f t="shared" si="94"/>
        <v>3900</v>
      </c>
      <c r="E2414" s="3">
        <v>570</v>
      </c>
      <c r="F2414" s="3">
        <f t="shared" si="93"/>
        <v>423.2582102381885</v>
      </c>
    </row>
    <row r="2415" spans="1:6" x14ac:dyDescent="0.3">
      <c r="A2415" s="3"/>
      <c r="B2415" s="4"/>
      <c r="C2415" s="3"/>
      <c r="D2415" s="3">
        <f t="shared" si="94"/>
        <v>4000</v>
      </c>
      <c r="E2415" s="3">
        <v>582</v>
      </c>
      <c r="F2415" s="3">
        <f t="shared" si="93"/>
        <v>443.25016348830536</v>
      </c>
    </row>
    <row r="2416" spans="1:6" x14ac:dyDescent="0.3">
      <c r="A2416" s="3"/>
      <c r="B2416" s="4"/>
      <c r="C2416" s="3"/>
      <c r="D2416" s="3">
        <f t="shared" si="94"/>
        <v>4100</v>
      </c>
      <c r="E2416" s="3">
        <v>595</v>
      </c>
      <c r="F2416" s="3">
        <f t="shared" si="93"/>
        <v>464.47971384438182</v>
      </c>
    </row>
    <row r="2417" spans="1:6" x14ac:dyDescent="0.3">
      <c r="A2417" s="3"/>
      <c r="B2417" s="4"/>
      <c r="C2417" s="3"/>
      <c r="D2417" s="3">
        <f t="shared" si="94"/>
        <v>4200</v>
      </c>
      <c r="E2417" s="3">
        <v>606</v>
      </c>
      <c r="F2417" s="3">
        <f t="shared" si="93"/>
        <v>484.60494678283277</v>
      </c>
    </row>
    <row r="2418" spans="1:6" x14ac:dyDescent="0.3">
      <c r="A2418" s="3"/>
      <c r="B2418" s="4"/>
      <c r="C2418" s="3"/>
      <c r="D2418" s="3">
        <f t="shared" si="94"/>
        <v>4300</v>
      </c>
      <c r="E2418" s="3">
        <v>613</v>
      </c>
      <c r="F2418" s="3">
        <f t="shared" si="93"/>
        <v>501.87418639983855</v>
      </c>
    </row>
    <row r="2419" spans="1:6" x14ac:dyDescent="0.3">
      <c r="A2419" s="3"/>
      <c r="B2419" s="4"/>
      <c r="C2419" s="3"/>
      <c r="D2419" s="3">
        <f t="shared" si="94"/>
        <v>4400</v>
      </c>
      <c r="E2419" s="3">
        <v>621</v>
      </c>
      <c r="F2419" s="3">
        <f t="shared" si="93"/>
        <v>520.24774343446961</v>
      </c>
    </row>
    <row r="2420" spans="1:6" x14ac:dyDescent="0.3">
      <c r="A2420" s="3"/>
      <c r="B2420" s="4"/>
      <c r="C2420" s="3"/>
      <c r="D2420" s="3">
        <f t="shared" si="94"/>
        <v>4500</v>
      </c>
      <c r="E2420" s="3">
        <v>626</v>
      </c>
      <c r="F2420" s="3">
        <f t="shared" si="93"/>
        <v>536.35554576742106</v>
      </c>
    </row>
    <row r="2421" spans="1:6" x14ac:dyDescent="0.3">
      <c r="A2421" s="3"/>
      <c r="B2421" s="4"/>
      <c r="C2421" s="3"/>
      <c r="D2421" s="3">
        <f t="shared" si="94"/>
        <v>4600</v>
      </c>
      <c r="E2421" s="3">
        <v>631</v>
      </c>
      <c r="F2421" s="3">
        <f t="shared" si="93"/>
        <v>552.65374765513525</v>
      </c>
    </row>
    <row r="2422" spans="1:6" x14ac:dyDescent="0.3">
      <c r="A2422" s="3"/>
      <c r="B2422" s="4"/>
      <c r="C2422" s="3"/>
      <c r="D2422" s="3">
        <f t="shared" si="94"/>
        <v>4700</v>
      </c>
      <c r="E2422" s="3">
        <v>633</v>
      </c>
      <c r="F2422" s="3">
        <f t="shared" si="93"/>
        <v>566.45771537545409</v>
      </c>
    </row>
    <row r="2423" spans="1:6" x14ac:dyDescent="0.3">
      <c r="A2423" s="3"/>
      <c r="B2423" s="4"/>
      <c r="C2423" s="3"/>
      <c r="D2423" s="3">
        <f t="shared" si="94"/>
        <v>4800</v>
      </c>
      <c r="E2423" s="3">
        <v>635</v>
      </c>
      <c r="F2423" s="3">
        <f t="shared" si="93"/>
        <v>580.33784291767813</v>
      </c>
    </row>
    <row r="2424" spans="1:6" x14ac:dyDescent="0.3">
      <c r="A2424" s="3"/>
      <c r="B2424" s="4"/>
      <c r="C2424" s="3"/>
      <c r="D2424" s="3">
        <f t="shared" si="94"/>
        <v>4900</v>
      </c>
      <c r="E2424" s="3">
        <v>638</v>
      </c>
      <c r="F2424" s="3">
        <f t="shared" si="93"/>
        <v>595.22708810014615</v>
      </c>
    </row>
    <row r="2425" spans="1:6" x14ac:dyDescent="0.3">
      <c r="A2425" s="3"/>
      <c r="B2425" s="4"/>
      <c r="C2425" s="3"/>
      <c r="D2425" s="3">
        <f t="shared" si="94"/>
        <v>5000</v>
      </c>
      <c r="E2425" s="3">
        <v>638</v>
      </c>
      <c r="F2425" s="3">
        <f t="shared" si="93"/>
        <v>607.37457969402669</v>
      </c>
    </row>
    <row r="2426" spans="1:6" x14ac:dyDescent="0.3">
      <c r="A2426" s="3"/>
      <c r="B2426" s="4"/>
      <c r="C2426" s="3"/>
      <c r="D2426" s="3">
        <f t="shared" si="94"/>
        <v>5100</v>
      </c>
      <c r="E2426" s="3">
        <v>638</v>
      </c>
      <c r="F2426" s="3">
        <f t="shared" si="93"/>
        <v>619.52207128790724</v>
      </c>
    </row>
    <row r="2427" spans="1:6" x14ac:dyDescent="0.3">
      <c r="A2427" s="3"/>
      <c r="B2427" s="4"/>
      <c r="C2427" s="3"/>
      <c r="D2427" s="3">
        <f t="shared" si="94"/>
        <v>5200</v>
      </c>
      <c r="E2427" s="3">
        <v>637</v>
      </c>
      <c r="F2427" s="3">
        <f t="shared" si="93"/>
        <v>630.67948519702009</v>
      </c>
    </row>
    <row r="2428" spans="1:6" x14ac:dyDescent="0.3">
      <c r="A2428" s="3"/>
      <c r="B2428" s="4"/>
      <c r="C2428" s="3"/>
      <c r="D2428" s="3">
        <f t="shared" si="94"/>
        <v>5300</v>
      </c>
      <c r="E2428" s="3">
        <v>632</v>
      </c>
      <c r="F2428" s="3">
        <f t="shared" si="93"/>
        <v>637.76234863420427</v>
      </c>
    </row>
    <row r="2429" spans="1:6" x14ac:dyDescent="0.3">
      <c r="A2429" s="3"/>
      <c r="B2429" s="4"/>
      <c r="C2429" s="3"/>
      <c r="D2429" s="3">
        <f t="shared" si="94"/>
        <v>5400</v>
      </c>
      <c r="E2429" s="3">
        <v>627</v>
      </c>
      <c r="F2429" s="3">
        <f t="shared" si="93"/>
        <v>644.6548125166255</v>
      </c>
    </row>
    <row r="2430" spans="1:6" x14ac:dyDescent="0.3">
      <c r="A2430" s="3"/>
      <c r="B2430" s="4"/>
      <c r="C2430" s="3"/>
      <c r="D2430" s="3">
        <f t="shared" si="94"/>
        <v>5500</v>
      </c>
      <c r="E2430" s="3">
        <v>621</v>
      </c>
      <c r="F2430" s="3">
        <f t="shared" si="93"/>
        <v>650.30967929308713</v>
      </c>
    </row>
    <row r="2431" spans="1:6" x14ac:dyDescent="0.3">
      <c r="A2431" s="3"/>
      <c r="B2431" s="4"/>
      <c r="C2431" s="3"/>
      <c r="D2431" s="3">
        <f t="shared" si="94"/>
        <v>5600</v>
      </c>
      <c r="E2431" s="3">
        <v>615</v>
      </c>
      <c r="F2431" s="3">
        <f t="shared" si="93"/>
        <v>655.73606660383325</v>
      </c>
    </row>
    <row r="2432" spans="1:6" x14ac:dyDescent="0.3">
      <c r="A2432" s="3"/>
      <c r="B2432" s="4"/>
      <c r="C2432" s="3"/>
      <c r="D2432" s="3">
        <f t="shared" si="94"/>
        <v>5700</v>
      </c>
      <c r="E2432" s="3">
        <v>607</v>
      </c>
      <c r="F2432" s="3">
        <f t="shared" si="93"/>
        <v>658.76341952456505</v>
      </c>
    </row>
    <row r="2433" spans="1:6" x14ac:dyDescent="0.3">
      <c r="A2433" s="3"/>
      <c r="B2433" s="4"/>
      <c r="C2433" s="3"/>
      <c r="D2433" s="3">
        <f t="shared" si="94"/>
        <v>5800</v>
      </c>
      <c r="E2433" s="3">
        <v>600</v>
      </c>
      <c r="F2433" s="3">
        <f t="shared" si="93"/>
        <v>662.59045057530182</v>
      </c>
    </row>
    <row r="2434" spans="1:6" x14ac:dyDescent="0.3">
      <c r="A2434" s="3"/>
      <c r="B2434" s="4"/>
      <c r="C2434" s="3"/>
      <c r="D2434" s="3">
        <f t="shared" si="94"/>
        <v>5900</v>
      </c>
      <c r="E2434" s="3">
        <v>594</v>
      </c>
      <c r="F2434" s="3">
        <f t="shared" si="93"/>
        <v>667.27427962247214</v>
      </c>
    </row>
    <row r="2435" spans="1:6" x14ac:dyDescent="0.3">
      <c r="A2435" s="3"/>
      <c r="B2435" s="4"/>
      <c r="C2435" s="3"/>
      <c r="D2435" s="3">
        <f t="shared" si="94"/>
        <v>6000</v>
      </c>
      <c r="E2435" s="3">
        <v>590</v>
      </c>
      <c r="F2435" s="3">
        <f t="shared" si="93"/>
        <v>674.01442386108295</v>
      </c>
    </row>
    <row r="2436" spans="1:6" x14ac:dyDescent="0.3">
      <c r="A2436" s="3"/>
      <c r="B2436" s="4"/>
      <c r="C2436" s="3"/>
      <c r="D2436" s="3">
        <f t="shared" si="94"/>
        <v>6100</v>
      </c>
      <c r="E2436" s="3">
        <v>582</v>
      </c>
      <c r="F2436" s="3">
        <f t="shared" si="93"/>
        <v>675.95649931966568</v>
      </c>
    </row>
    <row r="2437" spans="1:6" x14ac:dyDescent="0.3">
      <c r="A2437" s="3"/>
      <c r="B2437" s="4"/>
      <c r="C2437" s="3"/>
      <c r="D2437" s="3">
        <f t="shared" si="94"/>
        <v>6200</v>
      </c>
      <c r="E2437" s="3">
        <v>573</v>
      </c>
      <c r="F2437" s="3">
        <f t="shared" si="93"/>
        <v>676.41345825109681</v>
      </c>
    </row>
    <row r="2438" spans="1:6" x14ac:dyDescent="0.3">
      <c r="A2438" s="3"/>
      <c r="B2438" s="4"/>
      <c r="C2438" s="3"/>
      <c r="D2438" s="3">
        <f t="shared" si="94"/>
        <v>6300</v>
      </c>
      <c r="E2438" s="3">
        <v>562</v>
      </c>
      <c r="F2438" s="3">
        <f t="shared" si="93"/>
        <v>674.1286635939407</v>
      </c>
    </row>
    <row r="2439" spans="1:6" x14ac:dyDescent="0.3">
      <c r="A2439" s="3"/>
      <c r="B2439" s="4"/>
      <c r="C2439" s="3"/>
      <c r="D2439" s="3">
        <f t="shared" si="94"/>
        <v>6400</v>
      </c>
      <c r="E2439" s="3">
        <v>551</v>
      </c>
      <c r="F2439" s="3">
        <f t="shared" si="93"/>
        <v>671.42498991630589</v>
      </c>
    </row>
    <row r="2440" spans="1:6" x14ac:dyDescent="0.3">
      <c r="A2440" s="3"/>
      <c r="B2440" s="4"/>
      <c r="C2440" s="3"/>
      <c r="D2440" s="3">
        <f t="shared" si="94"/>
        <v>6500</v>
      </c>
      <c r="E2440" s="3">
        <v>541</v>
      </c>
      <c r="F2440" s="3">
        <f t="shared" si="93"/>
        <v>669.54003432415209</v>
      </c>
    </row>
    <row r="2441" spans="1:6" x14ac:dyDescent="0.3">
      <c r="A2441" s="3"/>
      <c r="B2441" s="4"/>
      <c r="C2441" s="3"/>
      <c r="D2441" s="3">
        <f t="shared" si="94"/>
        <v>6600</v>
      </c>
      <c r="E2441" s="3">
        <v>529</v>
      </c>
      <c r="F2441" s="3">
        <f t="shared" si="93"/>
        <v>664.76100549960017</v>
      </c>
    </row>
    <row r="2442" spans="1:6" x14ac:dyDescent="0.3">
      <c r="A2442" s="3"/>
      <c r="B2442" s="4"/>
      <c r="C2442" s="3"/>
      <c r="D2442" s="3">
        <f t="shared" si="94"/>
        <v>6700</v>
      </c>
      <c r="E2442" s="3">
        <v>517</v>
      </c>
      <c r="F2442" s="3">
        <f t="shared" si="93"/>
        <v>659.52501774361713</v>
      </c>
    </row>
    <row r="2443" spans="1:6" x14ac:dyDescent="0.3">
      <c r="A2443" s="3"/>
      <c r="B2443" s="4"/>
      <c r="C2443" s="3"/>
      <c r="D2443" s="3">
        <f t="shared" si="94"/>
        <v>6800</v>
      </c>
      <c r="E2443" s="3">
        <v>505</v>
      </c>
      <c r="F2443" s="3">
        <f t="shared" si="93"/>
        <v>653.83207105620295</v>
      </c>
    </row>
    <row r="2444" spans="1:6" x14ac:dyDescent="0.3">
      <c r="A2444" s="3"/>
      <c r="B2444" s="4"/>
      <c r="C2444" s="3"/>
      <c r="D2444" s="3">
        <f t="shared" si="94"/>
        <v>6900</v>
      </c>
      <c r="E2444" s="3">
        <v>486</v>
      </c>
      <c r="F2444" s="3">
        <f t="shared" si="93"/>
        <v>638.4858669423038</v>
      </c>
    </row>
    <row r="2445" spans="1:6" ht="57.6" x14ac:dyDescent="0.3">
      <c r="A2445" s="4" t="s">
        <v>292</v>
      </c>
      <c r="B2445" s="4"/>
      <c r="C2445" s="3"/>
      <c r="D2445" s="3">
        <f t="shared" si="94"/>
        <v>7000</v>
      </c>
      <c r="E2445" s="3">
        <v>462</v>
      </c>
      <c r="F2445" s="3">
        <f t="shared" si="93"/>
        <v>615.75216010359941</v>
      </c>
    </row>
    <row r="2446" spans="1:6" x14ac:dyDescent="0.3">
      <c r="A2446" s="3"/>
      <c r="B2446" s="4" t="s">
        <v>61</v>
      </c>
      <c r="C2446" s="3" t="s">
        <v>111</v>
      </c>
      <c r="D2446" s="3" t="s">
        <v>272</v>
      </c>
      <c r="E2446" s="3">
        <v>3.0028000000000001</v>
      </c>
    </row>
    <row r="2447" spans="1:6" x14ac:dyDescent="0.3">
      <c r="A2447" s="3"/>
      <c r="B2447" s="4"/>
      <c r="C2447" s="3">
        <v>9</v>
      </c>
      <c r="D2447" s="3" t="s">
        <v>273</v>
      </c>
      <c r="E2447" s="3">
        <v>4.0039999999999996</v>
      </c>
    </row>
    <row r="2448" spans="1:6" x14ac:dyDescent="0.3">
      <c r="A2448" s="3"/>
      <c r="B2448" s="4"/>
      <c r="C2448" s="3"/>
      <c r="D2448" s="4" t="s">
        <v>274</v>
      </c>
      <c r="E2448" s="3">
        <v>1.89</v>
      </c>
    </row>
    <row r="2449" spans="1:6" x14ac:dyDescent="0.3">
      <c r="A2449" s="3"/>
      <c r="B2449" s="4"/>
      <c r="C2449" s="3"/>
      <c r="D2449" s="4" t="s">
        <v>275</v>
      </c>
      <c r="E2449" s="3">
        <v>190</v>
      </c>
    </row>
    <row r="2450" spans="1:6" x14ac:dyDescent="0.3">
      <c r="A2450" s="3"/>
      <c r="B2450" s="4"/>
      <c r="C2450" s="3"/>
      <c r="D2450" s="4" t="s">
        <v>276</v>
      </c>
      <c r="E2450" s="3">
        <v>0.45</v>
      </c>
    </row>
    <row r="2451" spans="1:6" ht="28.8" x14ac:dyDescent="0.3">
      <c r="A2451" s="3"/>
      <c r="B2451" s="4"/>
      <c r="C2451" s="3"/>
      <c r="D2451" s="4" t="s">
        <v>277</v>
      </c>
      <c r="E2451" s="3">
        <v>302</v>
      </c>
    </row>
    <row r="2452" spans="1:6" x14ac:dyDescent="0.3">
      <c r="A2452" s="3"/>
      <c r="B2452" s="4"/>
      <c r="C2452" s="3"/>
      <c r="D2452" s="3">
        <v>2500</v>
      </c>
      <c r="E2452" s="3"/>
      <c r="F2452" s="3">
        <f>E2452*D2452*2*PI()/60/550</f>
        <v>0</v>
      </c>
    </row>
    <row r="2453" spans="1:6" x14ac:dyDescent="0.3">
      <c r="A2453" s="3"/>
      <c r="B2453" s="4"/>
      <c r="C2453" s="3"/>
      <c r="D2453" s="3">
        <f>2600</f>
        <v>2600</v>
      </c>
      <c r="E2453" s="3"/>
      <c r="F2453" s="3">
        <f t="shared" ref="F2453:F2497" si="95">E2453*D2453*2*PI()/60/550</f>
        <v>0</v>
      </c>
    </row>
    <row r="2454" spans="1:6" x14ac:dyDescent="0.3">
      <c r="A2454" s="3"/>
      <c r="B2454" s="4"/>
      <c r="C2454" s="3"/>
      <c r="D2454" s="3">
        <f t="shared" ref="D2454:D2497" si="96">D2453+100</f>
        <v>2700</v>
      </c>
      <c r="E2454" s="3"/>
      <c r="F2454" s="3">
        <f t="shared" si="95"/>
        <v>0</v>
      </c>
    </row>
    <row r="2455" spans="1:6" x14ac:dyDescent="0.3">
      <c r="A2455" s="3"/>
      <c r="B2455" s="4"/>
      <c r="C2455" s="3"/>
      <c r="D2455" s="3">
        <f t="shared" si="96"/>
        <v>2800</v>
      </c>
      <c r="E2455" s="3"/>
      <c r="F2455" s="3">
        <f t="shared" si="95"/>
        <v>0</v>
      </c>
    </row>
    <row r="2456" spans="1:6" x14ac:dyDescent="0.3">
      <c r="A2456" s="3"/>
      <c r="B2456" s="4"/>
      <c r="C2456" s="3"/>
      <c r="D2456" s="3">
        <f t="shared" si="96"/>
        <v>2900</v>
      </c>
      <c r="E2456" s="3"/>
      <c r="F2456" s="3">
        <f t="shared" si="95"/>
        <v>0</v>
      </c>
    </row>
    <row r="2457" spans="1:6" x14ac:dyDescent="0.3">
      <c r="A2457" s="3"/>
      <c r="B2457" s="4"/>
      <c r="C2457" s="3"/>
      <c r="D2457" s="3">
        <f>D2456+100</f>
        <v>3000</v>
      </c>
      <c r="E2457" s="3">
        <v>319</v>
      </c>
      <c r="F2457" s="3">
        <f t="shared" si="95"/>
        <v>182.21237390820801</v>
      </c>
    </row>
    <row r="2458" spans="1:6" x14ac:dyDescent="0.3">
      <c r="A2458" s="3"/>
      <c r="B2458" s="4"/>
      <c r="C2458" s="3"/>
      <c r="D2458" s="3">
        <f t="shared" si="96"/>
        <v>3100</v>
      </c>
      <c r="E2458" s="3"/>
      <c r="F2458" s="3">
        <f t="shared" si="95"/>
        <v>0</v>
      </c>
    </row>
    <row r="2459" spans="1:6" x14ac:dyDescent="0.3">
      <c r="A2459" s="3"/>
      <c r="B2459" s="4"/>
      <c r="C2459" s="3"/>
      <c r="D2459" s="3">
        <f t="shared" si="96"/>
        <v>3200</v>
      </c>
      <c r="E2459" s="3">
        <v>314</v>
      </c>
      <c r="F2459" s="3">
        <f t="shared" si="95"/>
        <v>191.31347262588025</v>
      </c>
    </row>
    <row r="2460" spans="1:6" x14ac:dyDescent="0.3">
      <c r="A2460" s="3"/>
      <c r="B2460" s="4"/>
      <c r="C2460" s="3"/>
      <c r="D2460" s="3">
        <f t="shared" si="96"/>
        <v>3300</v>
      </c>
      <c r="E2460" s="3"/>
      <c r="F2460" s="3">
        <f t="shared" si="95"/>
        <v>0</v>
      </c>
    </row>
    <row r="2461" spans="1:6" x14ac:dyDescent="0.3">
      <c r="A2461" s="3"/>
      <c r="B2461" s="4"/>
      <c r="C2461" s="3"/>
      <c r="D2461" s="3">
        <f t="shared" si="96"/>
        <v>3400</v>
      </c>
      <c r="E2461" s="3">
        <v>316</v>
      </c>
      <c r="F2461" s="3">
        <f t="shared" si="95"/>
        <v>204.56528163738628</v>
      </c>
    </row>
    <row r="2462" spans="1:6" x14ac:dyDescent="0.3">
      <c r="A2462" s="3"/>
      <c r="B2462" s="4"/>
      <c r="C2462" s="3"/>
      <c r="D2462" s="3">
        <f t="shared" si="96"/>
        <v>3500</v>
      </c>
      <c r="E2462" s="3"/>
      <c r="F2462" s="3">
        <f t="shared" si="95"/>
        <v>0</v>
      </c>
    </row>
    <row r="2463" spans="1:6" x14ac:dyDescent="0.3">
      <c r="A2463" s="3"/>
      <c r="B2463" s="4"/>
      <c r="C2463" s="3"/>
      <c r="D2463" s="3">
        <f t="shared" si="96"/>
        <v>3600</v>
      </c>
      <c r="E2463" s="3">
        <v>318</v>
      </c>
      <c r="F2463" s="3">
        <f t="shared" si="95"/>
        <v>217.96941029270272</v>
      </c>
    </row>
    <row r="2464" spans="1:6" x14ac:dyDescent="0.3">
      <c r="A2464" s="3"/>
      <c r="B2464" s="4"/>
      <c r="C2464" s="3"/>
      <c r="D2464" s="3">
        <f t="shared" si="96"/>
        <v>3700</v>
      </c>
      <c r="E2464" s="3"/>
      <c r="F2464" s="3">
        <f t="shared" si="95"/>
        <v>0</v>
      </c>
    </row>
    <row r="2465" spans="1:6" x14ac:dyDescent="0.3">
      <c r="A2465" s="3"/>
      <c r="B2465" s="4"/>
      <c r="C2465" s="3"/>
      <c r="D2465" s="3">
        <f t="shared" si="96"/>
        <v>3800</v>
      </c>
      <c r="E2465" s="3">
        <v>321</v>
      </c>
      <c r="F2465" s="3">
        <f t="shared" si="95"/>
        <v>232.24937689992908</v>
      </c>
    </row>
    <row r="2466" spans="1:6" x14ac:dyDescent="0.3">
      <c r="A2466" s="3"/>
      <c r="B2466" s="4"/>
      <c r="C2466" s="3"/>
      <c r="D2466" s="3">
        <f t="shared" si="96"/>
        <v>3900</v>
      </c>
      <c r="E2466" s="3"/>
      <c r="F2466" s="3">
        <f t="shared" si="95"/>
        <v>0</v>
      </c>
    </row>
    <row r="2467" spans="1:6" x14ac:dyDescent="0.3">
      <c r="A2467" s="3"/>
      <c r="B2467" s="4"/>
      <c r="C2467" s="3"/>
      <c r="D2467" s="3">
        <f t="shared" si="96"/>
        <v>4000</v>
      </c>
      <c r="E2467" s="3">
        <v>325</v>
      </c>
      <c r="F2467" s="3">
        <f t="shared" si="95"/>
        <v>247.5194211919231</v>
      </c>
    </row>
    <row r="2468" spans="1:6" x14ac:dyDescent="0.3">
      <c r="A2468" s="3"/>
      <c r="B2468" s="4"/>
      <c r="C2468" s="3"/>
      <c r="D2468" s="3">
        <f t="shared" si="96"/>
        <v>4100</v>
      </c>
      <c r="E2468" s="3"/>
      <c r="F2468" s="3">
        <f t="shared" si="95"/>
        <v>0</v>
      </c>
    </row>
    <row r="2469" spans="1:6" x14ac:dyDescent="0.3">
      <c r="A2469" s="3"/>
      <c r="B2469" s="4"/>
      <c r="C2469" s="3"/>
      <c r="D2469" s="3">
        <f t="shared" si="96"/>
        <v>4200</v>
      </c>
      <c r="E2469" s="3">
        <v>328</v>
      </c>
      <c r="F2469" s="3">
        <f t="shared" si="95"/>
        <v>262.29442664153328</v>
      </c>
    </row>
    <row r="2470" spans="1:6" x14ac:dyDescent="0.3">
      <c r="A2470" s="3"/>
      <c r="B2470" s="4"/>
      <c r="C2470" s="3"/>
      <c r="D2470" s="3">
        <f t="shared" si="96"/>
        <v>4300</v>
      </c>
      <c r="E2470" s="3"/>
      <c r="F2470" s="3">
        <f t="shared" si="95"/>
        <v>0</v>
      </c>
    </row>
    <row r="2471" spans="1:6" x14ac:dyDescent="0.3">
      <c r="A2471" s="3"/>
      <c r="B2471" s="4"/>
      <c r="C2471" s="3"/>
      <c r="D2471" s="3">
        <f t="shared" si="96"/>
        <v>4400</v>
      </c>
      <c r="E2471" s="3">
        <v>325</v>
      </c>
      <c r="F2471" s="3">
        <f t="shared" si="95"/>
        <v>272.27136331111541</v>
      </c>
    </row>
    <row r="2472" spans="1:6" x14ac:dyDescent="0.3">
      <c r="A2472" s="3"/>
      <c r="B2472" s="4"/>
      <c r="C2472" s="3"/>
      <c r="D2472" s="3">
        <f t="shared" si="96"/>
        <v>4500</v>
      </c>
      <c r="E2472" s="3"/>
      <c r="F2472" s="3">
        <f t="shared" si="95"/>
        <v>0</v>
      </c>
    </row>
    <row r="2473" spans="1:6" x14ac:dyDescent="0.3">
      <c r="A2473" s="3"/>
      <c r="B2473" s="4"/>
      <c r="C2473" s="3"/>
      <c r="D2473" s="3">
        <f t="shared" si="96"/>
        <v>4600</v>
      </c>
      <c r="E2473" s="3">
        <v>321</v>
      </c>
      <c r="F2473" s="3">
        <f t="shared" si="95"/>
        <v>281.14398256307203</v>
      </c>
    </row>
    <row r="2474" spans="1:6" x14ac:dyDescent="0.3">
      <c r="A2474" s="3"/>
      <c r="B2474" s="4"/>
      <c r="C2474" s="3"/>
      <c r="D2474" s="3">
        <f t="shared" si="96"/>
        <v>4700</v>
      </c>
      <c r="E2474" s="3"/>
      <c r="F2474" s="3">
        <f t="shared" si="95"/>
        <v>0</v>
      </c>
    </row>
    <row r="2475" spans="1:6" x14ac:dyDescent="0.3">
      <c r="A2475" s="3"/>
      <c r="B2475" s="4"/>
      <c r="C2475" s="3"/>
      <c r="D2475" s="3">
        <f t="shared" si="96"/>
        <v>4800</v>
      </c>
      <c r="E2475" s="3">
        <v>314</v>
      </c>
      <c r="F2475" s="3">
        <f t="shared" si="95"/>
        <v>286.97020893882041</v>
      </c>
    </row>
    <row r="2476" spans="1:6" x14ac:dyDescent="0.3">
      <c r="A2476" s="3"/>
      <c r="B2476" s="4"/>
      <c r="C2476" s="3"/>
      <c r="D2476" s="3">
        <f t="shared" si="96"/>
        <v>4900</v>
      </c>
      <c r="E2476" s="3"/>
      <c r="F2476" s="3">
        <f t="shared" si="95"/>
        <v>0</v>
      </c>
    </row>
    <row r="2477" spans="1:6" x14ac:dyDescent="0.3">
      <c r="A2477" s="3"/>
      <c r="B2477" s="4"/>
      <c r="C2477" s="3"/>
      <c r="D2477" s="3">
        <f t="shared" si="96"/>
        <v>5000</v>
      </c>
      <c r="E2477" s="3">
        <v>304</v>
      </c>
      <c r="F2477" s="3">
        <f t="shared" si="95"/>
        <v>289.40732323978699</v>
      </c>
    </row>
    <row r="2478" spans="1:6" x14ac:dyDescent="0.3">
      <c r="A2478" s="3"/>
      <c r="B2478" s="4"/>
      <c r="C2478" s="3"/>
      <c r="D2478" s="3">
        <f t="shared" si="96"/>
        <v>5100</v>
      </c>
      <c r="E2478" s="3"/>
      <c r="F2478" s="3">
        <f t="shared" si="95"/>
        <v>0</v>
      </c>
    </row>
    <row r="2479" spans="1:6" x14ac:dyDescent="0.3">
      <c r="A2479" s="3"/>
      <c r="B2479" s="4"/>
      <c r="C2479" s="3"/>
      <c r="D2479" s="3">
        <f t="shared" si="96"/>
        <v>5200</v>
      </c>
      <c r="E2479" s="3">
        <v>295</v>
      </c>
      <c r="F2479" s="3">
        <f t="shared" si="95"/>
        <v>292.07291700646925</v>
      </c>
    </row>
    <row r="2480" spans="1:6" x14ac:dyDescent="0.3">
      <c r="A2480" s="3"/>
      <c r="B2480" s="4"/>
      <c r="C2480" s="3"/>
      <c r="D2480" s="3">
        <f t="shared" si="96"/>
        <v>5300</v>
      </c>
      <c r="E2480" s="3"/>
      <c r="F2480" s="3">
        <f t="shared" si="95"/>
        <v>0</v>
      </c>
    </row>
    <row r="2481" spans="1:6" x14ac:dyDescent="0.3">
      <c r="A2481" s="3"/>
      <c r="B2481" s="4"/>
      <c r="C2481" s="3"/>
      <c r="D2481" s="3">
        <f t="shared" si="96"/>
        <v>5400</v>
      </c>
      <c r="E2481" s="3">
        <v>286</v>
      </c>
      <c r="F2481" s="3">
        <f t="shared" si="95"/>
        <v>294.05307237600465</v>
      </c>
    </row>
    <row r="2482" spans="1:6" x14ac:dyDescent="0.3">
      <c r="A2482" s="3"/>
      <c r="B2482" s="4"/>
      <c r="C2482" s="3"/>
      <c r="D2482" s="3">
        <f t="shared" si="96"/>
        <v>5500</v>
      </c>
      <c r="E2482" s="3"/>
      <c r="F2482" s="3">
        <f t="shared" si="95"/>
        <v>0</v>
      </c>
    </row>
    <row r="2483" spans="1:6" x14ac:dyDescent="0.3">
      <c r="A2483" s="3"/>
      <c r="B2483" s="4"/>
      <c r="C2483" s="3"/>
      <c r="D2483" s="3">
        <f t="shared" si="96"/>
        <v>5600</v>
      </c>
      <c r="E2483" s="3"/>
      <c r="F2483" s="3">
        <f t="shared" si="95"/>
        <v>0</v>
      </c>
    </row>
    <row r="2484" spans="1:6" x14ac:dyDescent="0.3">
      <c r="A2484" s="3"/>
      <c r="B2484" s="4"/>
      <c r="C2484" s="3"/>
      <c r="D2484" s="3">
        <f t="shared" si="96"/>
        <v>5700</v>
      </c>
      <c r="E2484" s="3"/>
      <c r="F2484" s="3">
        <f t="shared" si="95"/>
        <v>0</v>
      </c>
    </row>
    <row r="2485" spans="1:6" x14ac:dyDescent="0.3">
      <c r="A2485" s="3"/>
      <c r="B2485" s="4"/>
      <c r="C2485" s="3"/>
      <c r="D2485" s="3">
        <f t="shared" si="96"/>
        <v>5800</v>
      </c>
      <c r="E2485" s="3"/>
      <c r="F2485" s="3">
        <f t="shared" si="95"/>
        <v>0</v>
      </c>
    </row>
    <row r="2486" spans="1:6" x14ac:dyDescent="0.3">
      <c r="A2486" s="3"/>
      <c r="B2486" s="4"/>
      <c r="C2486" s="3"/>
      <c r="D2486" s="3">
        <f t="shared" si="96"/>
        <v>5900</v>
      </c>
      <c r="E2486" s="3"/>
      <c r="F2486" s="3">
        <f t="shared" si="95"/>
        <v>0</v>
      </c>
    </row>
    <row r="2487" spans="1:6" x14ac:dyDescent="0.3">
      <c r="A2487" s="3"/>
      <c r="B2487" s="4"/>
      <c r="C2487" s="3"/>
      <c r="D2487" s="3">
        <f t="shared" si="96"/>
        <v>6000</v>
      </c>
      <c r="E2487" s="3"/>
      <c r="F2487" s="3">
        <f t="shared" si="95"/>
        <v>0</v>
      </c>
    </row>
    <row r="2488" spans="1:6" x14ac:dyDescent="0.3">
      <c r="A2488" s="3"/>
      <c r="B2488" s="4"/>
      <c r="C2488" s="3"/>
      <c r="D2488" s="3">
        <f t="shared" si="96"/>
        <v>6100</v>
      </c>
      <c r="E2488" s="3"/>
      <c r="F2488" s="3">
        <f t="shared" si="95"/>
        <v>0</v>
      </c>
    </row>
    <row r="2489" spans="1:6" x14ac:dyDescent="0.3">
      <c r="A2489" s="3"/>
      <c r="B2489" s="4"/>
      <c r="C2489" s="3"/>
      <c r="D2489" s="3">
        <f t="shared" si="96"/>
        <v>6200</v>
      </c>
      <c r="E2489" s="3"/>
      <c r="F2489" s="3">
        <f t="shared" si="95"/>
        <v>0</v>
      </c>
    </row>
    <row r="2490" spans="1:6" x14ac:dyDescent="0.3">
      <c r="A2490" s="3"/>
      <c r="B2490" s="4"/>
      <c r="C2490" s="3"/>
      <c r="D2490" s="3">
        <f t="shared" si="96"/>
        <v>6300</v>
      </c>
      <c r="E2490" s="3"/>
      <c r="F2490" s="3">
        <f t="shared" si="95"/>
        <v>0</v>
      </c>
    </row>
    <row r="2491" spans="1:6" x14ac:dyDescent="0.3">
      <c r="A2491" s="3"/>
      <c r="B2491" s="4"/>
      <c r="C2491" s="3"/>
      <c r="D2491" s="3">
        <f t="shared" si="96"/>
        <v>6400</v>
      </c>
      <c r="E2491" s="3"/>
      <c r="F2491" s="3">
        <f t="shared" si="95"/>
        <v>0</v>
      </c>
    </row>
    <row r="2492" spans="1:6" x14ac:dyDescent="0.3">
      <c r="A2492" s="3"/>
      <c r="B2492" s="4"/>
      <c r="C2492" s="3"/>
      <c r="D2492" s="3">
        <f t="shared" si="96"/>
        <v>6500</v>
      </c>
      <c r="E2492" s="3"/>
      <c r="F2492" s="3">
        <f t="shared" si="95"/>
        <v>0</v>
      </c>
    </row>
    <row r="2493" spans="1:6" x14ac:dyDescent="0.3">
      <c r="A2493" s="3"/>
      <c r="B2493" s="4"/>
      <c r="C2493" s="3"/>
      <c r="D2493" s="3">
        <f t="shared" si="96"/>
        <v>6600</v>
      </c>
      <c r="E2493" s="3"/>
      <c r="F2493" s="3">
        <f t="shared" si="95"/>
        <v>0</v>
      </c>
    </row>
    <row r="2494" spans="1:6" x14ac:dyDescent="0.3">
      <c r="A2494" s="3"/>
      <c r="B2494" s="4"/>
      <c r="C2494" s="3"/>
      <c r="D2494" s="3">
        <f t="shared" si="96"/>
        <v>6700</v>
      </c>
      <c r="E2494" s="3"/>
      <c r="F2494" s="3">
        <f t="shared" si="95"/>
        <v>0</v>
      </c>
    </row>
    <row r="2495" spans="1:6" x14ac:dyDescent="0.3">
      <c r="A2495" s="3"/>
      <c r="B2495" s="4"/>
      <c r="C2495" s="3"/>
      <c r="D2495" s="3">
        <f t="shared" si="96"/>
        <v>6800</v>
      </c>
      <c r="E2495" s="3"/>
      <c r="F2495" s="3">
        <f t="shared" si="95"/>
        <v>0</v>
      </c>
    </row>
    <row r="2496" spans="1:6" x14ac:dyDescent="0.3">
      <c r="A2496" s="3"/>
      <c r="B2496" s="4"/>
      <c r="C2496" s="3"/>
      <c r="D2496" s="3">
        <f t="shared" si="96"/>
        <v>6900</v>
      </c>
      <c r="E2496" s="3"/>
      <c r="F2496" s="3">
        <f t="shared" si="95"/>
        <v>0</v>
      </c>
    </row>
    <row r="2497" spans="1:6" x14ac:dyDescent="0.3">
      <c r="A2497" s="3"/>
      <c r="B2497" s="4"/>
      <c r="C2497" s="3"/>
      <c r="D2497" s="3">
        <f t="shared" si="96"/>
        <v>7000</v>
      </c>
      <c r="E2497" s="3"/>
      <c r="F2497" s="3">
        <f t="shared" si="95"/>
        <v>0</v>
      </c>
    </row>
    <row r="2498" spans="1:6" x14ac:dyDescent="0.3">
      <c r="A2498" s="3"/>
      <c r="B2498" s="4" t="s">
        <v>61</v>
      </c>
      <c r="C2498" s="3" t="s">
        <v>62</v>
      </c>
      <c r="D2498" s="3" t="s">
        <v>272</v>
      </c>
      <c r="E2498" s="3">
        <v>3.0028000000000001</v>
      </c>
    </row>
    <row r="2499" spans="1:6" x14ac:dyDescent="0.3">
      <c r="A2499" s="3"/>
      <c r="B2499" s="4"/>
      <c r="C2499" s="3">
        <v>9</v>
      </c>
      <c r="D2499" s="3" t="s">
        <v>273</v>
      </c>
      <c r="E2499" s="3">
        <v>4.0039999999999996</v>
      </c>
    </row>
    <row r="2500" spans="1:6" x14ac:dyDescent="0.3">
      <c r="A2500" s="3"/>
      <c r="B2500" s="4"/>
      <c r="C2500" s="3"/>
      <c r="D2500" s="4" t="s">
        <v>274</v>
      </c>
      <c r="E2500" s="3">
        <v>1.89</v>
      </c>
    </row>
    <row r="2501" spans="1:6" x14ac:dyDescent="0.3">
      <c r="A2501" s="3"/>
      <c r="B2501" s="4"/>
      <c r="C2501" s="3"/>
      <c r="D2501" s="4" t="s">
        <v>275</v>
      </c>
      <c r="E2501" s="3">
        <v>221</v>
      </c>
    </row>
    <row r="2502" spans="1:6" x14ac:dyDescent="0.3">
      <c r="A2502" s="3"/>
      <c r="B2502" s="4"/>
      <c r="C2502" s="3"/>
      <c r="D2502" s="4" t="s">
        <v>276</v>
      </c>
      <c r="E2502" s="3">
        <v>0.54900000000000004</v>
      </c>
    </row>
    <row r="2503" spans="1:6" ht="28.8" x14ac:dyDescent="0.3">
      <c r="A2503" s="3"/>
      <c r="B2503" s="4"/>
      <c r="C2503" s="3"/>
      <c r="D2503" s="4" t="s">
        <v>277</v>
      </c>
      <c r="E2503" s="3">
        <v>302</v>
      </c>
    </row>
    <row r="2504" spans="1:6" x14ac:dyDescent="0.3">
      <c r="A2504" s="3"/>
      <c r="B2504" s="4"/>
      <c r="C2504" s="3"/>
      <c r="D2504" s="3">
        <v>2500</v>
      </c>
      <c r="E2504" s="3"/>
      <c r="F2504" s="3">
        <f>E2504*D2504*2*PI()/60/550</f>
        <v>0</v>
      </c>
    </row>
    <row r="2505" spans="1:6" x14ac:dyDescent="0.3">
      <c r="A2505" s="3"/>
      <c r="B2505" s="4"/>
      <c r="C2505" s="3"/>
      <c r="D2505" s="3">
        <f>2600</f>
        <v>2600</v>
      </c>
      <c r="E2505" s="3"/>
      <c r="F2505" s="3">
        <f t="shared" ref="F2505:F2549" si="97">E2505*D2505*2*PI()/60/550</f>
        <v>0</v>
      </c>
    </row>
    <row r="2506" spans="1:6" x14ac:dyDescent="0.3">
      <c r="A2506" s="3"/>
      <c r="B2506" s="4"/>
      <c r="C2506" s="3"/>
      <c r="D2506" s="3">
        <f t="shared" ref="D2506:D2549" si="98">D2505+100</f>
        <v>2700</v>
      </c>
      <c r="E2506" s="3"/>
      <c r="F2506" s="3">
        <f t="shared" si="97"/>
        <v>0</v>
      </c>
    </row>
    <row r="2507" spans="1:6" x14ac:dyDescent="0.3">
      <c r="A2507" s="3"/>
      <c r="B2507" s="4"/>
      <c r="C2507" s="3"/>
      <c r="D2507" s="3">
        <f t="shared" si="98"/>
        <v>2800</v>
      </c>
      <c r="E2507" s="3"/>
      <c r="F2507" s="3">
        <f t="shared" si="97"/>
        <v>0</v>
      </c>
    </row>
    <row r="2508" spans="1:6" x14ac:dyDescent="0.3">
      <c r="A2508" s="3"/>
      <c r="B2508" s="4"/>
      <c r="C2508" s="3"/>
      <c r="D2508" s="3">
        <f t="shared" si="98"/>
        <v>2900</v>
      </c>
      <c r="E2508" s="3"/>
      <c r="F2508" s="3">
        <f t="shared" si="97"/>
        <v>0</v>
      </c>
    </row>
    <row r="2509" spans="1:6" x14ac:dyDescent="0.3">
      <c r="A2509" s="3"/>
      <c r="B2509" s="4"/>
      <c r="C2509" s="3"/>
      <c r="D2509" s="3">
        <f>D2508+100</f>
        <v>3000</v>
      </c>
      <c r="E2509" s="3">
        <v>321</v>
      </c>
      <c r="F2509" s="3">
        <f t="shared" si="97"/>
        <v>183.35477123678612</v>
      </c>
    </row>
    <row r="2510" spans="1:6" x14ac:dyDescent="0.3">
      <c r="A2510" s="3"/>
      <c r="B2510" s="4"/>
      <c r="C2510" s="3"/>
      <c r="D2510" s="3">
        <f t="shared" si="98"/>
        <v>3100</v>
      </c>
      <c r="E2510" s="3"/>
      <c r="F2510" s="3">
        <f t="shared" si="97"/>
        <v>0</v>
      </c>
    </row>
    <row r="2511" spans="1:6" x14ac:dyDescent="0.3">
      <c r="A2511" s="3"/>
      <c r="B2511" s="4"/>
      <c r="C2511" s="3"/>
      <c r="D2511" s="3">
        <f t="shared" si="98"/>
        <v>3200</v>
      </c>
      <c r="E2511" s="3">
        <v>320</v>
      </c>
      <c r="F2511" s="3">
        <f t="shared" si="97"/>
        <v>194.96914407733018</v>
      </c>
    </row>
    <row r="2512" spans="1:6" x14ac:dyDescent="0.3">
      <c r="A2512" s="3"/>
      <c r="B2512" s="4"/>
      <c r="C2512" s="3"/>
      <c r="D2512" s="3">
        <f t="shared" si="98"/>
        <v>3300</v>
      </c>
      <c r="E2512" s="3"/>
      <c r="F2512" s="3">
        <f t="shared" si="97"/>
        <v>0</v>
      </c>
    </row>
    <row r="2513" spans="1:6" x14ac:dyDescent="0.3">
      <c r="A2513" s="3"/>
      <c r="B2513" s="4"/>
      <c r="C2513" s="3"/>
      <c r="D2513" s="3">
        <f t="shared" si="98"/>
        <v>3400</v>
      </c>
      <c r="E2513" s="3">
        <v>327</v>
      </c>
      <c r="F2513" s="3">
        <f t="shared" si="97"/>
        <v>211.68622498552315</v>
      </c>
    </row>
    <row r="2514" spans="1:6" x14ac:dyDescent="0.3">
      <c r="A2514" s="3"/>
      <c r="B2514" s="4"/>
      <c r="C2514" s="3"/>
      <c r="D2514" s="3">
        <f t="shared" si="98"/>
        <v>3500</v>
      </c>
      <c r="E2514" s="3"/>
      <c r="F2514" s="3">
        <f t="shared" si="97"/>
        <v>0</v>
      </c>
    </row>
    <row r="2515" spans="1:6" x14ac:dyDescent="0.3">
      <c r="A2515" s="3"/>
      <c r="B2515" s="4"/>
      <c r="C2515" s="3"/>
      <c r="D2515" s="3">
        <f t="shared" si="98"/>
        <v>3600</v>
      </c>
      <c r="E2515" s="3">
        <v>333</v>
      </c>
      <c r="F2515" s="3">
        <f t="shared" si="97"/>
        <v>228.25098624990571</v>
      </c>
    </row>
    <row r="2516" spans="1:6" x14ac:dyDescent="0.3">
      <c r="A2516" s="3"/>
      <c r="B2516" s="4"/>
      <c r="C2516" s="3"/>
      <c r="D2516" s="3">
        <f t="shared" si="98"/>
        <v>3700</v>
      </c>
      <c r="E2516" s="3"/>
      <c r="F2516" s="3">
        <f t="shared" si="97"/>
        <v>0</v>
      </c>
    </row>
    <row r="2517" spans="1:6" x14ac:dyDescent="0.3">
      <c r="A2517" s="3"/>
      <c r="B2517" s="4"/>
      <c r="C2517" s="3"/>
      <c r="D2517" s="3">
        <f t="shared" si="98"/>
        <v>3800</v>
      </c>
      <c r="E2517" s="3">
        <v>339</v>
      </c>
      <c r="F2517" s="3">
        <f t="shared" si="97"/>
        <v>245.27270644571951</v>
      </c>
    </row>
    <row r="2518" spans="1:6" x14ac:dyDescent="0.3">
      <c r="A2518" s="3"/>
      <c r="B2518" s="4"/>
      <c r="C2518" s="3"/>
      <c r="D2518" s="3">
        <f t="shared" si="98"/>
        <v>3900</v>
      </c>
      <c r="E2518" s="3"/>
      <c r="F2518" s="3">
        <f t="shared" si="97"/>
        <v>0</v>
      </c>
    </row>
    <row r="2519" spans="1:6" x14ac:dyDescent="0.3">
      <c r="A2519" s="3"/>
      <c r="B2519" s="4"/>
      <c r="C2519" s="3"/>
      <c r="D2519" s="3">
        <f t="shared" si="98"/>
        <v>4000</v>
      </c>
      <c r="E2519" s="3">
        <v>345</v>
      </c>
      <c r="F2519" s="3">
        <f t="shared" si="97"/>
        <v>262.75138557296447</v>
      </c>
    </row>
    <row r="2520" spans="1:6" x14ac:dyDescent="0.3">
      <c r="A2520" s="3"/>
      <c r="B2520" s="4"/>
      <c r="C2520" s="3"/>
      <c r="D2520" s="3">
        <f t="shared" si="98"/>
        <v>4100</v>
      </c>
      <c r="E2520" s="3"/>
      <c r="F2520" s="3">
        <f t="shared" si="97"/>
        <v>0</v>
      </c>
    </row>
    <row r="2521" spans="1:6" x14ac:dyDescent="0.3">
      <c r="A2521" s="3"/>
      <c r="B2521" s="4"/>
      <c r="C2521" s="3"/>
      <c r="D2521" s="3">
        <f t="shared" si="98"/>
        <v>4200</v>
      </c>
      <c r="E2521" s="3">
        <v>347</v>
      </c>
      <c r="F2521" s="3">
        <f t="shared" si="97"/>
        <v>277.48831111162207</v>
      </c>
    </row>
    <row r="2522" spans="1:6" x14ac:dyDescent="0.3">
      <c r="A2522" s="3"/>
      <c r="B2522" s="4"/>
      <c r="C2522" s="3"/>
      <c r="D2522" s="3">
        <f t="shared" si="98"/>
        <v>4300</v>
      </c>
      <c r="E2522" s="3"/>
      <c r="F2522" s="3">
        <f t="shared" si="97"/>
        <v>0</v>
      </c>
    </row>
    <row r="2523" spans="1:6" x14ac:dyDescent="0.3">
      <c r="A2523" s="3"/>
      <c r="B2523" s="4"/>
      <c r="C2523" s="3"/>
      <c r="D2523" s="3">
        <f t="shared" si="98"/>
        <v>4400</v>
      </c>
      <c r="E2523" s="3">
        <v>348</v>
      </c>
      <c r="F2523" s="3">
        <f t="shared" si="97"/>
        <v>291.5397982531328</v>
      </c>
    </row>
    <row r="2524" spans="1:6" x14ac:dyDescent="0.3">
      <c r="A2524" s="3"/>
      <c r="B2524" s="4"/>
      <c r="C2524" s="3"/>
      <c r="D2524" s="3">
        <f t="shared" si="98"/>
        <v>4500</v>
      </c>
      <c r="E2524" s="3"/>
      <c r="F2524" s="3">
        <f t="shared" si="97"/>
        <v>0</v>
      </c>
    </row>
    <row r="2525" spans="1:6" x14ac:dyDescent="0.3">
      <c r="A2525" s="3"/>
      <c r="B2525" s="4"/>
      <c r="C2525" s="3"/>
      <c r="D2525" s="3">
        <f t="shared" si="98"/>
        <v>4600</v>
      </c>
      <c r="E2525" s="3">
        <v>345</v>
      </c>
      <c r="F2525" s="3">
        <f t="shared" si="97"/>
        <v>302.1640934089092</v>
      </c>
    </row>
    <row r="2526" spans="1:6" x14ac:dyDescent="0.3">
      <c r="A2526" s="3"/>
      <c r="B2526" s="4"/>
      <c r="C2526" s="3"/>
      <c r="D2526" s="3">
        <f t="shared" si="98"/>
        <v>4700</v>
      </c>
      <c r="E2526" s="3"/>
      <c r="F2526" s="3">
        <f t="shared" si="97"/>
        <v>0</v>
      </c>
    </row>
    <row r="2527" spans="1:6" x14ac:dyDescent="0.3">
      <c r="A2527" s="3"/>
      <c r="B2527" s="4"/>
      <c r="C2527" s="3"/>
      <c r="D2527" s="3">
        <f t="shared" si="98"/>
        <v>4800</v>
      </c>
      <c r="E2527" s="3">
        <v>343</v>
      </c>
      <c r="F2527" s="3">
        <f t="shared" si="97"/>
        <v>313.47382696183246</v>
      </c>
    </row>
    <row r="2528" spans="1:6" x14ac:dyDescent="0.3">
      <c r="A2528" s="3"/>
      <c r="B2528" s="4"/>
      <c r="C2528" s="3"/>
      <c r="D2528" s="3">
        <f t="shared" si="98"/>
        <v>4900</v>
      </c>
      <c r="E2528" s="3"/>
      <c r="F2528" s="3">
        <f t="shared" si="97"/>
        <v>0</v>
      </c>
    </row>
    <row r="2529" spans="1:6" x14ac:dyDescent="0.3">
      <c r="A2529" s="3"/>
      <c r="B2529" s="4"/>
      <c r="C2529" s="3"/>
      <c r="D2529" s="3">
        <f t="shared" si="98"/>
        <v>5000</v>
      </c>
      <c r="E2529" s="3">
        <v>342</v>
      </c>
      <c r="F2529" s="3">
        <f t="shared" si="97"/>
        <v>325.5832386447604</v>
      </c>
    </row>
    <row r="2530" spans="1:6" x14ac:dyDescent="0.3">
      <c r="A2530" s="3"/>
      <c r="B2530" s="4"/>
      <c r="C2530" s="3"/>
      <c r="D2530" s="3">
        <f t="shared" si="98"/>
        <v>5100</v>
      </c>
      <c r="E2530" s="3"/>
      <c r="F2530" s="3">
        <f t="shared" si="97"/>
        <v>0</v>
      </c>
    </row>
    <row r="2531" spans="1:6" x14ac:dyDescent="0.3">
      <c r="A2531" s="3"/>
      <c r="B2531" s="4"/>
      <c r="C2531" s="3"/>
      <c r="D2531" s="3">
        <f t="shared" si="98"/>
        <v>5200</v>
      </c>
      <c r="E2531" s="3">
        <v>338</v>
      </c>
      <c r="F2531" s="3">
        <f t="shared" si="97"/>
        <v>334.64625745148004</v>
      </c>
    </row>
    <row r="2532" spans="1:6" x14ac:dyDescent="0.3">
      <c r="A2532" s="3"/>
      <c r="B2532" s="4"/>
      <c r="C2532" s="3"/>
      <c r="D2532" s="3">
        <f t="shared" si="98"/>
        <v>5300</v>
      </c>
      <c r="E2532" s="3"/>
      <c r="F2532" s="3">
        <f t="shared" si="97"/>
        <v>0</v>
      </c>
    </row>
    <row r="2533" spans="1:6" x14ac:dyDescent="0.3">
      <c r="A2533" s="3"/>
      <c r="B2533" s="4"/>
      <c r="C2533" s="3"/>
      <c r="D2533" s="3">
        <f t="shared" si="98"/>
        <v>5400</v>
      </c>
      <c r="E2533" s="3">
        <v>334</v>
      </c>
      <c r="F2533" s="3">
        <f t="shared" si="97"/>
        <v>343.40463697057885</v>
      </c>
    </row>
    <row r="2534" spans="1:6" x14ac:dyDescent="0.3">
      <c r="A2534" s="3"/>
      <c r="B2534" s="4"/>
      <c r="C2534" s="3"/>
      <c r="D2534" s="3">
        <f t="shared" si="98"/>
        <v>5500</v>
      </c>
      <c r="E2534" s="3"/>
      <c r="F2534" s="3">
        <f t="shared" si="97"/>
        <v>0</v>
      </c>
    </row>
    <row r="2535" spans="1:6" x14ac:dyDescent="0.3">
      <c r="A2535" s="3"/>
      <c r="B2535" s="4"/>
      <c r="C2535" s="3"/>
      <c r="D2535" s="3">
        <f t="shared" si="98"/>
        <v>5600</v>
      </c>
      <c r="E2535" s="3">
        <v>330</v>
      </c>
      <c r="F2535" s="3">
        <f t="shared" si="97"/>
        <v>351.85837720205683</v>
      </c>
    </row>
    <row r="2536" spans="1:6" x14ac:dyDescent="0.3">
      <c r="A2536" s="3"/>
      <c r="B2536" s="4"/>
      <c r="C2536" s="3"/>
      <c r="D2536" s="3">
        <f t="shared" si="98"/>
        <v>5700</v>
      </c>
      <c r="E2536" s="3"/>
      <c r="F2536" s="3">
        <f t="shared" si="97"/>
        <v>0</v>
      </c>
    </row>
    <row r="2537" spans="1:6" x14ac:dyDescent="0.3">
      <c r="A2537" s="3"/>
      <c r="B2537" s="4"/>
      <c r="C2537" s="3"/>
      <c r="D2537" s="3">
        <f t="shared" si="98"/>
        <v>5800</v>
      </c>
      <c r="E2537" s="3">
        <v>320</v>
      </c>
      <c r="F2537" s="3">
        <f t="shared" si="97"/>
        <v>353.38157364016098</v>
      </c>
    </row>
    <row r="2538" spans="1:6" x14ac:dyDescent="0.3">
      <c r="A2538" s="3"/>
      <c r="B2538" s="4"/>
      <c r="C2538" s="3"/>
      <c r="D2538" s="3">
        <f t="shared" si="98"/>
        <v>5900</v>
      </c>
      <c r="E2538" s="3"/>
      <c r="F2538" s="3">
        <f t="shared" si="97"/>
        <v>0</v>
      </c>
    </row>
    <row r="2539" spans="1:6" x14ac:dyDescent="0.3">
      <c r="A2539" s="3"/>
      <c r="B2539" s="4"/>
      <c r="C2539" s="3"/>
      <c r="D2539" s="3">
        <f t="shared" si="98"/>
        <v>6000</v>
      </c>
      <c r="E2539" s="3">
        <v>306</v>
      </c>
      <c r="F2539" s="3">
        <f t="shared" si="97"/>
        <v>349.5735825449006</v>
      </c>
    </row>
    <row r="2540" spans="1:6" x14ac:dyDescent="0.3">
      <c r="A2540" s="3"/>
      <c r="B2540" s="4"/>
      <c r="C2540" s="3"/>
      <c r="D2540" s="3">
        <f t="shared" si="98"/>
        <v>6100</v>
      </c>
      <c r="E2540" s="3"/>
      <c r="F2540" s="3">
        <f t="shared" si="97"/>
        <v>0</v>
      </c>
    </row>
    <row r="2541" spans="1:6" x14ac:dyDescent="0.3">
      <c r="A2541" s="3"/>
      <c r="B2541" s="4"/>
      <c r="C2541" s="3"/>
      <c r="D2541" s="3">
        <f t="shared" si="98"/>
        <v>6200</v>
      </c>
      <c r="E2541" s="3"/>
      <c r="F2541" s="3">
        <f t="shared" si="97"/>
        <v>0</v>
      </c>
    </row>
    <row r="2542" spans="1:6" x14ac:dyDescent="0.3">
      <c r="A2542" s="3"/>
      <c r="B2542" s="4"/>
      <c r="C2542" s="3"/>
      <c r="D2542" s="3">
        <f t="shared" si="98"/>
        <v>6300</v>
      </c>
      <c r="E2542" s="3"/>
      <c r="F2542" s="3">
        <f t="shared" si="97"/>
        <v>0</v>
      </c>
    </row>
    <row r="2543" spans="1:6" x14ac:dyDescent="0.3">
      <c r="A2543" s="3"/>
      <c r="B2543" s="4"/>
      <c r="C2543" s="3"/>
      <c r="D2543" s="3">
        <f t="shared" si="98"/>
        <v>6400</v>
      </c>
      <c r="E2543" s="3"/>
      <c r="F2543" s="3">
        <f t="shared" si="97"/>
        <v>0</v>
      </c>
    </row>
    <row r="2544" spans="1:6" x14ac:dyDescent="0.3">
      <c r="A2544" s="3"/>
      <c r="B2544" s="4"/>
      <c r="C2544" s="3"/>
      <c r="D2544" s="3">
        <f t="shared" si="98"/>
        <v>6500</v>
      </c>
      <c r="E2544" s="3"/>
      <c r="F2544" s="3">
        <f t="shared" si="97"/>
        <v>0</v>
      </c>
    </row>
    <row r="2545" spans="1:6" x14ac:dyDescent="0.3">
      <c r="A2545" s="3"/>
      <c r="B2545" s="4"/>
      <c r="C2545" s="3"/>
      <c r="D2545" s="3">
        <f t="shared" si="98"/>
        <v>6600</v>
      </c>
      <c r="E2545" s="3"/>
      <c r="F2545" s="3">
        <f t="shared" si="97"/>
        <v>0</v>
      </c>
    </row>
    <row r="2546" spans="1:6" x14ac:dyDescent="0.3">
      <c r="A2546" s="3"/>
      <c r="B2546" s="4"/>
      <c r="C2546" s="3"/>
      <c r="D2546" s="3">
        <f t="shared" si="98"/>
        <v>6700</v>
      </c>
      <c r="E2546" s="3"/>
      <c r="F2546" s="3">
        <f t="shared" si="97"/>
        <v>0</v>
      </c>
    </row>
    <row r="2547" spans="1:6" x14ac:dyDescent="0.3">
      <c r="A2547" s="3"/>
      <c r="B2547" s="4"/>
      <c r="C2547" s="3"/>
      <c r="D2547" s="3">
        <f t="shared" si="98"/>
        <v>6800</v>
      </c>
      <c r="E2547" s="3"/>
      <c r="F2547" s="3">
        <f t="shared" si="97"/>
        <v>0</v>
      </c>
    </row>
    <row r="2548" spans="1:6" x14ac:dyDescent="0.3">
      <c r="A2548" s="3"/>
      <c r="B2548" s="4"/>
      <c r="C2548" s="3"/>
      <c r="D2548" s="3">
        <f t="shared" si="98"/>
        <v>6900</v>
      </c>
      <c r="E2548" s="3"/>
      <c r="F2548" s="3">
        <f t="shared" si="97"/>
        <v>0</v>
      </c>
    </row>
    <row r="2549" spans="1:6" x14ac:dyDescent="0.3">
      <c r="A2549" s="3"/>
      <c r="B2549" s="4"/>
      <c r="C2549" s="3"/>
      <c r="D2549" s="3">
        <f t="shared" si="98"/>
        <v>7000</v>
      </c>
      <c r="E2549" s="3"/>
      <c r="F2549" s="3">
        <f t="shared" si="97"/>
        <v>0</v>
      </c>
    </row>
    <row r="2550" spans="1:6" x14ac:dyDescent="0.3">
      <c r="A2550" s="3"/>
      <c r="B2550" s="4" t="s">
        <v>61</v>
      </c>
      <c r="C2550" s="3" t="s">
        <v>124</v>
      </c>
      <c r="D2550" s="3" t="s">
        <v>272</v>
      </c>
      <c r="E2550" s="3">
        <v>3.0028000000000001</v>
      </c>
    </row>
    <row r="2551" spans="1:6" x14ac:dyDescent="0.3">
      <c r="A2551" s="3"/>
      <c r="B2551" s="4"/>
      <c r="C2551" s="3">
        <v>9</v>
      </c>
      <c r="D2551" s="3" t="s">
        <v>273</v>
      </c>
      <c r="E2551" s="3">
        <v>4.0039999999999996</v>
      </c>
    </row>
    <row r="2552" spans="1:6" x14ac:dyDescent="0.3">
      <c r="A2552" s="3"/>
      <c r="B2552" s="4"/>
      <c r="C2552" s="3"/>
      <c r="D2552" s="4" t="s">
        <v>274</v>
      </c>
      <c r="E2552" s="3">
        <v>1.89</v>
      </c>
    </row>
    <row r="2553" spans="1:6" x14ac:dyDescent="0.3">
      <c r="A2553" s="3"/>
      <c r="B2553" s="4"/>
      <c r="C2553" s="3"/>
      <c r="D2553" s="4" t="s">
        <v>275</v>
      </c>
      <c r="E2553" s="3">
        <v>231</v>
      </c>
    </row>
    <row r="2554" spans="1:6" x14ac:dyDescent="0.3">
      <c r="A2554" s="3"/>
      <c r="B2554" s="4"/>
      <c r="C2554" s="3"/>
      <c r="D2554" s="4" t="s">
        <v>276</v>
      </c>
      <c r="E2554" s="3">
        <v>0.56999999999999995</v>
      </c>
    </row>
    <row r="2555" spans="1:6" ht="28.8" x14ac:dyDescent="0.3">
      <c r="A2555" s="3"/>
      <c r="B2555" s="4"/>
      <c r="C2555" s="3"/>
      <c r="D2555" s="4" t="s">
        <v>277</v>
      </c>
      <c r="E2555" s="3">
        <v>302</v>
      </c>
    </row>
    <row r="2556" spans="1:6" x14ac:dyDescent="0.3">
      <c r="A2556" s="3"/>
      <c r="B2556" s="4"/>
      <c r="C2556" s="3"/>
      <c r="D2556" s="3">
        <v>2500</v>
      </c>
      <c r="E2556" s="3"/>
      <c r="F2556" s="3">
        <f>E2556*D2556*2*PI()/60/550</f>
        <v>0</v>
      </c>
    </row>
    <row r="2557" spans="1:6" x14ac:dyDescent="0.3">
      <c r="A2557" s="3"/>
      <c r="B2557" s="4"/>
      <c r="C2557" s="3"/>
      <c r="D2557" s="3">
        <f>2600</f>
        <v>2600</v>
      </c>
      <c r="E2557" s="3"/>
      <c r="F2557" s="3">
        <f t="shared" ref="F2557:F2601" si="99">E2557*D2557*2*PI()/60/550</f>
        <v>0</v>
      </c>
    </row>
    <row r="2558" spans="1:6" x14ac:dyDescent="0.3">
      <c r="A2558" s="3"/>
      <c r="B2558" s="4"/>
      <c r="C2558" s="3"/>
      <c r="D2558" s="3">
        <f t="shared" ref="D2558:D2601" si="100">D2557+100</f>
        <v>2700</v>
      </c>
      <c r="E2558" s="3"/>
      <c r="F2558" s="3">
        <f t="shared" si="99"/>
        <v>0</v>
      </c>
    </row>
    <row r="2559" spans="1:6" x14ac:dyDescent="0.3">
      <c r="A2559" s="3"/>
      <c r="B2559" s="4"/>
      <c r="C2559" s="3"/>
      <c r="D2559" s="3">
        <f t="shared" si="100"/>
        <v>2800</v>
      </c>
      <c r="E2559" s="3"/>
      <c r="F2559" s="3">
        <f t="shared" si="99"/>
        <v>0</v>
      </c>
    </row>
    <row r="2560" spans="1:6" x14ac:dyDescent="0.3">
      <c r="A2560" s="3"/>
      <c r="B2560" s="4"/>
      <c r="C2560" s="3"/>
      <c r="D2560" s="3">
        <f t="shared" si="100"/>
        <v>2900</v>
      </c>
      <c r="E2560" s="3"/>
      <c r="F2560" s="3">
        <f t="shared" si="99"/>
        <v>0</v>
      </c>
    </row>
    <row r="2561" spans="1:6" x14ac:dyDescent="0.3">
      <c r="A2561" s="3"/>
      <c r="B2561" s="4"/>
      <c r="C2561" s="3"/>
      <c r="D2561" s="3">
        <f>D2560+100</f>
        <v>3000</v>
      </c>
      <c r="E2561" s="3">
        <v>311</v>
      </c>
      <c r="F2561" s="3">
        <f t="shared" si="99"/>
        <v>177.64278459389558</v>
      </c>
    </row>
    <row r="2562" spans="1:6" x14ac:dyDescent="0.3">
      <c r="A2562" s="3"/>
      <c r="B2562" s="4"/>
      <c r="C2562" s="3"/>
      <c r="D2562" s="3">
        <f t="shared" si="100"/>
        <v>3100</v>
      </c>
      <c r="E2562" s="3"/>
      <c r="F2562" s="3">
        <f t="shared" si="99"/>
        <v>0</v>
      </c>
    </row>
    <row r="2563" spans="1:6" x14ac:dyDescent="0.3">
      <c r="A2563" s="3"/>
      <c r="B2563" s="4"/>
      <c r="C2563" s="3"/>
      <c r="D2563" s="3">
        <f t="shared" si="100"/>
        <v>3200</v>
      </c>
      <c r="E2563" s="3">
        <v>314</v>
      </c>
      <c r="F2563" s="3">
        <f t="shared" si="99"/>
        <v>191.31347262588025</v>
      </c>
    </row>
    <row r="2564" spans="1:6" x14ac:dyDescent="0.3">
      <c r="A2564" s="3"/>
      <c r="B2564" s="4"/>
      <c r="C2564" s="3"/>
      <c r="D2564" s="3">
        <f t="shared" si="100"/>
        <v>3300</v>
      </c>
      <c r="E2564" s="3"/>
      <c r="F2564" s="3">
        <f t="shared" si="99"/>
        <v>0</v>
      </c>
    </row>
    <row r="2565" spans="1:6" x14ac:dyDescent="0.3">
      <c r="A2565" s="3"/>
      <c r="B2565" s="4"/>
      <c r="C2565" s="3"/>
      <c r="D2565" s="3">
        <f t="shared" si="100"/>
        <v>3400</v>
      </c>
      <c r="E2565" s="3">
        <v>327</v>
      </c>
      <c r="F2565" s="3">
        <f t="shared" si="99"/>
        <v>211.68622498552315</v>
      </c>
    </row>
    <row r="2566" spans="1:6" x14ac:dyDescent="0.3">
      <c r="A2566" s="3"/>
      <c r="B2566" s="4"/>
      <c r="C2566" s="3"/>
      <c r="D2566" s="3">
        <f t="shared" si="100"/>
        <v>3500</v>
      </c>
      <c r="E2566" s="3"/>
      <c r="F2566" s="3">
        <f t="shared" si="99"/>
        <v>0</v>
      </c>
    </row>
    <row r="2567" spans="1:6" x14ac:dyDescent="0.3">
      <c r="A2567" s="3"/>
      <c r="B2567" s="4"/>
      <c r="C2567" s="3"/>
      <c r="D2567" s="3">
        <f t="shared" si="100"/>
        <v>3600</v>
      </c>
      <c r="E2567" s="3">
        <v>335</v>
      </c>
      <c r="F2567" s="3">
        <f t="shared" si="99"/>
        <v>229.62186304419942</v>
      </c>
    </row>
    <row r="2568" spans="1:6" x14ac:dyDescent="0.3">
      <c r="A2568" s="3"/>
      <c r="B2568" s="4"/>
      <c r="C2568" s="3"/>
      <c r="D2568" s="3">
        <f t="shared" si="100"/>
        <v>3700</v>
      </c>
      <c r="E2568" s="3"/>
      <c r="F2568" s="3">
        <f t="shared" si="99"/>
        <v>0</v>
      </c>
    </row>
    <row r="2569" spans="1:6" x14ac:dyDescent="0.3">
      <c r="A2569" s="3"/>
      <c r="B2569" s="4"/>
      <c r="C2569" s="3"/>
      <c r="D2569" s="3">
        <f t="shared" si="100"/>
        <v>3800</v>
      </c>
      <c r="E2569" s="3">
        <v>343</v>
      </c>
      <c r="F2569" s="3">
        <f t="shared" si="99"/>
        <v>248.16677967811734</v>
      </c>
    </row>
    <row r="2570" spans="1:6" x14ac:dyDescent="0.3">
      <c r="A2570" s="3"/>
      <c r="B2570" s="4"/>
      <c r="C2570" s="3"/>
      <c r="D2570" s="3">
        <f t="shared" si="100"/>
        <v>3900</v>
      </c>
      <c r="E2570" s="3"/>
      <c r="F2570" s="3">
        <f t="shared" si="99"/>
        <v>0</v>
      </c>
    </row>
    <row r="2571" spans="1:6" x14ac:dyDescent="0.3">
      <c r="A2571" s="3"/>
      <c r="B2571" s="4"/>
      <c r="C2571" s="3"/>
      <c r="D2571" s="3">
        <f t="shared" si="100"/>
        <v>4000</v>
      </c>
      <c r="E2571" s="3">
        <v>349</v>
      </c>
      <c r="F2571" s="3">
        <f t="shared" si="99"/>
        <v>265.79777844917277</v>
      </c>
    </row>
    <row r="2572" spans="1:6" x14ac:dyDescent="0.3">
      <c r="A2572" s="3"/>
      <c r="B2572" s="4"/>
      <c r="C2572" s="3"/>
      <c r="D2572" s="3">
        <f t="shared" si="100"/>
        <v>4100</v>
      </c>
      <c r="E2572" s="3"/>
      <c r="F2572" s="3">
        <f t="shared" si="99"/>
        <v>0</v>
      </c>
    </row>
    <row r="2573" spans="1:6" x14ac:dyDescent="0.3">
      <c r="A2573" s="3"/>
      <c r="B2573" s="4"/>
      <c r="C2573" s="3"/>
      <c r="D2573" s="3">
        <f t="shared" si="100"/>
        <v>4200</v>
      </c>
      <c r="E2573" s="3">
        <v>353</v>
      </c>
      <c r="F2573" s="3">
        <f t="shared" si="99"/>
        <v>282.28637989165014</v>
      </c>
    </row>
    <row r="2574" spans="1:6" x14ac:dyDescent="0.3">
      <c r="A2574" s="3"/>
      <c r="B2574" s="4"/>
      <c r="C2574" s="3"/>
      <c r="D2574" s="3">
        <f t="shared" si="100"/>
        <v>4300</v>
      </c>
      <c r="E2574" s="3"/>
      <c r="F2574" s="3">
        <f t="shared" si="99"/>
        <v>0</v>
      </c>
    </row>
    <row r="2575" spans="1:6" x14ac:dyDescent="0.3">
      <c r="A2575" s="3"/>
      <c r="B2575" s="4"/>
      <c r="C2575" s="3"/>
      <c r="D2575" s="3">
        <f t="shared" si="100"/>
        <v>4400</v>
      </c>
      <c r="E2575" s="3">
        <v>355</v>
      </c>
      <c r="F2575" s="3">
        <f t="shared" si="99"/>
        <v>297.40410453983378</v>
      </c>
    </row>
    <row r="2576" spans="1:6" x14ac:dyDescent="0.3">
      <c r="A2576" s="3"/>
      <c r="B2576" s="4"/>
      <c r="C2576" s="3"/>
      <c r="D2576" s="3">
        <f t="shared" si="100"/>
        <v>4500</v>
      </c>
      <c r="E2576" s="3"/>
      <c r="F2576" s="3">
        <f t="shared" si="99"/>
        <v>0</v>
      </c>
    </row>
    <row r="2577" spans="1:6" x14ac:dyDescent="0.3">
      <c r="A2577" s="3"/>
      <c r="B2577" s="4"/>
      <c r="C2577" s="3"/>
      <c r="D2577" s="3">
        <f t="shared" si="100"/>
        <v>4600</v>
      </c>
      <c r="E2577" s="3">
        <v>354</v>
      </c>
      <c r="F2577" s="3">
        <f t="shared" si="99"/>
        <v>310.04663497609818</v>
      </c>
    </row>
    <row r="2578" spans="1:6" x14ac:dyDescent="0.3">
      <c r="A2578" s="3"/>
      <c r="B2578" s="4"/>
      <c r="C2578" s="3"/>
      <c r="D2578" s="3">
        <f t="shared" si="100"/>
        <v>4700</v>
      </c>
      <c r="E2578" s="3"/>
      <c r="F2578" s="3">
        <f t="shared" si="99"/>
        <v>0</v>
      </c>
    </row>
    <row r="2579" spans="1:6" x14ac:dyDescent="0.3">
      <c r="A2579" s="3"/>
      <c r="B2579" s="4"/>
      <c r="C2579" s="3"/>
      <c r="D2579" s="3">
        <f t="shared" si="100"/>
        <v>4800</v>
      </c>
      <c r="E2579" s="3">
        <v>353</v>
      </c>
      <c r="F2579" s="3">
        <f t="shared" si="99"/>
        <v>322.61300559045731</v>
      </c>
    </row>
    <row r="2580" spans="1:6" x14ac:dyDescent="0.3">
      <c r="A2580" s="3"/>
      <c r="B2580" s="4"/>
      <c r="C2580" s="3"/>
      <c r="D2580" s="3">
        <f t="shared" si="100"/>
        <v>4900</v>
      </c>
      <c r="E2580" s="3"/>
      <c r="F2580" s="3">
        <f t="shared" si="99"/>
        <v>0</v>
      </c>
    </row>
    <row r="2581" spans="1:6" x14ac:dyDescent="0.3">
      <c r="A2581" s="3"/>
      <c r="B2581" s="4"/>
      <c r="C2581" s="3"/>
      <c r="D2581" s="3">
        <f t="shared" si="100"/>
        <v>5000</v>
      </c>
      <c r="E2581" s="3">
        <v>353</v>
      </c>
      <c r="F2581" s="3">
        <f t="shared" si="99"/>
        <v>336.05521415672638</v>
      </c>
    </row>
    <row r="2582" spans="1:6" x14ac:dyDescent="0.3">
      <c r="A2582" s="3"/>
      <c r="B2582" s="4"/>
      <c r="C2582" s="3"/>
      <c r="D2582" s="3">
        <f t="shared" si="100"/>
        <v>5100</v>
      </c>
      <c r="E2582" s="3"/>
      <c r="F2582" s="3">
        <f t="shared" si="99"/>
        <v>0</v>
      </c>
    </row>
    <row r="2583" spans="1:6" x14ac:dyDescent="0.3">
      <c r="A2583" s="3"/>
      <c r="B2583" s="4"/>
      <c r="C2583" s="3"/>
      <c r="D2583" s="3">
        <f t="shared" si="100"/>
        <v>5200</v>
      </c>
      <c r="E2583" s="3">
        <v>350</v>
      </c>
      <c r="F2583" s="3">
        <f t="shared" si="99"/>
        <v>346.5271896686923</v>
      </c>
    </row>
    <row r="2584" spans="1:6" x14ac:dyDescent="0.3">
      <c r="A2584" s="3"/>
      <c r="B2584" s="4"/>
      <c r="C2584" s="3"/>
      <c r="D2584" s="3">
        <f t="shared" si="100"/>
        <v>5300</v>
      </c>
      <c r="E2584" s="3"/>
      <c r="F2584" s="3">
        <f t="shared" si="99"/>
        <v>0</v>
      </c>
    </row>
    <row r="2585" spans="1:6" x14ac:dyDescent="0.3">
      <c r="A2585" s="3"/>
      <c r="B2585" s="4"/>
      <c r="C2585" s="3"/>
      <c r="D2585" s="3">
        <f t="shared" si="100"/>
        <v>5400</v>
      </c>
      <c r="E2585" s="3">
        <v>346</v>
      </c>
      <c r="F2585" s="3">
        <f t="shared" si="99"/>
        <v>355.74252811922241</v>
      </c>
    </row>
    <row r="2586" spans="1:6" x14ac:dyDescent="0.3">
      <c r="A2586" s="3"/>
      <c r="B2586" s="4"/>
      <c r="C2586" s="3"/>
      <c r="D2586" s="3">
        <f t="shared" si="100"/>
        <v>5500</v>
      </c>
      <c r="E2586" s="3"/>
      <c r="F2586" s="3">
        <f t="shared" si="99"/>
        <v>0</v>
      </c>
    </row>
    <row r="2587" spans="1:6" x14ac:dyDescent="0.3">
      <c r="A2587" s="3"/>
      <c r="B2587" s="4"/>
      <c r="C2587" s="3"/>
      <c r="D2587" s="3">
        <f t="shared" si="100"/>
        <v>5600</v>
      </c>
      <c r="E2587" s="3">
        <v>342</v>
      </c>
      <c r="F2587" s="3">
        <f t="shared" si="99"/>
        <v>364.65322728213158</v>
      </c>
    </row>
    <row r="2588" spans="1:6" x14ac:dyDescent="0.3">
      <c r="A2588" s="3"/>
      <c r="B2588" s="4"/>
      <c r="C2588" s="3"/>
      <c r="D2588" s="3">
        <f t="shared" si="100"/>
        <v>5700</v>
      </c>
      <c r="E2588" s="3"/>
      <c r="F2588" s="3">
        <f t="shared" si="99"/>
        <v>0</v>
      </c>
    </row>
    <row r="2589" spans="1:6" x14ac:dyDescent="0.3">
      <c r="A2589" s="3"/>
      <c r="B2589" s="4"/>
      <c r="C2589" s="3"/>
      <c r="D2589" s="3">
        <f t="shared" si="100"/>
        <v>5800</v>
      </c>
      <c r="E2589" s="3">
        <v>336</v>
      </c>
      <c r="F2589" s="3">
        <f t="shared" si="99"/>
        <v>371.05065232216901</v>
      </c>
    </row>
    <row r="2590" spans="1:6" x14ac:dyDescent="0.3">
      <c r="A2590" s="3"/>
      <c r="B2590" s="4"/>
      <c r="C2590" s="3"/>
      <c r="D2590" s="3">
        <f t="shared" si="100"/>
        <v>5900</v>
      </c>
      <c r="E2590" s="3"/>
      <c r="F2590" s="3">
        <f t="shared" si="99"/>
        <v>0</v>
      </c>
    </row>
    <row r="2591" spans="1:6" x14ac:dyDescent="0.3">
      <c r="A2591" s="3"/>
      <c r="B2591" s="4"/>
      <c r="C2591" s="3"/>
      <c r="D2591" s="3">
        <f t="shared" si="100"/>
        <v>6000</v>
      </c>
      <c r="E2591" s="3">
        <v>329</v>
      </c>
      <c r="F2591" s="3">
        <f t="shared" si="99"/>
        <v>375.84872110219703</v>
      </c>
    </row>
    <row r="2592" spans="1:6" x14ac:dyDescent="0.3">
      <c r="A2592" s="3"/>
      <c r="B2592" s="4"/>
      <c r="C2592" s="3"/>
      <c r="D2592" s="3">
        <f t="shared" si="100"/>
        <v>6100</v>
      </c>
      <c r="E2592" s="3"/>
      <c r="F2592" s="3">
        <f t="shared" si="99"/>
        <v>0</v>
      </c>
    </row>
    <row r="2593" spans="1:6" x14ac:dyDescent="0.3">
      <c r="A2593" s="3"/>
      <c r="B2593" s="4"/>
      <c r="C2593" s="3"/>
      <c r="D2593" s="3">
        <f t="shared" si="100"/>
        <v>6200</v>
      </c>
      <c r="E2593" s="3"/>
      <c r="F2593" s="3">
        <f t="shared" si="99"/>
        <v>0</v>
      </c>
    </row>
    <row r="2594" spans="1:6" x14ac:dyDescent="0.3">
      <c r="A2594" s="3"/>
      <c r="B2594" s="4"/>
      <c r="C2594" s="3"/>
      <c r="D2594" s="3">
        <f t="shared" si="100"/>
        <v>6300</v>
      </c>
      <c r="E2594" s="3"/>
      <c r="F2594" s="3">
        <f t="shared" si="99"/>
        <v>0</v>
      </c>
    </row>
    <row r="2595" spans="1:6" x14ac:dyDescent="0.3">
      <c r="A2595" s="3"/>
      <c r="B2595" s="4"/>
      <c r="C2595" s="3"/>
      <c r="D2595" s="3">
        <f t="shared" si="100"/>
        <v>6400</v>
      </c>
      <c r="E2595" s="3">
        <v>314</v>
      </c>
      <c r="F2595" s="3">
        <f t="shared" si="99"/>
        <v>382.6269452517605</v>
      </c>
    </row>
    <row r="2596" spans="1:6" x14ac:dyDescent="0.3">
      <c r="A2596" s="3"/>
      <c r="B2596" s="4"/>
      <c r="C2596" s="3"/>
      <c r="D2596" s="3">
        <f t="shared" si="100"/>
        <v>6500</v>
      </c>
      <c r="E2596" s="3"/>
      <c r="F2596" s="3">
        <f t="shared" si="99"/>
        <v>0</v>
      </c>
    </row>
    <row r="2597" spans="1:6" x14ac:dyDescent="0.3">
      <c r="A2597" s="3"/>
      <c r="B2597" s="4"/>
      <c r="C2597" s="3"/>
      <c r="D2597" s="3">
        <f t="shared" si="100"/>
        <v>6600</v>
      </c>
      <c r="E2597" s="3"/>
      <c r="F2597" s="3">
        <f t="shared" si="99"/>
        <v>0</v>
      </c>
    </row>
    <row r="2598" spans="1:6" x14ac:dyDescent="0.3">
      <c r="A2598" s="3"/>
      <c r="B2598" s="4"/>
      <c r="C2598" s="3"/>
      <c r="D2598" s="3">
        <f t="shared" si="100"/>
        <v>6700</v>
      </c>
      <c r="E2598" s="3"/>
      <c r="F2598" s="3">
        <f t="shared" si="99"/>
        <v>0</v>
      </c>
    </row>
    <row r="2599" spans="1:6" x14ac:dyDescent="0.3">
      <c r="A2599" s="3"/>
      <c r="B2599" s="4"/>
      <c r="C2599" s="3"/>
      <c r="D2599" s="3">
        <f t="shared" si="100"/>
        <v>6800</v>
      </c>
      <c r="E2599" s="3"/>
      <c r="F2599" s="3">
        <f t="shared" si="99"/>
        <v>0</v>
      </c>
    </row>
    <row r="2600" spans="1:6" x14ac:dyDescent="0.3">
      <c r="A2600" s="3"/>
      <c r="B2600" s="4"/>
      <c r="C2600" s="3"/>
      <c r="D2600" s="3">
        <f t="shared" si="100"/>
        <v>6900</v>
      </c>
      <c r="E2600" s="3"/>
      <c r="F2600" s="3">
        <f t="shared" si="99"/>
        <v>0</v>
      </c>
    </row>
    <row r="2601" spans="1:6" x14ac:dyDescent="0.3">
      <c r="A2601" s="3"/>
      <c r="B2601" s="4"/>
      <c r="C2601" s="3"/>
      <c r="D2601" s="3">
        <f t="shared" si="100"/>
        <v>7000</v>
      </c>
      <c r="E2601" s="3"/>
      <c r="F2601" s="3">
        <f t="shared" si="99"/>
        <v>0</v>
      </c>
    </row>
    <row r="2602" spans="1:6" x14ac:dyDescent="0.3">
      <c r="A2602" s="3"/>
      <c r="B2602" s="4" t="s">
        <v>125</v>
      </c>
      <c r="C2602" s="3" t="s">
        <v>126</v>
      </c>
      <c r="D2602" s="3" t="s">
        <v>272</v>
      </c>
      <c r="E2602" s="3">
        <v>3.3149999999999999</v>
      </c>
    </row>
    <row r="2603" spans="1:6" x14ac:dyDescent="0.3">
      <c r="A2603" s="3"/>
      <c r="B2603" s="4"/>
      <c r="C2603" s="3">
        <v>10.44</v>
      </c>
      <c r="D2603" s="3" t="s">
        <v>273</v>
      </c>
      <c r="E2603" s="3">
        <v>3.9359999999999999</v>
      </c>
    </row>
    <row r="2604" spans="1:6" x14ac:dyDescent="0.3">
      <c r="A2604" s="3"/>
      <c r="B2604" s="4"/>
      <c r="C2604" s="3"/>
      <c r="D2604" s="4" t="s">
        <v>274</v>
      </c>
      <c r="E2604" s="3">
        <v>2.02</v>
      </c>
    </row>
    <row r="2605" spans="1:6" x14ac:dyDescent="0.3">
      <c r="A2605" s="3"/>
      <c r="B2605" s="4"/>
      <c r="C2605" s="3"/>
      <c r="D2605" s="4" t="s">
        <v>275</v>
      </c>
      <c r="E2605" s="3">
        <v>247</v>
      </c>
    </row>
    <row r="2606" spans="1:6" x14ac:dyDescent="0.3">
      <c r="A2606" s="3"/>
      <c r="B2606" s="4"/>
      <c r="C2606" s="3"/>
      <c r="D2606" s="4" t="s">
        <v>276</v>
      </c>
      <c r="E2606" s="3">
        <v>0.622</v>
      </c>
    </row>
    <row r="2607" spans="1:6" ht="28.8" x14ac:dyDescent="0.3">
      <c r="A2607" s="3"/>
      <c r="B2607" s="4"/>
      <c r="C2607" s="3"/>
      <c r="D2607" s="4" t="s">
        <v>277</v>
      </c>
      <c r="E2607" s="3">
        <v>323</v>
      </c>
    </row>
    <row r="2608" spans="1:6" x14ac:dyDescent="0.3">
      <c r="A2608" s="3"/>
      <c r="B2608" s="4"/>
      <c r="C2608" s="3"/>
      <c r="D2608" s="3">
        <v>2500</v>
      </c>
      <c r="E2608" s="3">
        <v>337</v>
      </c>
      <c r="F2608" s="3">
        <f>E2608*D2608*2*PI()/60/550</f>
        <v>160.41162488784246</v>
      </c>
    </row>
    <row r="2609" spans="1:6" x14ac:dyDescent="0.3">
      <c r="A2609" s="3"/>
      <c r="B2609" s="4"/>
      <c r="C2609" s="3"/>
      <c r="D2609" s="3">
        <f>2600</f>
        <v>2600</v>
      </c>
      <c r="E2609" s="3">
        <v>350</v>
      </c>
      <c r="F2609" s="3">
        <f t="shared" ref="F2609:F2653" si="101">E2609*D2609*2*PI()/60/550</f>
        <v>173.26359483434615</v>
      </c>
    </row>
    <row r="2610" spans="1:6" x14ac:dyDescent="0.3">
      <c r="A2610" s="3"/>
      <c r="B2610" s="4"/>
      <c r="C2610" s="3"/>
      <c r="D2610" s="3">
        <f t="shared" ref="D2610:D2653" si="102">D2609+100</f>
        <v>2700</v>
      </c>
      <c r="E2610" s="3">
        <v>357</v>
      </c>
      <c r="F2610" s="3">
        <f t="shared" si="101"/>
        <v>183.52613083607281</v>
      </c>
    </row>
    <row r="2611" spans="1:6" x14ac:dyDescent="0.3">
      <c r="A2611" s="3"/>
      <c r="B2611" s="4"/>
      <c r="C2611" s="3"/>
      <c r="D2611" s="3">
        <f t="shared" si="102"/>
        <v>2800</v>
      </c>
      <c r="E2611" s="3">
        <v>357</v>
      </c>
      <c r="F2611" s="3">
        <f t="shared" si="101"/>
        <v>190.32339494111258</v>
      </c>
    </row>
    <row r="2612" spans="1:6" x14ac:dyDescent="0.3">
      <c r="A2612" s="3"/>
      <c r="B2612" s="4"/>
      <c r="C2612" s="3"/>
      <c r="D2612" s="3">
        <f t="shared" si="102"/>
        <v>2900</v>
      </c>
      <c r="E2612" s="3">
        <v>356</v>
      </c>
      <c r="F2612" s="3">
        <f t="shared" si="101"/>
        <v>196.56850033733954</v>
      </c>
    </row>
    <row r="2613" spans="1:6" x14ac:dyDescent="0.3">
      <c r="A2613" s="3"/>
      <c r="B2613" s="4"/>
      <c r="C2613" s="3"/>
      <c r="D2613" s="3">
        <f>D2612+100</f>
        <v>3000</v>
      </c>
      <c r="E2613" s="3">
        <v>351</v>
      </c>
      <c r="F2613" s="3">
        <f t="shared" si="101"/>
        <v>200.49073116545773</v>
      </c>
    </row>
    <row r="2614" spans="1:6" x14ac:dyDescent="0.3">
      <c r="A2614" s="3"/>
      <c r="B2614" s="4"/>
      <c r="C2614" s="3"/>
      <c r="D2614" s="3">
        <f t="shared" si="102"/>
        <v>3100</v>
      </c>
      <c r="E2614" s="3">
        <v>345</v>
      </c>
      <c r="F2614" s="3">
        <f t="shared" si="101"/>
        <v>203.63232381904749</v>
      </c>
    </row>
    <row r="2615" spans="1:6" x14ac:dyDescent="0.3">
      <c r="A2615" s="3"/>
      <c r="B2615" s="4"/>
      <c r="C2615" s="3"/>
      <c r="D2615" s="3">
        <f t="shared" si="102"/>
        <v>3200</v>
      </c>
      <c r="E2615" s="3">
        <v>339</v>
      </c>
      <c r="F2615" s="3">
        <f t="shared" si="101"/>
        <v>206.54543700692167</v>
      </c>
    </row>
    <row r="2616" spans="1:6" x14ac:dyDescent="0.3">
      <c r="A2616" s="3"/>
      <c r="B2616" s="4"/>
      <c r="C2616" s="3"/>
      <c r="D2616" s="3">
        <f t="shared" si="102"/>
        <v>3300</v>
      </c>
      <c r="E2616" s="3">
        <v>343</v>
      </c>
      <c r="F2616" s="3">
        <f t="shared" si="101"/>
        <v>215.5132560362598</v>
      </c>
    </row>
    <row r="2617" spans="1:6" x14ac:dyDescent="0.3">
      <c r="A2617" s="3"/>
      <c r="B2617" s="4"/>
      <c r="C2617" s="3"/>
      <c r="D2617" s="3">
        <f t="shared" si="102"/>
        <v>3400</v>
      </c>
      <c r="E2617" s="3">
        <v>356</v>
      </c>
      <c r="F2617" s="3">
        <f t="shared" si="101"/>
        <v>230.45962108515673</v>
      </c>
    </row>
    <row r="2618" spans="1:6" x14ac:dyDescent="0.3">
      <c r="A2618" s="3"/>
      <c r="B2618" s="4"/>
      <c r="C2618" s="3"/>
      <c r="D2618" s="3">
        <f t="shared" si="102"/>
        <v>3500</v>
      </c>
      <c r="E2618" s="3">
        <v>371</v>
      </c>
      <c r="F2618" s="3">
        <f t="shared" si="101"/>
        <v>247.23382185977857</v>
      </c>
    </row>
    <row r="2619" spans="1:6" x14ac:dyDescent="0.3">
      <c r="A2619" s="3"/>
      <c r="B2619" s="4"/>
      <c r="C2619" s="3"/>
      <c r="D2619" s="3">
        <f t="shared" si="102"/>
        <v>3600</v>
      </c>
      <c r="E2619" s="3">
        <v>385</v>
      </c>
      <c r="F2619" s="3">
        <f t="shared" si="101"/>
        <v>263.89378290154264</v>
      </c>
    </row>
    <row r="2620" spans="1:6" x14ac:dyDescent="0.3">
      <c r="A2620" s="3"/>
      <c r="B2620" s="4"/>
      <c r="C2620" s="3"/>
      <c r="D2620" s="3">
        <f t="shared" si="102"/>
        <v>3700</v>
      </c>
      <c r="E2620" s="3">
        <v>396</v>
      </c>
      <c r="F2620" s="3">
        <f t="shared" si="101"/>
        <v>278.97342763877361</v>
      </c>
    </row>
    <row r="2621" spans="1:6" x14ac:dyDescent="0.3">
      <c r="A2621" s="3"/>
      <c r="B2621" s="4"/>
      <c r="C2621" s="3"/>
      <c r="D2621" s="3">
        <f t="shared" si="102"/>
        <v>3800</v>
      </c>
      <c r="E2621" s="3">
        <v>404</v>
      </c>
      <c r="F2621" s="3">
        <f t="shared" si="101"/>
        <v>292.30139647218488</v>
      </c>
    </row>
    <row r="2622" spans="1:6" x14ac:dyDescent="0.3">
      <c r="A2622" s="3"/>
      <c r="B2622" s="4"/>
      <c r="C2622" s="3"/>
      <c r="D2622" s="3">
        <f t="shared" si="102"/>
        <v>3900</v>
      </c>
      <c r="E2622" s="3">
        <v>410</v>
      </c>
      <c r="F2622" s="3">
        <f t="shared" si="101"/>
        <v>304.44888806606542</v>
      </c>
    </row>
    <row r="2623" spans="1:6" x14ac:dyDescent="0.3">
      <c r="A2623" s="3"/>
      <c r="B2623" s="4"/>
      <c r="C2623" s="3"/>
      <c r="D2623" s="3">
        <f t="shared" si="102"/>
        <v>4000</v>
      </c>
      <c r="E2623" s="3">
        <v>415</v>
      </c>
      <c r="F2623" s="3">
        <f t="shared" si="101"/>
        <v>316.06326090660951</v>
      </c>
    </row>
    <row r="2624" spans="1:6" x14ac:dyDescent="0.3">
      <c r="A2624" s="3"/>
      <c r="B2624" s="4"/>
      <c r="C2624" s="3"/>
      <c r="D2624" s="3">
        <f t="shared" si="102"/>
        <v>4100</v>
      </c>
      <c r="E2624" s="3">
        <v>418</v>
      </c>
      <c r="F2624" s="3">
        <f t="shared" si="101"/>
        <v>326.30675695285981</v>
      </c>
    </row>
    <row r="2625" spans="1:6" x14ac:dyDescent="0.3">
      <c r="A2625" s="3"/>
      <c r="B2625" s="4"/>
      <c r="C2625" s="3"/>
      <c r="D2625" s="3">
        <f t="shared" si="102"/>
        <v>4200</v>
      </c>
      <c r="E2625" s="3">
        <v>420</v>
      </c>
      <c r="F2625" s="3">
        <f t="shared" si="101"/>
        <v>335.8648146019633</v>
      </c>
    </row>
    <row r="2626" spans="1:6" x14ac:dyDescent="0.3">
      <c r="A2626" s="3"/>
      <c r="B2626" s="4"/>
      <c r="C2626" s="3"/>
      <c r="D2626" s="3">
        <f t="shared" si="102"/>
        <v>4300</v>
      </c>
      <c r="E2626" s="3">
        <v>422</v>
      </c>
      <c r="F2626" s="3">
        <f t="shared" si="101"/>
        <v>345.49903207297206</v>
      </c>
    </row>
    <row r="2627" spans="1:6" x14ac:dyDescent="0.3">
      <c r="A2627" s="3"/>
      <c r="B2627" s="4"/>
      <c r="C2627" s="3"/>
      <c r="D2627" s="3">
        <f t="shared" si="102"/>
        <v>4400</v>
      </c>
      <c r="E2627" s="3">
        <v>421</v>
      </c>
      <c r="F2627" s="3">
        <f t="shared" si="101"/>
        <v>352.69613524301411</v>
      </c>
    </row>
    <row r="2628" spans="1:6" x14ac:dyDescent="0.3">
      <c r="A2628" s="3"/>
      <c r="B2628" s="4"/>
      <c r="C2628" s="3"/>
      <c r="D2628" s="3">
        <f t="shared" si="102"/>
        <v>4500</v>
      </c>
      <c r="E2628" s="3">
        <v>420</v>
      </c>
      <c r="F2628" s="3">
        <f t="shared" si="101"/>
        <v>359.85515850210362</v>
      </c>
    </row>
    <row r="2629" spans="1:6" x14ac:dyDescent="0.3">
      <c r="A2629" s="3"/>
      <c r="B2629" s="4"/>
      <c r="C2629" s="3"/>
      <c r="D2629" s="3">
        <f t="shared" si="102"/>
        <v>4600</v>
      </c>
      <c r="E2629" s="3">
        <v>421</v>
      </c>
      <c r="F2629" s="3">
        <f t="shared" si="101"/>
        <v>368.72777775406018</v>
      </c>
    </row>
    <row r="2630" spans="1:6" x14ac:dyDescent="0.3">
      <c r="A2630" s="3"/>
      <c r="B2630" s="4"/>
      <c r="C2630" s="3"/>
      <c r="D2630" s="3">
        <f t="shared" si="102"/>
        <v>4700</v>
      </c>
      <c r="E2630" s="3">
        <v>425</v>
      </c>
      <c r="F2630" s="3">
        <f t="shared" si="101"/>
        <v>380.323110639128</v>
      </c>
    </row>
    <row r="2631" spans="1:6" x14ac:dyDescent="0.3">
      <c r="A2631" s="3"/>
      <c r="B2631" s="4"/>
      <c r="C2631" s="3"/>
      <c r="D2631" s="3">
        <f t="shared" si="102"/>
        <v>4800</v>
      </c>
      <c r="E2631" s="3">
        <v>426</v>
      </c>
      <c r="F2631" s="3">
        <f t="shared" si="101"/>
        <v>389.32900957941871</v>
      </c>
    </row>
    <row r="2632" spans="1:6" x14ac:dyDescent="0.3">
      <c r="A2632" s="3"/>
      <c r="B2632" s="4"/>
      <c r="C2632" s="3"/>
      <c r="D2632" s="3">
        <f t="shared" si="102"/>
        <v>4900</v>
      </c>
      <c r="E2632" s="3">
        <v>427</v>
      </c>
      <c r="F2632" s="3">
        <f t="shared" si="101"/>
        <v>398.37298843066208</v>
      </c>
    </row>
    <row r="2633" spans="1:6" x14ac:dyDescent="0.3">
      <c r="A2633" s="3"/>
      <c r="B2633" s="4"/>
      <c r="C2633" s="3"/>
      <c r="D2633" s="3">
        <f t="shared" si="102"/>
        <v>5000</v>
      </c>
      <c r="E2633" s="3">
        <v>427</v>
      </c>
      <c r="F2633" s="3">
        <f t="shared" si="101"/>
        <v>406.5030494190429</v>
      </c>
    </row>
    <row r="2634" spans="1:6" x14ac:dyDescent="0.3">
      <c r="A2634" s="3"/>
      <c r="B2634" s="4"/>
      <c r="C2634" s="3"/>
      <c r="D2634" s="3">
        <f t="shared" si="102"/>
        <v>5100</v>
      </c>
      <c r="E2634" s="3">
        <v>427</v>
      </c>
      <c r="F2634" s="3">
        <f t="shared" si="101"/>
        <v>414.63311040742383</v>
      </c>
    </row>
    <row r="2635" spans="1:6" x14ac:dyDescent="0.3">
      <c r="A2635" s="3"/>
      <c r="B2635" s="4"/>
      <c r="C2635" s="3"/>
      <c r="D2635" s="3">
        <f t="shared" si="102"/>
        <v>5200</v>
      </c>
      <c r="E2635" s="3">
        <v>426</v>
      </c>
      <c r="F2635" s="3">
        <f t="shared" si="101"/>
        <v>421.77309371103695</v>
      </c>
    </row>
    <row r="2636" spans="1:6" x14ac:dyDescent="0.3">
      <c r="A2636" s="3"/>
      <c r="B2636" s="4"/>
      <c r="C2636" s="3"/>
      <c r="D2636" s="3">
        <f t="shared" si="102"/>
        <v>5300</v>
      </c>
      <c r="E2636" s="3">
        <v>425</v>
      </c>
      <c r="F2636" s="3">
        <f t="shared" si="101"/>
        <v>428.87499710369752</v>
      </c>
    </row>
    <row r="2637" spans="1:6" x14ac:dyDescent="0.3">
      <c r="A2637" s="3"/>
      <c r="B2637" s="4"/>
      <c r="C2637" s="3"/>
      <c r="D2637" s="3">
        <f t="shared" si="102"/>
        <v>5400</v>
      </c>
      <c r="E2637" s="3">
        <v>423</v>
      </c>
      <c r="F2637" s="3">
        <f t="shared" si="101"/>
        <v>434.91066298968519</v>
      </c>
    </row>
    <row r="2638" spans="1:6" x14ac:dyDescent="0.3">
      <c r="A2638" s="3"/>
      <c r="B2638" s="4"/>
      <c r="C2638" s="3"/>
      <c r="D2638" s="3">
        <f t="shared" si="102"/>
        <v>5500</v>
      </c>
      <c r="E2638" s="3">
        <v>421</v>
      </c>
      <c r="F2638" s="3">
        <f t="shared" si="101"/>
        <v>440.8701690537676</v>
      </c>
    </row>
    <row r="2639" spans="1:6" x14ac:dyDescent="0.3">
      <c r="A2639" s="3"/>
      <c r="B2639" s="4"/>
      <c r="C2639" s="3"/>
      <c r="D2639" s="3">
        <f t="shared" si="102"/>
        <v>5600</v>
      </c>
      <c r="E2639" s="3">
        <v>419</v>
      </c>
      <c r="F2639" s="3">
        <f t="shared" si="101"/>
        <v>446.75351529594491</v>
      </c>
    </row>
    <row r="2640" spans="1:6" x14ac:dyDescent="0.3">
      <c r="A2640" s="3"/>
      <c r="B2640" s="4"/>
      <c r="C2640" s="3"/>
      <c r="D2640" s="3">
        <f t="shared" si="102"/>
        <v>5700</v>
      </c>
      <c r="E2640" s="3">
        <v>417</v>
      </c>
      <c r="F2640" s="3">
        <f t="shared" si="101"/>
        <v>452.5607017162169</v>
      </c>
    </row>
    <row r="2641" spans="1:6" x14ac:dyDescent="0.3">
      <c r="A2641" s="3"/>
      <c r="B2641" s="4"/>
      <c r="C2641" s="3"/>
      <c r="D2641" s="3">
        <f t="shared" si="102"/>
        <v>5800</v>
      </c>
      <c r="E2641" s="3">
        <v>415</v>
      </c>
      <c r="F2641" s="3">
        <f t="shared" si="101"/>
        <v>458.29172831458379</v>
      </c>
    </row>
    <row r="2642" spans="1:6" x14ac:dyDescent="0.3">
      <c r="A2642" s="3"/>
      <c r="B2642" s="4"/>
      <c r="C2642" s="3"/>
      <c r="D2642" s="3">
        <f t="shared" si="102"/>
        <v>5900</v>
      </c>
      <c r="E2642" s="3">
        <v>412</v>
      </c>
      <c r="F2642" s="3">
        <f t="shared" si="101"/>
        <v>462.82323771794358</v>
      </c>
    </row>
    <row r="2643" spans="1:6" x14ac:dyDescent="0.3">
      <c r="A2643" s="3"/>
      <c r="B2643" s="4"/>
      <c r="C2643" s="3"/>
      <c r="D2643" s="3">
        <f t="shared" si="102"/>
        <v>6000</v>
      </c>
      <c r="E2643" s="3">
        <v>407</v>
      </c>
      <c r="F2643" s="3">
        <f t="shared" si="101"/>
        <v>464.95571273128934</v>
      </c>
    </row>
    <row r="2644" spans="1:6" x14ac:dyDescent="0.3">
      <c r="A2644" s="3"/>
      <c r="B2644" s="4"/>
      <c r="C2644" s="3"/>
      <c r="D2644" s="3">
        <f t="shared" si="102"/>
        <v>6100</v>
      </c>
      <c r="E2644" s="3">
        <v>401</v>
      </c>
      <c r="F2644" s="3">
        <f t="shared" si="101"/>
        <v>465.73635090581769</v>
      </c>
    </row>
    <row r="2645" spans="1:6" x14ac:dyDescent="0.3">
      <c r="A2645" s="3"/>
      <c r="B2645" s="4"/>
      <c r="C2645" s="3"/>
      <c r="D2645" s="3">
        <f t="shared" si="102"/>
        <v>6200</v>
      </c>
      <c r="E2645" s="3">
        <v>397</v>
      </c>
      <c r="F2645" s="3">
        <f t="shared" si="101"/>
        <v>468.64946409369196</v>
      </c>
    </row>
    <row r="2646" spans="1:6" x14ac:dyDescent="0.3">
      <c r="A2646" s="3"/>
      <c r="B2646" s="4"/>
      <c r="C2646" s="3"/>
      <c r="D2646" s="3">
        <f t="shared" si="102"/>
        <v>6300</v>
      </c>
      <c r="E2646" s="3">
        <v>393</v>
      </c>
      <c r="F2646" s="3">
        <f t="shared" si="101"/>
        <v>471.41025763775565</v>
      </c>
    </row>
    <row r="2647" spans="1:6" x14ac:dyDescent="0.3">
      <c r="A2647" s="3"/>
      <c r="B2647" s="4"/>
      <c r="C2647" s="3"/>
      <c r="D2647" s="3">
        <f t="shared" si="102"/>
        <v>6400</v>
      </c>
      <c r="E2647" s="3">
        <v>390</v>
      </c>
      <c r="F2647" s="3">
        <f t="shared" si="101"/>
        <v>475.23728868849236</v>
      </c>
    </row>
    <row r="2648" spans="1:6" x14ac:dyDescent="0.3">
      <c r="A2648" s="3"/>
      <c r="B2648" s="4"/>
      <c r="C2648" s="3"/>
      <c r="D2648" s="3">
        <f t="shared" si="102"/>
        <v>6500</v>
      </c>
      <c r="E2648" s="3">
        <v>386</v>
      </c>
      <c r="F2648" s="3">
        <f t="shared" si="101"/>
        <v>477.71248290041154</v>
      </c>
    </row>
    <row r="2649" spans="1:6" x14ac:dyDescent="0.3">
      <c r="A2649" s="3"/>
      <c r="B2649" s="4"/>
      <c r="C2649" s="3"/>
      <c r="D2649" s="3">
        <f t="shared" si="102"/>
        <v>6600</v>
      </c>
      <c r="E2649" s="3"/>
      <c r="F2649" s="3">
        <f t="shared" si="101"/>
        <v>0</v>
      </c>
    </row>
    <row r="2650" spans="1:6" x14ac:dyDescent="0.3">
      <c r="A2650" s="3"/>
      <c r="B2650" s="4"/>
      <c r="C2650" s="3"/>
      <c r="D2650" s="3">
        <f t="shared" si="102"/>
        <v>6700</v>
      </c>
      <c r="E2650" s="3"/>
      <c r="F2650" s="3">
        <f t="shared" si="101"/>
        <v>0</v>
      </c>
    </row>
    <row r="2651" spans="1:6" x14ac:dyDescent="0.3">
      <c r="A2651" s="3"/>
      <c r="B2651" s="4"/>
      <c r="C2651" s="3"/>
      <c r="D2651" s="3">
        <f t="shared" si="102"/>
        <v>6800</v>
      </c>
      <c r="E2651" s="3"/>
      <c r="F2651" s="3">
        <f t="shared" si="101"/>
        <v>0</v>
      </c>
    </row>
    <row r="2652" spans="1:6" x14ac:dyDescent="0.3">
      <c r="A2652" s="3"/>
      <c r="B2652" s="4"/>
      <c r="C2652" s="3"/>
      <c r="D2652" s="3">
        <f t="shared" si="102"/>
        <v>6900</v>
      </c>
      <c r="E2652" s="3"/>
      <c r="F2652" s="3">
        <f t="shared" si="101"/>
        <v>0</v>
      </c>
    </row>
    <row r="2653" spans="1:6" x14ac:dyDescent="0.3">
      <c r="A2653" s="3"/>
      <c r="B2653" s="4"/>
      <c r="C2653" s="3"/>
      <c r="D2653" s="3">
        <f t="shared" si="102"/>
        <v>7000</v>
      </c>
      <c r="E2653" s="3"/>
      <c r="F2653" s="3">
        <f t="shared" si="101"/>
        <v>0</v>
      </c>
    </row>
    <row r="2654" spans="1:6" x14ac:dyDescent="0.3">
      <c r="A2654" s="3"/>
      <c r="B2654" s="4" t="s">
        <v>104</v>
      </c>
      <c r="C2654" s="3" t="s">
        <v>105</v>
      </c>
      <c r="D2654" s="3" t="s">
        <v>272</v>
      </c>
      <c r="E2654" s="3">
        <v>4.25</v>
      </c>
    </row>
    <row r="2655" spans="1:6" x14ac:dyDescent="0.3">
      <c r="A2655" s="3"/>
      <c r="B2655" s="4"/>
      <c r="C2655" s="3">
        <v>11.5</v>
      </c>
      <c r="D2655" s="3" t="s">
        <v>273</v>
      </c>
      <c r="E2655" s="3">
        <v>4.5</v>
      </c>
    </row>
    <row r="2656" spans="1:6" x14ac:dyDescent="0.3">
      <c r="A2656" s="3"/>
      <c r="B2656" s="4"/>
      <c r="C2656" s="3"/>
      <c r="D2656" s="4" t="s">
        <v>274</v>
      </c>
      <c r="E2656" s="3">
        <v>2.2999999999999998</v>
      </c>
    </row>
    <row r="2657" spans="1:6" x14ac:dyDescent="0.3">
      <c r="A2657" s="3"/>
      <c r="B2657" s="4"/>
      <c r="C2657" s="3"/>
      <c r="D2657" s="4" t="s">
        <v>275</v>
      </c>
      <c r="E2657" s="3">
        <v>260</v>
      </c>
    </row>
    <row r="2658" spans="1:6" x14ac:dyDescent="0.3">
      <c r="A2658" s="3"/>
      <c r="B2658" s="4"/>
      <c r="C2658" s="3"/>
      <c r="D2658" s="4" t="s">
        <v>276</v>
      </c>
      <c r="E2658" s="3">
        <v>0.80100000000000005</v>
      </c>
    </row>
    <row r="2659" spans="1:6" ht="28.8" x14ac:dyDescent="0.3">
      <c r="A2659" s="3"/>
      <c r="B2659" s="4"/>
      <c r="C2659" s="3"/>
      <c r="D2659" s="4" t="s">
        <v>277</v>
      </c>
      <c r="E2659" s="3">
        <v>540</v>
      </c>
    </row>
    <row r="2660" spans="1:6" x14ac:dyDescent="0.3">
      <c r="A2660" s="3"/>
      <c r="B2660" s="4"/>
      <c r="C2660" s="3"/>
      <c r="D2660" s="3">
        <v>2500</v>
      </c>
      <c r="E2660" s="3"/>
      <c r="F2660" s="3">
        <f>E2660*D2660*2*PI()/60/550</f>
        <v>0</v>
      </c>
    </row>
    <row r="2661" spans="1:6" x14ac:dyDescent="0.3">
      <c r="A2661" s="3"/>
      <c r="B2661" s="4"/>
      <c r="C2661" s="3"/>
      <c r="D2661" s="3">
        <f>2600</f>
        <v>2600</v>
      </c>
      <c r="E2661" s="3"/>
      <c r="F2661" s="3">
        <f t="shared" ref="F2661:F2705" si="103">E2661*D2661*2*PI()/60/550</f>
        <v>0</v>
      </c>
    </row>
    <row r="2662" spans="1:6" x14ac:dyDescent="0.3">
      <c r="A2662" s="3"/>
      <c r="B2662" s="4"/>
      <c r="C2662" s="3"/>
      <c r="D2662" s="3">
        <f t="shared" ref="D2662:D2705" si="104">D2661+100</f>
        <v>2700</v>
      </c>
      <c r="E2662" s="3"/>
      <c r="F2662" s="3">
        <f t="shared" si="103"/>
        <v>0</v>
      </c>
    </row>
    <row r="2663" spans="1:6" x14ac:dyDescent="0.3">
      <c r="A2663" s="3"/>
      <c r="B2663" s="4"/>
      <c r="C2663" s="3"/>
      <c r="D2663" s="3">
        <f t="shared" si="104"/>
        <v>2800</v>
      </c>
      <c r="E2663" s="3"/>
      <c r="F2663" s="3">
        <f t="shared" si="103"/>
        <v>0</v>
      </c>
    </row>
    <row r="2664" spans="1:6" x14ac:dyDescent="0.3">
      <c r="A2664" s="3"/>
      <c r="B2664" s="4"/>
      <c r="C2664" s="3"/>
      <c r="D2664" s="3">
        <f t="shared" si="104"/>
        <v>2900</v>
      </c>
      <c r="E2664" s="3"/>
      <c r="F2664" s="3">
        <f t="shared" si="103"/>
        <v>0</v>
      </c>
    </row>
    <row r="2665" spans="1:6" x14ac:dyDescent="0.3">
      <c r="A2665" s="3"/>
      <c r="B2665" s="4"/>
      <c r="C2665" s="3"/>
      <c r="D2665" s="3">
        <f>D2664+100</f>
        <v>3000</v>
      </c>
      <c r="E2665" s="3">
        <v>634</v>
      </c>
      <c r="F2665" s="3">
        <f t="shared" si="103"/>
        <v>362.13995315925979</v>
      </c>
    </row>
    <row r="2666" spans="1:6" x14ac:dyDescent="0.3">
      <c r="A2666" s="3"/>
      <c r="B2666" s="4"/>
      <c r="C2666" s="3"/>
      <c r="D2666" s="3">
        <f t="shared" si="104"/>
        <v>3100</v>
      </c>
      <c r="E2666" s="3">
        <v>630</v>
      </c>
      <c r="F2666" s="3">
        <f t="shared" si="103"/>
        <v>371.85033045217369</v>
      </c>
    </row>
    <row r="2667" spans="1:6" x14ac:dyDescent="0.3">
      <c r="A2667" s="3"/>
      <c r="B2667" s="4"/>
      <c r="C2667" s="3"/>
      <c r="D2667" s="3">
        <f t="shared" si="104"/>
        <v>3200</v>
      </c>
      <c r="E2667" s="3">
        <v>611</v>
      </c>
      <c r="F2667" s="3">
        <f t="shared" si="103"/>
        <v>372.26920947265234</v>
      </c>
    </row>
    <row r="2668" spans="1:6" x14ac:dyDescent="0.3">
      <c r="A2668" s="3"/>
      <c r="B2668" s="4"/>
      <c r="C2668" s="3"/>
      <c r="D2668" s="3">
        <f t="shared" si="104"/>
        <v>3300</v>
      </c>
      <c r="E2668" s="3">
        <v>578</v>
      </c>
      <c r="F2668" s="3">
        <f t="shared" si="103"/>
        <v>363.16811075498003</v>
      </c>
    </row>
    <row r="2669" spans="1:6" x14ac:dyDescent="0.3">
      <c r="A2669" s="3"/>
      <c r="B2669" s="4"/>
      <c r="C2669" s="3"/>
      <c r="D2669" s="3">
        <f t="shared" si="104"/>
        <v>3400</v>
      </c>
      <c r="E2669" s="3">
        <v>565</v>
      </c>
      <c r="F2669" s="3">
        <f t="shared" si="103"/>
        <v>365.75754469975715</v>
      </c>
    </row>
    <row r="2670" spans="1:6" x14ac:dyDescent="0.3">
      <c r="A2670" s="3"/>
      <c r="B2670" s="4"/>
      <c r="C2670" s="3"/>
      <c r="D2670" s="3">
        <f t="shared" si="104"/>
        <v>3500</v>
      </c>
      <c r="E2670" s="3">
        <v>579</v>
      </c>
      <c r="F2670" s="3">
        <f t="shared" si="103"/>
        <v>385.84469772725549</v>
      </c>
    </row>
    <row r="2671" spans="1:6" x14ac:dyDescent="0.3">
      <c r="A2671" s="3"/>
      <c r="B2671" s="4"/>
      <c r="C2671" s="3"/>
      <c r="D2671" s="3">
        <f t="shared" si="104"/>
        <v>3600</v>
      </c>
      <c r="E2671" s="3">
        <v>601</v>
      </c>
      <c r="F2671" s="3">
        <f t="shared" si="103"/>
        <v>411.94847668526523</v>
      </c>
    </row>
    <row r="2672" spans="1:6" x14ac:dyDescent="0.3">
      <c r="A2672" s="3"/>
      <c r="B2672" s="4"/>
      <c r="C2672" s="3"/>
      <c r="D2672" s="3">
        <f t="shared" si="104"/>
        <v>3700</v>
      </c>
      <c r="E2672" s="3">
        <v>625</v>
      </c>
      <c r="F2672" s="3">
        <f t="shared" si="103"/>
        <v>440.2989703894786</v>
      </c>
    </row>
    <row r="2673" spans="1:6" x14ac:dyDescent="0.3">
      <c r="A2673" s="3"/>
      <c r="B2673" s="4"/>
      <c r="C2673" s="3"/>
      <c r="D2673" s="3">
        <f t="shared" si="104"/>
        <v>3800</v>
      </c>
      <c r="E2673" s="3">
        <v>649</v>
      </c>
      <c r="F2673" s="3">
        <f t="shared" si="103"/>
        <v>469.56338195655439</v>
      </c>
    </row>
    <row r="2674" spans="1:6" x14ac:dyDescent="0.3">
      <c r="A2674" s="3"/>
      <c r="B2674" s="4"/>
      <c r="C2674" s="3"/>
      <c r="D2674" s="3">
        <f t="shared" si="104"/>
        <v>3900</v>
      </c>
      <c r="E2674" s="3">
        <v>669</v>
      </c>
      <c r="F2674" s="3">
        <f t="shared" si="103"/>
        <v>496.7714783321897</v>
      </c>
    </row>
    <row r="2675" spans="1:6" x14ac:dyDescent="0.3">
      <c r="A2675" s="3"/>
      <c r="B2675" s="4"/>
      <c r="C2675" s="3"/>
      <c r="D2675" s="3">
        <f t="shared" si="104"/>
        <v>4000</v>
      </c>
      <c r="E2675" s="3">
        <v>687</v>
      </c>
      <c r="F2675" s="3">
        <f t="shared" si="103"/>
        <v>523.21797648877271</v>
      </c>
    </row>
    <row r="2676" spans="1:6" x14ac:dyDescent="0.3">
      <c r="A2676" s="3"/>
      <c r="B2676" s="4"/>
      <c r="C2676" s="3"/>
      <c r="D2676" s="3">
        <f t="shared" si="104"/>
        <v>4100</v>
      </c>
      <c r="E2676" s="3">
        <v>697</v>
      </c>
      <c r="F2676" s="3">
        <f t="shared" si="103"/>
        <v>544.10480764627596</v>
      </c>
    </row>
    <row r="2677" spans="1:6" x14ac:dyDescent="0.3">
      <c r="A2677" s="3"/>
      <c r="B2677" s="4"/>
      <c r="C2677" s="3"/>
      <c r="D2677" s="3">
        <f t="shared" si="104"/>
        <v>4200</v>
      </c>
      <c r="E2677" s="3">
        <v>711</v>
      </c>
      <c r="F2677" s="3">
        <f t="shared" si="103"/>
        <v>568.57115043332351</v>
      </c>
    </row>
    <row r="2678" spans="1:6" x14ac:dyDescent="0.3">
      <c r="A2678" s="3"/>
      <c r="B2678" s="4"/>
      <c r="C2678" s="3"/>
      <c r="D2678" s="3">
        <f t="shared" si="104"/>
        <v>4300</v>
      </c>
      <c r="E2678" s="3">
        <v>721</v>
      </c>
      <c r="F2678" s="3">
        <f t="shared" si="103"/>
        <v>590.29573963178393</v>
      </c>
    </row>
    <row r="2679" spans="1:6" x14ac:dyDescent="0.3">
      <c r="A2679" s="3"/>
      <c r="B2679" s="4"/>
      <c r="C2679" s="3"/>
      <c r="D2679" s="3">
        <f t="shared" si="104"/>
        <v>4400</v>
      </c>
      <c r="E2679" s="3">
        <v>727</v>
      </c>
      <c r="F2679" s="3">
        <f t="shared" si="103"/>
        <v>609.05009577594126</v>
      </c>
    </row>
    <row r="2680" spans="1:6" x14ac:dyDescent="0.3">
      <c r="A2680" s="3"/>
      <c r="B2680" s="4"/>
      <c r="C2680" s="3"/>
      <c r="D2680" s="3">
        <f t="shared" si="104"/>
        <v>4500</v>
      </c>
      <c r="E2680" s="3">
        <v>732</v>
      </c>
      <c r="F2680" s="3">
        <f t="shared" si="103"/>
        <v>627.17613338938042</v>
      </c>
    </row>
    <row r="2681" spans="1:6" x14ac:dyDescent="0.3">
      <c r="A2681" s="3"/>
      <c r="B2681" s="4"/>
      <c r="C2681" s="3"/>
      <c r="D2681" s="3">
        <f t="shared" si="104"/>
        <v>4600</v>
      </c>
      <c r="E2681" s="3">
        <v>739</v>
      </c>
      <c r="F2681" s="3">
        <f t="shared" si="103"/>
        <v>647.24424646140267</v>
      </c>
    </row>
    <row r="2682" spans="1:6" x14ac:dyDescent="0.3">
      <c r="A2682" s="3"/>
      <c r="B2682" s="4"/>
      <c r="C2682" s="3"/>
      <c r="D2682" s="3">
        <f t="shared" si="104"/>
        <v>4700</v>
      </c>
      <c r="E2682" s="3">
        <v>746</v>
      </c>
      <c r="F2682" s="3">
        <f t="shared" si="103"/>
        <v>667.57891891009285</v>
      </c>
    </row>
    <row r="2683" spans="1:6" x14ac:dyDescent="0.3">
      <c r="A2683" s="3"/>
      <c r="B2683" s="4"/>
      <c r="C2683" s="3"/>
      <c r="D2683" s="3">
        <f t="shared" si="104"/>
        <v>4800</v>
      </c>
      <c r="E2683" s="3">
        <v>751</v>
      </c>
      <c r="F2683" s="3">
        <f t="shared" si="103"/>
        <v>686.35231500972645</v>
      </c>
    </row>
    <row r="2684" spans="1:6" x14ac:dyDescent="0.3">
      <c r="A2684" s="3"/>
      <c r="B2684" s="4"/>
      <c r="C2684" s="3"/>
      <c r="D2684" s="3">
        <f t="shared" si="104"/>
        <v>4900</v>
      </c>
      <c r="E2684" s="3">
        <v>753</v>
      </c>
      <c r="F2684" s="3">
        <f t="shared" si="103"/>
        <v>702.51723720910661</v>
      </c>
    </row>
    <row r="2685" spans="1:6" x14ac:dyDescent="0.3">
      <c r="A2685" s="3"/>
      <c r="B2685" s="4"/>
      <c r="C2685" s="3"/>
      <c r="D2685" s="3">
        <f t="shared" si="104"/>
        <v>5000</v>
      </c>
      <c r="E2685" s="3">
        <v>754</v>
      </c>
      <c r="F2685" s="3">
        <f t="shared" si="103"/>
        <v>717.80632145657694</v>
      </c>
    </row>
    <row r="2686" spans="1:6" x14ac:dyDescent="0.3">
      <c r="A2686" s="3"/>
      <c r="B2686" s="4"/>
      <c r="C2686" s="3"/>
      <c r="D2686" s="3">
        <f t="shared" si="104"/>
        <v>5100</v>
      </c>
      <c r="E2686" s="3">
        <v>755</v>
      </c>
      <c r="F2686" s="3">
        <f t="shared" si="103"/>
        <v>733.13348561499993</v>
      </c>
    </row>
    <row r="2687" spans="1:6" x14ac:dyDescent="0.3">
      <c r="A2687" s="3"/>
      <c r="B2687" s="4"/>
      <c r="C2687" s="3"/>
      <c r="D2687" s="3">
        <f t="shared" si="104"/>
        <v>5200</v>
      </c>
      <c r="E2687" s="3">
        <v>757</v>
      </c>
      <c r="F2687" s="3">
        <f t="shared" si="103"/>
        <v>749.48880736914316</v>
      </c>
    </row>
    <row r="2688" spans="1:6" x14ac:dyDescent="0.3">
      <c r="A2688" s="3"/>
      <c r="B2688" s="4"/>
      <c r="C2688" s="3"/>
      <c r="D2688" s="3">
        <f t="shared" si="104"/>
        <v>5300</v>
      </c>
      <c r="E2688" s="3">
        <v>758</v>
      </c>
      <c r="F2688" s="3">
        <f t="shared" si="103"/>
        <v>764.91117130494763</v>
      </c>
    </row>
    <row r="2689" spans="1:6" x14ac:dyDescent="0.3">
      <c r="A2689" s="3"/>
      <c r="B2689" s="4"/>
      <c r="C2689" s="3"/>
      <c r="D2689" s="3">
        <f t="shared" si="104"/>
        <v>5400</v>
      </c>
      <c r="E2689" s="3">
        <v>759</v>
      </c>
      <c r="F2689" s="3">
        <f t="shared" si="103"/>
        <v>780.37161515170465</v>
      </c>
    </row>
    <row r="2690" spans="1:6" x14ac:dyDescent="0.3">
      <c r="A2690" s="3"/>
      <c r="B2690" s="4"/>
      <c r="C2690" s="3"/>
      <c r="D2690" s="3">
        <f t="shared" si="104"/>
        <v>5500</v>
      </c>
      <c r="E2690" s="3">
        <v>758</v>
      </c>
      <c r="F2690" s="3">
        <f t="shared" si="103"/>
        <v>793.77574380702106</v>
      </c>
    </row>
    <row r="2691" spans="1:6" x14ac:dyDescent="0.3">
      <c r="A2691" s="3"/>
      <c r="B2691" s="4"/>
      <c r="C2691" s="3"/>
      <c r="D2691" s="3">
        <f t="shared" si="104"/>
        <v>5600</v>
      </c>
      <c r="E2691" s="3">
        <v>757</v>
      </c>
      <c r="F2691" s="3">
        <f t="shared" si="103"/>
        <v>807.14179255138504</v>
      </c>
    </row>
    <row r="2692" spans="1:6" x14ac:dyDescent="0.3">
      <c r="A2692" s="3"/>
      <c r="B2692" s="4"/>
      <c r="C2692" s="3"/>
      <c r="D2692" s="3">
        <f t="shared" si="104"/>
        <v>5700</v>
      </c>
      <c r="E2692" s="3">
        <v>752</v>
      </c>
      <c r="F2692" s="3">
        <f t="shared" si="103"/>
        <v>816.1286515361993</v>
      </c>
    </row>
    <row r="2693" spans="1:6" x14ac:dyDescent="0.3">
      <c r="A2693" s="3"/>
      <c r="B2693" s="4"/>
      <c r="C2693" s="3"/>
      <c r="D2693" s="3">
        <f t="shared" si="104"/>
        <v>5800</v>
      </c>
      <c r="E2693" s="3">
        <v>747</v>
      </c>
      <c r="F2693" s="3">
        <f t="shared" si="103"/>
        <v>824.92511096625071</v>
      </c>
    </row>
    <row r="2694" spans="1:6" x14ac:dyDescent="0.3">
      <c r="A2694" s="3"/>
      <c r="B2694" s="4"/>
      <c r="C2694" s="3"/>
      <c r="D2694" s="3">
        <f t="shared" si="104"/>
        <v>5900</v>
      </c>
      <c r="E2694" s="3">
        <v>741</v>
      </c>
      <c r="F2694" s="3">
        <f t="shared" si="103"/>
        <v>832.40781346843733</v>
      </c>
    </row>
    <row r="2695" spans="1:6" x14ac:dyDescent="0.3">
      <c r="A2695" s="3"/>
      <c r="B2695" s="4"/>
      <c r="C2695" s="3"/>
      <c r="D2695" s="3">
        <f t="shared" si="104"/>
        <v>6000</v>
      </c>
      <c r="E2695" s="3">
        <v>732</v>
      </c>
      <c r="F2695" s="3">
        <f t="shared" si="103"/>
        <v>836.23484451917398</v>
      </c>
    </row>
    <row r="2696" spans="1:6" x14ac:dyDescent="0.3">
      <c r="A2696" s="3"/>
      <c r="B2696" s="4"/>
      <c r="C2696" s="3"/>
      <c r="D2696" s="3">
        <f t="shared" si="104"/>
        <v>6100</v>
      </c>
      <c r="E2696" s="3">
        <v>725</v>
      </c>
      <c r="F2696" s="3">
        <f t="shared" si="103"/>
        <v>842.04203093944602</v>
      </c>
    </row>
    <row r="2697" spans="1:6" x14ac:dyDescent="0.3">
      <c r="A2697" s="3"/>
      <c r="B2697" s="4"/>
      <c r="C2697" s="3"/>
      <c r="D2697" s="3">
        <f t="shared" si="104"/>
        <v>6200</v>
      </c>
      <c r="E2697" s="3">
        <v>717</v>
      </c>
      <c r="F2697" s="3">
        <f t="shared" si="103"/>
        <v>846.40218074351924</v>
      </c>
    </row>
    <row r="2698" spans="1:6" x14ac:dyDescent="0.3">
      <c r="A2698" s="3"/>
      <c r="B2698" s="4"/>
      <c r="C2698" s="3"/>
      <c r="D2698" s="3">
        <f t="shared" si="104"/>
        <v>6300</v>
      </c>
      <c r="E2698" s="3">
        <v>709</v>
      </c>
      <c r="F2698" s="3">
        <f t="shared" si="103"/>
        <v>850.4576912599714</v>
      </c>
    </row>
    <row r="2699" spans="1:6" x14ac:dyDescent="0.3">
      <c r="A2699" s="3"/>
      <c r="B2699" s="4"/>
      <c r="C2699" s="3"/>
      <c r="D2699" s="3">
        <f t="shared" si="104"/>
        <v>6400</v>
      </c>
      <c r="E2699" s="3">
        <v>697</v>
      </c>
      <c r="F2699" s="3">
        <f t="shared" si="103"/>
        <v>849.33433388686956</v>
      </c>
    </row>
    <row r="2700" spans="1:6" x14ac:dyDescent="0.3">
      <c r="A2700" s="3"/>
      <c r="B2700" s="4"/>
      <c r="C2700" s="3"/>
      <c r="D2700" s="3">
        <f t="shared" si="104"/>
        <v>6500</v>
      </c>
      <c r="E2700" s="3">
        <v>687</v>
      </c>
      <c r="F2700" s="3">
        <f t="shared" si="103"/>
        <v>850.22921179425589</v>
      </c>
    </row>
    <row r="2701" spans="1:6" x14ac:dyDescent="0.3">
      <c r="A2701" s="3"/>
      <c r="B2701" s="4"/>
      <c r="C2701" s="3"/>
      <c r="D2701" s="3">
        <f t="shared" si="104"/>
        <v>6600</v>
      </c>
      <c r="E2701" s="3">
        <v>678</v>
      </c>
      <c r="F2701" s="3">
        <f t="shared" si="103"/>
        <v>851.99992765355194</v>
      </c>
    </row>
    <row r="2702" spans="1:6" x14ac:dyDescent="0.3">
      <c r="A2702" s="3"/>
      <c r="B2702" s="4"/>
      <c r="C2702" s="3"/>
      <c r="D2702" s="3">
        <f t="shared" si="104"/>
        <v>6700</v>
      </c>
      <c r="E2702" s="3">
        <v>668</v>
      </c>
      <c r="F2702" s="3">
        <f t="shared" si="103"/>
        <v>852.15224729736235</v>
      </c>
    </row>
    <row r="2703" spans="1:6" x14ac:dyDescent="0.3">
      <c r="A2703" s="3"/>
      <c r="B2703" s="4"/>
      <c r="C2703" s="3"/>
      <c r="D2703" s="3">
        <f t="shared" si="104"/>
        <v>6800</v>
      </c>
      <c r="E2703" s="3">
        <v>654</v>
      </c>
      <c r="F2703" s="3">
        <f t="shared" si="103"/>
        <v>846.74489994209262</v>
      </c>
    </row>
    <row r="2704" spans="1:6" x14ac:dyDescent="0.3">
      <c r="A2704" s="3"/>
      <c r="B2704" s="4"/>
      <c r="C2704" s="3"/>
      <c r="D2704" s="3">
        <f t="shared" si="104"/>
        <v>6900</v>
      </c>
      <c r="E2704" s="3">
        <v>641</v>
      </c>
      <c r="F2704" s="3">
        <f t="shared" si="103"/>
        <v>842.11819076135123</v>
      </c>
    </row>
    <row r="2705" spans="1:6" x14ac:dyDescent="0.3">
      <c r="A2705" s="3"/>
      <c r="B2705" s="4"/>
      <c r="C2705" s="3"/>
      <c r="D2705" s="3">
        <f t="shared" si="104"/>
        <v>7000</v>
      </c>
      <c r="E2705" s="3">
        <v>627</v>
      </c>
      <c r="F2705" s="3">
        <f t="shared" si="103"/>
        <v>835.66364585488498</v>
      </c>
    </row>
    <row r="2706" spans="1:6" x14ac:dyDescent="0.3">
      <c r="A2706" s="3"/>
      <c r="B2706" s="4" t="s">
        <v>27</v>
      </c>
      <c r="C2706" s="3" t="s">
        <v>28</v>
      </c>
      <c r="D2706" s="3" t="s">
        <v>272</v>
      </c>
      <c r="E2706" s="3">
        <v>4</v>
      </c>
    </row>
    <row r="2707" spans="1:6" x14ac:dyDescent="0.3">
      <c r="A2707" s="3"/>
      <c r="B2707" s="4" t="s">
        <v>293</v>
      </c>
      <c r="C2707" s="3">
        <v>10.5</v>
      </c>
      <c r="D2707" s="3" t="s">
        <v>273</v>
      </c>
      <c r="E2707" s="3">
        <v>4.25</v>
      </c>
    </row>
    <row r="2708" spans="1:6" x14ac:dyDescent="0.3">
      <c r="A2708" s="3"/>
      <c r="B2708" s="4"/>
      <c r="C2708" s="3" t="s">
        <v>294</v>
      </c>
      <c r="D2708" s="4" t="s">
        <v>274</v>
      </c>
      <c r="E2708" s="3">
        <v>2.19</v>
      </c>
    </row>
    <row r="2709" spans="1:6" x14ac:dyDescent="0.3">
      <c r="A2709" s="3"/>
      <c r="B2709" s="4"/>
      <c r="C2709" s="3" t="s">
        <v>295</v>
      </c>
      <c r="D2709" s="4" t="s">
        <v>275</v>
      </c>
      <c r="E2709" s="3">
        <v>222</v>
      </c>
    </row>
    <row r="2710" spans="1:6" x14ac:dyDescent="0.3">
      <c r="A2710" s="3"/>
      <c r="B2710" s="4"/>
      <c r="C2710" s="3"/>
      <c r="D2710" s="4" t="s">
        <v>276</v>
      </c>
      <c r="E2710" s="3">
        <v>0.57599999999999996</v>
      </c>
    </row>
    <row r="2711" spans="1:6" ht="28.8" x14ac:dyDescent="0.3">
      <c r="A2711" s="3"/>
      <c r="B2711" s="4"/>
      <c r="C2711" s="3"/>
      <c r="D2711" s="4" t="s">
        <v>277</v>
      </c>
      <c r="E2711" s="3">
        <v>454</v>
      </c>
    </row>
    <row r="2712" spans="1:6" x14ac:dyDescent="0.3">
      <c r="A2712" s="3"/>
      <c r="B2712" s="4"/>
      <c r="C2712" s="3"/>
      <c r="D2712" s="3">
        <v>2500</v>
      </c>
      <c r="E2712" s="3"/>
      <c r="F2712" s="3">
        <f>E2712*D2712*2*PI()/60/550</f>
        <v>0</v>
      </c>
    </row>
    <row r="2713" spans="1:6" x14ac:dyDescent="0.3">
      <c r="A2713" s="3"/>
      <c r="B2713" s="4"/>
      <c r="C2713" s="3"/>
      <c r="D2713" s="3">
        <f>2600</f>
        <v>2600</v>
      </c>
      <c r="E2713" s="3"/>
      <c r="F2713" s="3">
        <f t="shared" ref="F2713:F2757" si="105">E2713*D2713*2*PI()/60/550</f>
        <v>0</v>
      </c>
    </row>
    <row r="2714" spans="1:6" x14ac:dyDescent="0.3">
      <c r="A2714" s="3"/>
      <c r="B2714" s="4"/>
      <c r="C2714" s="3"/>
      <c r="D2714" s="3">
        <f t="shared" ref="D2714:D2757" si="106">D2713+100</f>
        <v>2700</v>
      </c>
      <c r="E2714" s="3"/>
      <c r="F2714" s="3">
        <f t="shared" si="105"/>
        <v>0</v>
      </c>
    </row>
    <row r="2715" spans="1:6" x14ac:dyDescent="0.3">
      <c r="A2715" s="3"/>
      <c r="B2715" s="4"/>
      <c r="C2715" s="3"/>
      <c r="D2715" s="3">
        <f t="shared" si="106"/>
        <v>2800</v>
      </c>
      <c r="E2715" s="3"/>
      <c r="F2715" s="3">
        <f t="shared" si="105"/>
        <v>0</v>
      </c>
    </row>
    <row r="2716" spans="1:6" x14ac:dyDescent="0.3">
      <c r="A2716" s="3"/>
      <c r="B2716" s="4"/>
      <c r="C2716" s="3"/>
      <c r="D2716" s="3">
        <f t="shared" si="106"/>
        <v>2900</v>
      </c>
      <c r="E2716" s="3"/>
      <c r="F2716" s="3">
        <f t="shared" si="105"/>
        <v>0</v>
      </c>
    </row>
    <row r="2717" spans="1:6" x14ac:dyDescent="0.3">
      <c r="A2717" s="3"/>
      <c r="B2717" s="4"/>
      <c r="C2717" s="3"/>
      <c r="D2717" s="3">
        <f>D2716+100</f>
        <v>3000</v>
      </c>
      <c r="E2717" s="3">
        <v>539</v>
      </c>
      <c r="F2717" s="3">
        <f t="shared" si="105"/>
        <v>307.8760800517997</v>
      </c>
    </row>
    <row r="2718" spans="1:6" x14ac:dyDescent="0.3">
      <c r="A2718" s="3"/>
      <c r="B2718" s="4"/>
      <c r="C2718" s="3"/>
      <c r="D2718" s="3">
        <f t="shared" si="106"/>
        <v>3100</v>
      </c>
      <c r="E2718" s="3">
        <v>539</v>
      </c>
      <c r="F2718" s="3">
        <f t="shared" si="105"/>
        <v>318.13861605352639</v>
      </c>
    </row>
    <row r="2719" spans="1:6" x14ac:dyDescent="0.3">
      <c r="A2719" s="3"/>
      <c r="B2719" s="4"/>
      <c r="C2719" s="3"/>
      <c r="D2719" s="3">
        <f t="shared" si="106"/>
        <v>3200</v>
      </c>
      <c r="E2719" s="3">
        <v>542</v>
      </c>
      <c r="F2719" s="3">
        <f t="shared" si="105"/>
        <v>330.228987780978</v>
      </c>
    </row>
    <row r="2720" spans="1:6" x14ac:dyDescent="0.3">
      <c r="A2720" s="3"/>
      <c r="B2720" s="4"/>
      <c r="C2720" s="3"/>
      <c r="D2720" s="3">
        <f t="shared" si="106"/>
        <v>3300</v>
      </c>
      <c r="E2720" s="3">
        <v>549</v>
      </c>
      <c r="F2720" s="3">
        <f t="shared" si="105"/>
        <v>344.94687336415927</v>
      </c>
    </row>
    <row r="2721" spans="1:6" x14ac:dyDescent="0.3">
      <c r="A2721" s="3"/>
      <c r="B2721" s="4"/>
      <c r="C2721" s="3"/>
      <c r="D2721" s="3">
        <f t="shared" si="106"/>
        <v>3400</v>
      </c>
      <c r="E2721" s="3">
        <v>558</v>
      </c>
      <c r="F2721" s="3">
        <f t="shared" si="105"/>
        <v>361.2260352963973</v>
      </c>
    </row>
    <row r="2722" spans="1:6" x14ac:dyDescent="0.3">
      <c r="A2722" s="3"/>
      <c r="B2722" s="4"/>
      <c r="C2722" s="3"/>
      <c r="D2722" s="3">
        <f t="shared" si="106"/>
        <v>3500</v>
      </c>
      <c r="E2722" s="3">
        <v>567</v>
      </c>
      <c r="F2722" s="3">
        <f t="shared" si="105"/>
        <v>377.84791642720876</v>
      </c>
    </row>
    <row r="2723" spans="1:6" x14ac:dyDescent="0.3">
      <c r="A2723" s="3"/>
      <c r="B2723" s="4"/>
      <c r="C2723" s="3"/>
      <c r="D2723" s="3">
        <f t="shared" si="106"/>
        <v>3600</v>
      </c>
      <c r="E2723" s="3">
        <v>575</v>
      </c>
      <c r="F2723" s="3">
        <f t="shared" si="105"/>
        <v>394.12707835944684</v>
      </c>
    </row>
    <row r="2724" spans="1:6" x14ac:dyDescent="0.3">
      <c r="A2724" s="3"/>
      <c r="B2724" s="4"/>
      <c r="C2724" s="3"/>
      <c r="D2724" s="3">
        <f t="shared" si="106"/>
        <v>3700</v>
      </c>
      <c r="E2724" s="3">
        <v>581</v>
      </c>
      <c r="F2724" s="3">
        <f t="shared" si="105"/>
        <v>409.3019228740593</v>
      </c>
    </row>
    <row r="2725" spans="1:6" x14ac:dyDescent="0.3">
      <c r="A2725" s="3"/>
      <c r="B2725" s="4"/>
      <c r="C2725" s="3"/>
      <c r="D2725" s="3">
        <f t="shared" si="106"/>
        <v>3800</v>
      </c>
      <c r="E2725" s="3">
        <v>585</v>
      </c>
      <c r="F2725" s="3">
        <f t="shared" si="105"/>
        <v>423.2582102381885</v>
      </c>
    </row>
    <row r="2726" spans="1:6" x14ac:dyDescent="0.3">
      <c r="A2726" s="3"/>
      <c r="B2726" s="4"/>
      <c r="C2726" s="3"/>
      <c r="D2726" s="3">
        <f t="shared" si="106"/>
        <v>3900</v>
      </c>
      <c r="E2726" s="3">
        <v>587</v>
      </c>
      <c r="F2726" s="3">
        <f t="shared" si="105"/>
        <v>435.88170071897656</v>
      </c>
    </row>
    <row r="2727" spans="1:6" x14ac:dyDescent="0.3">
      <c r="A2727" s="3"/>
      <c r="B2727" s="4"/>
      <c r="C2727" s="3"/>
      <c r="D2727" s="3">
        <f t="shared" si="106"/>
        <v>4000</v>
      </c>
      <c r="E2727" s="3">
        <v>587</v>
      </c>
      <c r="F2727" s="3">
        <f t="shared" si="105"/>
        <v>447.05815458356574</v>
      </c>
    </row>
    <row r="2728" spans="1:6" x14ac:dyDescent="0.3">
      <c r="A2728" s="3"/>
      <c r="B2728" s="4"/>
      <c r="C2728" s="3"/>
      <c r="D2728" s="3">
        <f t="shared" si="106"/>
        <v>4100</v>
      </c>
      <c r="E2728" s="3">
        <v>587</v>
      </c>
      <c r="F2728" s="3">
        <f t="shared" si="105"/>
        <v>458.2346084481548</v>
      </c>
    </row>
    <row r="2729" spans="1:6" x14ac:dyDescent="0.3">
      <c r="A2729" s="3"/>
      <c r="B2729" s="4"/>
      <c r="C2729" s="3"/>
      <c r="D2729" s="3">
        <f t="shared" si="106"/>
        <v>4200</v>
      </c>
      <c r="E2729" s="3">
        <v>585</v>
      </c>
      <c r="F2729" s="3">
        <f t="shared" si="105"/>
        <v>467.81170605273468</v>
      </c>
    </row>
    <row r="2730" spans="1:6" x14ac:dyDescent="0.3">
      <c r="A2730" s="3"/>
      <c r="B2730" s="4"/>
      <c r="C2730" s="3"/>
      <c r="D2730" s="3">
        <f t="shared" si="106"/>
        <v>4300</v>
      </c>
      <c r="E2730" s="3">
        <v>583</v>
      </c>
      <c r="F2730" s="3">
        <f t="shared" si="105"/>
        <v>477.31264383540923</v>
      </c>
    </row>
    <row r="2731" spans="1:6" x14ac:dyDescent="0.3">
      <c r="A2731" s="3"/>
      <c r="B2731" s="4"/>
      <c r="C2731" s="3"/>
      <c r="D2731" s="3">
        <f t="shared" si="106"/>
        <v>4400</v>
      </c>
      <c r="E2731" s="3">
        <v>580</v>
      </c>
      <c r="F2731" s="3">
        <f t="shared" si="105"/>
        <v>485.89966375522135</v>
      </c>
    </row>
    <row r="2732" spans="1:6" x14ac:dyDescent="0.3">
      <c r="A2732" s="3"/>
      <c r="B2732" s="4"/>
      <c r="C2732" s="3"/>
      <c r="D2732" s="3">
        <f t="shared" si="106"/>
        <v>4500</v>
      </c>
      <c r="E2732" s="3">
        <v>576</v>
      </c>
      <c r="F2732" s="3">
        <f t="shared" si="105"/>
        <v>493.51564594574211</v>
      </c>
    </row>
    <row r="2733" spans="1:6" x14ac:dyDescent="0.3">
      <c r="A2733" s="3"/>
      <c r="B2733" s="4"/>
      <c r="C2733" s="3"/>
      <c r="D2733" s="3">
        <f t="shared" si="106"/>
        <v>4600</v>
      </c>
      <c r="E2733" s="3">
        <v>572</v>
      </c>
      <c r="F2733" s="3">
        <f t="shared" si="105"/>
        <v>500.97930849245233</v>
      </c>
    </row>
    <row r="2734" spans="1:6" x14ac:dyDescent="0.3">
      <c r="A2734" s="3"/>
      <c r="B2734" s="4"/>
      <c r="C2734" s="3"/>
      <c r="D2734" s="3">
        <f t="shared" si="106"/>
        <v>4700</v>
      </c>
      <c r="E2734" s="3">
        <v>567</v>
      </c>
      <c r="F2734" s="3">
        <f t="shared" si="105"/>
        <v>507.3957734879661</v>
      </c>
    </row>
    <row r="2735" spans="1:6" x14ac:dyDescent="0.3">
      <c r="A2735" s="3"/>
      <c r="B2735" s="4"/>
      <c r="C2735" s="3"/>
      <c r="D2735" s="3">
        <f t="shared" si="106"/>
        <v>4800</v>
      </c>
      <c r="E2735" s="3">
        <v>563</v>
      </c>
      <c r="F2735" s="3">
        <f t="shared" si="105"/>
        <v>514.53575679157927</v>
      </c>
    </row>
    <row r="2736" spans="1:6" x14ac:dyDescent="0.3">
      <c r="A2736" s="3"/>
      <c r="B2736" s="4"/>
      <c r="C2736" s="3"/>
      <c r="D2736" s="3">
        <f t="shared" si="106"/>
        <v>4900</v>
      </c>
      <c r="E2736" s="3">
        <v>559</v>
      </c>
      <c r="F2736" s="3">
        <f t="shared" si="105"/>
        <v>521.52342045138198</v>
      </c>
    </row>
    <row r="2737" spans="1:6" x14ac:dyDescent="0.3">
      <c r="A2737" s="3"/>
      <c r="B2737" s="4"/>
      <c r="C2737" s="3"/>
      <c r="D2737" s="3">
        <f t="shared" si="106"/>
        <v>5000</v>
      </c>
      <c r="E2737" s="3">
        <v>555</v>
      </c>
      <c r="F2737" s="3">
        <f t="shared" si="105"/>
        <v>528.35876446737427</v>
      </c>
    </row>
    <row r="2738" spans="1:6" x14ac:dyDescent="0.3">
      <c r="A2738" s="3"/>
      <c r="B2738" s="4"/>
      <c r="C2738" s="3"/>
      <c r="D2738" s="3">
        <f t="shared" si="106"/>
        <v>5100</v>
      </c>
      <c r="E2738" s="3">
        <v>552</v>
      </c>
      <c r="F2738" s="3">
        <f t="shared" si="105"/>
        <v>536.01282656884757</v>
      </c>
    </row>
    <row r="2739" spans="1:6" x14ac:dyDescent="0.3">
      <c r="A2739" s="3"/>
      <c r="B2739" s="4"/>
      <c r="C2739" s="3"/>
      <c r="D2739" s="3">
        <f t="shared" si="106"/>
        <v>5200</v>
      </c>
      <c r="E2739" s="3">
        <v>549</v>
      </c>
      <c r="F2739" s="3">
        <f t="shared" si="105"/>
        <v>543.55264893746312</v>
      </c>
    </row>
    <row r="2740" spans="1:6" x14ac:dyDescent="0.3">
      <c r="A2740" s="3"/>
      <c r="B2740" s="4"/>
      <c r="C2740" s="3"/>
      <c r="D2740" s="3">
        <f t="shared" si="106"/>
        <v>5300</v>
      </c>
      <c r="E2740" s="3">
        <v>545</v>
      </c>
      <c r="F2740" s="3">
        <f t="shared" si="105"/>
        <v>549.96911393297682</v>
      </c>
    </row>
    <row r="2741" spans="1:6" x14ac:dyDescent="0.3">
      <c r="A2741" s="3"/>
      <c r="B2741" s="4"/>
      <c r="C2741" s="3"/>
      <c r="D2741" s="3">
        <f t="shared" si="106"/>
        <v>5400</v>
      </c>
      <c r="E2741" s="3">
        <v>541</v>
      </c>
      <c r="F2741" s="3">
        <f t="shared" si="105"/>
        <v>556.23325928468012</v>
      </c>
    </row>
    <row r="2742" spans="1:6" x14ac:dyDescent="0.3">
      <c r="A2742" s="3"/>
      <c r="B2742" s="4"/>
      <c r="C2742" s="3"/>
      <c r="D2742" s="3">
        <f t="shared" si="106"/>
        <v>5500</v>
      </c>
      <c r="E2742" s="3">
        <v>536</v>
      </c>
      <c r="F2742" s="3">
        <f t="shared" si="105"/>
        <v>561.29788744137647</v>
      </c>
    </row>
    <row r="2743" spans="1:6" x14ac:dyDescent="0.3">
      <c r="A2743" s="3"/>
      <c r="B2743" s="4"/>
      <c r="C2743" s="3"/>
      <c r="D2743" s="3">
        <f t="shared" si="106"/>
        <v>5600</v>
      </c>
      <c r="E2743" s="3">
        <v>530</v>
      </c>
      <c r="F2743" s="3">
        <f t="shared" si="105"/>
        <v>565.10587853663674</v>
      </c>
    </row>
    <row r="2744" spans="1:6" x14ac:dyDescent="0.3">
      <c r="A2744" s="3"/>
      <c r="B2744" s="4"/>
      <c r="C2744" s="3"/>
      <c r="D2744" s="3">
        <f t="shared" si="106"/>
        <v>5700</v>
      </c>
      <c r="E2744" s="3">
        <v>524</v>
      </c>
      <c r="F2744" s="3">
        <f t="shared" si="105"/>
        <v>568.68539016618149</v>
      </c>
    </row>
    <row r="2745" spans="1:6" x14ac:dyDescent="0.3">
      <c r="A2745" s="3"/>
      <c r="B2745" s="4"/>
      <c r="C2745" s="3"/>
      <c r="D2745" s="3">
        <f t="shared" si="106"/>
        <v>5800</v>
      </c>
      <c r="E2745" s="3">
        <v>516</v>
      </c>
      <c r="F2745" s="3">
        <f t="shared" si="105"/>
        <v>569.82778749475949</v>
      </c>
    </row>
    <row r="2746" spans="1:6" x14ac:dyDescent="0.3">
      <c r="A2746" s="3"/>
      <c r="B2746" s="4"/>
      <c r="C2746" s="3"/>
      <c r="D2746" s="3">
        <f t="shared" si="106"/>
        <v>5900</v>
      </c>
      <c r="E2746" s="3">
        <v>507</v>
      </c>
      <c r="F2746" s="3">
        <f t="shared" si="105"/>
        <v>569.54218816261505</v>
      </c>
    </row>
    <row r="2747" spans="1:6" x14ac:dyDescent="0.3">
      <c r="A2747" s="3"/>
      <c r="B2747" s="4"/>
      <c r="C2747" s="3"/>
      <c r="D2747" s="3">
        <f t="shared" si="106"/>
        <v>6000</v>
      </c>
      <c r="E2747" s="3">
        <v>597</v>
      </c>
      <c r="F2747" s="3">
        <f t="shared" si="105"/>
        <v>682.01120516112962</v>
      </c>
    </row>
    <row r="2748" spans="1:6" x14ac:dyDescent="0.3">
      <c r="A2748" s="3"/>
      <c r="B2748" s="4"/>
      <c r="C2748" s="3"/>
      <c r="D2748" s="3">
        <f t="shared" si="106"/>
        <v>6100</v>
      </c>
      <c r="E2748" s="3">
        <v>485</v>
      </c>
      <c r="F2748" s="3">
        <f t="shared" si="105"/>
        <v>563.29708276638803</v>
      </c>
    </row>
    <row r="2749" spans="1:6" x14ac:dyDescent="0.3">
      <c r="A2749" s="3"/>
      <c r="B2749" s="4"/>
      <c r="C2749" s="3"/>
      <c r="D2749" s="3">
        <f t="shared" si="106"/>
        <v>6200</v>
      </c>
      <c r="E2749" s="3">
        <v>470</v>
      </c>
      <c r="F2749" s="3">
        <f t="shared" si="105"/>
        <v>554.82430257943372</v>
      </c>
    </row>
    <row r="2750" spans="1:6" x14ac:dyDescent="0.3">
      <c r="A2750" s="3"/>
      <c r="B2750" s="4"/>
      <c r="C2750" s="3"/>
      <c r="D2750" s="3">
        <f t="shared" si="106"/>
        <v>6300</v>
      </c>
      <c r="E2750" s="3"/>
      <c r="F2750" s="3">
        <f t="shared" si="105"/>
        <v>0</v>
      </c>
    </row>
    <row r="2751" spans="1:6" x14ac:dyDescent="0.3">
      <c r="A2751" s="3"/>
      <c r="B2751" s="4"/>
      <c r="C2751" s="3"/>
      <c r="D2751" s="3">
        <f t="shared" si="106"/>
        <v>6400</v>
      </c>
      <c r="E2751" s="3"/>
      <c r="F2751" s="3">
        <f t="shared" si="105"/>
        <v>0</v>
      </c>
    </row>
    <row r="2752" spans="1:6" x14ac:dyDescent="0.3">
      <c r="A2752" s="3"/>
      <c r="B2752" s="4"/>
      <c r="C2752" s="3"/>
      <c r="D2752" s="3">
        <f t="shared" si="106"/>
        <v>6500</v>
      </c>
      <c r="E2752" s="3"/>
      <c r="F2752" s="3">
        <f t="shared" si="105"/>
        <v>0</v>
      </c>
    </row>
    <row r="2753" spans="1:6" x14ac:dyDescent="0.3">
      <c r="A2753" s="3"/>
      <c r="B2753" s="4"/>
      <c r="C2753" s="3"/>
      <c r="D2753" s="3">
        <f t="shared" si="106"/>
        <v>6600</v>
      </c>
      <c r="E2753" s="3"/>
      <c r="F2753" s="3">
        <f t="shared" si="105"/>
        <v>0</v>
      </c>
    </row>
    <row r="2754" spans="1:6" x14ac:dyDescent="0.3">
      <c r="A2754" s="3"/>
      <c r="B2754" s="4"/>
      <c r="C2754" s="3"/>
      <c r="D2754" s="3">
        <f t="shared" si="106"/>
        <v>6700</v>
      </c>
      <c r="E2754" s="3"/>
      <c r="F2754" s="3">
        <f t="shared" si="105"/>
        <v>0</v>
      </c>
    </row>
    <row r="2755" spans="1:6" x14ac:dyDescent="0.3">
      <c r="A2755" s="3"/>
      <c r="B2755" s="4"/>
      <c r="C2755" s="3"/>
      <c r="D2755" s="3">
        <f t="shared" si="106"/>
        <v>6800</v>
      </c>
      <c r="E2755" s="3"/>
      <c r="F2755" s="3">
        <f t="shared" si="105"/>
        <v>0</v>
      </c>
    </row>
    <row r="2756" spans="1:6" x14ac:dyDescent="0.3">
      <c r="A2756" s="3"/>
      <c r="B2756" s="4"/>
      <c r="C2756" s="3"/>
      <c r="D2756" s="3">
        <f t="shared" si="106"/>
        <v>6900</v>
      </c>
      <c r="E2756" s="3"/>
      <c r="F2756" s="3">
        <f t="shared" si="105"/>
        <v>0</v>
      </c>
    </row>
    <row r="2757" spans="1:6" x14ac:dyDescent="0.3">
      <c r="A2757" s="3"/>
      <c r="B2757" s="4"/>
      <c r="C2757" s="3"/>
      <c r="D2757" s="3">
        <f t="shared" si="106"/>
        <v>7000</v>
      </c>
      <c r="E2757" s="3"/>
      <c r="F2757" s="3">
        <f t="shared" si="105"/>
        <v>0</v>
      </c>
    </row>
    <row r="2758" spans="1:6" x14ac:dyDescent="0.3">
      <c r="A2758" s="3"/>
      <c r="B2758" s="4" t="s">
        <v>27</v>
      </c>
      <c r="C2758" s="3" t="s">
        <v>243</v>
      </c>
      <c r="D2758" s="3" t="s">
        <v>272</v>
      </c>
      <c r="E2758" s="3">
        <v>4</v>
      </c>
    </row>
    <row r="2759" spans="1:6" x14ac:dyDescent="0.3">
      <c r="A2759" s="3"/>
      <c r="B2759" s="4"/>
      <c r="C2759" s="3">
        <v>10.5</v>
      </c>
      <c r="D2759" s="3" t="s">
        <v>273</v>
      </c>
      <c r="E2759" s="3">
        <v>4.25</v>
      </c>
    </row>
    <row r="2760" spans="1:6" x14ac:dyDescent="0.3">
      <c r="A2760" s="3"/>
      <c r="B2760" s="4"/>
      <c r="C2760" s="3" t="s">
        <v>296</v>
      </c>
      <c r="D2760" s="4" t="s">
        <v>274</v>
      </c>
      <c r="E2760" s="3">
        <v>2.19</v>
      </c>
    </row>
    <row r="2761" spans="1:6" x14ac:dyDescent="0.3">
      <c r="A2761" s="3"/>
      <c r="B2761" s="4"/>
      <c r="C2761" s="3" t="s">
        <v>297</v>
      </c>
      <c r="D2761" s="4" t="s">
        <v>275</v>
      </c>
      <c r="E2761" s="3">
        <v>234</v>
      </c>
    </row>
    <row r="2762" spans="1:6" x14ac:dyDescent="0.3">
      <c r="A2762" s="3"/>
      <c r="B2762" s="4"/>
      <c r="C2762" s="3"/>
      <c r="D2762" s="4" t="s">
        <v>276</v>
      </c>
      <c r="E2762" s="3">
        <v>0.61</v>
      </c>
    </row>
    <row r="2763" spans="1:6" ht="28.8" x14ac:dyDescent="0.3">
      <c r="A2763" s="3"/>
      <c r="B2763" s="4"/>
      <c r="C2763" s="3"/>
      <c r="D2763" s="4" t="s">
        <v>277</v>
      </c>
      <c r="E2763" s="3">
        <v>454</v>
      </c>
    </row>
    <row r="2764" spans="1:6" x14ac:dyDescent="0.3">
      <c r="A2764" s="3"/>
      <c r="B2764" s="4"/>
      <c r="C2764" s="3"/>
      <c r="D2764" s="3">
        <v>2500</v>
      </c>
      <c r="E2764" s="3"/>
      <c r="F2764" s="3">
        <f>E2764*D2764*2*PI()/60/550</f>
        <v>0</v>
      </c>
    </row>
    <row r="2765" spans="1:6" x14ac:dyDescent="0.3">
      <c r="A2765" s="3"/>
      <c r="B2765" s="4"/>
      <c r="C2765" s="3"/>
      <c r="D2765" s="3">
        <f>2600</f>
        <v>2600</v>
      </c>
      <c r="E2765" s="3"/>
      <c r="F2765" s="3">
        <f t="shared" ref="F2765:F2809" si="107">E2765*D2765*2*PI()/60/550</f>
        <v>0</v>
      </c>
    </row>
    <row r="2766" spans="1:6" x14ac:dyDescent="0.3">
      <c r="A2766" s="3"/>
      <c r="B2766" s="4"/>
      <c r="C2766" s="3"/>
      <c r="D2766" s="3">
        <f t="shared" ref="D2766:D2809" si="108">D2765+100</f>
        <v>2700</v>
      </c>
      <c r="E2766" s="3"/>
      <c r="F2766" s="3">
        <f t="shared" si="107"/>
        <v>0</v>
      </c>
    </row>
    <row r="2767" spans="1:6" x14ac:dyDescent="0.3">
      <c r="A2767" s="3"/>
      <c r="B2767" s="4"/>
      <c r="C2767" s="3"/>
      <c r="D2767" s="3">
        <f t="shared" si="108"/>
        <v>2800</v>
      </c>
      <c r="E2767" s="3"/>
      <c r="F2767" s="3">
        <f t="shared" si="107"/>
        <v>0</v>
      </c>
    </row>
    <row r="2768" spans="1:6" x14ac:dyDescent="0.3">
      <c r="A2768" s="3"/>
      <c r="B2768" s="4"/>
      <c r="C2768" s="3"/>
      <c r="D2768" s="3">
        <f t="shared" si="108"/>
        <v>2900</v>
      </c>
      <c r="E2768" s="3"/>
      <c r="F2768" s="3">
        <f t="shared" si="107"/>
        <v>0</v>
      </c>
    </row>
    <row r="2769" spans="1:6" x14ac:dyDescent="0.3">
      <c r="A2769" s="3"/>
      <c r="B2769" s="4"/>
      <c r="C2769" s="3"/>
      <c r="D2769" s="3">
        <f>D2768+100</f>
        <v>3000</v>
      </c>
      <c r="E2769" s="3">
        <v>508</v>
      </c>
      <c r="F2769" s="3">
        <f t="shared" si="107"/>
        <v>290.16892145883907</v>
      </c>
    </row>
    <row r="2770" spans="1:6" x14ac:dyDescent="0.3">
      <c r="A2770" s="3"/>
      <c r="B2770" s="4"/>
      <c r="C2770" s="3"/>
      <c r="D2770" s="3">
        <f t="shared" si="108"/>
        <v>3100</v>
      </c>
      <c r="E2770" s="3">
        <v>508</v>
      </c>
      <c r="F2770" s="3">
        <f t="shared" si="107"/>
        <v>299.84121884080042</v>
      </c>
    </row>
    <row r="2771" spans="1:6" x14ac:dyDescent="0.3">
      <c r="A2771" s="3"/>
      <c r="B2771" s="4"/>
      <c r="C2771" s="3"/>
      <c r="D2771" s="3">
        <f t="shared" si="108"/>
        <v>3200</v>
      </c>
      <c r="E2771" s="3">
        <v>513</v>
      </c>
      <c r="F2771" s="3">
        <f t="shared" si="107"/>
        <v>312.55990909896991</v>
      </c>
    </row>
    <row r="2772" spans="1:6" x14ac:dyDescent="0.3">
      <c r="A2772" s="3"/>
      <c r="B2772" s="4"/>
      <c r="C2772" s="3"/>
      <c r="D2772" s="3">
        <f t="shared" si="108"/>
        <v>3300</v>
      </c>
      <c r="E2772" s="3">
        <v>523</v>
      </c>
      <c r="F2772" s="3">
        <f t="shared" si="107"/>
        <v>328.61059156549237</v>
      </c>
    </row>
    <row r="2773" spans="1:6" x14ac:dyDescent="0.3">
      <c r="A2773" s="3"/>
      <c r="B2773" s="4"/>
      <c r="C2773" s="3"/>
      <c r="D2773" s="3">
        <f t="shared" si="108"/>
        <v>3400</v>
      </c>
      <c r="E2773" s="3">
        <v>535</v>
      </c>
      <c r="F2773" s="3">
        <f t="shared" si="107"/>
        <v>346.33679011392928</v>
      </c>
    </row>
    <row r="2774" spans="1:6" x14ac:dyDescent="0.3">
      <c r="A2774" s="3"/>
      <c r="B2774" s="4"/>
      <c r="C2774" s="3"/>
      <c r="D2774" s="3">
        <f t="shared" si="108"/>
        <v>3500</v>
      </c>
      <c r="E2774" s="3">
        <v>547</v>
      </c>
      <c r="F2774" s="3">
        <f t="shared" si="107"/>
        <v>364.5199475937975</v>
      </c>
    </row>
    <row r="2775" spans="1:6" x14ac:dyDescent="0.3">
      <c r="A2775" s="3"/>
      <c r="B2775" s="4"/>
      <c r="C2775" s="3"/>
      <c r="D2775" s="3">
        <f t="shared" si="108"/>
        <v>3600</v>
      </c>
      <c r="E2775" s="3">
        <v>557</v>
      </c>
      <c r="F2775" s="3">
        <f t="shared" si="107"/>
        <v>381.78918721080322</v>
      </c>
    </row>
    <row r="2776" spans="1:6" x14ac:dyDescent="0.3">
      <c r="A2776" s="3"/>
      <c r="B2776" s="4"/>
      <c r="C2776" s="3"/>
      <c r="D2776" s="3">
        <f t="shared" si="108"/>
        <v>3700</v>
      </c>
      <c r="E2776" s="3">
        <v>564</v>
      </c>
      <c r="F2776" s="3">
        <f t="shared" si="107"/>
        <v>397.3257908794655</v>
      </c>
    </row>
    <row r="2777" spans="1:6" x14ac:dyDescent="0.3">
      <c r="A2777" s="3"/>
      <c r="B2777" s="4"/>
      <c r="C2777" s="3"/>
      <c r="D2777" s="3">
        <f t="shared" si="108"/>
        <v>3800</v>
      </c>
      <c r="E2777" s="3">
        <v>569</v>
      </c>
      <c r="F2777" s="3">
        <f t="shared" si="107"/>
        <v>411.68191730859701</v>
      </c>
    </row>
    <row r="2778" spans="1:6" x14ac:dyDescent="0.3">
      <c r="A2778" s="3"/>
      <c r="B2778" s="4"/>
      <c r="C2778" s="3"/>
      <c r="D2778" s="3">
        <f t="shared" si="108"/>
        <v>3900</v>
      </c>
      <c r="E2778" s="3">
        <v>573</v>
      </c>
      <c r="F2778" s="3">
        <f t="shared" si="107"/>
        <v>425.48588502891585</v>
      </c>
    </row>
    <row r="2779" spans="1:6" x14ac:dyDescent="0.3">
      <c r="A2779" s="3"/>
      <c r="B2779" s="4"/>
      <c r="C2779" s="3"/>
      <c r="D2779" s="3">
        <f t="shared" si="108"/>
        <v>4000</v>
      </c>
      <c r="E2779" s="3">
        <v>576</v>
      </c>
      <c r="F2779" s="3">
        <f t="shared" si="107"/>
        <v>438.68057417399297</v>
      </c>
    </row>
    <row r="2780" spans="1:6" x14ac:dyDescent="0.3">
      <c r="A2780" s="3"/>
      <c r="B2780" s="4"/>
      <c r="C2780" s="3"/>
      <c r="D2780" s="3">
        <f t="shared" si="108"/>
        <v>4100</v>
      </c>
      <c r="E2780" s="3">
        <v>578</v>
      </c>
      <c r="F2780" s="3">
        <f t="shared" si="107"/>
        <v>451.20886487739949</v>
      </c>
    </row>
    <row r="2781" spans="1:6" x14ac:dyDescent="0.3">
      <c r="A2781" s="3"/>
      <c r="B2781" s="4"/>
      <c r="C2781" s="3"/>
      <c r="D2781" s="3">
        <f t="shared" si="108"/>
        <v>4200</v>
      </c>
      <c r="E2781" s="3">
        <v>580</v>
      </c>
      <c r="F2781" s="3">
        <f t="shared" si="107"/>
        <v>463.81331540271128</v>
      </c>
    </row>
    <row r="2782" spans="1:6" x14ac:dyDescent="0.3">
      <c r="A2782" s="3"/>
      <c r="B2782" s="4"/>
      <c r="C2782" s="3"/>
      <c r="D2782" s="3">
        <f t="shared" si="108"/>
        <v>4300</v>
      </c>
      <c r="E2782" s="3">
        <v>580</v>
      </c>
      <c r="F2782" s="3">
        <f t="shared" si="107"/>
        <v>474.85648957896626</v>
      </c>
    </row>
    <row r="2783" spans="1:6" x14ac:dyDescent="0.3">
      <c r="A2783" s="3"/>
      <c r="B2783" s="4"/>
      <c r="C2783" s="3"/>
      <c r="D2783" s="3">
        <f t="shared" si="108"/>
        <v>4400</v>
      </c>
      <c r="E2783" s="3">
        <v>579</v>
      </c>
      <c r="F2783" s="3">
        <f t="shared" si="107"/>
        <v>485.06190571426401</v>
      </c>
    </row>
    <row r="2784" spans="1:6" x14ac:dyDescent="0.3">
      <c r="A2784" s="3"/>
      <c r="B2784" s="4"/>
      <c r="C2784" s="3"/>
      <c r="D2784" s="3">
        <f t="shared" si="108"/>
        <v>4500</v>
      </c>
      <c r="E2784" s="3">
        <v>577</v>
      </c>
      <c r="F2784" s="3">
        <f t="shared" si="107"/>
        <v>494.37244394217566</v>
      </c>
    </row>
    <row r="2785" spans="1:6" x14ac:dyDescent="0.3">
      <c r="A2785" s="3"/>
      <c r="B2785" s="4"/>
      <c r="C2785" s="3"/>
      <c r="D2785" s="3">
        <f t="shared" si="108"/>
        <v>4600</v>
      </c>
      <c r="E2785" s="3">
        <v>575</v>
      </c>
      <c r="F2785" s="3">
        <f t="shared" si="107"/>
        <v>503.60682234818199</v>
      </c>
    </row>
    <row r="2786" spans="1:6" x14ac:dyDescent="0.3">
      <c r="A2786" s="3"/>
      <c r="B2786" s="4"/>
      <c r="C2786" s="3"/>
      <c r="D2786" s="3">
        <f t="shared" si="108"/>
        <v>4700</v>
      </c>
      <c r="E2786" s="3">
        <v>572</v>
      </c>
      <c r="F2786" s="3">
        <f t="shared" si="107"/>
        <v>511.87016302489695</v>
      </c>
    </row>
    <row r="2787" spans="1:6" x14ac:dyDescent="0.3">
      <c r="A2787" s="3"/>
      <c r="B2787" s="4"/>
      <c r="C2787" s="3"/>
      <c r="D2787" s="3">
        <f t="shared" si="108"/>
        <v>4800</v>
      </c>
      <c r="E2787" s="3">
        <v>570</v>
      </c>
      <c r="F2787" s="3">
        <f t="shared" si="107"/>
        <v>520.93318183161659</v>
      </c>
    </row>
    <row r="2788" spans="1:6" x14ac:dyDescent="0.3">
      <c r="A2788" s="3"/>
      <c r="B2788" s="4"/>
      <c r="C2788" s="3"/>
      <c r="D2788" s="3">
        <f t="shared" si="108"/>
        <v>4900</v>
      </c>
      <c r="E2788" s="3">
        <v>568</v>
      </c>
      <c r="F2788" s="3">
        <f t="shared" si="107"/>
        <v>529.92004081643097</v>
      </c>
    </row>
    <row r="2789" spans="1:6" x14ac:dyDescent="0.3">
      <c r="A2789" s="3"/>
      <c r="B2789" s="4"/>
      <c r="C2789" s="3"/>
      <c r="D2789" s="3">
        <f t="shared" si="108"/>
        <v>5000</v>
      </c>
      <c r="E2789" s="3">
        <v>565</v>
      </c>
      <c r="F2789" s="3">
        <f t="shared" si="107"/>
        <v>537.87874220552521</v>
      </c>
    </row>
    <row r="2790" spans="1:6" x14ac:dyDescent="0.3">
      <c r="A2790" s="3"/>
      <c r="B2790" s="4"/>
      <c r="C2790" s="3"/>
      <c r="D2790" s="3">
        <f t="shared" si="108"/>
        <v>5100</v>
      </c>
      <c r="E2790" s="3">
        <v>563</v>
      </c>
      <c r="F2790" s="3">
        <f t="shared" si="107"/>
        <v>546.6942415910529</v>
      </c>
    </row>
    <row r="2791" spans="1:6" x14ac:dyDescent="0.3">
      <c r="A2791" s="3"/>
      <c r="B2791" s="4"/>
      <c r="C2791" s="3"/>
      <c r="D2791" s="3">
        <f t="shared" si="108"/>
        <v>5200</v>
      </c>
      <c r="E2791" s="3">
        <v>559</v>
      </c>
      <c r="F2791" s="3">
        <f t="shared" si="107"/>
        <v>553.45342578513998</v>
      </c>
    </row>
    <row r="2792" spans="1:6" x14ac:dyDescent="0.3">
      <c r="A2792" s="3"/>
      <c r="B2792" s="4"/>
      <c r="C2792" s="3"/>
      <c r="D2792" s="3">
        <f t="shared" si="108"/>
        <v>5300</v>
      </c>
      <c r="E2792" s="3">
        <v>556</v>
      </c>
      <c r="F2792" s="3">
        <f t="shared" si="107"/>
        <v>561.06940797566062</v>
      </c>
    </row>
    <row r="2793" spans="1:6" x14ac:dyDescent="0.3">
      <c r="A2793" s="3"/>
      <c r="B2793" s="4"/>
      <c r="C2793" s="3"/>
      <c r="D2793" s="3">
        <f t="shared" si="108"/>
        <v>5400</v>
      </c>
      <c r="E2793" s="3">
        <v>552</v>
      </c>
      <c r="F2793" s="3">
        <f t="shared" si="107"/>
        <v>567.54299283760338</v>
      </c>
    </row>
    <row r="2794" spans="1:6" x14ac:dyDescent="0.3">
      <c r="A2794" s="3"/>
      <c r="B2794" s="4"/>
      <c r="C2794" s="3"/>
      <c r="D2794" s="3">
        <f t="shared" si="108"/>
        <v>5500</v>
      </c>
      <c r="E2794" s="3">
        <v>548</v>
      </c>
      <c r="F2794" s="3">
        <f t="shared" si="107"/>
        <v>573.86425805573549</v>
      </c>
    </row>
    <row r="2795" spans="1:6" x14ac:dyDescent="0.3">
      <c r="A2795" s="3"/>
      <c r="B2795" s="4"/>
      <c r="C2795" s="3"/>
      <c r="D2795" s="3">
        <f t="shared" si="108"/>
        <v>5600</v>
      </c>
      <c r="E2795" s="3">
        <v>544</v>
      </c>
      <c r="F2795" s="3">
        <f t="shared" si="107"/>
        <v>580.03320363005741</v>
      </c>
    </row>
    <row r="2796" spans="1:6" x14ac:dyDescent="0.3">
      <c r="A2796" s="3"/>
      <c r="B2796" s="4"/>
      <c r="C2796" s="3"/>
      <c r="D2796" s="3">
        <f t="shared" si="108"/>
        <v>5700</v>
      </c>
      <c r="E2796" s="3">
        <v>541</v>
      </c>
      <c r="F2796" s="3">
        <f t="shared" si="107"/>
        <v>587.13510702271799</v>
      </c>
    </row>
    <row r="2797" spans="1:6" x14ac:dyDescent="0.3">
      <c r="A2797" s="3"/>
      <c r="B2797" s="4"/>
      <c r="C2797" s="3"/>
      <c r="D2797" s="3">
        <f t="shared" si="108"/>
        <v>5800</v>
      </c>
      <c r="E2797" s="3">
        <v>537</v>
      </c>
      <c r="F2797" s="3">
        <f t="shared" si="107"/>
        <v>593.01845326489513</v>
      </c>
    </row>
    <row r="2798" spans="1:6" x14ac:dyDescent="0.3">
      <c r="A2798" s="3"/>
      <c r="B2798" s="4"/>
      <c r="C2798" s="3"/>
      <c r="D2798" s="3">
        <f t="shared" si="108"/>
        <v>5900</v>
      </c>
      <c r="E2798" s="3">
        <v>531</v>
      </c>
      <c r="F2798" s="3">
        <f t="shared" si="107"/>
        <v>596.5027651170584</v>
      </c>
    </row>
    <row r="2799" spans="1:6" x14ac:dyDescent="0.3">
      <c r="A2799" s="3"/>
      <c r="B2799" s="4"/>
      <c r="C2799" s="3"/>
      <c r="D2799" s="3">
        <f t="shared" si="108"/>
        <v>6000</v>
      </c>
      <c r="E2799" s="3">
        <v>524</v>
      </c>
      <c r="F2799" s="3">
        <f t="shared" si="107"/>
        <v>598.61620017492783</v>
      </c>
    </row>
    <row r="2800" spans="1:6" x14ac:dyDescent="0.3">
      <c r="A2800" s="3"/>
      <c r="B2800" s="4"/>
      <c r="C2800" s="3"/>
      <c r="D2800" s="3">
        <f t="shared" si="108"/>
        <v>6100</v>
      </c>
      <c r="E2800" s="3">
        <v>516</v>
      </c>
      <c r="F2800" s="3">
        <f t="shared" si="107"/>
        <v>599.30163857207469</v>
      </c>
    </row>
    <row r="2801" spans="1:6" x14ac:dyDescent="0.3">
      <c r="A2801" s="3"/>
      <c r="B2801" s="4"/>
      <c r="C2801" s="3"/>
      <c r="D2801" s="3">
        <f t="shared" si="108"/>
        <v>6200</v>
      </c>
      <c r="E2801" s="3">
        <v>505</v>
      </c>
      <c r="F2801" s="3">
        <f t="shared" si="107"/>
        <v>596.14100596300864</v>
      </c>
    </row>
    <row r="2802" spans="1:6" x14ac:dyDescent="0.3">
      <c r="A2802" s="3"/>
      <c r="B2802" s="4"/>
      <c r="C2802" s="3"/>
      <c r="D2802" s="3">
        <f t="shared" si="108"/>
        <v>6300</v>
      </c>
      <c r="E2802" s="3"/>
      <c r="F2802" s="3">
        <f t="shared" si="107"/>
        <v>0</v>
      </c>
    </row>
    <row r="2803" spans="1:6" x14ac:dyDescent="0.3">
      <c r="A2803" s="3"/>
      <c r="B2803" s="4"/>
      <c r="C2803" s="3"/>
      <c r="D2803" s="3">
        <f t="shared" si="108"/>
        <v>6400</v>
      </c>
      <c r="E2803" s="3"/>
      <c r="F2803" s="3">
        <f t="shared" si="107"/>
        <v>0</v>
      </c>
    </row>
    <row r="2804" spans="1:6" x14ac:dyDescent="0.3">
      <c r="A2804" s="3"/>
      <c r="B2804" s="4"/>
      <c r="C2804" s="3"/>
      <c r="D2804" s="3">
        <f t="shared" si="108"/>
        <v>6500</v>
      </c>
      <c r="E2804" s="3"/>
      <c r="F2804" s="3">
        <f t="shared" si="107"/>
        <v>0</v>
      </c>
    </row>
    <row r="2805" spans="1:6" x14ac:dyDescent="0.3">
      <c r="A2805" s="3"/>
      <c r="B2805" s="4"/>
      <c r="C2805" s="3"/>
      <c r="D2805" s="3">
        <f t="shared" si="108"/>
        <v>6600</v>
      </c>
      <c r="E2805" s="3"/>
      <c r="F2805" s="3">
        <f t="shared" si="107"/>
        <v>0</v>
      </c>
    </row>
    <row r="2806" spans="1:6" x14ac:dyDescent="0.3">
      <c r="A2806" s="3"/>
      <c r="B2806" s="4"/>
      <c r="C2806" s="3"/>
      <c r="D2806" s="3">
        <f t="shared" si="108"/>
        <v>6700</v>
      </c>
      <c r="E2806" s="3"/>
      <c r="F2806" s="3">
        <f t="shared" si="107"/>
        <v>0</v>
      </c>
    </row>
    <row r="2807" spans="1:6" x14ac:dyDescent="0.3">
      <c r="A2807" s="3"/>
      <c r="B2807" s="4"/>
      <c r="C2807" s="3"/>
      <c r="D2807" s="3">
        <f t="shared" si="108"/>
        <v>6800</v>
      </c>
      <c r="E2807" s="3"/>
      <c r="F2807" s="3">
        <f t="shared" si="107"/>
        <v>0</v>
      </c>
    </row>
    <row r="2808" spans="1:6" x14ac:dyDescent="0.3">
      <c r="A2808" s="3"/>
      <c r="B2808" s="4"/>
      <c r="C2808" s="3"/>
      <c r="D2808" s="3">
        <f t="shared" si="108"/>
        <v>6900</v>
      </c>
      <c r="E2808" s="3"/>
      <c r="F2808" s="3">
        <f t="shared" si="107"/>
        <v>0</v>
      </c>
    </row>
    <row r="2809" spans="1:6" x14ac:dyDescent="0.3">
      <c r="A2809" s="3"/>
      <c r="B2809" s="4"/>
      <c r="C2809" s="3"/>
      <c r="D2809" s="3">
        <f t="shared" si="108"/>
        <v>7000</v>
      </c>
      <c r="E2809" s="3"/>
      <c r="F2809" s="3">
        <f t="shared" si="107"/>
        <v>0</v>
      </c>
    </row>
    <row r="2810" spans="1:6" x14ac:dyDescent="0.3">
      <c r="A2810" s="3"/>
      <c r="B2810" s="4" t="s">
        <v>27</v>
      </c>
      <c r="C2810" s="3" t="s">
        <v>29</v>
      </c>
      <c r="D2810" s="3" t="s">
        <v>272</v>
      </c>
      <c r="E2810" s="3">
        <v>4</v>
      </c>
    </row>
    <row r="2811" spans="1:6" x14ac:dyDescent="0.3">
      <c r="A2811" s="3"/>
      <c r="B2811" s="4"/>
      <c r="C2811" s="3">
        <v>10.5</v>
      </c>
      <c r="D2811" s="3" t="s">
        <v>273</v>
      </c>
      <c r="E2811" s="3">
        <v>4.25</v>
      </c>
    </row>
    <row r="2812" spans="1:6" x14ac:dyDescent="0.3">
      <c r="A2812" s="3"/>
      <c r="B2812" s="4"/>
      <c r="C2812" s="3" t="s">
        <v>298</v>
      </c>
      <c r="D2812" s="4" t="s">
        <v>274</v>
      </c>
      <c r="E2812" s="3">
        <v>2.19</v>
      </c>
    </row>
    <row r="2813" spans="1:6" x14ac:dyDescent="0.3">
      <c r="A2813" s="3"/>
      <c r="B2813" s="4"/>
      <c r="C2813" s="3" t="s">
        <v>299</v>
      </c>
      <c r="D2813" s="4" t="s">
        <v>275</v>
      </c>
      <c r="E2813" s="3">
        <v>248</v>
      </c>
    </row>
    <row r="2814" spans="1:6" x14ac:dyDescent="0.3">
      <c r="A2814" s="3"/>
      <c r="B2814" s="4"/>
      <c r="C2814" s="3"/>
      <c r="D2814" s="4" t="s">
        <v>276</v>
      </c>
      <c r="E2814" s="3">
        <v>0.63200000000000001</v>
      </c>
    </row>
    <row r="2815" spans="1:6" ht="28.8" x14ac:dyDescent="0.3">
      <c r="A2815" s="3"/>
      <c r="B2815" s="4"/>
      <c r="C2815" s="3"/>
      <c r="D2815" s="4" t="s">
        <v>277</v>
      </c>
      <c r="E2815" s="3">
        <v>454</v>
      </c>
    </row>
    <row r="2816" spans="1:6" x14ac:dyDescent="0.3">
      <c r="A2816" s="3"/>
      <c r="B2816" s="4"/>
      <c r="C2816" s="3"/>
      <c r="D2816" s="3">
        <v>2500</v>
      </c>
      <c r="E2816" s="3"/>
      <c r="F2816" s="3">
        <f>E2816*D2816*2*PI()/60/550</f>
        <v>0</v>
      </c>
    </row>
    <row r="2817" spans="1:6" x14ac:dyDescent="0.3">
      <c r="A2817" s="3"/>
      <c r="B2817" s="4"/>
      <c r="C2817" s="3"/>
      <c r="D2817" s="3">
        <f>2600</f>
        <v>2600</v>
      </c>
      <c r="E2817" s="3"/>
      <c r="F2817" s="3">
        <f t="shared" ref="F2817:F2861" si="109">E2817*D2817*2*PI()/60/550</f>
        <v>0</v>
      </c>
    </row>
    <row r="2818" spans="1:6" x14ac:dyDescent="0.3">
      <c r="A2818" s="3"/>
      <c r="B2818" s="4"/>
      <c r="C2818" s="3"/>
      <c r="D2818" s="3">
        <f t="shared" ref="D2818:D2861" si="110">D2817+100</f>
        <v>2700</v>
      </c>
      <c r="E2818" s="3"/>
      <c r="F2818" s="3">
        <f t="shared" si="109"/>
        <v>0</v>
      </c>
    </row>
    <row r="2819" spans="1:6" x14ac:dyDescent="0.3">
      <c r="A2819" s="3"/>
      <c r="B2819" s="4"/>
      <c r="C2819" s="3"/>
      <c r="D2819" s="3">
        <f t="shared" si="110"/>
        <v>2800</v>
      </c>
      <c r="E2819" s="3"/>
      <c r="F2819" s="3">
        <f t="shared" si="109"/>
        <v>0</v>
      </c>
    </row>
    <row r="2820" spans="1:6" x14ac:dyDescent="0.3">
      <c r="A2820" s="3"/>
      <c r="B2820" s="4"/>
      <c r="C2820" s="3"/>
      <c r="D2820" s="3">
        <f t="shared" si="110"/>
        <v>2900</v>
      </c>
      <c r="E2820" s="3"/>
      <c r="F2820" s="3">
        <f t="shared" si="109"/>
        <v>0</v>
      </c>
    </row>
    <row r="2821" spans="1:6" x14ac:dyDescent="0.3">
      <c r="A2821" s="3"/>
      <c r="B2821" s="4"/>
      <c r="C2821" s="3"/>
      <c r="D2821" s="3">
        <f>D2820+100</f>
        <v>3000</v>
      </c>
      <c r="E2821" s="3">
        <v>457</v>
      </c>
      <c r="F2821" s="3">
        <f t="shared" si="109"/>
        <v>261.03778958009735</v>
      </c>
    </row>
    <row r="2822" spans="1:6" x14ac:dyDescent="0.3">
      <c r="A2822" s="3"/>
      <c r="B2822" s="4"/>
      <c r="C2822" s="3"/>
      <c r="D2822" s="3">
        <f t="shared" si="110"/>
        <v>3100</v>
      </c>
      <c r="E2822" s="3">
        <v>457</v>
      </c>
      <c r="F2822" s="3">
        <f t="shared" si="109"/>
        <v>269.73904923276729</v>
      </c>
    </row>
    <row r="2823" spans="1:6" x14ac:dyDescent="0.3">
      <c r="A2823" s="3"/>
      <c r="B2823" s="4"/>
      <c r="C2823" s="3"/>
      <c r="D2823" s="3">
        <f t="shared" si="110"/>
        <v>3200</v>
      </c>
      <c r="E2823" s="3">
        <v>462</v>
      </c>
      <c r="F2823" s="3">
        <f t="shared" si="109"/>
        <v>281.48670176164546</v>
      </c>
    </row>
    <row r="2824" spans="1:6" x14ac:dyDescent="0.3">
      <c r="A2824" s="3"/>
      <c r="B2824" s="4"/>
      <c r="C2824" s="3"/>
      <c r="D2824" s="3">
        <f t="shared" si="110"/>
        <v>3300</v>
      </c>
      <c r="E2824" s="3">
        <v>474</v>
      </c>
      <c r="F2824" s="3">
        <f t="shared" si="109"/>
        <v>297.82298356031237</v>
      </c>
    </row>
    <row r="2825" spans="1:6" x14ac:dyDescent="0.3">
      <c r="A2825" s="3"/>
      <c r="B2825" s="4"/>
      <c r="C2825" s="3"/>
      <c r="D2825" s="3">
        <f t="shared" si="110"/>
        <v>3400</v>
      </c>
      <c r="E2825" s="3">
        <v>488</v>
      </c>
      <c r="F2825" s="3">
        <f t="shared" si="109"/>
        <v>315.91094126279904</v>
      </c>
    </row>
    <row r="2826" spans="1:6" x14ac:dyDescent="0.3">
      <c r="A2826" s="3"/>
      <c r="B2826" s="4"/>
      <c r="C2826" s="3"/>
      <c r="D2826" s="3">
        <f t="shared" si="110"/>
        <v>3500</v>
      </c>
      <c r="E2826" s="3">
        <v>500</v>
      </c>
      <c r="F2826" s="3">
        <f t="shared" si="109"/>
        <v>333.1992208352811</v>
      </c>
    </row>
    <row r="2827" spans="1:6" x14ac:dyDescent="0.3">
      <c r="A2827" s="3"/>
      <c r="B2827" s="4"/>
      <c r="C2827" s="3"/>
      <c r="D2827" s="3">
        <f t="shared" si="110"/>
        <v>3600</v>
      </c>
      <c r="E2827" s="3">
        <v>508</v>
      </c>
      <c r="F2827" s="3">
        <f t="shared" si="109"/>
        <v>348.20270575060687</v>
      </c>
    </row>
    <row r="2828" spans="1:6" x14ac:dyDescent="0.3">
      <c r="A2828" s="3"/>
      <c r="B2828" s="4"/>
      <c r="C2828" s="3"/>
      <c r="D2828" s="3">
        <f t="shared" si="110"/>
        <v>3700</v>
      </c>
      <c r="E2828" s="3">
        <v>516</v>
      </c>
      <c r="F2828" s="3">
        <f t="shared" si="109"/>
        <v>363.51082995355353</v>
      </c>
    </row>
    <row r="2829" spans="1:6" x14ac:dyDescent="0.3">
      <c r="A2829" s="3"/>
      <c r="B2829" s="4"/>
      <c r="C2829" s="3"/>
      <c r="D2829" s="3">
        <f t="shared" si="110"/>
        <v>3800</v>
      </c>
      <c r="E2829" s="3">
        <v>524</v>
      </c>
      <c r="F2829" s="3">
        <f t="shared" si="109"/>
        <v>379.12359344412096</v>
      </c>
    </row>
    <row r="2830" spans="1:6" x14ac:dyDescent="0.3">
      <c r="A2830" s="3"/>
      <c r="B2830" s="4"/>
      <c r="C2830" s="3"/>
      <c r="D2830" s="3">
        <f t="shared" si="110"/>
        <v>3900</v>
      </c>
      <c r="E2830" s="3">
        <v>532</v>
      </c>
      <c r="F2830" s="3">
        <f t="shared" si="109"/>
        <v>395.04099622230922</v>
      </c>
    </row>
    <row r="2831" spans="1:6" x14ac:dyDescent="0.3">
      <c r="A2831" s="3"/>
      <c r="B2831" s="4"/>
      <c r="C2831" s="3"/>
      <c r="D2831" s="3">
        <f t="shared" si="110"/>
        <v>4000</v>
      </c>
      <c r="E2831" s="3">
        <v>538</v>
      </c>
      <c r="F2831" s="3">
        <f t="shared" si="109"/>
        <v>409.73984185001422</v>
      </c>
    </row>
    <row r="2832" spans="1:6" x14ac:dyDescent="0.3">
      <c r="A2832" s="3"/>
      <c r="B2832" s="4"/>
      <c r="C2832" s="3"/>
      <c r="D2832" s="3">
        <f t="shared" si="110"/>
        <v>4100</v>
      </c>
      <c r="E2832" s="3">
        <v>545</v>
      </c>
      <c r="F2832" s="3">
        <f t="shared" si="109"/>
        <v>425.44780511796318</v>
      </c>
    </row>
    <row r="2833" spans="1:6" x14ac:dyDescent="0.3">
      <c r="A2833" s="3"/>
      <c r="B2833" s="4"/>
      <c r="C2833" s="3"/>
      <c r="D2833" s="3">
        <f t="shared" si="110"/>
        <v>4200</v>
      </c>
      <c r="E2833" s="3">
        <v>554</v>
      </c>
      <c r="F2833" s="3">
        <f t="shared" si="109"/>
        <v>443.02168402258974</v>
      </c>
    </row>
    <row r="2834" spans="1:6" x14ac:dyDescent="0.3">
      <c r="A2834" s="3"/>
      <c r="B2834" s="4"/>
      <c r="C2834" s="3"/>
      <c r="D2834" s="3">
        <f t="shared" si="110"/>
        <v>4300</v>
      </c>
      <c r="E2834" s="3">
        <v>564</v>
      </c>
      <c r="F2834" s="3">
        <f t="shared" si="109"/>
        <v>461.75700021127068</v>
      </c>
    </row>
    <row r="2835" spans="1:6" x14ac:dyDescent="0.3">
      <c r="A2835" s="3"/>
      <c r="B2835" s="4"/>
      <c r="C2835" s="3"/>
      <c r="D2835" s="3">
        <f t="shared" si="110"/>
        <v>4400</v>
      </c>
      <c r="E2835" s="3">
        <v>570</v>
      </c>
      <c r="F2835" s="3">
        <f t="shared" si="109"/>
        <v>477.52208334564858</v>
      </c>
    </row>
    <row r="2836" spans="1:6" x14ac:dyDescent="0.3">
      <c r="A2836" s="3"/>
      <c r="B2836" s="4"/>
      <c r="C2836" s="3"/>
      <c r="D2836" s="3">
        <f t="shared" si="110"/>
        <v>4500</v>
      </c>
      <c r="E2836" s="3">
        <v>574</v>
      </c>
      <c r="F2836" s="3">
        <f t="shared" si="109"/>
        <v>491.80204995287488</v>
      </c>
    </row>
    <row r="2837" spans="1:6" x14ac:dyDescent="0.3">
      <c r="A2837" s="3"/>
      <c r="B2837" s="4"/>
      <c r="C2837" s="3"/>
      <c r="D2837" s="3">
        <f t="shared" si="110"/>
        <v>4600</v>
      </c>
      <c r="E2837" s="3">
        <v>576</v>
      </c>
      <c r="F2837" s="3">
        <f t="shared" si="109"/>
        <v>504.48266030009188</v>
      </c>
    </row>
    <row r="2838" spans="1:6" x14ac:dyDescent="0.3">
      <c r="A2838" s="3"/>
      <c r="B2838" s="4"/>
      <c r="C2838" s="3"/>
      <c r="D2838" s="3">
        <f t="shared" si="110"/>
        <v>4700</v>
      </c>
      <c r="E2838" s="3">
        <v>577</v>
      </c>
      <c r="F2838" s="3">
        <f t="shared" si="109"/>
        <v>516.34455256182798</v>
      </c>
    </row>
    <row r="2839" spans="1:6" x14ac:dyDescent="0.3">
      <c r="A2839" s="3"/>
      <c r="B2839" s="4"/>
      <c r="C2839" s="3"/>
      <c r="D2839" s="3">
        <f t="shared" si="110"/>
        <v>4800</v>
      </c>
      <c r="E2839" s="3">
        <v>577</v>
      </c>
      <c r="F2839" s="3">
        <f t="shared" si="109"/>
        <v>527.33060687165403</v>
      </c>
    </row>
    <row r="2840" spans="1:6" x14ac:dyDescent="0.3">
      <c r="A2840" s="3"/>
      <c r="B2840" s="4"/>
      <c r="C2840" s="3"/>
      <c r="D2840" s="3">
        <f t="shared" si="110"/>
        <v>4900</v>
      </c>
      <c r="E2840" s="3">
        <v>577</v>
      </c>
      <c r="F2840" s="3">
        <f t="shared" si="109"/>
        <v>538.31666118148019</v>
      </c>
    </row>
    <row r="2841" spans="1:6" x14ac:dyDescent="0.3">
      <c r="A2841" s="3"/>
      <c r="B2841" s="4"/>
      <c r="C2841" s="3"/>
      <c r="D2841" s="3">
        <f t="shared" si="110"/>
        <v>5000</v>
      </c>
      <c r="E2841" s="3">
        <v>577</v>
      </c>
      <c r="F2841" s="3">
        <f t="shared" si="109"/>
        <v>549.30271549130634</v>
      </c>
    </row>
    <row r="2842" spans="1:6" x14ac:dyDescent="0.3">
      <c r="A2842" s="3"/>
      <c r="B2842" s="4"/>
      <c r="C2842" s="3"/>
      <c r="D2842" s="3">
        <f t="shared" si="110"/>
        <v>5100</v>
      </c>
      <c r="E2842" s="3">
        <v>577</v>
      </c>
      <c r="F2842" s="3">
        <f t="shared" si="109"/>
        <v>560.28876980113239</v>
      </c>
    </row>
    <row r="2843" spans="1:6" x14ac:dyDescent="0.3">
      <c r="A2843" s="3"/>
      <c r="B2843" s="4"/>
      <c r="C2843" s="3"/>
      <c r="D2843" s="3">
        <f t="shared" si="110"/>
        <v>5200</v>
      </c>
      <c r="E2843" s="3">
        <v>577</v>
      </c>
      <c r="F2843" s="3">
        <f t="shared" si="109"/>
        <v>571.27482411095855</v>
      </c>
    </row>
    <row r="2844" spans="1:6" x14ac:dyDescent="0.3">
      <c r="A2844" s="3"/>
      <c r="B2844" s="4"/>
      <c r="C2844" s="3"/>
      <c r="D2844" s="3">
        <f t="shared" si="110"/>
        <v>5300</v>
      </c>
      <c r="E2844" s="3">
        <v>577</v>
      </c>
      <c r="F2844" s="3">
        <f t="shared" si="109"/>
        <v>582.26087842078471</v>
      </c>
    </row>
    <row r="2845" spans="1:6" x14ac:dyDescent="0.3">
      <c r="A2845" s="3"/>
      <c r="B2845" s="4"/>
      <c r="C2845" s="3"/>
      <c r="D2845" s="3">
        <f t="shared" si="110"/>
        <v>5400</v>
      </c>
      <c r="E2845" s="3">
        <v>576</v>
      </c>
      <c r="F2845" s="3">
        <f t="shared" si="109"/>
        <v>592.21877513489051</v>
      </c>
    </row>
    <row r="2846" spans="1:6" x14ac:dyDescent="0.3">
      <c r="A2846" s="3"/>
      <c r="B2846" s="4"/>
      <c r="C2846" s="3"/>
      <c r="D2846" s="3">
        <f t="shared" si="110"/>
        <v>5500</v>
      </c>
      <c r="E2846" s="3">
        <v>573</v>
      </c>
      <c r="F2846" s="3">
        <f t="shared" si="109"/>
        <v>600.04419683565061</v>
      </c>
    </row>
    <row r="2847" spans="1:6" x14ac:dyDescent="0.3">
      <c r="A2847" s="3"/>
      <c r="B2847" s="4"/>
      <c r="C2847" s="3"/>
      <c r="D2847" s="3">
        <f t="shared" si="110"/>
        <v>5600</v>
      </c>
      <c r="E2847" s="3">
        <v>569</v>
      </c>
      <c r="F2847" s="3">
        <f t="shared" si="109"/>
        <v>606.68914129687982</v>
      </c>
    </row>
    <row r="2848" spans="1:6" x14ac:dyDescent="0.3">
      <c r="A2848" s="3"/>
      <c r="B2848" s="4"/>
      <c r="C2848" s="3"/>
      <c r="D2848" s="3">
        <f t="shared" si="110"/>
        <v>5700</v>
      </c>
      <c r="E2848" s="3">
        <v>565</v>
      </c>
      <c r="F2848" s="3">
        <f t="shared" si="109"/>
        <v>613.18176611429874</v>
      </c>
    </row>
    <row r="2849" spans="1:6" x14ac:dyDescent="0.3">
      <c r="A2849" s="3"/>
      <c r="B2849" s="4"/>
      <c r="C2849" s="3"/>
      <c r="D2849" s="3">
        <f t="shared" si="110"/>
        <v>5800</v>
      </c>
      <c r="E2849" s="3">
        <v>559</v>
      </c>
      <c r="F2849" s="3">
        <f t="shared" si="109"/>
        <v>617.31343645265622</v>
      </c>
    </row>
    <row r="2850" spans="1:6" x14ac:dyDescent="0.3">
      <c r="A2850" s="3"/>
      <c r="B2850" s="4"/>
      <c r="C2850" s="3"/>
      <c r="D2850" s="3">
        <f t="shared" si="110"/>
        <v>5900</v>
      </c>
      <c r="E2850" s="3">
        <v>552</v>
      </c>
      <c r="F2850" s="3">
        <f t="shared" si="109"/>
        <v>620.09326995219635</v>
      </c>
    </row>
    <row r="2851" spans="1:6" x14ac:dyDescent="0.3">
      <c r="A2851" s="3"/>
      <c r="B2851" s="4"/>
      <c r="C2851" s="3"/>
      <c r="D2851" s="3">
        <f t="shared" si="110"/>
        <v>6000</v>
      </c>
      <c r="E2851" s="3">
        <v>546</v>
      </c>
      <c r="F2851" s="3">
        <f t="shared" si="109"/>
        <v>623.7489414036462</v>
      </c>
    </row>
    <row r="2852" spans="1:6" x14ac:dyDescent="0.3">
      <c r="A2852" s="3"/>
      <c r="B2852" s="4"/>
      <c r="C2852" s="3"/>
      <c r="D2852" s="3">
        <f t="shared" si="110"/>
        <v>6100</v>
      </c>
      <c r="E2852" s="3">
        <v>538</v>
      </c>
      <c r="F2852" s="3">
        <f t="shared" si="109"/>
        <v>624.85325882127165</v>
      </c>
    </row>
    <row r="2853" spans="1:6" x14ac:dyDescent="0.3">
      <c r="A2853" s="3"/>
      <c r="B2853" s="4"/>
      <c r="C2853" s="3"/>
      <c r="D2853" s="3">
        <f t="shared" si="110"/>
        <v>6200</v>
      </c>
      <c r="E2853" s="3">
        <v>530</v>
      </c>
      <c r="F2853" s="3">
        <f t="shared" si="109"/>
        <v>625.65293695127639</v>
      </c>
    </row>
    <row r="2854" spans="1:6" x14ac:dyDescent="0.3">
      <c r="A2854" s="3"/>
      <c r="B2854" s="4"/>
      <c r="C2854" s="3"/>
      <c r="D2854" s="3">
        <f t="shared" si="110"/>
        <v>6300</v>
      </c>
      <c r="E2854" s="3">
        <v>524</v>
      </c>
      <c r="F2854" s="3">
        <f t="shared" si="109"/>
        <v>628.54701018367427</v>
      </c>
    </row>
    <row r="2855" spans="1:6" x14ac:dyDescent="0.3">
      <c r="A2855" s="3"/>
      <c r="B2855" s="4"/>
      <c r="C2855" s="3"/>
      <c r="D2855" s="3">
        <f t="shared" si="110"/>
        <v>6400</v>
      </c>
      <c r="E2855" s="3">
        <v>517</v>
      </c>
      <c r="F2855" s="3">
        <f t="shared" si="109"/>
        <v>629.9940467998731</v>
      </c>
    </row>
    <row r="2856" spans="1:6" x14ac:dyDescent="0.3">
      <c r="A2856" s="3"/>
      <c r="B2856" s="4"/>
      <c r="C2856" s="3"/>
      <c r="D2856" s="3">
        <f t="shared" si="110"/>
        <v>6500</v>
      </c>
      <c r="E2856" s="3">
        <v>509</v>
      </c>
      <c r="F2856" s="3">
        <f t="shared" si="109"/>
        <v>629.93692693344428</v>
      </c>
    </row>
    <row r="2857" spans="1:6" x14ac:dyDescent="0.3">
      <c r="A2857" s="3"/>
      <c r="B2857" s="4"/>
      <c r="C2857" s="3"/>
      <c r="D2857" s="3">
        <f t="shared" si="110"/>
        <v>6600</v>
      </c>
      <c r="E2857" s="3">
        <v>500</v>
      </c>
      <c r="F2857" s="3">
        <f t="shared" si="109"/>
        <v>628.31853071795877</v>
      </c>
    </row>
    <row r="2858" spans="1:6" x14ac:dyDescent="0.3">
      <c r="A2858" s="3"/>
      <c r="B2858" s="4"/>
      <c r="C2858" s="3"/>
      <c r="D2858" s="3">
        <f t="shared" si="110"/>
        <v>6700</v>
      </c>
      <c r="E2858" s="3">
        <v>491</v>
      </c>
      <c r="F2858" s="3">
        <f t="shared" si="109"/>
        <v>626.35741530389964</v>
      </c>
    </row>
    <row r="2859" spans="1:6" x14ac:dyDescent="0.3">
      <c r="A2859" s="3"/>
      <c r="B2859" s="4"/>
      <c r="C2859" s="3"/>
      <c r="D2859" s="3">
        <f t="shared" si="110"/>
        <v>6800</v>
      </c>
      <c r="E2859" s="3"/>
      <c r="F2859" s="3">
        <f t="shared" si="109"/>
        <v>0</v>
      </c>
    </row>
    <row r="2860" spans="1:6" x14ac:dyDescent="0.3">
      <c r="A2860" s="3"/>
      <c r="B2860" s="4"/>
      <c r="C2860" s="3"/>
      <c r="D2860" s="3">
        <f t="shared" si="110"/>
        <v>6900</v>
      </c>
      <c r="E2860" s="3"/>
      <c r="F2860" s="3">
        <f t="shared" si="109"/>
        <v>0</v>
      </c>
    </row>
    <row r="2861" spans="1:6" x14ac:dyDescent="0.3">
      <c r="A2861" s="3"/>
      <c r="B2861" s="4"/>
      <c r="C2861" s="3"/>
      <c r="D2861" s="3">
        <f t="shared" si="110"/>
        <v>7000</v>
      </c>
      <c r="E2861" s="3"/>
      <c r="F2861" s="3">
        <f t="shared" si="109"/>
        <v>0</v>
      </c>
    </row>
    <row r="2862" spans="1:6" x14ac:dyDescent="0.3">
      <c r="A2862" s="3"/>
      <c r="B2862" s="4" t="s">
        <v>183</v>
      </c>
      <c r="C2862" s="3" t="s">
        <v>184</v>
      </c>
      <c r="D2862" s="3" t="s">
        <v>272</v>
      </c>
      <c r="E2862" s="3">
        <v>4</v>
      </c>
    </row>
    <row r="2863" spans="1:6" x14ac:dyDescent="0.3">
      <c r="A2863" s="3"/>
      <c r="B2863" s="4"/>
      <c r="C2863" s="3">
        <v>10.3</v>
      </c>
      <c r="D2863" s="3" t="s">
        <v>273</v>
      </c>
      <c r="E2863" s="3">
        <v>4.07</v>
      </c>
    </row>
    <row r="2864" spans="1:6" x14ac:dyDescent="0.3">
      <c r="A2864" s="3"/>
      <c r="B2864" s="4"/>
      <c r="C2864" s="3"/>
      <c r="D2864" s="4" t="s">
        <v>274</v>
      </c>
      <c r="E2864" s="3">
        <v>2.08</v>
      </c>
    </row>
    <row r="2865" spans="1:6" x14ac:dyDescent="0.3">
      <c r="A2865" s="3"/>
      <c r="B2865" s="4"/>
      <c r="C2865" s="3"/>
      <c r="D2865" s="4" t="s">
        <v>275</v>
      </c>
      <c r="E2865" s="3">
        <v>250</v>
      </c>
    </row>
    <row r="2866" spans="1:6" x14ac:dyDescent="0.3">
      <c r="A2866" s="3"/>
      <c r="B2866" s="4"/>
      <c r="C2866" s="3"/>
      <c r="D2866" s="4" t="s">
        <v>276</v>
      </c>
      <c r="E2866" s="3">
        <v>0.66300000000000003</v>
      </c>
    </row>
    <row r="2867" spans="1:6" ht="28.8" x14ac:dyDescent="0.3">
      <c r="A2867" s="3"/>
      <c r="B2867" s="4"/>
      <c r="C2867" s="3"/>
      <c r="D2867" s="4" t="s">
        <v>277</v>
      </c>
      <c r="E2867" s="3">
        <v>417</v>
      </c>
    </row>
    <row r="2868" spans="1:6" x14ac:dyDescent="0.3">
      <c r="A2868" s="3"/>
      <c r="B2868" s="4"/>
      <c r="C2868" s="3"/>
      <c r="D2868" s="3">
        <v>2500</v>
      </c>
      <c r="E2868" s="3">
        <v>454</v>
      </c>
      <c r="F2868" s="3">
        <f>E2868*D2868*2*PI()/60/550</f>
        <v>216.10349465602513</v>
      </c>
    </row>
    <row r="2869" spans="1:6" x14ac:dyDescent="0.3">
      <c r="A2869" s="3"/>
      <c r="B2869" s="4"/>
      <c r="C2869" s="3"/>
      <c r="D2869" s="3">
        <f>2600</f>
        <v>2600</v>
      </c>
      <c r="E2869" s="3">
        <v>453</v>
      </c>
      <c r="F2869" s="3">
        <f t="shared" ref="F2869:F2913" si="111">E2869*D2869*2*PI()/60/550</f>
        <v>224.25259559988231</v>
      </c>
    </row>
    <row r="2870" spans="1:6" x14ac:dyDescent="0.3">
      <c r="A2870" s="3"/>
      <c r="B2870" s="4"/>
      <c r="C2870" s="3"/>
      <c r="D2870" s="3">
        <f t="shared" ref="D2870:D2913" si="112">D2869+100</f>
        <v>2700</v>
      </c>
      <c r="E2870" s="3">
        <v>453</v>
      </c>
      <c r="F2870" s="3">
        <f t="shared" si="111"/>
        <v>232.87769543064704</v>
      </c>
    </row>
    <row r="2871" spans="1:6" x14ac:dyDescent="0.3">
      <c r="A2871" s="3"/>
      <c r="B2871" s="4"/>
      <c r="C2871" s="3"/>
      <c r="D2871" s="3">
        <f t="shared" si="112"/>
        <v>2800</v>
      </c>
      <c r="E2871" s="3">
        <v>455</v>
      </c>
      <c r="F2871" s="3">
        <f t="shared" si="111"/>
        <v>242.56903276808464</v>
      </c>
    </row>
    <row r="2872" spans="1:6" x14ac:dyDescent="0.3">
      <c r="A2872" s="3"/>
      <c r="B2872" s="4"/>
      <c r="C2872" s="3"/>
      <c r="D2872" s="3">
        <f t="shared" si="112"/>
        <v>2900</v>
      </c>
      <c r="E2872" s="3">
        <v>456</v>
      </c>
      <c r="F2872" s="3">
        <f t="shared" si="111"/>
        <v>251.78437121861472</v>
      </c>
    </row>
    <row r="2873" spans="1:6" x14ac:dyDescent="0.3">
      <c r="A2873" s="3"/>
      <c r="B2873" s="4"/>
      <c r="C2873" s="3"/>
      <c r="D2873" s="3">
        <f>D2872+100</f>
        <v>3000</v>
      </c>
      <c r="E2873" s="3">
        <v>454</v>
      </c>
      <c r="F2873" s="3">
        <f t="shared" si="111"/>
        <v>259.32419358723018</v>
      </c>
    </row>
    <row r="2874" spans="1:6" x14ac:dyDescent="0.3">
      <c r="A2874" s="3"/>
      <c r="B2874" s="4"/>
      <c r="C2874" s="3"/>
      <c r="D2874" s="3">
        <f t="shared" si="112"/>
        <v>3100</v>
      </c>
      <c r="E2874" s="3">
        <v>450</v>
      </c>
      <c r="F2874" s="3">
        <f t="shared" si="111"/>
        <v>265.60737889440981</v>
      </c>
    </row>
    <row r="2875" spans="1:6" x14ac:dyDescent="0.3">
      <c r="A2875" s="3"/>
      <c r="B2875" s="4"/>
      <c r="C2875" s="3"/>
      <c r="D2875" s="3">
        <f t="shared" si="112"/>
        <v>3200</v>
      </c>
      <c r="E2875" s="3">
        <v>445</v>
      </c>
      <c r="F2875" s="3">
        <f t="shared" si="111"/>
        <v>271.12896598253735</v>
      </c>
    </row>
    <row r="2876" spans="1:6" x14ac:dyDescent="0.3">
      <c r="A2876" s="3"/>
      <c r="B2876" s="4"/>
      <c r="C2876" s="3"/>
      <c r="D2876" s="3">
        <f t="shared" si="112"/>
        <v>3300</v>
      </c>
      <c r="E2876" s="3">
        <v>442</v>
      </c>
      <c r="F2876" s="3">
        <f t="shared" si="111"/>
        <v>277.71679057733769</v>
      </c>
    </row>
    <row r="2877" spans="1:6" x14ac:dyDescent="0.3">
      <c r="A2877" s="3"/>
      <c r="B2877" s="4"/>
      <c r="C2877" s="3"/>
      <c r="D2877" s="3">
        <f t="shared" si="112"/>
        <v>3400</v>
      </c>
      <c r="E2877" s="3">
        <v>440</v>
      </c>
      <c r="F2877" s="3">
        <f t="shared" si="111"/>
        <v>284.83773392547454</v>
      </c>
    </row>
    <row r="2878" spans="1:6" x14ac:dyDescent="0.3">
      <c r="A2878" s="3"/>
      <c r="B2878" s="4"/>
      <c r="C2878" s="3"/>
      <c r="D2878" s="3">
        <f t="shared" si="112"/>
        <v>3500</v>
      </c>
      <c r="E2878" s="3">
        <v>441</v>
      </c>
      <c r="F2878" s="3">
        <f t="shared" si="111"/>
        <v>293.8817127767179</v>
      </c>
    </row>
    <row r="2879" spans="1:6" x14ac:dyDescent="0.3">
      <c r="A2879" s="3"/>
      <c r="B2879" s="4"/>
      <c r="C2879" s="3"/>
      <c r="D2879" s="3">
        <f t="shared" si="112"/>
        <v>3600</v>
      </c>
      <c r="E2879" s="3">
        <v>445</v>
      </c>
      <c r="F2879" s="3">
        <f t="shared" si="111"/>
        <v>305.02008673035442</v>
      </c>
    </row>
    <row r="2880" spans="1:6" x14ac:dyDescent="0.3">
      <c r="A2880" s="3"/>
      <c r="B2880" s="4"/>
      <c r="C2880" s="3"/>
      <c r="D2880" s="3">
        <f t="shared" si="112"/>
        <v>3700</v>
      </c>
      <c r="E2880" s="3">
        <v>455</v>
      </c>
      <c r="F2880" s="3">
        <f t="shared" si="111"/>
        <v>320.53765044354043</v>
      </c>
    </row>
    <row r="2881" spans="1:6" x14ac:dyDescent="0.3">
      <c r="A2881" s="3"/>
      <c r="B2881" s="4"/>
      <c r="C2881" s="3"/>
      <c r="D2881" s="3">
        <f t="shared" si="112"/>
        <v>3800</v>
      </c>
      <c r="E2881" s="3">
        <v>470</v>
      </c>
      <c r="F2881" s="3">
        <f t="shared" si="111"/>
        <v>340.05360480674972</v>
      </c>
    </row>
    <row r="2882" spans="1:6" x14ac:dyDescent="0.3">
      <c r="A2882" s="3"/>
      <c r="B2882" s="4"/>
      <c r="C2882" s="3"/>
      <c r="D2882" s="3">
        <f t="shared" si="112"/>
        <v>3900</v>
      </c>
      <c r="E2882" s="3">
        <v>483</v>
      </c>
      <c r="F2882" s="3">
        <f t="shared" si="111"/>
        <v>358.65564130709657</v>
      </c>
    </row>
    <row r="2883" spans="1:6" x14ac:dyDescent="0.3">
      <c r="A2883" s="3"/>
      <c r="B2883" s="4"/>
      <c r="C2883" s="3"/>
      <c r="D2883" s="3">
        <f t="shared" si="112"/>
        <v>4000</v>
      </c>
      <c r="E2883" s="3">
        <v>492</v>
      </c>
      <c r="F2883" s="3">
        <f t="shared" si="111"/>
        <v>374.70632377361892</v>
      </c>
    </row>
    <row r="2884" spans="1:6" x14ac:dyDescent="0.3">
      <c r="A2884" s="3"/>
      <c r="B2884" s="4"/>
      <c r="C2884" s="3"/>
      <c r="D2884" s="3">
        <f t="shared" si="112"/>
        <v>4100</v>
      </c>
      <c r="E2884" s="3">
        <v>502</v>
      </c>
      <c r="F2884" s="3">
        <f t="shared" si="111"/>
        <v>391.88036361324322</v>
      </c>
    </row>
    <row r="2885" spans="1:6" x14ac:dyDescent="0.3">
      <c r="A2885" s="3"/>
      <c r="B2885" s="4"/>
      <c r="C2885" s="3"/>
      <c r="D2885" s="3">
        <f t="shared" si="112"/>
        <v>4200</v>
      </c>
      <c r="E2885" s="3">
        <v>514</v>
      </c>
      <c r="F2885" s="3">
        <f t="shared" si="111"/>
        <v>411.03455882240274</v>
      </c>
    </row>
    <row r="2886" spans="1:6" x14ac:dyDescent="0.3">
      <c r="A2886" s="3"/>
      <c r="B2886" s="4"/>
      <c r="C2886" s="3"/>
      <c r="D2886" s="3">
        <f t="shared" si="112"/>
        <v>4300</v>
      </c>
      <c r="E2886" s="3">
        <v>528</v>
      </c>
      <c r="F2886" s="3">
        <f t="shared" si="111"/>
        <v>432.28314913395553</v>
      </c>
    </row>
    <row r="2887" spans="1:6" x14ac:dyDescent="0.3">
      <c r="A2887" s="3"/>
      <c r="B2887" s="4"/>
      <c r="C2887" s="3"/>
      <c r="D2887" s="3">
        <f t="shared" si="112"/>
        <v>4400</v>
      </c>
      <c r="E2887" s="3">
        <v>539</v>
      </c>
      <c r="F2887" s="3">
        <f t="shared" si="111"/>
        <v>451.55158407597293</v>
      </c>
    </row>
    <row r="2888" spans="1:6" x14ac:dyDescent="0.3">
      <c r="A2888" s="3"/>
      <c r="B2888" s="4"/>
      <c r="C2888" s="3"/>
      <c r="D2888" s="3">
        <f t="shared" si="112"/>
        <v>4500</v>
      </c>
      <c r="E2888" s="3">
        <v>545</v>
      </c>
      <c r="F2888" s="3">
        <f t="shared" si="111"/>
        <v>466.95490805630112</v>
      </c>
    </row>
    <row r="2889" spans="1:6" x14ac:dyDescent="0.3">
      <c r="A2889" s="3"/>
      <c r="B2889" s="4"/>
      <c r="C2889" s="3"/>
      <c r="D2889" s="3">
        <f t="shared" si="112"/>
        <v>4600</v>
      </c>
      <c r="E2889" s="3">
        <v>549</v>
      </c>
      <c r="F2889" s="3">
        <f t="shared" si="111"/>
        <v>480.83503559852505</v>
      </c>
    </row>
    <row r="2890" spans="1:6" x14ac:dyDescent="0.3">
      <c r="A2890" s="3"/>
      <c r="B2890" s="4"/>
      <c r="C2890" s="3"/>
      <c r="D2890" s="3">
        <f t="shared" si="112"/>
        <v>4700</v>
      </c>
      <c r="E2890" s="3">
        <v>551</v>
      </c>
      <c r="F2890" s="3">
        <f t="shared" si="111"/>
        <v>493.07772696978708</v>
      </c>
    </row>
    <row r="2891" spans="1:6" x14ac:dyDescent="0.3">
      <c r="A2891" s="3"/>
      <c r="B2891" s="4"/>
      <c r="C2891" s="3"/>
      <c r="D2891" s="3">
        <f t="shared" si="112"/>
        <v>4800</v>
      </c>
      <c r="E2891" s="3">
        <v>551</v>
      </c>
      <c r="F2891" s="3">
        <f t="shared" si="111"/>
        <v>503.56874243722945</v>
      </c>
    </row>
    <row r="2892" spans="1:6" x14ac:dyDescent="0.3">
      <c r="A2892" s="3"/>
      <c r="B2892" s="4"/>
      <c r="C2892" s="3"/>
      <c r="D2892" s="3">
        <f t="shared" si="112"/>
        <v>4900</v>
      </c>
      <c r="E2892" s="3">
        <v>552</v>
      </c>
      <c r="F2892" s="3">
        <f t="shared" si="111"/>
        <v>514.99271572301041</v>
      </c>
    </row>
    <row r="2893" spans="1:6" x14ac:dyDescent="0.3">
      <c r="A2893" s="3"/>
      <c r="B2893" s="4"/>
      <c r="C2893" s="3"/>
      <c r="D2893" s="3">
        <f t="shared" si="112"/>
        <v>5000</v>
      </c>
      <c r="E2893" s="3">
        <v>551</v>
      </c>
      <c r="F2893" s="3">
        <f t="shared" si="111"/>
        <v>524.55077337211389</v>
      </c>
    </row>
    <row r="2894" spans="1:6" x14ac:dyDescent="0.3">
      <c r="A2894" s="3"/>
      <c r="B2894" s="4"/>
      <c r="C2894" s="3"/>
      <c r="D2894" s="3">
        <f t="shared" si="112"/>
        <v>5100</v>
      </c>
      <c r="E2894" s="3">
        <v>551</v>
      </c>
      <c r="F2894" s="3">
        <f t="shared" si="111"/>
        <v>535.04178883955615</v>
      </c>
    </row>
    <row r="2895" spans="1:6" x14ac:dyDescent="0.3">
      <c r="A2895" s="3"/>
      <c r="B2895" s="4"/>
      <c r="C2895" s="3"/>
      <c r="D2895" s="3">
        <f t="shared" si="112"/>
        <v>5200</v>
      </c>
      <c r="E2895" s="3">
        <v>550</v>
      </c>
      <c r="F2895" s="3">
        <f t="shared" si="111"/>
        <v>544.54272662223082</v>
      </c>
    </row>
    <row r="2896" spans="1:6" x14ac:dyDescent="0.3">
      <c r="A2896" s="3"/>
      <c r="B2896" s="4"/>
      <c r="C2896" s="3"/>
      <c r="D2896" s="3">
        <f t="shared" si="112"/>
        <v>5300</v>
      </c>
      <c r="E2896" s="3">
        <v>548</v>
      </c>
      <c r="F2896" s="3">
        <f t="shared" si="111"/>
        <v>552.99646685370874</v>
      </c>
    </row>
    <row r="2897" spans="1:6" x14ac:dyDescent="0.3">
      <c r="A2897" s="3"/>
      <c r="B2897" s="4"/>
      <c r="C2897" s="3"/>
      <c r="D2897" s="3">
        <f t="shared" si="112"/>
        <v>5400</v>
      </c>
      <c r="E2897" s="3">
        <v>546</v>
      </c>
      <c r="F2897" s="3">
        <f t="shared" si="111"/>
        <v>561.37404726328157</v>
      </c>
    </row>
    <row r="2898" spans="1:6" x14ac:dyDescent="0.3">
      <c r="A2898" s="3"/>
      <c r="B2898" s="4"/>
      <c r="C2898" s="3"/>
      <c r="D2898" s="3">
        <f t="shared" si="112"/>
        <v>5500</v>
      </c>
      <c r="E2898" s="3">
        <v>542</v>
      </c>
      <c r="F2898" s="3">
        <f t="shared" si="111"/>
        <v>567.58107274855593</v>
      </c>
    </row>
    <row r="2899" spans="1:6" x14ac:dyDescent="0.3">
      <c r="A2899" s="3"/>
      <c r="B2899" s="4"/>
      <c r="C2899" s="3"/>
      <c r="D2899" s="3">
        <f t="shared" si="112"/>
        <v>5600</v>
      </c>
      <c r="E2899" s="3">
        <v>536</v>
      </c>
      <c r="F2899" s="3">
        <f t="shared" si="111"/>
        <v>571.50330357667406</v>
      </c>
    </row>
    <row r="2900" spans="1:6" x14ac:dyDescent="0.3">
      <c r="A2900" s="3"/>
      <c r="B2900" s="4"/>
      <c r="C2900" s="3"/>
      <c r="D2900" s="3">
        <f t="shared" si="112"/>
        <v>5700</v>
      </c>
      <c r="E2900" s="3">
        <v>529</v>
      </c>
      <c r="F2900" s="3">
        <f t="shared" si="111"/>
        <v>574.11177747692739</v>
      </c>
    </row>
    <row r="2901" spans="1:6" x14ac:dyDescent="0.3">
      <c r="A2901" s="3"/>
      <c r="B2901" s="4"/>
      <c r="C2901" s="3"/>
      <c r="D2901" s="3">
        <f t="shared" si="112"/>
        <v>5800</v>
      </c>
      <c r="E2901" s="3">
        <v>522</v>
      </c>
      <c r="F2901" s="3">
        <f t="shared" si="111"/>
        <v>576.45369200051266</v>
      </c>
    </row>
    <row r="2902" spans="1:6" x14ac:dyDescent="0.3">
      <c r="A2902" s="3"/>
      <c r="B2902" s="4"/>
      <c r="C2902" s="3"/>
      <c r="D2902" s="3">
        <f t="shared" si="112"/>
        <v>5900</v>
      </c>
      <c r="E2902" s="3">
        <v>515</v>
      </c>
      <c r="F2902" s="3">
        <f t="shared" si="111"/>
        <v>578.52904714742954</v>
      </c>
    </row>
    <row r="2903" spans="1:6" x14ac:dyDescent="0.3">
      <c r="A2903" s="3"/>
      <c r="B2903" s="4"/>
      <c r="C2903" s="3"/>
      <c r="D2903" s="3">
        <f t="shared" si="112"/>
        <v>6000</v>
      </c>
      <c r="E2903" s="3">
        <v>507</v>
      </c>
      <c r="F2903" s="3">
        <f t="shared" si="111"/>
        <v>579.19544558910002</v>
      </c>
    </row>
    <row r="2904" spans="1:6" x14ac:dyDescent="0.3">
      <c r="A2904" s="3"/>
      <c r="B2904" s="4"/>
      <c r="C2904" s="3"/>
      <c r="D2904" s="3">
        <f t="shared" si="112"/>
        <v>6100</v>
      </c>
      <c r="E2904" s="3">
        <v>499</v>
      </c>
      <c r="F2904" s="3">
        <f t="shared" si="111"/>
        <v>579.55720474314967</v>
      </c>
    </row>
    <row r="2905" spans="1:6" x14ac:dyDescent="0.3">
      <c r="A2905" s="3"/>
      <c r="B2905" s="4"/>
      <c r="C2905" s="3"/>
      <c r="D2905" s="3">
        <f t="shared" si="112"/>
        <v>6200</v>
      </c>
      <c r="E2905" s="3">
        <v>490</v>
      </c>
      <c r="F2905" s="3">
        <f t="shared" si="111"/>
        <v>578.43384737004794</v>
      </c>
    </row>
    <row r="2906" spans="1:6" x14ac:dyDescent="0.3">
      <c r="A2906" s="3"/>
      <c r="B2906" s="4"/>
      <c r="C2906" s="3"/>
      <c r="D2906" s="3">
        <f t="shared" si="112"/>
        <v>6300</v>
      </c>
      <c r="E2906" s="3">
        <v>481</v>
      </c>
      <c r="F2906" s="3">
        <f t="shared" si="111"/>
        <v>576.96777079837273</v>
      </c>
    </row>
    <row r="2907" spans="1:6" x14ac:dyDescent="0.3">
      <c r="A2907" s="3"/>
      <c r="B2907" s="4"/>
      <c r="C2907" s="3"/>
      <c r="D2907" s="3">
        <f t="shared" si="112"/>
        <v>6400</v>
      </c>
      <c r="E2907" s="3">
        <v>472</v>
      </c>
      <c r="F2907" s="3">
        <f t="shared" si="111"/>
        <v>575.15897502812413</v>
      </c>
    </row>
    <row r="2908" spans="1:6" x14ac:dyDescent="0.3">
      <c r="A2908" s="3"/>
      <c r="B2908" s="4"/>
      <c r="C2908" s="3"/>
      <c r="D2908" s="3">
        <f t="shared" si="112"/>
        <v>6500</v>
      </c>
      <c r="E2908" s="3">
        <v>462</v>
      </c>
      <c r="F2908" s="3">
        <f t="shared" si="111"/>
        <v>571.76986295334245</v>
      </c>
    </row>
    <row r="2909" spans="1:6" x14ac:dyDescent="0.3">
      <c r="A2909" s="3"/>
      <c r="B2909" s="4"/>
      <c r="C2909" s="3"/>
      <c r="D2909" s="3">
        <f t="shared" si="112"/>
        <v>6600</v>
      </c>
      <c r="E2909" s="3"/>
      <c r="F2909" s="3">
        <f t="shared" si="111"/>
        <v>0</v>
      </c>
    </row>
    <row r="2910" spans="1:6" x14ac:dyDescent="0.3">
      <c r="A2910" s="3"/>
      <c r="B2910" s="4"/>
      <c r="C2910" s="3"/>
      <c r="D2910" s="3">
        <f t="shared" si="112"/>
        <v>6700</v>
      </c>
      <c r="E2910" s="3"/>
      <c r="F2910" s="3">
        <f t="shared" si="111"/>
        <v>0</v>
      </c>
    </row>
    <row r="2911" spans="1:6" x14ac:dyDescent="0.3">
      <c r="A2911" s="3"/>
      <c r="B2911" s="4"/>
      <c r="C2911" s="3"/>
      <c r="D2911" s="3">
        <f t="shared" si="112"/>
        <v>6800</v>
      </c>
      <c r="E2911" s="3"/>
      <c r="F2911" s="3">
        <f t="shared" si="111"/>
        <v>0</v>
      </c>
    </row>
    <row r="2912" spans="1:6" x14ac:dyDescent="0.3">
      <c r="A2912" s="3"/>
      <c r="B2912" s="4"/>
      <c r="C2912" s="3"/>
      <c r="D2912" s="3">
        <f t="shared" si="112"/>
        <v>6900</v>
      </c>
      <c r="E2912" s="3"/>
      <c r="F2912" s="3">
        <f t="shared" si="111"/>
        <v>0</v>
      </c>
    </row>
    <row r="2913" spans="1:6" x14ac:dyDescent="0.3">
      <c r="A2913" s="3"/>
      <c r="B2913" s="4"/>
      <c r="C2913" s="3"/>
      <c r="D2913" s="3">
        <f t="shared" si="112"/>
        <v>7000</v>
      </c>
      <c r="E2913" s="3"/>
      <c r="F2913" s="3">
        <f t="shared" si="111"/>
        <v>0</v>
      </c>
    </row>
    <row r="2914" spans="1:6" x14ac:dyDescent="0.3">
      <c r="A2914" s="3"/>
      <c r="B2914" s="4" t="s">
        <v>63</v>
      </c>
      <c r="C2914" s="3" t="s">
        <v>64</v>
      </c>
      <c r="D2914" s="3" t="s">
        <v>272</v>
      </c>
      <c r="E2914" s="3">
        <v>3.75</v>
      </c>
    </row>
    <row r="2915" spans="1:6" x14ac:dyDescent="0.3">
      <c r="A2915" s="3"/>
      <c r="B2915" s="4"/>
      <c r="C2915" s="3">
        <v>9.9</v>
      </c>
      <c r="D2915" s="3" t="s">
        <v>273</v>
      </c>
      <c r="E2915" s="3">
        <v>4.03</v>
      </c>
    </row>
    <row r="2916" spans="1:6" x14ac:dyDescent="0.3">
      <c r="A2916" s="3"/>
      <c r="B2916" s="4"/>
      <c r="C2916" s="3"/>
      <c r="D2916" s="4" t="s">
        <v>274</v>
      </c>
      <c r="E2916" s="3">
        <v>2.02</v>
      </c>
    </row>
    <row r="2917" spans="1:6" x14ac:dyDescent="0.3">
      <c r="A2917" s="3"/>
      <c r="B2917" s="4"/>
      <c r="C2917" s="3"/>
      <c r="D2917" s="4" t="s">
        <v>275</v>
      </c>
      <c r="E2917" s="3">
        <v>230</v>
      </c>
    </row>
    <row r="2918" spans="1:6" x14ac:dyDescent="0.3">
      <c r="A2918" s="3"/>
      <c r="B2918" s="4"/>
      <c r="C2918" s="3"/>
      <c r="D2918" s="4" t="s">
        <v>276</v>
      </c>
      <c r="E2918" s="3">
        <v>0.52800000000000002</v>
      </c>
    </row>
    <row r="2919" spans="1:6" ht="28.8" x14ac:dyDescent="0.3">
      <c r="A2919" s="3"/>
      <c r="B2919" s="4"/>
      <c r="C2919" s="3"/>
      <c r="D2919" s="4" t="s">
        <v>277</v>
      </c>
      <c r="E2919" s="3">
        <v>383</v>
      </c>
    </row>
    <row r="2920" spans="1:6" x14ac:dyDescent="0.3">
      <c r="A2920" s="3"/>
      <c r="B2920" s="4"/>
      <c r="C2920" s="3"/>
      <c r="D2920" s="3">
        <v>2500</v>
      </c>
      <c r="E2920" s="3"/>
      <c r="F2920" s="3">
        <f>E2920*D2920*2*PI()/60/550</f>
        <v>0</v>
      </c>
    </row>
    <row r="2921" spans="1:6" x14ac:dyDescent="0.3">
      <c r="A2921" s="3"/>
      <c r="B2921" s="4"/>
      <c r="C2921" s="3"/>
      <c r="D2921" s="3">
        <f>2600</f>
        <v>2600</v>
      </c>
      <c r="E2921" s="3"/>
      <c r="F2921" s="3">
        <f t="shared" ref="F2921:F2965" si="113">E2921*D2921*2*PI()/60/550</f>
        <v>0</v>
      </c>
    </row>
    <row r="2922" spans="1:6" x14ac:dyDescent="0.3">
      <c r="A2922" s="3"/>
      <c r="B2922" s="4"/>
      <c r="C2922" s="3"/>
      <c r="D2922" s="3">
        <f t="shared" ref="D2922:D2965" si="114">D2921+100</f>
        <v>2700</v>
      </c>
      <c r="E2922" s="3"/>
      <c r="F2922" s="3">
        <f t="shared" si="113"/>
        <v>0</v>
      </c>
    </row>
    <row r="2923" spans="1:6" x14ac:dyDescent="0.3">
      <c r="A2923" s="3"/>
      <c r="B2923" s="4"/>
      <c r="C2923" s="3"/>
      <c r="D2923" s="3">
        <f t="shared" si="114"/>
        <v>2800</v>
      </c>
      <c r="E2923" s="3"/>
      <c r="F2923" s="3">
        <f t="shared" si="113"/>
        <v>0</v>
      </c>
    </row>
    <row r="2924" spans="1:6" x14ac:dyDescent="0.3">
      <c r="A2924" s="3"/>
      <c r="B2924" s="4"/>
      <c r="C2924" s="3"/>
      <c r="D2924" s="3">
        <f t="shared" si="114"/>
        <v>2900</v>
      </c>
      <c r="E2924" s="3"/>
      <c r="F2924" s="3">
        <f t="shared" si="113"/>
        <v>0</v>
      </c>
    </row>
    <row r="2925" spans="1:6" x14ac:dyDescent="0.3">
      <c r="A2925" s="3"/>
      <c r="B2925" s="4"/>
      <c r="C2925" s="3"/>
      <c r="D2925" s="3">
        <f>D2924+100</f>
        <v>3000</v>
      </c>
      <c r="E2925" s="3"/>
      <c r="F2925" s="3">
        <f t="shared" si="113"/>
        <v>0</v>
      </c>
    </row>
    <row r="2926" spans="1:6" x14ac:dyDescent="0.3">
      <c r="A2926" s="3"/>
      <c r="B2926" s="4"/>
      <c r="C2926" s="3"/>
      <c r="D2926" s="3">
        <f t="shared" si="114"/>
        <v>3100</v>
      </c>
      <c r="E2926" s="3"/>
      <c r="F2926" s="3">
        <f t="shared" si="113"/>
        <v>0</v>
      </c>
    </row>
    <row r="2927" spans="1:6" x14ac:dyDescent="0.3">
      <c r="A2927" s="3"/>
      <c r="B2927" s="4"/>
      <c r="C2927" s="3"/>
      <c r="D2927" s="3">
        <f t="shared" si="114"/>
        <v>3200</v>
      </c>
      <c r="E2927" s="3"/>
      <c r="F2927" s="3">
        <f t="shared" si="113"/>
        <v>0</v>
      </c>
    </row>
    <row r="2928" spans="1:6" x14ac:dyDescent="0.3">
      <c r="A2928" s="3"/>
      <c r="B2928" s="4"/>
      <c r="C2928" s="3"/>
      <c r="D2928" s="3">
        <f t="shared" si="114"/>
        <v>3300</v>
      </c>
      <c r="E2928" s="3"/>
      <c r="F2928" s="3">
        <f t="shared" si="113"/>
        <v>0</v>
      </c>
    </row>
    <row r="2929" spans="1:6" x14ac:dyDescent="0.3">
      <c r="A2929" s="3"/>
      <c r="B2929" s="4"/>
      <c r="C2929" s="3"/>
      <c r="D2929" s="3">
        <f t="shared" si="114"/>
        <v>3400</v>
      </c>
      <c r="E2929" s="3"/>
      <c r="F2929" s="3">
        <f t="shared" si="113"/>
        <v>0</v>
      </c>
    </row>
    <row r="2930" spans="1:6" x14ac:dyDescent="0.3">
      <c r="A2930" s="3"/>
      <c r="B2930" s="4"/>
      <c r="C2930" s="3"/>
      <c r="D2930" s="3">
        <f t="shared" si="114"/>
        <v>3500</v>
      </c>
      <c r="E2930" s="3"/>
      <c r="F2930" s="3">
        <f t="shared" si="113"/>
        <v>0</v>
      </c>
    </row>
    <row r="2931" spans="1:6" x14ac:dyDescent="0.3">
      <c r="A2931" s="3"/>
      <c r="B2931" s="4"/>
      <c r="C2931" s="3"/>
      <c r="D2931" s="3">
        <f t="shared" si="114"/>
        <v>3600</v>
      </c>
      <c r="E2931" s="3"/>
      <c r="F2931" s="3">
        <f t="shared" si="113"/>
        <v>0</v>
      </c>
    </row>
    <row r="2932" spans="1:6" x14ac:dyDescent="0.3">
      <c r="A2932" s="3"/>
      <c r="B2932" s="4"/>
      <c r="C2932" s="3"/>
      <c r="D2932" s="3">
        <f t="shared" si="114"/>
        <v>3700</v>
      </c>
      <c r="E2932" s="3"/>
      <c r="F2932" s="3">
        <f t="shared" si="113"/>
        <v>0</v>
      </c>
    </row>
    <row r="2933" spans="1:6" x14ac:dyDescent="0.3">
      <c r="A2933" s="3"/>
      <c r="B2933" s="4"/>
      <c r="C2933" s="3"/>
      <c r="D2933" s="3">
        <f t="shared" si="114"/>
        <v>3800</v>
      </c>
      <c r="E2933" s="3"/>
      <c r="F2933" s="3">
        <f t="shared" si="113"/>
        <v>0</v>
      </c>
    </row>
    <row r="2934" spans="1:6" x14ac:dyDescent="0.3">
      <c r="A2934" s="3"/>
      <c r="B2934" s="4"/>
      <c r="C2934" s="3"/>
      <c r="D2934" s="3">
        <f t="shared" si="114"/>
        <v>3900</v>
      </c>
      <c r="E2934" s="3"/>
      <c r="F2934" s="3">
        <f t="shared" si="113"/>
        <v>0</v>
      </c>
    </row>
    <row r="2935" spans="1:6" x14ac:dyDescent="0.3">
      <c r="A2935" s="3"/>
      <c r="B2935" s="4"/>
      <c r="C2935" s="3"/>
      <c r="D2935" s="3">
        <f t="shared" si="114"/>
        <v>4000</v>
      </c>
      <c r="E2935" s="3">
        <v>469</v>
      </c>
      <c r="F2935" s="3">
        <f t="shared" si="113"/>
        <v>357.18956473542136</v>
      </c>
    </row>
    <row r="2936" spans="1:6" x14ac:dyDescent="0.3">
      <c r="A2936" s="3"/>
      <c r="B2936" s="4"/>
      <c r="C2936" s="3"/>
      <c r="D2936" s="3">
        <f t="shared" si="114"/>
        <v>4100</v>
      </c>
      <c r="E2936" s="3"/>
      <c r="F2936" s="3">
        <f t="shared" si="113"/>
        <v>0</v>
      </c>
    </row>
    <row r="2937" spans="1:6" x14ac:dyDescent="0.3">
      <c r="A2937" s="3"/>
      <c r="B2937" s="4"/>
      <c r="C2937" s="3"/>
      <c r="D2937" s="3">
        <f t="shared" si="114"/>
        <v>4200</v>
      </c>
      <c r="E2937" s="3">
        <v>480</v>
      </c>
      <c r="F2937" s="3">
        <f t="shared" si="113"/>
        <v>383.84550240224382</v>
      </c>
    </row>
    <row r="2938" spans="1:6" x14ac:dyDescent="0.3">
      <c r="A2938" s="3"/>
      <c r="B2938" s="4"/>
      <c r="C2938" s="3"/>
      <c r="D2938" s="3">
        <f t="shared" si="114"/>
        <v>4300</v>
      </c>
      <c r="E2938" s="3"/>
      <c r="F2938" s="3">
        <f t="shared" si="113"/>
        <v>0</v>
      </c>
    </row>
    <row r="2939" spans="1:6" x14ac:dyDescent="0.3">
      <c r="A2939" s="3"/>
      <c r="B2939" s="4"/>
      <c r="C2939" s="3"/>
      <c r="D2939" s="3">
        <f t="shared" si="114"/>
        <v>4400</v>
      </c>
      <c r="E2939" s="3">
        <v>481</v>
      </c>
      <c r="F2939" s="3">
        <f t="shared" si="113"/>
        <v>402.9616177004508</v>
      </c>
    </row>
    <row r="2940" spans="1:6" x14ac:dyDescent="0.3">
      <c r="A2940" s="3"/>
      <c r="B2940" s="4"/>
      <c r="C2940" s="3"/>
      <c r="D2940" s="3">
        <f t="shared" si="114"/>
        <v>4500</v>
      </c>
      <c r="E2940" s="3"/>
      <c r="F2940" s="3">
        <f t="shared" si="113"/>
        <v>0</v>
      </c>
    </row>
    <row r="2941" spans="1:6" x14ac:dyDescent="0.3">
      <c r="A2941" s="3"/>
      <c r="B2941" s="4"/>
      <c r="C2941" s="3"/>
      <c r="D2941" s="3">
        <f t="shared" si="114"/>
        <v>4600</v>
      </c>
      <c r="E2941" s="3">
        <v>479</v>
      </c>
      <c r="F2941" s="3">
        <f t="shared" si="113"/>
        <v>419.52637896483333</v>
      </c>
    </row>
    <row r="2942" spans="1:6" x14ac:dyDescent="0.3">
      <c r="A2942" s="3"/>
      <c r="B2942" s="4"/>
      <c r="C2942" s="3"/>
      <c r="D2942" s="3">
        <f t="shared" si="114"/>
        <v>4700</v>
      </c>
      <c r="E2942" s="3"/>
      <c r="F2942" s="3">
        <f t="shared" si="113"/>
        <v>0</v>
      </c>
    </row>
    <row r="2943" spans="1:6" x14ac:dyDescent="0.3">
      <c r="A2943" s="3"/>
      <c r="B2943" s="4"/>
      <c r="C2943" s="3"/>
      <c r="D2943" s="3">
        <f t="shared" si="114"/>
        <v>4800</v>
      </c>
      <c r="E2943" s="3">
        <v>473</v>
      </c>
      <c r="F2943" s="3">
        <f t="shared" si="113"/>
        <v>432.28314913395553</v>
      </c>
    </row>
    <row r="2944" spans="1:6" x14ac:dyDescent="0.3">
      <c r="A2944" s="3"/>
      <c r="B2944" s="4"/>
      <c r="C2944" s="3"/>
      <c r="D2944" s="3">
        <f t="shared" si="114"/>
        <v>4900</v>
      </c>
      <c r="E2944" s="3"/>
      <c r="F2944" s="3">
        <f t="shared" si="113"/>
        <v>0</v>
      </c>
    </row>
    <row r="2945" spans="1:6" x14ac:dyDescent="0.3">
      <c r="A2945" s="3"/>
      <c r="B2945" s="4"/>
      <c r="C2945" s="3"/>
      <c r="D2945" s="3">
        <f t="shared" si="114"/>
        <v>5000</v>
      </c>
      <c r="E2945" s="3">
        <v>466</v>
      </c>
      <c r="F2945" s="3">
        <f t="shared" si="113"/>
        <v>443.6309625978314</v>
      </c>
    </row>
    <row r="2946" spans="1:6" x14ac:dyDescent="0.3">
      <c r="A2946" s="3"/>
      <c r="B2946" s="4"/>
      <c r="C2946" s="3"/>
      <c r="D2946" s="3">
        <f t="shared" si="114"/>
        <v>5100</v>
      </c>
      <c r="E2946" s="3"/>
      <c r="F2946" s="3">
        <f t="shared" si="113"/>
        <v>0</v>
      </c>
    </row>
    <row r="2947" spans="1:6" x14ac:dyDescent="0.3">
      <c r="A2947" s="3"/>
      <c r="B2947" s="4"/>
      <c r="C2947" s="3"/>
      <c r="D2947" s="3">
        <f t="shared" si="114"/>
        <v>5200</v>
      </c>
      <c r="E2947" s="3">
        <v>460</v>
      </c>
      <c r="F2947" s="3">
        <f t="shared" si="113"/>
        <v>455.43573499313845</v>
      </c>
    </row>
    <row r="2948" spans="1:6" x14ac:dyDescent="0.3">
      <c r="A2948" s="3"/>
      <c r="B2948" s="4"/>
      <c r="C2948" s="3"/>
      <c r="D2948" s="3">
        <f t="shared" si="114"/>
        <v>5300</v>
      </c>
      <c r="E2948" s="3"/>
      <c r="F2948" s="3">
        <f t="shared" si="113"/>
        <v>0</v>
      </c>
    </row>
    <row r="2949" spans="1:6" x14ac:dyDescent="0.3">
      <c r="A2949" s="3"/>
      <c r="B2949" s="4"/>
      <c r="C2949" s="3"/>
      <c r="D2949" s="3">
        <f t="shared" si="114"/>
        <v>5400</v>
      </c>
      <c r="E2949" s="3">
        <v>457</v>
      </c>
      <c r="F2949" s="3">
        <f t="shared" si="113"/>
        <v>469.86802124417522</v>
      </c>
    </row>
    <row r="2950" spans="1:6" x14ac:dyDescent="0.3">
      <c r="A2950" s="3"/>
      <c r="B2950" s="4"/>
      <c r="C2950" s="3"/>
      <c r="D2950" s="3">
        <f t="shared" si="114"/>
        <v>5500</v>
      </c>
      <c r="E2950" s="3"/>
      <c r="F2950" s="3">
        <f t="shared" si="113"/>
        <v>0</v>
      </c>
    </row>
    <row r="2951" spans="1:6" x14ac:dyDescent="0.3">
      <c r="A2951" s="3"/>
      <c r="B2951" s="4"/>
      <c r="C2951" s="3"/>
      <c r="D2951" s="3">
        <f t="shared" si="114"/>
        <v>5600</v>
      </c>
      <c r="E2951" s="3">
        <v>443</v>
      </c>
      <c r="F2951" s="3">
        <f t="shared" si="113"/>
        <v>472.34321545609447</v>
      </c>
    </row>
    <row r="2952" spans="1:6" x14ac:dyDescent="0.3">
      <c r="A2952" s="3"/>
      <c r="B2952" s="4"/>
      <c r="C2952" s="3"/>
      <c r="D2952" s="3">
        <f t="shared" si="114"/>
        <v>5700</v>
      </c>
      <c r="E2952" s="3"/>
      <c r="F2952" s="3">
        <f t="shared" si="113"/>
        <v>0</v>
      </c>
    </row>
    <row r="2953" spans="1:6" x14ac:dyDescent="0.3">
      <c r="A2953" s="3"/>
      <c r="B2953" s="4"/>
      <c r="C2953" s="3"/>
      <c r="D2953" s="3">
        <f t="shared" si="114"/>
        <v>5800</v>
      </c>
      <c r="E2953" s="3">
        <v>428</v>
      </c>
      <c r="F2953" s="3">
        <f t="shared" si="113"/>
        <v>472.6478547437153</v>
      </c>
    </row>
    <row r="2954" spans="1:6" x14ac:dyDescent="0.3">
      <c r="A2954" s="3"/>
      <c r="B2954" s="4"/>
      <c r="C2954" s="3"/>
      <c r="D2954" s="3">
        <f t="shared" si="114"/>
        <v>5900</v>
      </c>
      <c r="E2954" s="3"/>
      <c r="F2954" s="3">
        <f t="shared" si="113"/>
        <v>0</v>
      </c>
    </row>
    <row r="2955" spans="1:6" x14ac:dyDescent="0.3">
      <c r="A2955" s="3"/>
      <c r="B2955" s="4"/>
      <c r="C2955" s="3"/>
      <c r="D2955" s="3">
        <f t="shared" si="114"/>
        <v>6000</v>
      </c>
      <c r="E2955" s="3">
        <v>413</v>
      </c>
      <c r="F2955" s="3">
        <f t="shared" si="113"/>
        <v>471.81009670275796</v>
      </c>
    </row>
    <row r="2956" spans="1:6" x14ac:dyDescent="0.3">
      <c r="A2956" s="3"/>
      <c r="B2956" s="4"/>
      <c r="C2956" s="3"/>
      <c r="D2956" s="3">
        <f t="shared" si="114"/>
        <v>6100</v>
      </c>
      <c r="E2956" s="3"/>
      <c r="F2956" s="3">
        <f t="shared" si="113"/>
        <v>0</v>
      </c>
    </row>
    <row r="2957" spans="1:6" x14ac:dyDescent="0.3">
      <c r="A2957" s="3"/>
      <c r="B2957" s="4"/>
      <c r="C2957" s="3"/>
      <c r="D2957" s="3">
        <f t="shared" si="114"/>
        <v>6200</v>
      </c>
      <c r="E2957" s="3">
        <v>397</v>
      </c>
      <c r="F2957" s="3">
        <f t="shared" si="113"/>
        <v>468.64946409369196</v>
      </c>
    </row>
    <row r="2958" spans="1:6" x14ac:dyDescent="0.3">
      <c r="A2958" s="3"/>
      <c r="B2958" s="4"/>
      <c r="C2958" s="3"/>
      <c r="D2958" s="3">
        <f t="shared" si="114"/>
        <v>6300</v>
      </c>
      <c r="E2958" s="3"/>
      <c r="F2958" s="3">
        <f t="shared" si="113"/>
        <v>0</v>
      </c>
    </row>
    <row r="2959" spans="1:6" x14ac:dyDescent="0.3">
      <c r="A2959" s="3"/>
      <c r="B2959" s="4"/>
      <c r="C2959" s="3"/>
      <c r="D2959" s="3">
        <f t="shared" si="114"/>
        <v>6400</v>
      </c>
      <c r="E2959" s="3"/>
      <c r="F2959" s="3">
        <f t="shared" si="113"/>
        <v>0</v>
      </c>
    </row>
    <row r="2960" spans="1:6" x14ac:dyDescent="0.3">
      <c r="A2960" s="3"/>
      <c r="B2960" s="4"/>
      <c r="C2960" s="3"/>
      <c r="D2960" s="3">
        <f t="shared" si="114"/>
        <v>6500</v>
      </c>
      <c r="E2960" s="3"/>
      <c r="F2960" s="3">
        <f t="shared" si="113"/>
        <v>0</v>
      </c>
    </row>
    <row r="2961" spans="1:6" x14ac:dyDescent="0.3">
      <c r="A2961" s="3"/>
      <c r="B2961" s="4"/>
      <c r="C2961" s="3"/>
      <c r="D2961" s="3">
        <f t="shared" si="114"/>
        <v>6600</v>
      </c>
      <c r="E2961" s="3"/>
      <c r="F2961" s="3">
        <f t="shared" si="113"/>
        <v>0</v>
      </c>
    </row>
    <row r="2962" spans="1:6" x14ac:dyDescent="0.3">
      <c r="A2962" s="3"/>
      <c r="B2962" s="4"/>
      <c r="C2962" s="3"/>
      <c r="D2962" s="3">
        <f t="shared" si="114"/>
        <v>6700</v>
      </c>
      <c r="E2962" s="3"/>
      <c r="F2962" s="3">
        <f t="shared" si="113"/>
        <v>0</v>
      </c>
    </row>
    <row r="2963" spans="1:6" x14ac:dyDescent="0.3">
      <c r="A2963" s="3"/>
      <c r="B2963" s="4"/>
      <c r="C2963" s="3"/>
      <c r="D2963" s="3">
        <f t="shared" si="114"/>
        <v>6800</v>
      </c>
      <c r="E2963" s="3"/>
      <c r="F2963" s="3">
        <f t="shared" si="113"/>
        <v>0</v>
      </c>
    </row>
    <row r="2964" spans="1:6" x14ac:dyDescent="0.3">
      <c r="A2964" s="3"/>
      <c r="B2964" s="4"/>
      <c r="C2964" s="3"/>
      <c r="D2964" s="3">
        <f t="shared" si="114"/>
        <v>6900</v>
      </c>
      <c r="E2964" s="3"/>
      <c r="F2964" s="3">
        <f t="shared" si="113"/>
        <v>0</v>
      </c>
    </row>
    <row r="2965" spans="1:6" x14ac:dyDescent="0.3">
      <c r="A2965" s="3"/>
      <c r="B2965" s="4"/>
      <c r="C2965" s="3"/>
      <c r="D2965" s="3">
        <f t="shared" si="114"/>
        <v>7000</v>
      </c>
      <c r="E2965" s="3"/>
      <c r="F2965" s="3">
        <f t="shared" si="113"/>
        <v>0</v>
      </c>
    </row>
    <row r="2966" spans="1:6" ht="28.8" x14ac:dyDescent="0.3">
      <c r="A2966" s="3"/>
      <c r="B2966" s="4" t="s">
        <v>120</v>
      </c>
      <c r="C2966" s="3" t="s">
        <v>121</v>
      </c>
      <c r="D2966" s="3" t="s">
        <v>272</v>
      </c>
      <c r="E2966" s="3">
        <v>4.125</v>
      </c>
    </row>
    <row r="2967" spans="1:6" x14ac:dyDescent="0.3">
      <c r="A2967" s="3"/>
      <c r="B2967" s="4"/>
      <c r="C2967" s="3">
        <v>10</v>
      </c>
      <c r="D2967" s="3" t="s">
        <v>273</v>
      </c>
      <c r="E2967" s="3">
        <v>4.375</v>
      </c>
    </row>
    <row r="2968" spans="1:6" x14ac:dyDescent="0.3">
      <c r="A2968" s="3"/>
      <c r="B2968" s="4"/>
      <c r="C2968" s="3"/>
      <c r="D2968" s="4" t="s">
        <v>274</v>
      </c>
      <c r="E2968" s="3">
        <v>2.19</v>
      </c>
    </row>
    <row r="2969" spans="1:6" x14ac:dyDescent="0.3">
      <c r="A2969" s="3"/>
      <c r="B2969" s="4"/>
      <c r="C2969" s="3"/>
      <c r="D2969" s="4" t="s">
        <v>275</v>
      </c>
      <c r="E2969" s="3">
        <v>245</v>
      </c>
    </row>
    <row r="2970" spans="1:6" x14ac:dyDescent="0.3">
      <c r="A2970" s="3"/>
      <c r="B2970" s="4"/>
      <c r="C2970" s="3"/>
      <c r="D2970" s="4" t="s">
        <v>276</v>
      </c>
      <c r="E2970" s="3">
        <v>0.59399999999999997</v>
      </c>
    </row>
    <row r="2971" spans="1:6" ht="28.8" x14ac:dyDescent="0.3">
      <c r="A2971" s="3"/>
      <c r="B2971" s="4"/>
      <c r="C2971" s="3"/>
      <c r="D2971" s="4" t="s">
        <v>277</v>
      </c>
      <c r="E2971" s="3">
        <v>500</v>
      </c>
    </row>
    <row r="2972" spans="1:6" x14ac:dyDescent="0.3">
      <c r="A2972" s="3"/>
      <c r="B2972" s="4"/>
      <c r="C2972" s="3"/>
      <c r="D2972" s="3">
        <v>2500</v>
      </c>
      <c r="E2972" s="3"/>
      <c r="F2972" s="3">
        <f>E2972*D2972*2*PI()/60/550</f>
        <v>0</v>
      </c>
    </row>
    <row r="2973" spans="1:6" x14ac:dyDescent="0.3">
      <c r="A2973" s="3"/>
      <c r="B2973" s="4"/>
      <c r="C2973" s="3"/>
      <c r="D2973" s="3">
        <f>2600</f>
        <v>2600</v>
      </c>
      <c r="E2973" s="3"/>
      <c r="F2973" s="3">
        <f t="shared" ref="F2973:F3017" si="115">E2973*D2973*2*PI()/60/550</f>
        <v>0</v>
      </c>
    </row>
    <row r="2974" spans="1:6" x14ac:dyDescent="0.3">
      <c r="A2974" s="3"/>
      <c r="B2974" s="4"/>
      <c r="C2974" s="3"/>
      <c r="D2974" s="3">
        <f t="shared" ref="D2974:D3017" si="116">D2973+100</f>
        <v>2700</v>
      </c>
      <c r="E2974" s="3"/>
      <c r="F2974" s="3">
        <f t="shared" si="115"/>
        <v>0</v>
      </c>
    </row>
    <row r="2975" spans="1:6" x14ac:dyDescent="0.3">
      <c r="A2975" s="3"/>
      <c r="B2975" s="4"/>
      <c r="C2975" s="3"/>
      <c r="D2975" s="3">
        <f t="shared" si="116"/>
        <v>2800</v>
      </c>
      <c r="E2975" s="3"/>
      <c r="F2975" s="3">
        <f t="shared" si="115"/>
        <v>0</v>
      </c>
    </row>
    <row r="2976" spans="1:6" x14ac:dyDescent="0.3">
      <c r="A2976" s="3"/>
      <c r="B2976" s="4"/>
      <c r="C2976" s="3"/>
      <c r="D2976" s="3">
        <f t="shared" si="116"/>
        <v>2900</v>
      </c>
      <c r="E2976" s="3"/>
      <c r="F2976" s="3">
        <f t="shared" si="115"/>
        <v>0</v>
      </c>
    </row>
    <row r="2977" spans="1:6" x14ac:dyDescent="0.3">
      <c r="A2977" s="3"/>
      <c r="B2977" s="4"/>
      <c r="C2977" s="3"/>
      <c r="D2977" s="3">
        <f>D2976+100</f>
        <v>3000</v>
      </c>
      <c r="E2977" s="3"/>
      <c r="F2977" s="3">
        <f t="shared" si="115"/>
        <v>0</v>
      </c>
    </row>
    <row r="2978" spans="1:6" x14ac:dyDescent="0.3">
      <c r="A2978" s="3"/>
      <c r="B2978" s="4"/>
      <c r="C2978" s="3"/>
      <c r="D2978" s="3">
        <f t="shared" si="116"/>
        <v>3100</v>
      </c>
      <c r="E2978" s="3"/>
      <c r="F2978" s="3">
        <f t="shared" si="115"/>
        <v>0</v>
      </c>
    </row>
    <row r="2979" spans="1:6" x14ac:dyDescent="0.3">
      <c r="A2979" s="3"/>
      <c r="B2979" s="4"/>
      <c r="C2979" s="3"/>
      <c r="D2979" s="3">
        <f t="shared" si="116"/>
        <v>3200</v>
      </c>
      <c r="E2979" s="3"/>
      <c r="F2979" s="3">
        <f t="shared" si="115"/>
        <v>0</v>
      </c>
    </row>
    <row r="2980" spans="1:6" x14ac:dyDescent="0.3">
      <c r="A2980" s="3"/>
      <c r="B2980" s="4"/>
      <c r="C2980" s="3"/>
      <c r="D2980" s="3">
        <f t="shared" si="116"/>
        <v>3300</v>
      </c>
      <c r="E2980" s="3"/>
      <c r="F2980" s="3">
        <f t="shared" si="115"/>
        <v>0</v>
      </c>
    </row>
    <row r="2981" spans="1:6" x14ac:dyDescent="0.3">
      <c r="A2981" s="3"/>
      <c r="B2981" s="4"/>
      <c r="C2981" s="3"/>
      <c r="D2981" s="3">
        <f t="shared" si="116"/>
        <v>3400</v>
      </c>
      <c r="E2981" s="3"/>
      <c r="F2981" s="3">
        <f t="shared" si="115"/>
        <v>0</v>
      </c>
    </row>
    <row r="2982" spans="1:6" x14ac:dyDescent="0.3">
      <c r="A2982" s="3"/>
      <c r="B2982" s="4"/>
      <c r="C2982" s="3"/>
      <c r="D2982" s="3">
        <f t="shared" si="116"/>
        <v>3500</v>
      </c>
      <c r="E2982" s="3"/>
      <c r="F2982" s="3">
        <f t="shared" si="115"/>
        <v>0</v>
      </c>
    </row>
    <row r="2983" spans="1:6" x14ac:dyDescent="0.3">
      <c r="A2983" s="3"/>
      <c r="B2983" s="4"/>
      <c r="C2983" s="3"/>
      <c r="D2983" s="3">
        <f t="shared" si="116"/>
        <v>3600</v>
      </c>
      <c r="E2983" s="3"/>
      <c r="F2983" s="3">
        <f t="shared" si="115"/>
        <v>0</v>
      </c>
    </row>
    <row r="2984" spans="1:6" x14ac:dyDescent="0.3">
      <c r="A2984" s="3"/>
      <c r="B2984" s="4"/>
      <c r="C2984" s="3"/>
      <c r="D2984" s="3">
        <f t="shared" si="116"/>
        <v>3700</v>
      </c>
      <c r="E2984" s="3"/>
      <c r="F2984" s="3">
        <f t="shared" si="115"/>
        <v>0</v>
      </c>
    </row>
    <row r="2985" spans="1:6" x14ac:dyDescent="0.3">
      <c r="A2985" s="3"/>
      <c r="B2985" s="4"/>
      <c r="C2985" s="3"/>
      <c r="D2985" s="3">
        <f t="shared" si="116"/>
        <v>3800</v>
      </c>
      <c r="E2985" s="3"/>
      <c r="F2985" s="3">
        <f t="shared" si="115"/>
        <v>0</v>
      </c>
    </row>
    <row r="2986" spans="1:6" x14ac:dyDescent="0.3">
      <c r="A2986" s="3"/>
      <c r="B2986" s="4"/>
      <c r="C2986" s="3"/>
      <c r="D2986" s="3">
        <f t="shared" si="116"/>
        <v>3900</v>
      </c>
      <c r="E2986" s="3"/>
      <c r="F2986" s="3">
        <f t="shared" si="115"/>
        <v>0</v>
      </c>
    </row>
    <row r="2987" spans="1:6" x14ac:dyDescent="0.3">
      <c r="A2987" s="3"/>
      <c r="B2987" s="4"/>
      <c r="C2987" s="3"/>
      <c r="D2987" s="3">
        <f t="shared" si="116"/>
        <v>4000</v>
      </c>
      <c r="E2987" s="3"/>
      <c r="F2987" s="3">
        <f t="shared" si="115"/>
        <v>0</v>
      </c>
    </row>
    <row r="2988" spans="1:6" x14ac:dyDescent="0.3">
      <c r="A2988" s="3"/>
      <c r="B2988" s="4"/>
      <c r="C2988" s="3"/>
      <c r="D2988" s="3">
        <f t="shared" si="116"/>
        <v>4100</v>
      </c>
      <c r="E2988" s="3"/>
      <c r="F2988" s="3">
        <f t="shared" si="115"/>
        <v>0</v>
      </c>
    </row>
    <row r="2989" spans="1:6" x14ac:dyDescent="0.3">
      <c r="A2989" s="3"/>
      <c r="B2989" s="4"/>
      <c r="C2989" s="3"/>
      <c r="D2989" s="3">
        <f t="shared" si="116"/>
        <v>4200</v>
      </c>
      <c r="E2989" s="3"/>
      <c r="F2989" s="3">
        <f t="shared" si="115"/>
        <v>0</v>
      </c>
    </row>
    <row r="2990" spans="1:6" x14ac:dyDescent="0.3">
      <c r="A2990" s="3"/>
      <c r="B2990" s="4"/>
      <c r="C2990" s="3"/>
      <c r="D2990" s="3">
        <f t="shared" si="116"/>
        <v>4300</v>
      </c>
      <c r="E2990" s="3"/>
      <c r="F2990" s="3">
        <f t="shared" si="115"/>
        <v>0</v>
      </c>
    </row>
    <row r="2991" spans="1:6" x14ac:dyDescent="0.3">
      <c r="A2991" s="3"/>
      <c r="B2991" s="4"/>
      <c r="C2991" s="3"/>
      <c r="D2991" s="3">
        <f t="shared" si="116"/>
        <v>4400</v>
      </c>
      <c r="E2991" s="3">
        <v>655</v>
      </c>
      <c r="F2991" s="3">
        <f t="shared" si="115"/>
        <v>548.73151682701712</v>
      </c>
    </row>
    <row r="2992" spans="1:6" x14ac:dyDescent="0.3">
      <c r="A2992" s="3"/>
      <c r="B2992" s="4"/>
      <c r="C2992" s="3"/>
      <c r="D2992" s="3">
        <f t="shared" si="116"/>
        <v>4500</v>
      </c>
      <c r="E2992" s="3">
        <v>662</v>
      </c>
      <c r="F2992" s="3">
        <f t="shared" si="115"/>
        <v>567.20027363903</v>
      </c>
    </row>
    <row r="2993" spans="1:6" x14ac:dyDescent="0.3">
      <c r="A2993" s="3"/>
      <c r="B2993" s="4"/>
      <c r="C2993" s="3"/>
      <c r="D2993" s="3">
        <f t="shared" si="116"/>
        <v>4600</v>
      </c>
      <c r="E2993" s="3">
        <v>660</v>
      </c>
      <c r="F2993" s="3">
        <f t="shared" si="115"/>
        <v>578.0530482605219</v>
      </c>
    </row>
    <row r="2994" spans="1:6" x14ac:dyDescent="0.3">
      <c r="A2994" s="3"/>
      <c r="B2994" s="4"/>
      <c r="C2994" s="3"/>
      <c r="D2994" s="3">
        <f t="shared" si="116"/>
        <v>4700</v>
      </c>
      <c r="E2994" s="3">
        <v>660</v>
      </c>
      <c r="F2994" s="3">
        <f t="shared" si="115"/>
        <v>590.61941887488115</v>
      </c>
    </row>
    <row r="2995" spans="1:6" x14ac:dyDescent="0.3">
      <c r="A2995" s="3"/>
      <c r="B2995" s="4"/>
      <c r="C2995" s="3"/>
      <c r="D2995" s="3">
        <f t="shared" si="116"/>
        <v>4800</v>
      </c>
      <c r="E2995" s="3">
        <v>657</v>
      </c>
      <c r="F2995" s="3">
        <f t="shared" si="115"/>
        <v>600.44403590065292</v>
      </c>
    </row>
    <row r="2996" spans="1:6" x14ac:dyDescent="0.3">
      <c r="A2996" s="3"/>
      <c r="B2996" s="4"/>
      <c r="C2996" s="3"/>
      <c r="D2996" s="3">
        <f t="shared" si="116"/>
        <v>4900</v>
      </c>
      <c r="E2996" s="3">
        <v>649</v>
      </c>
      <c r="F2996" s="3">
        <f t="shared" si="115"/>
        <v>605.48962410187289</v>
      </c>
    </row>
    <row r="2997" spans="1:6" x14ac:dyDescent="0.3">
      <c r="A2997" s="3"/>
      <c r="B2997" s="4"/>
      <c r="C2997" s="3"/>
      <c r="D2997" s="3">
        <f t="shared" si="116"/>
        <v>5000</v>
      </c>
      <c r="E2997" s="3">
        <v>647</v>
      </c>
      <c r="F2997" s="3">
        <f t="shared" si="115"/>
        <v>615.94255965836237</v>
      </c>
    </row>
    <row r="2998" spans="1:6" x14ac:dyDescent="0.3">
      <c r="A2998" s="3"/>
      <c r="B2998" s="4"/>
      <c r="C2998" s="3"/>
      <c r="D2998" s="3">
        <f t="shared" si="116"/>
        <v>5100</v>
      </c>
      <c r="E2998" s="3">
        <v>645</v>
      </c>
      <c r="F2998" s="3">
        <f t="shared" si="115"/>
        <v>626.31933539294687</v>
      </c>
    </row>
    <row r="2999" spans="1:6" x14ac:dyDescent="0.3">
      <c r="A2999" s="3"/>
      <c r="B2999" s="4"/>
      <c r="C2999" s="3"/>
      <c r="D2999" s="3">
        <f t="shared" si="116"/>
        <v>5200</v>
      </c>
      <c r="E2999" s="3">
        <v>643</v>
      </c>
      <c r="F2999" s="3">
        <f t="shared" si="115"/>
        <v>636.61995130562627</v>
      </c>
    </row>
    <row r="3000" spans="1:6" x14ac:dyDescent="0.3">
      <c r="A3000" s="3"/>
      <c r="B3000" s="4"/>
      <c r="C3000" s="3"/>
      <c r="D3000" s="3">
        <f t="shared" si="116"/>
        <v>5300</v>
      </c>
      <c r="E3000" s="3">
        <v>637</v>
      </c>
      <c r="F3000" s="3">
        <f t="shared" si="115"/>
        <v>642.80793683542424</v>
      </c>
    </row>
    <row r="3001" spans="1:6" x14ac:dyDescent="0.3">
      <c r="A3001" s="3"/>
      <c r="B3001" s="4"/>
      <c r="C3001" s="3"/>
      <c r="D3001" s="3">
        <f t="shared" si="116"/>
        <v>5400</v>
      </c>
      <c r="E3001" s="3">
        <v>631</v>
      </c>
      <c r="F3001" s="3">
        <f t="shared" si="115"/>
        <v>648.76744289950682</v>
      </c>
    </row>
    <row r="3002" spans="1:6" x14ac:dyDescent="0.3">
      <c r="A3002" s="3"/>
      <c r="B3002" s="4"/>
      <c r="C3002" s="3"/>
      <c r="D3002" s="3">
        <f t="shared" si="116"/>
        <v>5500</v>
      </c>
      <c r="E3002" s="3">
        <v>617</v>
      </c>
      <c r="F3002" s="3">
        <f t="shared" si="115"/>
        <v>646.12088908830083</v>
      </c>
    </row>
    <row r="3003" spans="1:6" x14ac:dyDescent="0.3">
      <c r="A3003" s="3"/>
      <c r="B3003" s="4"/>
      <c r="C3003" s="3"/>
      <c r="D3003" s="3">
        <f t="shared" si="116"/>
        <v>5600</v>
      </c>
      <c r="E3003" s="3">
        <v>607</v>
      </c>
      <c r="F3003" s="3">
        <f t="shared" si="115"/>
        <v>647.20616655045001</v>
      </c>
    </row>
    <row r="3004" spans="1:6" x14ac:dyDescent="0.3">
      <c r="A3004" s="3"/>
      <c r="B3004" s="4"/>
      <c r="C3004" s="3"/>
      <c r="D3004" s="3">
        <f t="shared" si="116"/>
        <v>5700</v>
      </c>
      <c r="E3004" s="3">
        <v>600</v>
      </c>
      <c r="F3004" s="3">
        <f t="shared" si="115"/>
        <v>651.1664772895208</v>
      </c>
    </row>
    <row r="3005" spans="1:6" x14ac:dyDescent="0.3">
      <c r="A3005" s="3"/>
      <c r="B3005" s="4"/>
      <c r="C3005" s="3"/>
      <c r="D3005" s="3">
        <f t="shared" si="116"/>
        <v>5800</v>
      </c>
      <c r="E3005" s="3">
        <v>587</v>
      </c>
      <c r="F3005" s="3">
        <f t="shared" si="115"/>
        <v>648.23432414617025</v>
      </c>
    </row>
    <row r="3006" spans="1:6" x14ac:dyDescent="0.3">
      <c r="A3006" s="3"/>
      <c r="B3006" s="4"/>
      <c r="C3006" s="3"/>
      <c r="D3006" s="3">
        <f t="shared" si="116"/>
        <v>5900</v>
      </c>
      <c r="E3006" s="3">
        <v>581</v>
      </c>
      <c r="F3006" s="3">
        <f t="shared" si="115"/>
        <v>652.67063377214856</v>
      </c>
    </row>
    <row r="3007" spans="1:6" x14ac:dyDescent="0.3">
      <c r="A3007" s="3"/>
      <c r="B3007" s="4"/>
      <c r="C3007" s="3"/>
      <c r="D3007" s="3">
        <f t="shared" si="116"/>
        <v>6000</v>
      </c>
      <c r="E3007" s="3">
        <v>574</v>
      </c>
      <c r="F3007" s="3">
        <f t="shared" si="115"/>
        <v>655.73606660383325</v>
      </c>
    </row>
    <row r="3008" spans="1:6" x14ac:dyDescent="0.3">
      <c r="A3008" s="3"/>
      <c r="B3008" s="4"/>
      <c r="C3008" s="3"/>
      <c r="D3008" s="3">
        <f t="shared" si="116"/>
        <v>6100</v>
      </c>
      <c r="E3008" s="3">
        <v>566</v>
      </c>
      <c r="F3008" s="3">
        <f t="shared" si="115"/>
        <v>657.37350277479516</v>
      </c>
    </row>
    <row r="3009" spans="1:6" x14ac:dyDescent="0.3">
      <c r="A3009" s="3"/>
      <c r="B3009" s="4"/>
      <c r="C3009" s="3"/>
      <c r="D3009" s="3">
        <f t="shared" si="116"/>
        <v>6200</v>
      </c>
      <c r="E3009" s="3">
        <v>555</v>
      </c>
      <c r="F3009" s="3">
        <f t="shared" si="115"/>
        <v>655.16486793954414</v>
      </c>
    </row>
    <row r="3010" spans="1:6" x14ac:dyDescent="0.3">
      <c r="A3010" s="3"/>
      <c r="B3010" s="4"/>
      <c r="C3010" s="3"/>
      <c r="D3010" s="3">
        <f t="shared" si="116"/>
        <v>6300</v>
      </c>
      <c r="E3010" s="3">
        <v>541</v>
      </c>
      <c r="F3010" s="3">
        <f t="shared" si="115"/>
        <v>648.93880249879339</v>
      </c>
    </row>
    <row r="3011" spans="1:6" x14ac:dyDescent="0.3">
      <c r="A3011" s="3"/>
      <c r="B3011" s="4"/>
      <c r="C3011" s="3"/>
      <c r="D3011" s="3">
        <f t="shared" si="116"/>
        <v>6400</v>
      </c>
      <c r="E3011" s="3">
        <v>533</v>
      </c>
      <c r="F3011" s="3">
        <f t="shared" si="115"/>
        <v>649.49096120760623</v>
      </c>
    </row>
    <row r="3012" spans="1:6" x14ac:dyDescent="0.3">
      <c r="A3012" s="3"/>
      <c r="B3012" s="4"/>
      <c r="C3012" s="3"/>
      <c r="D3012" s="3">
        <f t="shared" si="116"/>
        <v>6500</v>
      </c>
      <c r="E3012" s="3">
        <v>526</v>
      </c>
      <c r="F3012" s="3">
        <f t="shared" si="115"/>
        <v>650.97607773475784</v>
      </c>
    </row>
    <row r="3013" spans="1:6" x14ac:dyDescent="0.3">
      <c r="A3013" s="3"/>
      <c r="B3013" s="4"/>
      <c r="C3013" s="3"/>
      <c r="D3013" s="3">
        <f t="shared" si="116"/>
        <v>6600</v>
      </c>
      <c r="E3013" s="3">
        <v>513</v>
      </c>
      <c r="F3013" s="3">
        <f t="shared" si="115"/>
        <v>644.6548125166255</v>
      </c>
    </row>
    <row r="3014" spans="1:6" x14ac:dyDescent="0.3">
      <c r="A3014" s="3"/>
      <c r="B3014" s="4"/>
      <c r="C3014" s="3"/>
      <c r="D3014" s="3">
        <f t="shared" si="116"/>
        <v>6700</v>
      </c>
      <c r="E3014" s="3">
        <v>505</v>
      </c>
      <c r="F3014" s="3">
        <f t="shared" si="115"/>
        <v>644.21689354067053</v>
      </c>
    </row>
    <row r="3015" spans="1:6" x14ac:dyDescent="0.3">
      <c r="A3015" s="3"/>
      <c r="B3015" s="4"/>
      <c r="C3015" s="3"/>
      <c r="D3015" s="3">
        <f t="shared" si="116"/>
        <v>6800</v>
      </c>
      <c r="E3015" s="3"/>
      <c r="F3015" s="3">
        <f t="shared" si="115"/>
        <v>0</v>
      </c>
    </row>
    <row r="3016" spans="1:6" x14ac:dyDescent="0.3">
      <c r="A3016" s="3"/>
      <c r="B3016" s="4"/>
      <c r="C3016" s="3"/>
      <c r="D3016" s="3">
        <f t="shared" si="116"/>
        <v>6900</v>
      </c>
      <c r="E3016" s="3"/>
      <c r="F3016" s="3">
        <f t="shared" si="115"/>
        <v>0</v>
      </c>
    </row>
    <row r="3017" spans="1:6" x14ac:dyDescent="0.3">
      <c r="A3017" s="3"/>
      <c r="B3017" s="4"/>
      <c r="C3017" s="3"/>
      <c r="D3017" s="3">
        <f t="shared" si="116"/>
        <v>7000</v>
      </c>
      <c r="E3017" s="3"/>
      <c r="F3017" s="3">
        <f t="shared" si="115"/>
        <v>0</v>
      </c>
    </row>
    <row r="3018" spans="1:6" x14ac:dyDescent="0.3">
      <c r="A3018" s="3"/>
      <c r="B3018" s="4" t="s">
        <v>197</v>
      </c>
      <c r="C3018" s="3" t="s">
        <v>198</v>
      </c>
      <c r="D3018" s="3" t="s">
        <v>272</v>
      </c>
      <c r="E3018" s="3">
        <v>3.9</v>
      </c>
    </row>
    <row r="3019" spans="1:6" x14ac:dyDescent="0.3">
      <c r="A3019" s="3"/>
      <c r="B3019" s="4"/>
      <c r="C3019" s="3">
        <v>14.1</v>
      </c>
      <c r="D3019" s="3" t="s">
        <v>273</v>
      </c>
      <c r="E3019" s="3">
        <v>4.3600000000000003</v>
      </c>
    </row>
    <row r="3020" spans="1:6" x14ac:dyDescent="0.3">
      <c r="A3020" s="3"/>
      <c r="B3020" s="4"/>
      <c r="C3020" s="3" t="s">
        <v>300</v>
      </c>
      <c r="D3020" s="4" t="s">
        <v>274</v>
      </c>
      <c r="E3020" s="3">
        <v>2.25</v>
      </c>
    </row>
    <row r="3021" spans="1:6" x14ac:dyDescent="0.3">
      <c r="A3021" s="3"/>
      <c r="B3021" s="4"/>
      <c r="C3021" s="3"/>
      <c r="D3021" s="4" t="s">
        <v>275</v>
      </c>
      <c r="E3021" s="3">
        <v>272</v>
      </c>
    </row>
    <row r="3022" spans="1:6" x14ac:dyDescent="0.3">
      <c r="A3022" s="3"/>
      <c r="B3022" s="4"/>
      <c r="C3022" s="3"/>
      <c r="D3022" s="4" t="s">
        <v>276</v>
      </c>
      <c r="E3022" s="3">
        <v>0.67300000000000004</v>
      </c>
    </row>
    <row r="3023" spans="1:6" ht="28.8" x14ac:dyDescent="0.3">
      <c r="A3023" s="3"/>
      <c r="B3023" s="4"/>
      <c r="C3023" s="3"/>
      <c r="D3023" s="4" t="s">
        <v>277</v>
      </c>
      <c r="E3023" s="3">
        <v>466</v>
      </c>
    </row>
    <row r="3024" spans="1:6" x14ac:dyDescent="0.3">
      <c r="A3024" s="3"/>
      <c r="B3024" s="4"/>
      <c r="C3024" s="3"/>
      <c r="D3024" s="3">
        <v>2500</v>
      </c>
      <c r="E3024" s="3"/>
      <c r="F3024" s="3">
        <f>E3024*D3024*2*PI()/60/550</f>
        <v>0</v>
      </c>
    </row>
    <row r="3025" spans="1:6" x14ac:dyDescent="0.3">
      <c r="A3025" s="3"/>
      <c r="B3025" s="4"/>
      <c r="C3025" s="3"/>
      <c r="D3025" s="3">
        <f>2600</f>
        <v>2600</v>
      </c>
      <c r="E3025" s="3"/>
      <c r="F3025" s="3">
        <f t="shared" ref="F3025:F3069" si="117">E3025*D3025*2*PI()/60/550</f>
        <v>0</v>
      </c>
    </row>
    <row r="3026" spans="1:6" x14ac:dyDescent="0.3">
      <c r="A3026" s="3"/>
      <c r="B3026" s="4"/>
      <c r="C3026" s="3"/>
      <c r="D3026" s="3">
        <f t="shared" ref="D3026:D3069" si="118">D3025+100</f>
        <v>2700</v>
      </c>
      <c r="E3026" s="3"/>
      <c r="F3026" s="3">
        <f t="shared" si="117"/>
        <v>0</v>
      </c>
    </row>
    <row r="3027" spans="1:6" x14ac:dyDescent="0.3">
      <c r="A3027" s="3"/>
      <c r="B3027" s="4"/>
      <c r="C3027" s="3"/>
      <c r="D3027" s="3">
        <f t="shared" si="118"/>
        <v>2800</v>
      </c>
      <c r="E3027" s="3"/>
      <c r="F3027" s="3">
        <f t="shared" si="117"/>
        <v>0</v>
      </c>
    </row>
    <row r="3028" spans="1:6" x14ac:dyDescent="0.3">
      <c r="A3028" s="3"/>
      <c r="B3028" s="4"/>
      <c r="C3028" s="3"/>
      <c r="D3028" s="3">
        <f t="shared" si="118"/>
        <v>2900</v>
      </c>
      <c r="E3028" s="3"/>
      <c r="F3028" s="3">
        <f t="shared" si="117"/>
        <v>0</v>
      </c>
    </row>
    <row r="3029" spans="1:6" x14ac:dyDescent="0.3">
      <c r="A3029" s="3"/>
      <c r="B3029" s="4"/>
      <c r="C3029" s="3"/>
      <c r="D3029" s="3">
        <f>D3028+100</f>
        <v>3000</v>
      </c>
      <c r="E3029" s="3"/>
      <c r="F3029" s="3">
        <f t="shared" si="117"/>
        <v>0</v>
      </c>
    </row>
    <row r="3030" spans="1:6" x14ac:dyDescent="0.3">
      <c r="A3030" s="3"/>
      <c r="B3030" s="4"/>
      <c r="C3030" s="3"/>
      <c r="D3030" s="3">
        <f t="shared" si="118"/>
        <v>3100</v>
      </c>
      <c r="E3030" s="3"/>
      <c r="F3030" s="3">
        <f t="shared" si="117"/>
        <v>0</v>
      </c>
    </row>
    <row r="3031" spans="1:6" x14ac:dyDescent="0.3">
      <c r="A3031" s="3"/>
      <c r="B3031" s="4"/>
      <c r="C3031" s="3"/>
      <c r="D3031" s="3">
        <f t="shared" si="118"/>
        <v>3200</v>
      </c>
      <c r="E3031" s="3"/>
      <c r="F3031" s="3">
        <f t="shared" si="117"/>
        <v>0</v>
      </c>
    </row>
    <row r="3032" spans="1:6" x14ac:dyDescent="0.3">
      <c r="A3032" s="3"/>
      <c r="B3032" s="4"/>
      <c r="C3032" s="3"/>
      <c r="D3032" s="3">
        <f t="shared" si="118"/>
        <v>3300</v>
      </c>
      <c r="E3032" s="3"/>
      <c r="F3032" s="3">
        <f t="shared" si="117"/>
        <v>0</v>
      </c>
    </row>
    <row r="3033" spans="1:6" x14ac:dyDescent="0.3">
      <c r="A3033" s="3"/>
      <c r="B3033" s="4"/>
      <c r="C3033" s="3"/>
      <c r="D3033" s="3">
        <f t="shared" si="118"/>
        <v>3400</v>
      </c>
      <c r="E3033" s="3"/>
      <c r="F3033" s="3">
        <f t="shared" si="117"/>
        <v>0</v>
      </c>
    </row>
    <row r="3034" spans="1:6" x14ac:dyDescent="0.3">
      <c r="A3034" s="3"/>
      <c r="B3034" s="4"/>
      <c r="C3034" s="3"/>
      <c r="D3034" s="3">
        <f t="shared" si="118"/>
        <v>3500</v>
      </c>
      <c r="E3034" s="3"/>
      <c r="F3034" s="3">
        <f t="shared" si="117"/>
        <v>0</v>
      </c>
    </row>
    <row r="3035" spans="1:6" x14ac:dyDescent="0.3">
      <c r="A3035" s="3"/>
      <c r="B3035" s="4"/>
      <c r="C3035" s="3"/>
      <c r="D3035" s="3">
        <f t="shared" si="118"/>
        <v>3600</v>
      </c>
      <c r="E3035" s="3"/>
      <c r="F3035" s="3">
        <f t="shared" si="117"/>
        <v>0</v>
      </c>
    </row>
    <row r="3036" spans="1:6" x14ac:dyDescent="0.3">
      <c r="A3036" s="3"/>
      <c r="B3036" s="4"/>
      <c r="C3036" s="3"/>
      <c r="D3036" s="3">
        <f t="shared" si="118"/>
        <v>3700</v>
      </c>
      <c r="E3036" s="3"/>
      <c r="F3036" s="3">
        <f t="shared" si="117"/>
        <v>0</v>
      </c>
    </row>
    <row r="3037" spans="1:6" x14ac:dyDescent="0.3">
      <c r="A3037" s="3"/>
      <c r="B3037" s="4"/>
      <c r="C3037" s="3"/>
      <c r="D3037" s="3">
        <f t="shared" si="118"/>
        <v>3800</v>
      </c>
      <c r="E3037" s="3"/>
      <c r="F3037" s="3">
        <f t="shared" si="117"/>
        <v>0</v>
      </c>
    </row>
    <row r="3038" spans="1:6" x14ac:dyDescent="0.3">
      <c r="A3038" s="3"/>
      <c r="B3038" s="4"/>
      <c r="C3038" s="3"/>
      <c r="D3038" s="3">
        <f t="shared" si="118"/>
        <v>3900</v>
      </c>
      <c r="E3038" s="3"/>
      <c r="F3038" s="3">
        <f t="shared" si="117"/>
        <v>0</v>
      </c>
    </row>
    <row r="3039" spans="1:6" x14ac:dyDescent="0.3">
      <c r="A3039" s="3"/>
      <c r="B3039" s="4"/>
      <c r="C3039" s="3"/>
      <c r="D3039" s="3">
        <f t="shared" si="118"/>
        <v>4000</v>
      </c>
      <c r="E3039" s="3">
        <v>553</v>
      </c>
      <c r="F3039" s="3">
        <f t="shared" si="117"/>
        <v>421.16381513579529</v>
      </c>
    </row>
    <row r="3040" spans="1:6" x14ac:dyDescent="0.3">
      <c r="A3040" s="3"/>
      <c r="B3040" s="4"/>
      <c r="C3040" s="3"/>
      <c r="D3040" s="3">
        <f t="shared" si="118"/>
        <v>4100</v>
      </c>
      <c r="E3040" s="3"/>
      <c r="F3040" s="3">
        <f t="shared" si="117"/>
        <v>0</v>
      </c>
    </row>
    <row r="3041" spans="1:6" x14ac:dyDescent="0.3">
      <c r="A3041" s="3"/>
      <c r="B3041" s="4"/>
      <c r="C3041" s="3"/>
      <c r="D3041" s="3">
        <f t="shared" si="118"/>
        <v>4200</v>
      </c>
      <c r="E3041" s="3">
        <v>557</v>
      </c>
      <c r="F3041" s="3">
        <f t="shared" si="117"/>
        <v>445.42071841260372</v>
      </c>
    </row>
    <row r="3042" spans="1:6" x14ac:dyDescent="0.3">
      <c r="A3042" s="3"/>
      <c r="B3042" s="4"/>
      <c r="C3042" s="3"/>
      <c r="D3042" s="3">
        <f t="shared" si="118"/>
        <v>4300</v>
      </c>
      <c r="E3042" s="3"/>
      <c r="F3042" s="3">
        <f t="shared" si="117"/>
        <v>0</v>
      </c>
    </row>
    <row r="3043" spans="1:6" x14ac:dyDescent="0.3">
      <c r="A3043" s="3"/>
      <c r="B3043" s="4"/>
      <c r="C3043" s="3"/>
      <c r="D3043" s="3">
        <f t="shared" si="118"/>
        <v>4400</v>
      </c>
      <c r="E3043" s="3">
        <v>581</v>
      </c>
      <c r="F3043" s="3">
        <f t="shared" si="117"/>
        <v>486.73742179617858</v>
      </c>
    </row>
    <row r="3044" spans="1:6" x14ac:dyDescent="0.3">
      <c r="A3044" s="3"/>
      <c r="B3044" s="4"/>
      <c r="C3044" s="3"/>
      <c r="D3044" s="3">
        <f t="shared" si="118"/>
        <v>4500</v>
      </c>
      <c r="E3044" s="3"/>
      <c r="F3044" s="3">
        <f t="shared" si="117"/>
        <v>0</v>
      </c>
    </row>
    <row r="3045" spans="1:6" x14ac:dyDescent="0.3">
      <c r="A3045" s="3"/>
      <c r="B3045" s="4"/>
      <c r="C3045" s="3"/>
      <c r="D3045" s="3">
        <f t="shared" si="118"/>
        <v>4600</v>
      </c>
      <c r="E3045" s="3">
        <v>603</v>
      </c>
      <c r="F3045" s="3">
        <f t="shared" si="117"/>
        <v>528.13028500165865</v>
      </c>
    </row>
    <row r="3046" spans="1:6" x14ac:dyDescent="0.3">
      <c r="A3046" s="3"/>
      <c r="B3046" s="4"/>
      <c r="C3046" s="3"/>
      <c r="D3046" s="3">
        <f t="shared" si="118"/>
        <v>4700</v>
      </c>
      <c r="E3046" s="3"/>
      <c r="F3046" s="3">
        <f t="shared" si="117"/>
        <v>0</v>
      </c>
    </row>
    <row r="3047" spans="1:6" x14ac:dyDescent="0.3">
      <c r="A3047" s="3"/>
      <c r="B3047" s="4"/>
      <c r="C3047" s="3"/>
      <c r="D3047" s="3">
        <f t="shared" si="118"/>
        <v>4800</v>
      </c>
      <c r="E3047" s="3">
        <v>615</v>
      </c>
      <c r="F3047" s="3">
        <f t="shared" si="117"/>
        <v>562.05948566042855</v>
      </c>
    </row>
    <row r="3048" spans="1:6" x14ac:dyDescent="0.3">
      <c r="A3048" s="3"/>
      <c r="B3048" s="4"/>
      <c r="C3048" s="3"/>
      <c r="D3048" s="3">
        <f t="shared" si="118"/>
        <v>4900</v>
      </c>
      <c r="E3048" s="3"/>
      <c r="F3048" s="3">
        <f t="shared" si="117"/>
        <v>0</v>
      </c>
    </row>
    <row r="3049" spans="1:6" x14ac:dyDescent="0.3">
      <c r="A3049" s="3"/>
      <c r="B3049" s="4"/>
      <c r="C3049" s="3"/>
      <c r="D3049" s="3">
        <f t="shared" si="118"/>
        <v>5000</v>
      </c>
      <c r="E3049" s="3">
        <v>642</v>
      </c>
      <c r="F3049" s="3">
        <f t="shared" si="117"/>
        <v>611.18257078928707</v>
      </c>
    </row>
    <row r="3050" spans="1:6" x14ac:dyDescent="0.3">
      <c r="A3050" s="3"/>
      <c r="B3050" s="4"/>
      <c r="C3050" s="3"/>
      <c r="D3050" s="3">
        <f t="shared" si="118"/>
        <v>5100</v>
      </c>
      <c r="E3050" s="3"/>
      <c r="F3050" s="3">
        <f t="shared" si="117"/>
        <v>0</v>
      </c>
    </row>
    <row r="3051" spans="1:6" x14ac:dyDescent="0.3">
      <c r="A3051" s="3"/>
      <c r="B3051" s="4"/>
      <c r="C3051" s="3"/>
      <c r="D3051" s="3">
        <f t="shared" si="118"/>
        <v>5200</v>
      </c>
      <c r="E3051" s="3">
        <v>659</v>
      </c>
      <c r="F3051" s="3">
        <f t="shared" si="117"/>
        <v>652.46119426190933</v>
      </c>
    </row>
    <row r="3052" spans="1:6" x14ac:dyDescent="0.3">
      <c r="A3052" s="3"/>
      <c r="B3052" s="4"/>
      <c r="C3052" s="3"/>
      <c r="D3052" s="3">
        <f t="shared" si="118"/>
        <v>5300</v>
      </c>
      <c r="E3052" s="3"/>
      <c r="F3052" s="3">
        <f t="shared" si="117"/>
        <v>0</v>
      </c>
    </row>
    <row r="3053" spans="1:6" x14ac:dyDescent="0.3">
      <c r="A3053" s="3"/>
      <c r="B3053" s="4"/>
      <c r="C3053" s="3"/>
      <c r="D3053" s="3">
        <f t="shared" si="118"/>
        <v>5400</v>
      </c>
      <c r="E3053" s="3">
        <v>661</v>
      </c>
      <c r="F3053" s="3">
        <f t="shared" si="117"/>
        <v>679.61217077111564</v>
      </c>
    </row>
    <row r="3054" spans="1:6" x14ac:dyDescent="0.3">
      <c r="A3054" s="3"/>
      <c r="B3054" s="4"/>
      <c r="C3054" s="3"/>
      <c r="D3054" s="3">
        <f t="shared" si="118"/>
        <v>5500</v>
      </c>
      <c r="E3054" s="3"/>
      <c r="F3054" s="3">
        <f t="shared" si="117"/>
        <v>0</v>
      </c>
    </row>
    <row r="3055" spans="1:6" x14ac:dyDescent="0.3">
      <c r="A3055" s="3"/>
      <c r="B3055" s="4"/>
      <c r="C3055" s="3"/>
      <c r="D3055" s="3">
        <f t="shared" si="118"/>
        <v>5600</v>
      </c>
      <c r="E3055" s="3">
        <v>661</v>
      </c>
      <c r="F3055" s="3">
        <f t="shared" si="117"/>
        <v>704.78299191078656</v>
      </c>
    </row>
    <row r="3056" spans="1:6" x14ac:dyDescent="0.3">
      <c r="A3056" s="3"/>
      <c r="B3056" s="4"/>
      <c r="C3056" s="3"/>
      <c r="D3056" s="3">
        <f t="shared" si="118"/>
        <v>5700</v>
      </c>
      <c r="E3056" s="3"/>
      <c r="F3056" s="3">
        <f t="shared" si="117"/>
        <v>0</v>
      </c>
    </row>
    <row r="3057" spans="1:6" x14ac:dyDescent="0.3">
      <c r="A3057" s="3"/>
      <c r="B3057" s="4"/>
      <c r="C3057" s="3"/>
      <c r="D3057" s="3">
        <f t="shared" si="118"/>
        <v>5800</v>
      </c>
      <c r="E3057" s="3">
        <v>659</v>
      </c>
      <c r="F3057" s="3">
        <f t="shared" si="117"/>
        <v>727.74517821520647</v>
      </c>
    </row>
    <row r="3058" spans="1:6" x14ac:dyDescent="0.3">
      <c r="A3058" s="3"/>
      <c r="B3058" s="4"/>
      <c r="C3058" s="3"/>
      <c r="D3058" s="3">
        <f t="shared" si="118"/>
        <v>5900</v>
      </c>
      <c r="E3058" s="3"/>
      <c r="F3058" s="3">
        <f t="shared" si="117"/>
        <v>0</v>
      </c>
    </row>
    <row r="3059" spans="1:6" x14ac:dyDescent="0.3">
      <c r="A3059" s="3"/>
      <c r="B3059" s="4"/>
      <c r="C3059" s="3"/>
      <c r="D3059" s="3">
        <f t="shared" si="118"/>
        <v>6000</v>
      </c>
      <c r="E3059" s="3">
        <v>661</v>
      </c>
      <c r="F3059" s="3">
        <f t="shared" si="117"/>
        <v>755.12463419012852</v>
      </c>
    </row>
    <row r="3060" spans="1:6" x14ac:dyDescent="0.3">
      <c r="A3060" s="3"/>
      <c r="B3060" s="4"/>
      <c r="C3060" s="3"/>
      <c r="D3060" s="3">
        <f t="shared" si="118"/>
        <v>6100</v>
      </c>
      <c r="E3060" s="3"/>
      <c r="F3060" s="3">
        <f t="shared" si="117"/>
        <v>0</v>
      </c>
    </row>
    <row r="3061" spans="1:6" x14ac:dyDescent="0.3">
      <c r="A3061" s="3"/>
      <c r="B3061" s="4"/>
      <c r="C3061" s="3"/>
      <c r="D3061" s="3">
        <f t="shared" si="118"/>
        <v>6200</v>
      </c>
      <c r="E3061" s="3">
        <v>654</v>
      </c>
      <c r="F3061" s="3">
        <f t="shared" si="117"/>
        <v>772.03211465308448</v>
      </c>
    </row>
    <row r="3062" spans="1:6" x14ac:dyDescent="0.3">
      <c r="A3062" s="3"/>
      <c r="B3062" s="4"/>
      <c r="C3062" s="3"/>
      <c r="D3062" s="3">
        <f t="shared" si="118"/>
        <v>6300</v>
      </c>
      <c r="E3062" s="3"/>
      <c r="F3062" s="3">
        <f t="shared" si="117"/>
        <v>0</v>
      </c>
    </row>
    <row r="3063" spans="1:6" x14ac:dyDescent="0.3">
      <c r="A3063" s="3"/>
      <c r="B3063" s="4"/>
      <c r="C3063" s="3"/>
      <c r="D3063" s="3">
        <f t="shared" si="118"/>
        <v>6400</v>
      </c>
      <c r="E3063" s="3">
        <v>647</v>
      </c>
      <c r="F3063" s="3">
        <f t="shared" si="117"/>
        <v>788.40647636270398</v>
      </c>
    </row>
    <row r="3064" spans="1:6" x14ac:dyDescent="0.3">
      <c r="A3064" s="3"/>
      <c r="B3064" s="4"/>
      <c r="C3064" s="3"/>
      <c r="D3064" s="3">
        <f t="shared" si="118"/>
        <v>6500</v>
      </c>
      <c r="E3064" s="3"/>
      <c r="F3064" s="3">
        <f t="shared" si="117"/>
        <v>0</v>
      </c>
    </row>
    <row r="3065" spans="1:6" x14ac:dyDescent="0.3">
      <c r="A3065" s="3"/>
      <c r="B3065" s="4"/>
      <c r="C3065" s="3"/>
      <c r="D3065" s="3">
        <f t="shared" si="118"/>
        <v>6600</v>
      </c>
      <c r="E3065" s="3">
        <v>634</v>
      </c>
      <c r="F3065" s="3">
        <f t="shared" si="117"/>
        <v>796.70789695037161</v>
      </c>
    </row>
    <row r="3066" spans="1:6" x14ac:dyDescent="0.3">
      <c r="A3066" s="3"/>
      <c r="B3066" s="4"/>
      <c r="C3066" s="3"/>
      <c r="D3066" s="3">
        <f t="shared" si="118"/>
        <v>6700</v>
      </c>
      <c r="E3066" s="3"/>
      <c r="F3066" s="3">
        <f t="shared" si="117"/>
        <v>0</v>
      </c>
    </row>
    <row r="3067" spans="1:6" x14ac:dyDescent="0.3">
      <c r="A3067" s="3"/>
      <c r="B3067" s="4"/>
      <c r="C3067" s="3"/>
      <c r="D3067" s="3">
        <f t="shared" si="118"/>
        <v>6800</v>
      </c>
      <c r="E3067" s="3">
        <v>619</v>
      </c>
      <c r="F3067" s="3">
        <f t="shared" si="117"/>
        <v>801.42980590849436</v>
      </c>
    </row>
    <row r="3068" spans="1:6" x14ac:dyDescent="0.3">
      <c r="A3068" s="3"/>
      <c r="B3068" s="4"/>
      <c r="C3068" s="3"/>
      <c r="D3068" s="3">
        <f t="shared" si="118"/>
        <v>6900</v>
      </c>
      <c r="E3068" s="3"/>
      <c r="F3068" s="3">
        <f t="shared" si="117"/>
        <v>0</v>
      </c>
    </row>
    <row r="3069" spans="1:6" x14ac:dyDescent="0.3">
      <c r="A3069" s="3"/>
      <c r="B3069" s="4"/>
      <c r="C3069" s="3"/>
      <c r="D3069" s="3">
        <f t="shared" si="118"/>
        <v>7000</v>
      </c>
      <c r="E3069" s="3">
        <v>610</v>
      </c>
      <c r="F3069" s="3">
        <f t="shared" si="117"/>
        <v>813.00609883808579</v>
      </c>
    </row>
    <row r="3070" spans="1:6" x14ac:dyDescent="0.3">
      <c r="A3070" s="3"/>
      <c r="B3070" s="4" t="s">
        <v>25</v>
      </c>
      <c r="C3070" s="3" t="s">
        <v>148</v>
      </c>
      <c r="D3070" s="3" t="s">
        <v>272</v>
      </c>
      <c r="E3070" s="3">
        <v>4</v>
      </c>
    </row>
    <row r="3071" spans="1:6" ht="28.8" x14ac:dyDescent="0.3">
      <c r="A3071" s="3"/>
      <c r="B3071" s="4" t="s">
        <v>301</v>
      </c>
      <c r="C3071" s="3">
        <v>10.3</v>
      </c>
      <c r="D3071" s="3" t="s">
        <v>273</v>
      </c>
      <c r="E3071" s="3">
        <v>4.0019999999999998</v>
      </c>
    </row>
    <row r="3072" spans="1:6" ht="28.8" x14ac:dyDescent="0.3">
      <c r="A3072" s="3"/>
      <c r="B3072" s="4" t="s">
        <v>302</v>
      </c>
      <c r="C3072" s="3" t="s">
        <v>303</v>
      </c>
      <c r="D3072" s="4" t="s">
        <v>274</v>
      </c>
      <c r="E3072" s="3">
        <v>2.23</v>
      </c>
    </row>
    <row r="3073" spans="1:6" x14ac:dyDescent="0.3">
      <c r="A3073" s="3"/>
      <c r="B3073" s="4" t="s">
        <v>304</v>
      </c>
      <c r="C3073" s="3"/>
      <c r="D3073" s="4" t="s">
        <v>275</v>
      </c>
      <c r="E3073" s="3">
        <v>246</v>
      </c>
    </row>
    <row r="3074" spans="1:6" x14ac:dyDescent="0.3">
      <c r="A3074" s="3"/>
      <c r="B3074" s="4" t="s">
        <v>305</v>
      </c>
      <c r="C3074" s="3"/>
      <c r="D3074" s="4" t="s">
        <v>276</v>
      </c>
      <c r="E3074" s="3">
        <v>0.71</v>
      </c>
    </row>
    <row r="3075" spans="1:6" ht="28.8" x14ac:dyDescent="0.3">
      <c r="A3075" s="3"/>
      <c r="B3075" s="4" t="s">
        <v>306</v>
      </c>
      <c r="C3075" s="3"/>
      <c r="D3075" s="4" t="s">
        <v>277</v>
      </c>
      <c r="E3075" s="3">
        <v>403</v>
      </c>
    </row>
    <row r="3076" spans="1:6" x14ac:dyDescent="0.3">
      <c r="A3076" s="3"/>
      <c r="B3076" s="4"/>
      <c r="C3076" s="3"/>
      <c r="D3076" s="3">
        <v>2500</v>
      </c>
      <c r="E3076" s="3">
        <v>478</v>
      </c>
      <c r="F3076" s="3">
        <f>E3076*D3076*2*PI()/60/550</f>
        <v>227.52746794180621</v>
      </c>
    </row>
    <row r="3077" spans="1:6" x14ac:dyDescent="0.3">
      <c r="A3077" s="3"/>
      <c r="B3077" s="4"/>
      <c r="C3077" s="3"/>
      <c r="D3077" s="3">
        <f>2600</f>
        <v>2600</v>
      </c>
      <c r="E3077" s="3">
        <v>497</v>
      </c>
      <c r="F3077" s="3">
        <f t="shared" ref="F3077:F3121" si="119">E3077*D3077*2*PI()/60/550</f>
        <v>246.03430466477155</v>
      </c>
    </row>
    <row r="3078" spans="1:6" x14ac:dyDescent="0.3">
      <c r="A3078" s="3"/>
      <c r="B3078" s="4"/>
      <c r="C3078" s="3"/>
      <c r="D3078" s="3">
        <f t="shared" ref="D3078:D3121" si="120">D3077+100</f>
        <v>2700</v>
      </c>
      <c r="E3078" s="3">
        <v>516</v>
      </c>
      <c r="F3078" s="3">
        <f t="shared" si="119"/>
        <v>265.26465969583631</v>
      </c>
    </row>
    <row r="3079" spans="1:6" x14ac:dyDescent="0.3">
      <c r="A3079" s="3"/>
      <c r="B3079" s="4"/>
      <c r="C3079" s="3"/>
      <c r="D3079" s="3">
        <f t="shared" si="120"/>
        <v>2800</v>
      </c>
      <c r="E3079" s="3">
        <v>525</v>
      </c>
      <c r="F3079" s="3">
        <f t="shared" si="119"/>
        <v>279.8873455016361</v>
      </c>
    </row>
    <row r="3080" spans="1:6" x14ac:dyDescent="0.3">
      <c r="A3080" s="3"/>
      <c r="B3080" s="4"/>
      <c r="C3080" s="3"/>
      <c r="D3080" s="3">
        <f t="shared" si="120"/>
        <v>2900</v>
      </c>
      <c r="E3080" s="3">
        <v>531</v>
      </c>
      <c r="F3080" s="3">
        <f t="shared" si="119"/>
        <v>293.19627437957109</v>
      </c>
    </row>
    <row r="3081" spans="1:6" x14ac:dyDescent="0.3">
      <c r="A3081" s="3"/>
      <c r="B3081" s="4"/>
      <c r="C3081" s="3"/>
      <c r="D3081" s="3">
        <f>D3080+100</f>
        <v>3000</v>
      </c>
      <c r="E3081" s="3">
        <v>532</v>
      </c>
      <c r="F3081" s="3">
        <f t="shared" si="119"/>
        <v>303.87768940177637</v>
      </c>
    </row>
    <row r="3082" spans="1:6" x14ac:dyDescent="0.3">
      <c r="A3082" s="3"/>
      <c r="B3082" s="4"/>
      <c r="C3082" s="3"/>
      <c r="D3082" s="3">
        <f t="shared" si="120"/>
        <v>3100</v>
      </c>
      <c r="E3082" s="3">
        <v>526</v>
      </c>
      <c r="F3082" s="3">
        <f t="shared" si="119"/>
        <v>310.46551399657676</v>
      </c>
    </row>
    <row r="3083" spans="1:6" x14ac:dyDescent="0.3">
      <c r="A3083" s="3"/>
      <c r="B3083" s="4"/>
      <c r="C3083" s="3"/>
      <c r="D3083" s="3">
        <f t="shared" si="120"/>
        <v>3200</v>
      </c>
      <c r="E3083" s="3">
        <v>516</v>
      </c>
      <c r="F3083" s="3">
        <f t="shared" si="119"/>
        <v>314.38774482469495</v>
      </c>
    </row>
    <row r="3084" spans="1:6" x14ac:dyDescent="0.3">
      <c r="A3084" s="3"/>
      <c r="B3084" s="4"/>
      <c r="C3084" s="3"/>
      <c r="D3084" s="3">
        <f t="shared" si="120"/>
        <v>3300</v>
      </c>
      <c r="E3084" s="3">
        <v>507</v>
      </c>
      <c r="F3084" s="3">
        <f t="shared" si="119"/>
        <v>318.55749507400498</v>
      </c>
    </row>
    <row r="3085" spans="1:6" x14ac:dyDescent="0.3">
      <c r="A3085" s="3"/>
      <c r="B3085" s="4"/>
      <c r="C3085" s="3"/>
      <c r="D3085" s="3">
        <f t="shared" si="120"/>
        <v>3400</v>
      </c>
      <c r="E3085" s="3">
        <v>497</v>
      </c>
      <c r="F3085" s="3">
        <f t="shared" si="119"/>
        <v>321.73716763854742</v>
      </c>
    </row>
    <row r="3086" spans="1:6" x14ac:dyDescent="0.3">
      <c r="A3086" s="3"/>
      <c r="B3086" s="4"/>
      <c r="C3086" s="3"/>
      <c r="D3086" s="3">
        <f t="shared" si="120"/>
        <v>3500</v>
      </c>
      <c r="E3086" s="3">
        <v>492</v>
      </c>
      <c r="F3086" s="3">
        <f t="shared" si="119"/>
        <v>327.86803330191663</v>
      </c>
    </row>
    <row r="3087" spans="1:6" x14ac:dyDescent="0.3">
      <c r="A3087" s="3"/>
      <c r="B3087" s="4"/>
      <c r="C3087" s="3"/>
      <c r="D3087" s="3">
        <f t="shared" si="120"/>
        <v>3600</v>
      </c>
      <c r="E3087" s="3">
        <v>491</v>
      </c>
      <c r="F3087" s="3">
        <f t="shared" si="119"/>
        <v>336.55025299911023</v>
      </c>
    </row>
    <row r="3088" spans="1:6" x14ac:dyDescent="0.3">
      <c r="A3088" s="3"/>
      <c r="B3088" s="4"/>
      <c r="C3088" s="3"/>
      <c r="D3088" s="3">
        <f t="shared" si="120"/>
        <v>3700</v>
      </c>
      <c r="E3088" s="3">
        <v>497</v>
      </c>
      <c r="F3088" s="3">
        <f t="shared" si="119"/>
        <v>350.12574125371339</v>
      </c>
    </row>
    <row r="3089" spans="1:6" x14ac:dyDescent="0.3">
      <c r="A3089" s="3"/>
      <c r="B3089" s="4"/>
      <c r="C3089" s="3"/>
      <c r="D3089" s="3">
        <f t="shared" si="120"/>
        <v>3800</v>
      </c>
      <c r="E3089" s="3">
        <v>506</v>
      </c>
      <c r="F3089" s="3">
        <f t="shared" si="119"/>
        <v>366.10026389833052</v>
      </c>
    </row>
    <row r="3090" spans="1:6" x14ac:dyDescent="0.3">
      <c r="A3090" s="3"/>
      <c r="B3090" s="4"/>
      <c r="C3090" s="3"/>
      <c r="D3090" s="3">
        <f t="shared" si="120"/>
        <v>3900</v>
      </c>
      <c r="E3090" s="3">
        <v>524</v>
      </c>
      <c r="F3090" s="3">
        <f t="shared" si="119"/>
        <v>389.10053011370309</v>
      </c>
    </row>
    <row r="3091" spans="1:6" x14ac:dyDescent="0.3">
      <c r="A3091" s="3"/>
      <c r="B3091" s="4"/>
      <c r="C3091" s="3"/>
      <c r="D3091" s="3">
        <f t="shared" si="120"/>
        <v>4000</v>
      </c>
      <c r="E3091" s="3">
        <v>548</v>
      </c>
      <c r="F3091" s="3">
        <f t="shared" si="119"/>
        <v>417.35582404053497</v>
      </c>
    </row>
    <row r="3092" spans="1:6" x14ac:dyDescent="0.3">
      <c r="A3092" s="3"/>
      <c r="B3092" s="4"/>
      <c r="C3092" s="3"/>
      <c r="D3092" s="3">
        <f t="shared" si="120"/>
        <v>4100</v>
      </c>
      <c r="E3092" s="3">
        <v>569</v>
      </c>
      <c r="F3092" s="3">
        <f t="shared" si="119"/>
        <v>444.18312130664413</v>
      </c>
    </row>
    <row r="3093" spans="1:6" x14ac:dyDescent="0.3">
      <c r="A3093" s="3"/>
      <c r="B3093" s="4"/>
      <c r="C3093" s="3"/>
      <c r="D3093" s="3">
        <f t="shared" si="120"/>
        <v>4200</v>
      </c>
      <c r="E3093" s="3">
        <v>583</v>
      </c>
      <c r="F3093" s="3">
        <f t="shared" si="119"/>
        <v>466.21234979272532</v>
      </c>
    </row>
    <row r="3094" spans="1:6" x14ac:dyDescent="0.3">
      <c r="A3094" s="3"/>
      <c r="B3094" s="4"/>
      <c r="C3094" s="3"/>
      <c r="D3094" s="3">
        <f t="shared" si="120"/>
        <v>4300</v>
      </c>
      <c r="E3094" s="3">
        <v>593</v>
      </c>
      <c r="F3094" s="3">
        <f t="shared" si="119"/>
        <v>485.49982469021904</v>
      </c>
    </row>
    <row r="3095" spans="1:6" x14ac:dyDescent="0.3">
      <c r="A3095" s="3"/>
      <c r="B3095" s="4"/>
      <c r="C3095" s="3"/>
      <c r="D3095" s="3">
        <f t="shared" si="120"/>
        <v>4400</v>
      </c>
      <c r="E3095" s="3">
        <v>600</v>
      </c>
      <c r="F3095" s="3">
        <f t="shared" si="119"/>
        <v>502.65482457436684</v>
      </c>
    </row>
    <row r="3096" spans="1:6" x14ac:dyDescent="0.3">
      <c r="A3096" s="3"/>
      <c r="B3096" s="4"/>
      <c r="C3096" s="3"/>
      <c r="D3096" s="3">
        <f t="shared" si="120"/>
        <v>4500</v>
      </c>
      <c r="E3096" s="3">
        <v>603</v>
      </c>
      <c r="F3096" s="3">
        <f t="shared" si="119"/>
        <v>516.6491918494487</v>
      </c>
    </row>
    <row r="3097" spans="1:6" x14ac:dyDescent="0.3">
      <c r="A3097" s="3"/>
      <c r="B3097" s="4"/>
      <c r="C3097" s="3"/>
      <c r="D3097" s="3">
        <f t="shared" si="120"/>
        <v>4600</v>
      </c>
      <c r="E3097" s="3">
        <v>605</v>
      </c>
      <c r="F3097" s="3">
        <f t="shared" si="119"/>
        <v>529.88196090547842</v>
      </c>
    </row>
    <row r="3098" spans="1:6" x14ac:dyDescent="0.3">
      <c r="A3098" s="3"/>
      <c r="B3098" s="4"/>
      <c r="C3098" s="3"/>
      <c r="D3098" s="3">
        <f t="shared" si="120"/>
        <v>4700</v>
      </c>
      <c r="E3098" s="3">
        <v>605</v>
      </c>
      <c r="F3098" s="3">
        <f t="shared" si="119"/>
        <v>541.40113396864103</v>
      </c>
    </row>
    <row r="3099" spans="1:6" x14ac:dyDescent="0.3">
      <c r="A3099" s="3"/>
      <c r="B3099" s="4"/>
      <c r="C3099" s="3"/>
      <c r="D3099" s="3">
        <f t="shared" si="120"/>
        <v>4800</v>
      </c>
      <c r="E3099" s="3">
        <v>608</v>
      </c>
      <c r="F3099" s="3">
        <f t="shared" si="119"/>
        <v>555.662060620391</v>
      </c>
    </row>
    <row r="3100" spans="1:6" x14ac:dyDescent="0.3">
      <c r="A3100" s="3"/>
      <c r="B3100" s="4"/>
      <c r="C3100" s="3"/>
      <c r="D3100" s="3">
        <f t="shared" si="120"/>
        <v>4900</v>
      </c>
      <c r="E3100" s="3">
        <v>611</v>
      </c>
      <c r="F3100" s="3">
        <f t="shared" si="119"/>
        <v>570.03722700499884</v>
      </c>
    </row>
    <row r="3101" spans="1:6" x14ac:dyDescent="0.3">
      <c r="A3101" s="3"/>
      <c r="B3101" s="4"/>
      <c r="C3101" s="3"/>
      <c r="D3101" s="3">
        <f t="shared" si="120"/>
        <v>5000</v>
      </c>
      <c r="E3101" s="3">
        <v>613</v>
      </c>
      <c r="F3101" s="3">
        <f t="shared" si="119"/>
        <v>583.57463534864951</v>
      </c>
    </row>
    <row r="3102" spans="1:6" x14ac:dyDescent="0.3">
      <c r="A3102" s="3"/>
      <c r="B3102" s="4"/>
      <c r="C3102" s="3"/>
      <c r="D3102" s="3">
        <f t="shared" si="120"/>
        <v>5100</v>
      </c>
      <c r="E3102" s="3">
        <v>616</v>
      </c>
      <c r="F3102" s="3">
        <f t="shared" si="119"/>
        <v>598.15924124349658</v>
      </c>
    </row>
    <row r="3103" spans="1:6" x14ac:dyDescent="0.3">
      <c r="A3103" s="3"/>
      <c r="B3103" s="4"/>
      <c r="C3103" s="3"/>
      <c r="D3103" s="3">
        <f t="shared" si="120"/>
        <v>5200</v>
      </c>
      <c r="E3103" s="3">
        <v>617</v>
      </c>
      <c r="F3103" s="3">
        <f t="shared" si="119"/>
        <v>610.87793150166613</v>
      </c>
    </row>
    <row r="3104" spans="1:6" x14ac:dyDescent="0.3">
      <c r="A3104" s="3"/>
      <c r="B3104" s="4"/>
      <c r="C3104" s="3"/>
      <c r="D3104" s="3">
        <f t="shared" si="120"/>
        <v>5300</v>
      </c>
      <c r="E3104" s="3">
        <v>614</v>
      </c>
      <c r="F3104" s="3">
        <f t="shared" si="119"/>
        <v>619.59823110981245</v>
      </c>
    </row>
    <row r="3105" spans="1:6" x14ac:dyDescent="0.3">
      <c r="A3105" s="3"/>
      <c r="B3105" s="4"/>
      <c r="C3105" s="3"/>
      <c r="D3105" s="3">
        <f t="shared" si="120"/>
        <v>5400</v>
      </c>
      <c r="E3105" s="3">
        <v>611</v>
      </c>
      <c r="F3105" s="3">
        <f t="shared" si="119"/>
        <v>628.20429098510078</v>
      </c>
    </row>
    <row r="3106" spans="1:6" x14ac:dyDescent="0.3">
      <c r="A3106" s="3"/>
      <c r="B3106" s="4"/>
      <c r="C3106" s="3"/>
      <c r="D3106" s="3">
        <f t="shared" si="120"/>
        <v>5500</v>
      </c>
      <c r="E3106" s="3">
        <v>608</v>
      </c>
      <c r="F3106" s="3">
        <f t="shared" si="119"/>
        <v>636.69611112753137</v>
      </c>
    </row>
    <row r="3107" spans="1:6" x14ac:dyDescent="0.3">
      <c r="A3107" s="3"/>
      <c r="B3107" s="4"/>
      <c r="C3107" s="3"/>
      <c r="D3107" s="3">
        <f t="shared" si="120"/>
        <v>5600</v>
      </c>
      <c r="E3107" s="3">
        <v>603</v>
      </c>
      <c r="F3107" s="3">
        <f t="shared" si="119"/>
        <v>642.94121652375838</v>
      </c>
    </row>
    <row r="3108" spans="1:6" x14ac:dyDescent="0.3">
      <c r="A3108" s="3"/>
      <c r="B3108" s="4"/>
      <c r="C3108" s="3"/>
      <c r="D3108" s="3">
        <f t="shared" si="120"/>
        <v>5700</v>
      </c>
      <c r="E3108" s="3">
        <v>598</v>
      </c>
      <c r="F3108" s="3">
        <f t="shared" si="119"/>
        <v>648.99592236522233</v>
      </c>
    </row>
    <row r="3109" spans="1:6" x14ac:dyDescent="0.3">
      <c r="A3109" s="3"/>
      <c r="B3109" s="4"/>
      <c r="C3109" s="3"/>
      <c r="D3109" s="3">
        <f t="shared" si="120"/>
        <v>5800</v>
      </c>
      <c r="E3109" s="3">
        <v>594</v>
      </c>
      <c r="F3109" s="3">
        <f t="shared" si="119"/>
        <v>655.96454606954876</v>
      </c>
    </row>
    <row r="3110" spans="1:6" x14ac:dyDescent="0.3">
      <c r="A3110" s="3"/>
      <c r="B3110" s="4"/>
      <c r="C3110" s="3"/>
      <c r="D3110" s="3">
        <f t="shared" si="120"/>
        <v>5900</v>
      </c>
      <c r="E3110" s="3">
        <v>588</v>
      </c>
      <c r="F3110" s="3">
        <f t="shared" si="119"/>
        <v>660.53413538386121</v>
      </c>
    </row>
    <row r="3111" spans="1:6" x14ac:dyDescent="0.3">
      <c r="A3111" s="3"/>
      <c r="B3111" s="4"/>
      <c r="C3111" s="3"/>
      <c r="D3111" s="3">
        <f t="shared" si="120"/>
        <v>6000</v>
      </c>
      <c r="E3111" s="3">
        <v>580</v>
      </c>
      <c r="F3111" s="3">
        <f t="shared" si="119"/>
        <v>662.59045057530182</v>
      </c>
    </row>
    <row r="3112" spans="1:6" x14ac:dyDescent="0.3">
      <c r="A3112" s="3"/>
      <c r="B3112" s="4"/>
      <c r="C3112" s="3"/>
      <c r="D3112" s="3">
        <f t="shared" si="120"/>
        <v>6100</v>
      </c>
      <c r="E3112" s="3">
        <v>571</v>
      </c>
      <c r="F3112" s="3">
        <f t="shared" si="119"/>
        <v>663.1806891950672</v>
      </c>
    </row>
    <row r="3113" spans="1:6" x14ac:dyDescent="0.3">
      <c r="A3113" s="3"/>
      <c r="B3113" s="4"/>
      <c r="C3113" s="3"/>
      <c r="D3113" s="3">
        <f t="shared" si="120"/>
        <v>6200</v>
      </c>
      <c r="E3113" s="3">
        <v>559</v>
      </c>
      <c r="F3113" s="3">
        <f t="shared" si="119"/>
        <v>659.88677689766689</v>
      </c>
    </row>
    <row r="3114" spans="1:6" x14ac:dyDescent="0.3">
      <c r="A3114" s="3"/>
      <c r="B3114" s="4"/>
      <c r="C3114" s="3"/>
      <c r="D3114" s="3">
        <f t="shared" si="120"/>
        <v>6300</v>
      </c>
      <c r="E3114" s="3">
        <v>547</v>
      </c>
      <c r="F3114" s="3">
        <f t="shared" si="119"/>
        <v>656.13590566883556</v>
      </c>
    </row>
    <row r="3115" spans="1:6" x14ac:dyDescent="0.3">
      <c r="A3115" s="3"/>
      <c r="B3115" s="4"/>
      <c r="C3115" s="3"/>
      <c r="D3115" s="3">
        <f t="shared" si="120"/>
        <v>6400</v>
      </c>
      <c r="E3115" s="3">
        <v>537</v>
      </c>
      <c r="F3115" s="3">
        <f t="shared" si="119"/>
        <v>654.36518980953952</v>
      </c>
    </row>
    <row r="3116" spans="1:6" x14ac:dyDescent="0.3">
      <c r="A3116" s="3"/>
      <c r="B3116" s="4"/>
      <c r="C3116" s="3"/>
      <c r="D3116" s="3">
        <f t="shared" si="120"/>
        <v>6500</v>
      </c>
      <c r="E3116" s="3">
        <v>527</v>
      </c>
      <c r="F3116" s="3">
        <f t="shared" si="119"/>
        <v>652.21367484071732</v>
      </c>
    </row>
    <row r="3117" spans="1:6" x14ac:dyDescent="0.3">
      <c r="A3117" s="3"/>
      <c r="B3117" s="4"/>
      <c r="C3117" s="3"/>
      <c r="D3117" s="3">
        <f t="shared" si="120"/>
        <v>6600</v>
      </c>
      <c r="E3117" s="3"/>
      <c r="F3117" s="3">
        <f t="shared" si="119"/>
        <v>0</v>
      </c>
    </row>
    <row r="3118" spans="1:6" x14ac:dyDescent="0.3">
      <c r="A3118" s="3"/>
      <c r="B3118" s="4"/>
      <c r="C3118" s="3"/>
      <c r="D3118" s="3">
        <f t="shared" si="120"/>
        <v>6700</v>
      </c>
      <c r="E3118" s="3"/>
      <c r="F3118" s="3">
        <f t="shared" si="119"/>
        <v>0</v>
      </c>
    </row>
    <row r="3119" spans="1:6" x14ac:dyDescent="0.3">
      <c r="A3119" s="3"/>
      <c r="B3119" s="4"/>
      <c r="C3119" s="3"/>
      <c r="D3119" s="3">
        <f t="shared" si="120"/>
        <v>6800</v>
      </c>
      <c r="E3119" s="3"/>
      <c r="F3119" s="3">
        <f t="shared" si="119"/>
        <v>0</v>
      </c>
    </row>
    <row r="3120" spans="1:6" x14ac:dyDescent="0.3">
      <c r="A3120" s="3"/>
      <c r="B3120" s="4"/>
      <c r="C3120" s="3"/>
      <c r="D3120" s="3">
        <f t="shared" si="120"/>
        <v>6900</v>
      </c>
      <c r="E3120" s="3"/>
      <c r="F3120" s="3">
        <f t="shared" si="119"/>
        <v>0</v>
      </c>
    </row>
    <row r="3121" spans="1:6" x14ac:dyDescent="0.3">
      <c r="A3121" s="3"/>
      <c r="B3121" s="4"/>
      <c r="C3121" s="3"/>
      <c r="D3121" s="3">
        <f t="shared" si="120"/>
        <v>7000</v>
      </c>
      <c r="E3121" s="3"/>
      <c r="F3121" s="3">
        <f t="shared" si="119"/>
        <v>0</v>
      </c>
    </row>
    <row r="3122" spans="1:6" x14ac:dyDescent="0.3">
      <c r="A3122" s="3"/>
      <c r="B3122" s="4" t="s">
        <v>25</v>
      </c>
      <c r="C3122" s="3" t="s">
        <v>83</v>
      </c>
      <c r="D3122" s="3" t="s">
        <v>272</v>
      </c>
      <c r="E3122" s="3">
        <v>3.7629999999999999</v>
      </c>
    </row>
    <row r="3123" spans="1:6" x14ac:dyDescent="0.3">
      <c r="A3123" s="3"/>
      <c r="B3123" s="4"/>
      <c r="C3123" s="3">
        <v>10.4</v>
      </c>
      <c r="D3123" s="3" t="s">
        <v>273</v>
      </c>
      <c r="E3123" s="3">
        <v>4.125</v>
      </c>
    </row>
    <row r="3124" spans="1:6" x14ac:dyDescent="0.3">
      <c r="A3124" s="3"/>
      <c r="B3124" s="4"/>
      <c r="C3124" s="3"/>
      <c r="D3124" s="4" t="s">
        <v>274</v>
      </c>
      <c r="E3124" s="3">
        <v>2.19</v>
      </c>
    </row>
    <row r="3125" spans="1:6" x14ac:dyDescent="0.3">
      <c r="A3125" s="3"/>
      <c r="B3125" s="4"/>
      <c r="C3125" s="3"/>
      <c r="D3125" s="4" t="s">
        <v>275</v>
      </c>
      <c r="E3125" s="3">
        <v>248</v>
      </c>
    </row>
    <row r="3126" spans="1:6" x14ac:dyDescent="0.3">
      <c r="A3126" s="3"/>
      <c r="B3126" s="4"/>
      <c r="C3126" s="3"/>
      <c r="D3126" s="4" t="s">
        <v>276</v>
      </c>
      <c r="E3126" s="3">
        <v>0.68500000000000005</v>
      </c>
    </row>
    <row r="3127" spans="1:6" ht="28.8" x14ac:dyDescent="0.3">
      <c r="A3127" s="3"/>
      <c r="B3127" s="4"/>
      <c r="C3127" s="3"/>
      <c r="D3127" s="4" t="s">
        <v>277</v>
      </c>
      <c r="E3127" s="3">
        <v>403</v>
      </c>
    </row>
    <row r="3128" spans="1:6" x14ac:dyDescent="0.3">
      <c r="A3128" s="3"/>
      <c r="B3128" s="4"/>
      <c r="C3128" s="3"/>
      <c r="D3128" s="3">
        <v>2500</v>
      </c>
      <c r="E3128" s="3">
        <v>407</v>
      </c>
      <c r="F3128" s="3">
        <f>E3128*D3128*2*PI()/60/550</f>
        <v>193.73154697137056</v>
      </c>
    </row>
    <row r="3129" spans="1:6" x14ac:dyDescent="0.3">
      <c r="A3129" s="3"/>
      <c r="B3129" s="4"/>
      <c r="C3129" s="3"/>
      <c r="D3129" s="3">
        <f>2600</f>
        <v>2600</v>
      </c>
      <c r="E3129" s="3">
        <v>412</v>
      </c>
      <c r="F3129" s="3">
        <f t="shared" ref="F3129:F3173" si="121">E3129*D3129*2*PI()/60/550</f>
        <v>203.95600306214462</v>
      </c>
    </row>
    <row r="3130" spans="1:6" x14ac:dyDescent="0.3">
      <c r="A3130" s="3"/>
      <c r="B3130" s="4"/>
      <c r="C3130" s="3"/>
      <c r="D3130" s="3">
        <f t="shared" ref="D3130:D3173" si="122">D3129+100</f>
        <v>2700</v>
      </c>
      <c r="E3130" s="3">
        <v>418</v>
      </c>
      <c r="F3130" s="3">
        <f t="shared" si="121"/>
        <v>214.88493750554184</v>
      </c>
    </row>
    <row r="3131" spans="1:6" x14ac:dyDescent="0.3">
      <c r="A3131" s="3"/>
      <c r="B3131" s="4"/>
      <c r="C3131" s="3"/>
      <c r="D3131" s="3">
        <f t="shared" si="122"/>
        <v>2800</v>
      </c>
      <c r="E3131" s="3">
        <v>420</v>
      </c>
      <c r="F3131" s="3">
        <f t="shared" si="121"/>
        <v>223.90987640130888</v>
      </c>
    </row>
    <row r="3132" spans="1:6" x14ac:dyDescent="0.3">
      <c r="A3132" s="3"/>
      <c r="B3132" s="4"/>
      <c r="C3132" s="3"/>
      <c r="D3132" s="3">
        <f t="shared" si="122"/>
        <v>2900</v>
      </c>
      <c r="E3132" s="3">
        <v>417</v>
      </c>
      <c r="F3132" s="3">
        <f t="shared" si="121"/>
        <v>230.25018157491738</v>
      </c>
    </row>
    <row r="3133" spans="1:6" x14ac:dyDescent="0.3">
      <c r="A3133" s="3"/>
      <c r="B3133" s="4"/>
      <c r="C3133" s="3"/>
      <c r="D3133" s="3">
        <f>D3132+100</f>
        <v>3000</v>
      </c>
      <c r="E3133" s="3">
        <v>410</v>
      </c>
      <c r="F3133" s="3">
        <f t="shared" si="121"/>
        <v>234.19145235851184</v>
      </c>
    </row>
    <row r="3134" spans="1:6" x14ac:dyDescent="0.3">
      <c r="A3134" s="3"/>
      <c r="B3134" s="4"/>
      <c r="C3134" s="3"/>
      <c r="D3134" s="3">
        <f t="shared" si="122"/>
        <v>3100</v>
      </c>
      <c r="E3134" s="3">
        <v>401</v>
      </c>
      <c r="F3134" s="3">
        <f t="shared" si="121"/>
        <v>236.68568652590739</v>
      </c>
    </row>
    <row r="3135" spans="1:6" x14ac:dyDescent="0.3">
      <c r="A3135" s="3"/>
      <c r="B3135" s="4"/>
      <c r="C3135" s="3"/>
      <c r="D3135" s="3">
        <f t="shared" si="122"/>
        <v>3200</v>
      </c>
      <c r="E3135" s="3">
        <v>392</v>
      </c>
      <c r="F3135" s="3">
        <f t="shared" si="121"/>
        <v>238.8372014947295</v>
      </c>
    </row>
    <row r="3136" spans="1:6" x14ac:dyDescent="0.3">
      <c r="A3136" s="3"/>
      <c r="B3136" s="4"/>
      <c r="C3136" s="3"/>
      <c r="D3136" s="3">
        <f t="shared" si="122"/>
        <v>3300</v>
      </c>
      <c r="E3136" s="3">
        <v>387</v>
      </c>
      <c r="F3136" s="3">
        <f t="shared" si="121"/>
        <v>243.15927138785</v>
      </c>
    </row>
    <row r="3137" spans="1:6" x14ac:dyDescent="0.3">
      <c r="A3137" s="3"/>
      <c r="B3137" s="4"/>
      <c r="C3137" s="3"/>
      <c r="D3137" s="3">
        <f t="shared" si="122"/>
        <v>3400</v>
      </c>
      <c r="E3137" s="3">
        <v>388</v>
      </c>
      <c r="F3137" s="3">
        <f t="shared" si="121"/>
        <v>251.17509264337301</v>
      </c>
    </row>
    <row r="3138" spans="1:6" x14ac:dyDescent="0.3">
      <c r="A3138" s="3"/>
      <c r="B3138" s="4"/>
      <c r="C3138" s="3"/>
      <c r="D3138" s="3">
        <f t="shared" si="122"/>
        <v>3500</v>
      </c>
      <c r="E3138" s="3">
        <v>394</v>
      </c>
      <c r="F3138" s="3">
        <f t="shared" si="121"/>
        <v>262.5609860182015</v>
      </c>
    </row>
    <row r="3139" spans="1:6" x14ac:dyDescent="0.3">
      <c r="A3139" s="3"/>
      <c r="B3139" s="4"/>
      <c r="C3139" s="3"/>
      <c r="D3139" s="3">
        <f t="shared" si="122"/>
        <v>3600</v>
      </c>
      <c r="E3139" s="3">
        <v>401</v>
      </c>
      <c r="F3139" s="3">
        <f t="shared" si="121"/>
        <v>274.86079725589241</v>
      </c>
    </row>
    <row r="3140" spans="1:6" x14ac:dyDescent="0.3">
      <c r="A3140" s="3"/>
      <c r="B3140" s="4"/>
      <c r="C3140" s="3"/>
      <c r="D3140" s="3">
        <f t="shared" si="122"/>
        <v>3700</v>
      </c>
      <c r="E3140" s="3">
        <v>420</v>
      </c>
      <c r="F3140" s="3">
        <f t="shared" si="121"/>
        <v>295.88090810172957</v>
      </c>
    </row>
    <row r="3141" spans="1:6" x14ac:dyDescent="0.3">
      <c r="A3141" s="3"/>
      <c r="B3141" s="4"/>
      <c r="C3141" s="3"/>
      <c r="D3141" s="3">
        <f t="shared" si="122"/>
        <v>3800</v>
      </c>
      <c r="E3141" s="3">
        <v>434</v>
      </c>
      <c r="F3141" s="3">
        <f t="shared" si="121"/>
        <v>314.00694571516891</v>
      </c>
    </row>
    <row r="3142" spans="1:6" x14ac:dyDescent="0.3">
      <c r="A3142" s="3"/>
      <c r="B3142" s="4"/>
      <c r="C3142" s="3"/>
      <c r="D3142" s="3">
        <f t="shared" si="122"/>
        <v>3900</v>
      </c>
      <c r="E3142" s="3">
        <v>446</v>
      </c>
      <c r="F3142" s="3">
        <f t="shared" si="121"/>
        <v>331.1809855547931</v>
      </c>
    </row>
    <row r="3143" spans="1:6" x14ac:dyDescent="0.3">
      <c r="A3143" s="3"/>
      <c r="B3143" s="4"/>
      <c r="C3143" s="3"/>
      <c r="D3143" s="3">
        <f t="shared" si="122"/>
        <v>4000</v>
      </c>
      <c r="E3143" s="3">
        <v>460</v>
      </c>
      <c r="F3143" s="3">
        <f t="shared" si="121"/>
        <v>350.33518076395268</v>
      </c>
    </row>
    <row r="3144" spans="1:6" x14ac:dyDescent="0.3">
      <c r="A3144" s="3"/>
      <c r="B3144" s="4"/>
      <c r="C3144" s="3"/>
      <c r="D3144" s="3">
        <f t="shared" si="122"/>
        <v>4100</v>
      </c>
      <c r="E3144" s="3">
        <v>470</v>
      </c>
      <c r="F3144" s="3">
        <f t="shared" si="121"/>
        <v>366.8999420283352</v>
      </c>
    </row>
    <row r="3145" spans="1:6" x14ac:dyDescent="0.3">
      <c r="A3145" s="3"/>
      <c r="B3145" s="4"/>
      <c r="C3145" s="3"/>
      <c r="D3145" s="3">
        <f t="shared" si="122"/>
        <v>4200</v>
      </c>
      <c r="E3145" s="3">
        <v>478</v>
      </c>
      <c r="F3145" s="3">
        <f t="shared" si="121"/>
        <v>382.24614614223447</v>
      </c>
    </row>
    <row r="3146" spans="1:6" x14ac:dyDescent="0.3">
      <c r="A3146" s="3"/>
      <c r="B3146" s="4"/>
      <c r="C3146" s="3"/>
      <c r="D3146" s="3">
        <f t="shared" si="122"/>
        <v>4300</v>
      </c>
      <c r="E3146" s="3">
        <v>483</v>
      </c>
      <c r="F3146" s="3">
        <f t="shared" si="121"/>
        <v>395.44083528731159</v>
      </c>
    </row>
    <row r="3147" spans="1:6" x14ac:dyDescent="0.3">
      <c r="A3147" s="3"/>
      <c r="B3147" s="4"/>
      <c r="C3147" s="3"/>
      <c r="D3147" s="3">
        <f t="shared" si="122"/>
        <v>4400</v>
      </c>
      <c r="E3147" s="3">
        <v>488</v>
      </c>
      <c r="F3147" s="3">
        <f t="shared" si="121"/>
        <v>408.82592398715173</v>
      </c>
    </row>
    <row r="3148" spans="1:6" x14ac:dyDescent="0.3">
      <c r="A3148" s="3"/>
      <c r="B3148" s="4"/>
      <c r="C3148" s="3"/>
      <c r="D3148" s="3">
        <f t="shared" si="122"/>
        <v>4500</v>
      </c>
      <c r="E3148" s="3">
        <v>492</v>
      </c>
      <c r="F3148" s="3">
        <f t="shared" si="121"/>
        <v>421.54461424532127</v>
      </c>
    </row>
    <row r="3149" spans="1:6" x14ac:dyDescent="0.3">
      <c r="A3149" s="3"/>
      <c r="B3149" s="4"/>
      <c r="C3149" s="3"/>
      <c r="D3149" s="3">
        <f t="shared" si="122"/>
        <v>4600</v>
      </c>
      <c r="E3149" s="3">
        <v>498</v>
      </c>
      <c r="F3149" s="3">
        <f t="shared" si="121"/>
        <v>436.16730005112112</v>
      </c>
    </row>
    <row r="3150" spans="1:6" x14ac:dyDescent="0.3">
      <c r="A3150" s="3"/>
      <c r="B3150" s="4"/>
      <c r="C3150" s="3"/>
      <c r="D3150" s="3">
        <f t="shared" si="122"/>
        <v>4700</v>
      </c>
      <c r="E3150" s="3">
        <v>502</v>
      </c>
      <c r="F3150" s="3">
        <f t="shared" si="121"/>
        <v>449.22870950786415</v>
      </c>
    </row>
    <row r="3151" spans="1:6" x14ac:dyDescent="0.3">
      <c r="A3151" s="3"/>
      <c r="B3151" s="4"/>
      <c r="C3151" s="3"/>
      <c r="D3151" s="3">
        <f t="shared" si="122"/>
        <v>4800</v>
      </c>
      <c r="E3151" s="3">
        <v>507</v>
      </c>
      <c r="F3151" s="3">
        <f t="shared" si="121"/>
        <v>463.35635647128004</v>
      </c>
    </row>
    <row r="3152" spans="1:6" x14ac:dyDescent="0.3">
      <c r="A3152" s="3"/>
      <c r="B3152" s="4"/>
      <c r="C3152" s="3"/>
      <c r="D3152" s="3">
        <f t="shared" si="122"/>
        <v>4900</v>
      </c>
      <c r="E3152" s="3">
        <v>511</v>
      </c>
      <c r="F3152" s="3">
        <f t="shared" si="121"/>
        <v>476.74144517112018</v>
      </c>
    </row>
    <row r="3153" spans="1:6" x14ac:dyDescent="0.3">
      <c r="A3153" s="3"/>
      <c r="B3153" s="4"/>
      <c r="C3153" s="3"/>
      <c r="D3153" s="3">
        <f t="shared" si="122"/>
        <v>5000</v>
      </c>
      <c r="E3153" s="3">
        <v>516</v>
      </c>
      <c r="F3153" s="3">
        <f t="shared" si="121"/>
        <v>491.23085128858582</v>
      </c>
    </row>
    <row r="3154" spans="1:6" x14ac:dyDescent="0.3">
      <c r="A3154" s="3"/>
      <c r="B3154" s="4"/>
      <c r="C3154" s="3"/>
      <c r="D3154" s="3">
        <f t="shared" si="122"/>
        <v>5100</v>
      </c>
      <c r="E3154" s="3">
        <v>519</v>
      </c>
      <c r="F3154" s="3">
        <f t="shared" si="121"/>
        <v>503.96858150223176</v>
      </c>
    </row>
    <row r="3155" spans="1:6" x14ac:dyDescent="0.3">
      <c r="A3155" s="3"/>
      <c r="B3155" s="4"/>
      <c r="C3155" s="3"/>
      <c r="D3155" s="3">
        <f t="shared" si="122"/>
        <v>5200</v>
      </c>
      <c r="E3155" s="3">
        <v>520</v>
      </c>
      <c r="F3155" s="3">
        <f t="shared" si="121"/>
        <v>514.84039607919999</v>
      </c>
    </row>
    <row r="3156" spans="1:6" x14ac:dyDescent="0.3">
      <c r="A3156" s="3"/>
      <c r="B3156" s="4"/>
      <c r="C3156" s="3"/>
      <c r="D3156" s="3">
        <f t="shared" si="122"/>
        <v>5300</v>
      </c>
      <c r="E3156" s="3">
        <v>521</v>
      </c>
      <c r="F3156" s="3">
        <f t="shared" si="121"/>
        <v>525.75029056712094</v>
      </c>
    </row>
    <row r="3157" spans="1:6" x14ac:dyDescent="0.3">
      <c r="A3157" s="3"/>
      <c r="B3157" s="4"/>
      <c r="C3157" s="3"/>
      <c r="D3157" s="3">
        <f t="shared" si="122"/>
        <v>5400</v>
      </c>
      <c r="E3157" s="3">
        <v>520</v>
      </c>
      <c r="F3157" s="3">
        <f t="shared" si="121"/>
        <v>534.64194977455384</v>
      </c>
    </row>
    <row r="3158" spans="1:6" x14ac:dyDescent="0.3">
      <c r="A3158" s="3"/>
      <c r="B3158" s="4"/>
      <c r="C3158" s="3"/>
      <c r="D3158" s="3">
        <f t="shared" si="122"/>
        <v>5500</v>
      </c>
      <c r="E3158" s="3">
        <v>518</v>
      </c>
      <c r="F3158" s="3">
        <f t="shared" si="121"/>
        <v>542.44833151983767</v>
      </c>
    </row>
    <row r="3159" spans="1:6" x14ac:dyDescent="0.3">
      <c r="A3159" s="3"/>
      <c r="B3159" s="4"/>
      <c r="C3159" s="3"/>
      <c r="D3159" s="3">
        <f t="shared" si="122"/>
        <v>5600</v>
      </c>
      <c r="E3159" s="3">
        <v>517</v>
      </c>
      <c r="F3159" s="3">
        <f t="shared" si="121"/>
        <v>551.24479094988897</v>
      </c>
    </row>
    <row r="3160" spans="1:6" x14ac:dyDescent="0.3">
      <c r="A3160" s="3"/>
      <c r="B3160" s="4"/>
      <c r="C3160" s="3"/>
      <c r="D3160" s="3">
        <f t="shared" si="122"/>
        <v>5700</v>
      </c>
      <c r="E3160" s="3">
        <v>513</v>
      </c>
      <c r="F3160" s="3">
        <f t="shared" si="121"/>
        <v>556.74733808254018</v>
      </c>
    </row>
    <row r="3161" spans="1:6" x14ac:dyDescent="0.3">
      <c r="A3161" s="3"/>
      <c r="B3161" s="4"/>
      <c r="C3161" s="3"/>
      <c r="D3161" s="3">
        <f t="shared" si="122"/>
        <v>5800</v>
      </c>
      <c r="E3161" s="3">
        <v>511</v>
      </c>
      <c r="F3161" s="3">
        <f t="shared" si="121"/>
        <v>564.30620040663212</v>
      </c>
    </row>
    <row r="3162" spans="1:6" x14ac:dyDescent="0.3">
      <c r="A3162" s="3"/>
      <c r="B3162" s="4"/>
      <c r="C3162" s="3"/>
      <c r="D3162" s="3">
        <f t="shared" si="122"/>
        <v>5900</v>
      </c>
      <c r="E3162" s="3">
        <v>509</v>
      </c>
      <c r="F3162" s="3">
        <f t="shared" si="121"/>
        <v>571.78890290881861</v>
      </c>
    </row>
    <row r="3163" spans="1:6" x14ac:dyDescent="0.3">
      <c r="A3163" s="3"/>
      <c r="B3163" s="4"/>
      <c r="C3163" s="3"/>
      <c r="D3163" s="3">
        <f t="shared" si="122"/>
        <v>6000</v>
      </c>
      <c r="E3163" s="3">
        <v>506</v>
      </c>
      <c r="F3163" s="3">
        <f t="shared" si="121"/>
        <v>578.0530482605219</v>
      </c>
    </row>
    <row r="3164" spans="1:6" x14ac:dyDescent="0.3">
      <c r="A3164" s="3"/>
      <c r="B3164" s="4"/>
      <c r="C3164" s="3"/>
      <c r="D3164" s="3">
        <f t="shared" si="122"/>
        <v>6100</v>
      </c>
      <c r="E3164" s="3">
        <v>502</v>
      </c>
      <c r="F3164" s="3">
        <f t="shared" si="121"/>
        <v>583.04151659531306</v>
      </c>
    </row>
    <row r="3165" spans="1:6" x14ac:dyDescent="0.3">
      <c r="A3165" s="3"/>
      <c r="B3165" s="4"/>
      <c r="C3165" s="3"/>
      <c r="D3165" s="3">
        <f t="shared" si="122"/>
        <v>6200</v>
      </c>
      <c r="E3165" s="3">
        <v>498</v>
      </c>
      <c r="F3165" s="3">
        <f t="shared" si="121"/>
        <v>587.87766528629368</v>
      </c>
    </row>
    <row r="3166" spans="1:6" x14ac:dyDescent="0.3">
      <c r="A3166" s="3"/>
      <c r="B3166" s="4"/>
      <c r="C3166" s="3"/>
      <c r="D3166" s="3">
        <f t="shared" si="122"/>
        <v>6300</v>
      </c>
      <c r="E3166" s="3">
        <v>493</v>
      </c>
      <c r="F3166" s="3">
        <f t="shared" si="121"/>
        <v>591.36197713845684</v>
      </c>
    </row>
    <row r="3167" spans="1:6" x14ac:dyDescent="0.3">
      <c r="A3167" s="3"/>
      <c r="B3167" s="4"/>
      <c r="C3167" s="3"/>
      <c r="D3167" s="3">
        <f t="shared" si="122"/>
        <v>6400</v>
      </c>
      <c r="E3167" s="3">
        <v>489</v>
      </c>
      <c r="F3167" s="3">
        <f t="shared" si="121"/>
        <v>595.87444658634047</v>
      </c>
    </row>
    <row r="3168" spans="1:6" x14ac:dyDescent="0.3">
      <c r="A3168" s="3"/>
      <c r="B3168" s="4"/>
      <c r="C3168" s="3"/>
      <c r="D3168" s="3">
        <f t="shared" si="122"/>
        <v>6500</v>
      </c>
      <c r="E3168" s="3">
        <v>484</v>
      </c>
      <c r="F3168" s="3">
        <f t="shared" si="121"/>
        <v>598.99699928445398</v>
      </c>
    </row>
    <row r="3169" spans="1:6" x14ac:dyDescent="0.3">
      <c r="A3169" s="3"/>
      <c r="B3169" s="4"/>
      <c r="C3169" s="3"/>
      <c r="D3169" s="3">
        <f t="shared" si="122"/>
        <v>6600</v>
      </c>
      <c r="E3169" s="3"/>
      <c r="F3169" s="3">
        <f t="shared" si="121"/>
        <v>0</v>
      </c>
    </row>
    <row r="3170" spans="1:6" x14ac:dyDescent="0.3">
      <c r="A3170" s="3"/>
      <c r="B3170" s="4"/>
      <c r="C3170" s="3"/>
      <c r="D3170" s="3">
        <f t="shared" si="122"/>
        <v>6700</v>
      </c>
      <c r="E3170" s="3"/>
      <c r="F3170" s="3">
        <f t="shared" si="121"/>
        <v>0</v>
      </c>
    </row>
    <row r="3171" spans="1:6" x14ac:dyDescent="0.3">
      <c r="A3171" s="3"/>
      <c r="B3171" s="4"/>
      <c r="C3171" s="3"/>
      <c r="D3171" s="3">
        <f t="shared" si="122"/>
        <v>6800</v>
      </c>
      <c r="E3171" s="3"/>
      <c r="F3171" s="3">
        <f t="shared" si="121"/>
        <v>0</v>
      </c>
    </row>
    <row r="3172" spans="1:6" x14ac:dyDescent="0.3">
      <c r="A3172" s="3"/>
      <c r="B3172" s="4"/>
      <c r="C3172" s="3"/>
      <c r="D3172" s="3">
        <f t="shared" si="122"/>
        <v>6900</v>
      </c>
      <c r="E3172" s="3"/>
      <c r="F3172" s="3">
        <f t="shared" si="121"/>
        <v>0</v>
      </c>
    </row>
    <row r="3173" spans="1:6" x14ac:dyDescent="0.3">
      <c r="A3173" s="3"/>
      <c r="B3173" s="4"/>
      <c r="C3173" s="3"/>
      <c r="D3173" s="3">
        <f t="shared" si="122"/>
        <v>7000</v>
      </c>
      <c r="E3173" s="3"/>
      <c r="F3173" s="3">
        <f t="shared" si="121"/>
        <v>0</v>
      </c>
    </row>
    <row r="3174" spans="1:6" x14ac:dyDescent="0.3">
      <c r="A3174" s="3"/>
      <c r="B3174" s="4" t="s">
        <v>25</v>
      </c>
      <c r="C3174" s="3" t="s">
        <v>87</v>
      </c>
      <c r="D3174" s="3" t="s">
        <v>272</v>
      </c>
      <c r="E3174" s="3">
        <v>4</v>
      </c>
    </row>
    <row r="3175" spans="1:6" x14ac:dyDescent="0.3">
      <c r="A3175" s="3"/>
      <c r="B3175" s="4"/>
      <c r="C3175" s="3">
        <v>10.4</v>
      </c>
      <c r="D3175" s="3" t="s">
        <v>273</v>
      </c>
      <c r="E3175" s="3">
        <v>4.0339999999999998</v>
      </c>
    </row>
    <row r="3176" spans="1:6" x14ac:dyDescent="0.3">
      <c r="A3176" s="3"/>
      <c r="B3176" s="4"/>
      <c r="C3176" s="3"/>
      <c r="D3176" s="4" t="s">
        <v>274</v>
      </c>
      <c r="E3176" s="3">
        <v>2.19</v>
      </c>
    </row>
    <row r="3177" spans="1:6" x14ac:dyDescent="0.3">
      <c r="A3177" s="3"/>
      <c r="B3177" s="4"/>
      <c r="C3177" s="3"/>
      <c r="D3177" s="4" t="s">
        <v>275</v>
      </c>
      <c r="E3177" s="3">
        <v>248</v>
      </c>
    </row>
    <row r="3178" spans="1:6" x14ac:dyDescent="0.3">
      <c r="A3178" s="3"/>
      <c r="B3178" s="4"/>
      <c r="C3178" s="3"/>
      <c r="D3178" s="4" t="s">
        <v>276</v>
      </c>
      <c r="E3178" s="3">
        <v>0.70299999999999996</v>
      </c>
    </row>
    <row r="3179" spans="1:6" ht="28.8" x14ac:dyDescent="0.3">
      <c r="A3179" s="3"/>
      <c r="B3179" s="4"/>
      <c r="C3179" s="3"/>
      <c r="D3179" s="4" t="s">
        <v>277</v>
      </c>
      <c r="E3179" s="3">
        <v>409</v>
      </c>
    </row>
    <row r="3180" spans="1:6" x14ac:dyDescent="0.3">
      <c r="A3180" s="3"/>
      <c r="B3180" s="4"/>
      <c r="C3180" s="3"/>
      <c r="D3180" s="3">
        <v>2500</v>
      </c>
      <c r="E3180" s="3">
        <v>486</v>
      </c>
      <c r="F3180" s="3">
        <f>E3180*D3180*2*PI()/60/550</f>
        <v>231.33545903706658</v>
      </c>
    </row>
    <row r="3181" spans="1:6" x14ac:dyDescent="0.3">
      <c r="A3181" s="3"/>
      <c r="B3181" s="4"/>
      <c r="C3181" s="3"/>
      <c r="D3181" s="3">
        <f>2600</f>
        <v>2600</v>
      </c>
      <c r="E3181" s="3">
        <v>494</v>
      </c>
      <c r="F3181" s="3">
        <f t="shared" ref="F3181:F3225" si="123">E3181*D3181*2*PI()/60/550</f>
        <v>244.54918813762001</v>
      </c>
    </row>
    <row r="3182" spans="1:6" x14ac:dyDescent="0.3">
      <c r="A3182" s="3"/>
      <c r="B3182" s="4"/>
      <c r="C3182" s="3"/>
      <c r="D3182" s="3">
        <f t="shared" ref="D3182:D3225" si="124">D3181+100</f>
        <v>2700</v>
      </c>
      <c r="E3182" s="3">
        <v>498</v>
      </c>
      <c r="F3182" s="3">
        <f t="shared" si="123"/>
        <v>256.01124133435366</v>
      </c>
    </row>
    <row r="3183" spans="1:6" x14ac:dyDescent="0.3">
      <c r="A3183" s="3"/>
      <c r="B3183" s="4"/>
      <c r="C3183" s="3"/>
      <c r="D3183" s="3">
        <f t="shared" si="124"/>
        <v>2800</v>
      </c>
      <c r="E3183" s="3">
        <v>504</v>
      </c>
      <c r="F3183" s="3">
        <f t="shared" si="123"/>
        <v>268.69185168157065</v>
      </c>
    </row>
    <row r="3184" spans="1:6" x14ac:dyDescent="0.3">
      <c r="A3184" s="3"/>
      <c r="B3184" s="4"/>
      <c r="C3184" s="3"/>
      <c r="D3184" s="3">
        <f t="shared" si="124"/>
        <v>2900</v>
      </c>
      <c r="E3184" s="3">
        <v>505</v>
      </c>
      <c r="F3184" s="3">
        <f t="shared" si="123"/>
        <v>278.84014795043953</v>
      </c>
    </row>
    <row r="3185" spans="1:6" x14ac:dyDescent="0.3">
      <c r="A3185" s="3"/>
      <c r="B3185" s="4"/>
      <c r="C3185" s="3"/>
      <c r="D3185" s="3">
        <f>D3184+100</f>
        <v>3000</v>
      </c>
      <c r="E3185" s="3">
        <v>502</v>
      </c>
      <c r="F3185" s="3">
        <f t="shared" si="123"/>
        <v>286.74172947310478</v>
      </c>
    </row>
    <row r="3186" spans="1:6" x14ac:dyDescent="0.3">
      <c r="A3186" s="3"/>
      <c r="B3186" s="4"/>
      <c r="C3186" s="3"/>
      <c r="D3186" s="3">
        <f t="shared" si="124"/>
        <v>3100</v>
      </c>
      <c r="E3186" s="3">
        <v>493</v>
      </c>
      <c r="F3186" s="3">
        <f t="shared" si="123"/>
        <v>290.98763954432002</v>
      </c>
    </row>
    <row r="3187" spans="1:6" x14ac:dyDescent="0.3">
      <c r="A3187" s="3"/>
      <c r="B3187" s="4"/>
      <c r="C3187" s="3"/>
      <c r="D3187" s="3">
        <f t="shared" si="124"/>
        <v>3200</v>
      </c>
      <c r="E3187" s="3">
        <v>483</v>
      </c>
      <c r="F3187" s="3">
        <f t="shared" si="123"/>
        <v>294.28155184172027</v>
      </c>
    </row>
    <row r="3188" spans="1:6" x14ac:dyDescent="0.3">
      <c r="A3188" s="3"/>
      <c r="B3188" s="4"/>
      <c r="C3188" s="3"/>
      <c r="D3188" s="3">
        <f t="shared" si="124"/>
        <v>3300</v>
      </c>
      <c r="E3188" s="3">
        <v>474</v>
      </c>
      <c r="F3188" s="3">
        <f t="shared" si="123"/>
        <v>297.82298356031237</v>
      </c>
    </row>
    <row r="3189" spans="1:6" x14ac:dyDescent="0.3">
      <c r="A3189" s="3"/>
      <c r="B3189" s="4"/>
      <c r="C3189" s="3"/>
      <c r="D3189" s="3">
        <f t="shared" si="124"/>
        <v>3400</v>
      </c>
      <c r="E3189" s="3">
        <v>466</v>
      </c>
      <c r="F3189" s="3">
        <f t="shared" si="123"/>
        <v>301.66905456652535</v>
      </c>
    </row>
    <row r="3190" spans="1:6" x14ac:dyDescent="0.3">
      <c r="A3190" s="3"/>
      <c r="B3190" s="4"/>
      <c r="C3190" s="3"/>
      <c r="D3190" s="3">
        <f t="shared" si="124"/>
        <v>3500</v>
      </c>
      <c r="E3190" s="3">
        <v>464</v>
      </c>
      <c r="F3190" s="3">
        <f t="shared" si="123"/>
        <v>309.20887693514084</v>
      </c>
    </row>
    <row r="3191" spans="1:6" x14ac:dyDescent="0.3">
      <c r="A3191" s="3"/>
      <c r="B3191" s="4"/>
      <c r="C3191" s="3"/>
      <c r="D3191" s="3">
        <f t="shared" si="124"/>
        <v>3600</v>
      </c>
      <c r="E3191" s="3">
        <v>467</v>
      </c>
      <c r="F3191" s="3">
        <f t="shared" si="123"/>
        <v>320.09973146758546</v>
      </c>
    </row>
    <row r="3192" spans="1:6" x14ac:dyDescent="0.3">
      <c r="A3192" s="3"/>
      <c r="B3192" s="4"/>
      <c r="C3192" s="3"/>
      <c r="D3192" s="3">
        <f t="shared" si="124"/>
        <v>3700</v>
      </c>
      <c r="E3192" s="3">
        <v>473</v>
      </c>
      <c r="F3192" s="3">
        <f t="shared" si="123"/>
        <v>333.21826079075737</v>
      </c>
    </row>
    <row r="3193" spans="1:6" x14ac:dyDescent="0.3">
      <c r="A3193" s="3"/>
      <c r="B3193" s="4"/>
      <c r="C3193" s="3"/>
      <c r="D3193" s="3">
        <f t="shared" si="124"/>
        <v>3800</v>
      </c>
      <c r="E3193" s="3">
        <v>488</v>
      </c>
      <c r="F3193" s="3">
        <f t="shared" si="123"/>
        <v>353.07693435254015</v>
      </c>
    </row>
    <row r="3194" spans="1:6" x14ac:dyDescent="0.3">
      <c r="A3194" s="3"/>
      <c r="B3194" s="4"/>
      <c r="C3194" s="3"/>
      <c r="D3194" s="3">
        <f t="shared" si="124"/>
        <v>3900</v>
      </c>
      <c r="E3194" s="3">
        <v>501</v>
      </c>
      <c r="F3194" s="3">
        <f t="shared" si="123"/>
        <v>372.02169005146044</v>
      </c>
    </row>
    <row r="3195" spans="1:6" x14ac:dyDescent="0.3">
      <c r="A3195" s="3"/>
      <c r="B3195" s="4"/>
      <c r="C3195" s="3"/>
      <c r="D3195" s="3">
        <f t="shared" si="124"/>
        <v>4000</v>
      </c>
      <c r="E3195" s="3">
        <v>533</v>
      </c>
      <c r="F3195" s="3">
        <f t="shared" si="123"/>
        <v>405.9318507547539</v>
      </c>
    </row>
    <row r="3196" spans="1:6" x14ac:dyDescent="0.3">
      <c r="A3196" s="3"/>
      <c r="B3196" s="4"/>
      <c r="C3196" s="3"/>
      <c r="D3196" s="3">
        <f t="shared" si="124"/>
        <v>4100</v>
      </c>
      <c r="E3196" s="3">
        <v>566</v>
      </c>
      <c r="F3196" s="3">
        <f t="shared" si="123"/>
        <v>441.84120678305902</v>
      </c>
    </row>
    <row r="3197" spans="1:6" x14ac:dyDescent="0.3">
      <c r="A3197" s="3"/>
      <c r="B3197" s="4"/>
      <c r="C3197" s="3"/>
      <c r="D3197" s="3">
        <f t="shared" si="124"/>
        <v>4200</v>
      </c>
      <c r="E3197" s="3">
        <v>588</v>
      </c>
      <c r="F3197" s="3">
        <f t="shared" si="123"/>
        <v>470.21074044274866</v>
      </c>
    </row>
    <row r="3198" spans="1:6" x14ac:dyDescent="0.3">
      <c r="A3198" s="3"/>
      <c r="B3198" s="4"/>
      <c r="C3198" s="3"/>
      <c r="D3198" s="3">
        <f t="shared" si="124"/>
        <v>4300</v>
      </c>
      <c r="E3198" s="3">
        <v>599</v>
      </c>
      <c r="F3198" s="3">
        <f t="shared" si="123"/>
        <v>490.41213320310493</v>
      </c>
    </row>
    <row r="3199" spans="1:6" x14ac:dyDescent="0.3">
      <c r="A3199" s="3"/>
      <c r="B3199" s="4"/>
      <c r="C3199" s="3"/>
      <c r="D3199" s="3">
        <f t="shared" si="124"/>
        <v>4400</v>
      </c>
      <c r="E3199" s="3">
        <v>604</v>
      </c>
      <c r="F3199" s="3">
        <f t="shared" si="123"/>
        <v>506.00585673819603</v>
      </c>
    </row>
    <row r="3200" spans="1:6" x14ac:dyDescent="0.3">
      <c r="A3200" s="3"/>
      <c r="B3200" s="4"/>
      <c r="C3200" s="3"/>
      <c r="D3200" s="3">
        <f t="shared" si="124"/>
        <v>4500</v>
      </c>
      <c r="E3200" s="3">
        <v>606</v>
      </c>
      <c r="F3200" s="3">
        <f t="shared" si="123"/>
        <v>519.21958583874948</v>
      </c>
    </row>
    <row r="3201" spans="1:6" x14ac:dyDescent="0.3">
      <c r="A3201" s="3"/>
      <c r="B3201" s="4"/>
      <c r="C3201" s="3"/>
      <c r="D3201" s="3">
        <f t="shared" si="124"/>
        <v>4600</v>
      </c>
      <c r="E3201" s="3">
        <v>608</v>
      </c>
      <c r="F3201" s="3">
        <f t="shared" si="123"/>
        <v>532.50947476120814</v>
      </c>
    </row>
    <row r="3202" spans="1:6" x14ac:dyDescent="0.3">
      <c r="A3202" s="3"/>
      <c r="B3202" s="4"/>
      <c r="C3202" s="3"/>
      <c r="D3202" s="3">
        <f t="shared" si="124"/>
        <v>4700</v>
      </c>
      <c r="E3202" s="3">
        <v>610</v>
      </c>
      <c r="F3202" s="3">
        <f t="shared" si="123"/>
        <v>545.87552350557189</v>
      </c>
    </row>
    <row r="3203" spans="1:6" x14ac:dyDescent="0.3">
      <c r="A3203" s="3"/>
      <c r="B3203" s="4"/>
      <c r="C3203" s="3"/>
      <c r="D3203" s="3">
        <f t="shared" si="124"/>
        <v>4800</v>
      </c>
      <c r="E3203" s="3">
        <v>612</v>
      </c>
      <c r="F3203" s="3">
        <f t="shared" si="123"/>
        <v>559.31773207184096</v>
      </c>
    </row>
    <row r="3204" spans="1:6" x14ac:dyDescent="0.3">
      <c r="A3204" s="3"/>
      <c r="B3204" s="4"/>
      <c r="C3204" s="3"/>
      <c r="D3204" s="3">
        <f t="shared" si="124"/>
        <v>4900</v>
      </c>
      <c r="E3204" s="3">
        <v>614</v>
      </c>
      <c r="F3204" s="3">
        <f t="shared" si="123"/>
        <v>572.83610046001525</v>
      </c>
    </row>
    <row r="3205" spans="1:6" x14ac:dyDescent="0.3">
      <c r="A3205" s="3"/>
      <c r="B3205" s="4"/>
      <c r="C3205" s="3"/>
      <c r="D3205" s="3">
        <f t="shared" si="124"/>
        <v>5000</v>
      </c>
      <c r="E3205" s="3">
        <v>617</v>
      </c>
      <c r="F3205" s="3">
        <f t="shared" si="123"/>
        <v>587.38262644390977</v>
      </c>
    </row>
    <row r="3206" spans="1:6" x14ac:dyDescent="0.3">
      <c r="A3206" s="3"/>
      <c r="B3206" s="4"/>
      <c r="C3206" s="3"/>
      <c r="D3206" s="3">
        <f t="shared" si="124"/>
        <v>5100</v>
      </c>
      <c r="E3206" s="3">
        <v>619</v>
      </c>
      <c r="F3206" s="3">
        <f t="shared" si="123"/>
        <v>601.07235443137074</v>
      </c>
    </row>
    <row r="3207" spans="1:6" x14ac:dyDescent="0.3">
      <c r="A3207" s="3"/>
      <c r="B3207" s="4"/>
      <c r="C3207" s="3"/>
      <c r="D3207" s="3">
        <f t="shared" si="124"/>
        <v>5200</v>
      </c>
      <c r="E3207" s="3">
        <v>618</v>
      </c>
      <c r="F3207" s="3">
        <f t="shared" si="123"/>
        <v>611.86800918643394</v>
      </c>
    </row>
    <row r="3208" spans="1:6" x14ac:dyDescent="0.3">
      <c r="A3208" s="3"/>
      <c r="B3208" s="4"/>
      <c r="C3208" s="3"/>
      <c r="D3208" s="3">
        <f t="shared" si="124"/>
        <v>5300</v>
      </c>
      <c r="E3208" s="3">
        <v>615</v>
      </c>
      <c r="F3208" s="3">
        <f t="shared" si="123"/>
        <v>620.60734875005642</v>
      </c>
    </row>
    <row r="3209" spans="1:6" x14ac:dyDescent="0.3">
      <c r="A3209" s="3"/>
      <c r="B3209" s="4"/>
      <c r="C3209" s="3"/>
      <c r="D3209" s="3">
        <f t="shared" si="124"/>
        <v>5400</v>
      </c>
      <c r="E3209" s="3">
        <v>609</v>
      </c>
      <c r="F3209" s="3">
        <f t="shared" si="123"/>
        <v>626.14797579366029</v>
      </c>
    </row>
    <row r="3210" spans="1:6" x14ac:dyDescent="0.3">
      <c r="A3210" s="3"/>
      <c r="B3210" s="4"/>
      <c r="C3210" s="3"/>
      <c r="D3210" s="3">
        <f t="shared" si="124"/>
        <v>5500</v>
      </c>
      <c r="E3210" s="3">
        <v>601</v>
      </c>
      <c r="F3210" s="3">
        <f t="shared" si="123"/>
        <v>629.36572826915517</v>
      </c>
    </row>
    <row r="3211" spans="1:6" x14ac:dyDescent="0.3">
      <c r="A3211" s="3"/>
      <c r="B3211" s="4"/>
      <c r="C3211" s="3"/>
      <c r="D3211" s="3">
        <f t="shared" si="124"/>
        <v>5600</v>
      </c>
      <c r="E3211" s="3">
        <v>596</v>
      </c>
      <c r="F3211" s="3">
        <f t="shared" si="123"/>
        <v>635.47755397704816</v>
      </c>
    </row>
    <row r="3212" spans="1:6" x14ac:dyDescent="0.3">
      <c r="A3212" s="3"/>
      <c r="B3212" s="4"/>
      <c r="C3212" s="3"/>
      <c r="D3212" s="3">
        <f t="shared" si="124"/>
        <v>5700</v>
      </c>
      <c r="E3212" s="3">
        <v>592</v>
      </c>
      <c r="F3212" s="3">
        <f t="shared" si="123"/>
        <v>642.48425759232714</v>
      </c>
    </row>
    <row r="3213" spans="1:6" x14ac:dyDescent="0.3">
      <c r="A3213" s="3"/>
      <c r="B3213" s="4"/>
      <c r="C3213" s="3"/>
      <c r="D3213" s="3">
        <f t="shared" si="124"/>
        <v>5800</v>
      </c>
      <c r="E3213" s="3">
        <v>589</v>
      </c>
      <c r="F3213" s="3">
        <f t="shared" si="123"/>
        <v>650.44295898142138</v>
      </c>
    </row>
    <row r="3214" spans="1:6" x14ac:dyDescent="0.3">
      <c r="A3214" s="3"/>
      <c r="B3214" s="4"/>
      <c r="C3214" s="3"/>
      <c r="D3214" s="3">
        <f t="shared" si="124"/>
        <v>5900</v>
      </c>
      <c r="E3214" s="3">
        <v>585</v>
      </c>
      <c r="F3214" s="3">
        <f t="shared" si="123"/>
        <v>657.16406326455581</v>
      </c>
    </row>
    <row r="3215" spans="1:6" x14ac:dyDescent="0.3">
      <c r="A3215" s="3"/>
      <c r="B3215" s="4"/>
      <c r="C3215" s="3"/>
      <c r="D3215" s="3">
        <f t="shared" si="124"/>
        <v>6000</v>
      </c>
      <c r="E3215" s="3">
        <v>577</v>
      </c>
      <c r="F3215" s="3">
        <f t="shared" si="123"/>
        <v>659.16325858956748</v>
      </c>
    </row>
    <row r="3216" spans="1:6" x14ac:dyDescent="0.3">
      <c r="A3216" s="3"/>
      <c r="B3216" s="4"/>
      <c r="C3216" s="3"/>
      <c r="D3216" s="3">
        <f t="shared" si="124"/>
        <v>6100</v>
      </c>
      <c r="E3216" s="3">
        <v>568</v>
      </c>
      <c r="F3216" s="3">
        <f t="shared" si="123"/>
        <v>659.69637734290393</v>
      </c>
    </row>
    <row r="3217" spans="1:6" x14ac:dyDescent="0.3">
      <c r="A3217" s="3"/>
      <c r="B3217" s="4"/>
      <c r="C3217" s="3"/>
      <c r="D3217" s="3">
        <f t="shared" si="124"/>
        <v>6200</v>
      </c>
      <c r="E3217" s="3">
        <v>560</v>
      </c>
      <c r="F3217" s="3">
        <f t="shared" si="123"/>
        <v>661.06725413719766</v>
      </c>
    </row>
    <row r="3218" spans="1:6" x14ac:dyDescent="0.3">
      <c r="A3218" s="3"/>
      <c r="B3218" s="4"/>
      <c r="C3218" s="3"/>
      <c r="D3218" s="3">
        <f t="shared" si="124"/>
        <v>6300</v>
      </c>
      <c r="E3218" s="3">
        <v>556</v>
      </c>
      <c r="F3218" s="3">
        <f t="shared" si="123"/>
        <v>666.93156042389865</v>
      </c>
    </row>
    <row r="3219" spans="1:6" x14ac:dyDescent="0.3">
      <c r="A3219" s="3"/>
      <c r="B3219" s="4"/>
      <c r="C3219" s="3"/>
      <c r="D3219" s="3">
        <f t="shared" si="124"/>
        <v>6400</v>
      </c>
      <c r="E3219" s="3">
        <v>550</v>
      </c>
      <c r="F3219" s="3">
        <f t="shared" si="123"/>
        <v>670.20643276582246</v>
      </c>
    </row>
    <row r="3220" spans="1:6" x14ac:dyDescent="0.3">
      <c r="A3220" s="3"/>
      <c r="B3220" s="4"/>
      <c r="C3220" s="3"/>
      <c r="D3220" s="3">
        <f t="shared" si="124"/>
        <v>6500</v>
      </c>
      <c r="E3220" s="3">
        <v>544</v>
      </c>
      <c r="F3220" s="3">
        <f t="shared" si="123"/>
        <v>673.25282564203076</v>
      </c>
    </row>
    <row r="3221" spans="1:6" x14ac:dyDescent="0.3">
      <c r="A3221" s="3"/>
      <c r="B3221" s="4"/>
      <c r="C3221" s="3"/>
      <c r="D3221" s="3">
        <f t="shared" si="124"/>
        <v>6600</v>
      </c>
      <c r="E3221" s="3"/>
      <c r="F3221" s="3">
        <f t="shared" si="123"/>
        <v>0</v>
      </c>
    </row>
    <row r="3222" spans="1:6" x14ac:dyDescent="0.3">
      <c r="A3222" s="3"/>
      <c r="B3222" s="4"/>
      <c r="C3222" s="3"/>
      <c r="D3222" s="3">
        <f t="shared" si="124"/>
        <v>6700</v>
      </c>
      <c r="E3222" s="3"/>
      <c r="F3222" s="3">
        <f t="shared" si="123"/>
        <v>0</v>
      </c>
    </row>
    <row r="3223" spans="1:6" x14ac:dyDescent="0.3">
      <c r="A3223" s="3"/>
      <c r="B3223" s="4"/>
      <c r="C3223" s="3"/>
      <c r="D3223" s="3">
        <f t="shared" si="124"/>
        <v>6800</v>
      </c>
      <c r="E3223" s="3"/>
      <c r="F3223" s="3">
        <f t="shared" si="123"/>
        <v>0</v>
      </c>
    </row>
    <row r="3224" spans="1:6" x14ac:dyDescent="0.3">
      <c r="A3224" s="3"/>
      <c r="B3224" s="4"/>
      <c r="C3224" s="3"/>
      <c r="D3224" s="3">
        <f t="shared" si="124"/>
        <v>6900</v>
      </c>
      <c r="E3224" s="3"/>
      <c r="F3224" s="3">
        <f t="shared" si="123"/>
        <v>0</v>
      </c>
    </row>
    <row r="3225" spans="1:6" x14ac:dyDescent="0.3">
      <c r="A3225" s="3"/>
      <c r="B3225" s="4"/>
      <c r="C3225" s="3"/>
      <c r="D3225" s="3">
        <f t="shared" si="124"/>
        <v>7000</v>
      </c>
      <c r="E3225" s="3"/>
      <c r="F3225" s="3">
        <f t="shared" si="123"/>
        <v>0</v>
      </c>
    </row>
    <row r="3226" spans="1:6" x14ac:dyDescent="0.3">
      <c r="A3226" s="3"/>
      <c r="B3226" s="4" t="s">
        <v>25</v>
      </c>
      <c r="C3226" s="3" t="s">
        <v>168</v>
      </c>
      <c r="D3226" s="3" t="s">
        <v>272</v>
      </c>
      <c r="E3226" s="3">
        <v>3.0049999999999999</v>
      </c>
    </row>
    <row r="3227" spans="1:6" x14ac:dyDescent="0.3">
      <c r="A3227" s="3"/>
      <c r="B3227" s="4"/>
      <c r="C3227" s="3">
        <v>10.3</v>
      </c>
      <c r="D3227" s="3" t="s">
        <v>273</v>
      </c>
      <c r="E3227" s="3">
        <v>4.0309999999999997</v>
      </c>
    </row>
    <row r="3228" spans="1:6" x14ac:dyDescent="0.3">
      <c r="A3228" s="3"/>
      <c r="B3228" s="4"/>
      <c r="C3228" s="3"/>
      <c r="D3228" s="4" t="s">
        <v>274</v>
      </c>
      <c r="E3228" s="3">
        <v>2.125</v>
      </c>
    </row>
    <row r="3229" spans="1:6" x14ac:dyDescent="0.3">
      <c r="A3229" s="3"/>
      <c r="B3229" s="4"/>
      <c r="C3229" s="3"/>
      <c r="D3229" s="4" t="s">
        <v>275</v>
      </c>
      <c r="E3229" s="3">
        <v>238</v>
      </c>
    </row>
    <row r="3230" spans="1:6" x14ac:dyDescent="0.3">
      <c r="A3230" s="3"/>
      <c r="B3230" s="4"/>
      <c r="C3230" s="3"/>
      <c r="D3230" s="4" t="s">
        <v>276</v>
      </c>
      <c r="E3230" s="3">
        <v>0.62</v>
      </c>
    </row>
    <row r="3231" spans="1:6" ht="28.8" x14ac:dyDescent="0.3">
      <c r="A3231" s="3"/>
      <c r="B3231" s="4"/>
      <c r="C3231" s="3"/>
      <c r="D3231" s="4" t="s">
        <v>277</v>
      </c>
      <c r="E3231" s="3">
        <v>307</v>
      </c>
    </row>
    <row r="3232" spans="1:6" x14ac:dyDescent="0.3">
      <c r="A3232" s="3"/>
      <c r="B3232" s="4"/>
      <c r="C3232" s="3"/>
      <c r="D3232" s="3">
        <v>2500</v>
      </c>
      <c r="E3232" s="3">
        <v>311</v>
      </c>
      <c r="F3232" s="3">
        <f>E3232*D3232*2*PI()/60/550</f>
        <v>148.03565382824632</v>
      </c>
    </row>
    <row r="3233" spans="1:6" x14ac:dyDescent="0.3">
      <c r="A3233" s="3"/>
      <c r="B3233" s="4"/>
      <c r="C3233" s="3"/>
      <c r="D3233" s="3">
        <f>2600</f>
        <v>2600</v>
      </c>
      <c r="E3233" s="3">
        <v>329</v>
      </c>
      <c r="F3233" s="3">
        <f t="shared" ref="F3233:F3277" si="125">E3233*D3233*2*PI()/60/550</f>
        <v>162.86777914428538</v>
      </c>
    </row>
    <row r="3234" spans="1:6" x14ac:dyDescent="0.3">
      <c r="A3234" s="3"/>
      <c r="B3234" s="4"/>
      <c r="C3234" s="3"/>
      <c r="D3234" s="3">
        <f t="shared" ref="D3234:D3277" si="126">D3233+100</f>
        <v>2700</v>
      </c>
      <c r="E3234" s="3">
        <v>352</v>
      </c>
      <c r="F3234" s="3">
        <f t="shared" si="125"/>
        <v>180.95573684677208</v>
      </c>
    </row>
    <row r="3235" spans="1:6" x14ac:dyDescent="0.3">
      <c r="A3235" s="3"/>
      <c r="B3235" s="4"/>
      <c r="C3235" s="3"/>
      <c r="D3235" s="3">
        <f t="shared" si="126"/>
        <v>2800</v>
      </c>
      <c r="E3235" s="3">
        <v>368</v>
      </c>
      <c r="F3235" s="3">
        <f t="shared" si="125"/>
        <v>196.18770122781351</v>
      </c>
    </row>
    <row r="3236" spans="1:6" x14ac:dyDescent="0.3">
      <c r="A3236" s="3"/>
      <c r="B3236" s="4"/>
      <c r="C3236" s="3"/>
      <c r="D3236" s="3">
        <f t="shared" si="126"/>
        <v>2900</v>
      </c>
      <c r="E3236" s="3">
        <v>378</v>
      </c>
      <c r="F3236" s="3">
        <f t="shared" si="125"/>
        <v>208.71599193122009</v>
      </c>
    </row>
    <row r="3237" spans="1:6" x14ac:dyDescent="0.3">
      <c r="A3237" s="3"/>
      <c r="B3237" s="4"/>
      <c r="C3237" s="3"/>
      <c r="D3237" s="3">
        <f>D3236+100</f>
        <v>3000</v>
      </c>
      <c r="E3237" s="3">
        <v>383</v>
      </c>
      <c r="F3237" s="3">
        <f t="shared" si="125"/>
        <v>218.76908842270743</v>
      </c>
    </row>
    <row r="3238" spans="1:6" x14ac:dyDescent="0.3">
      <c r="A3238" s="3"/>
      <c r="B3238" s="4"/>
      <c r="C3238" s="3"/>
      <c r="D3238" s="3">
        <f t="shared" si="126"/>
        <v>3100</v>
      </c>
      <c r="E3238" s="3">
        <v>384</v>
      </c>
      <c r="F3238" s="3">
        <f t="shared" si="125"/>
        <v>226.65162998989635</v>
      </c>
    </row>
    <row r="3239" spans="1:6" x14ac:dyDescent="0.3">
      <c r="A3239" s="3"/>
      <c r="B3239" s="4"/>
      <c r="C3239" s="3"/>
      <c r="D3239" s="3">
        <f t="shared" si="126"/>
        <v>3200</v>
      </c>
      <c r="E3239" s="3">
        <v>384</v>
      </c>
      <c r="F3239" s="3">
        <f t="shared" si="125"/>
        <v>233.96297289279622</v>
      </c>
    </row>
    <row r="3240" spans="1:6" x14ac:dyDescent="0.3">
      <c r="A3240" s="3"/>
      <c r="B3240" s="4"/>
      <c r="C3240" s="3"/>
      <c r="D3240" s="3">
        <f t="shared" si="126"/>
        <v>3300</v>
      </c>
      <c r="E3240" s="3">
        <v>380</v>
      </c>
      <c r="F3240" s="3">
        <f t="shared" si="125"/>
        <v>238.76104167282429</v>
      </c>
    </row>
    <row r="3241" spans="1:6" x14ac:dyDescent="0.3">
      <c r="A3241" s="3"/>
      <c r="B3241" s="4"/>
      <c r="C3241" s="3"/>
      <c r="D3241" s="3">
        <f t="shared" si="126"/>
        <v>3400</v>
      </c>
      <c r="E3241" s="3">
        <v>371</v>
      </c>
      <c r="F3241" s="3">
        <f t="shared" si="125"/>
        <v>240.16999837807063</v>
      </c>
    </row>
    <row r="3242" spans="1:6" x14ac:dyDescent="0.3">
      <c r="A3242" s="3"/>
      <c r="B3242" s="4"/>
      <c r="C3242" s="3"/>
      <c r="D3242" s="3">
        <f t="shared" si="126"/>
        <v>3500</v>
      </c>
      <c r="E3242" s="3">
        <v>365</v>
      </c>
      <c r="F3242" s="3">
        <f t="shared" si="125"/>
        <v>243.23543120975515</v>
      </c>
    </row>
    <row r="3243" spans="1:6" x14ac:dyDescent="0.3">
      <c r="A3243" s="3"/>
      <c r="B3243" s="4"/>
      <c r="C3243" s="3"/>
      <c r="D3243" s="3">
        <f t="shared" si="126"/>
        <v>3600</v>
      </c>
      <c r="E3243" s="3">
        <v>364</v>
      </c>
      <c r="F3243" s="3">
        <f t="shared" si="125"/>
        <v>249.49957656145847</v>
      </c>
    </row>
    <row r="3244" spans="1:6" x14ac:dyDescent="0.3">
      <c r="A3244" s="3"/>
      <c r="B3244" s="4"/>
      <c r="C3244" s="3"/>
      <c r="D3244" s="3">
        <f t="shared" si="126"/>
        <v>3700</v>
      </c>
      <c r="E3244" s="3">
        <v>367</v>
      </c>
      <c r="F3244" s="3">
        <f t="shared" si="125"/>
        <v>258.54355541270178</v>
      </c>
    </row>
    <row r="3245" spans="1:6" x14ac:dyDescent="0.3">
      <c r="A3245" s="3"/>
      <c r="B3245" s="4"/>
      <c r="C3245" s="3"/>
      <c r="D3245" s="3">
        <f t="shared" si="126"/>
        <v>3800</v>
      </c>
      <c r="E3245" s="3">
        <v>379</v>
      </c>
      <c r="F3245" s="3">
        <f t="shared" si="125"/>
        <v>274.2134387696982</v>
      </c>
    </row>
    <row r="3246" spans="1:6" x14ac:dyDescent="0.3">
      <c r="A3246" s="3"/>
      <c r="B3246" s="4"/>
      <c r="C3246" s="3"/>
      <c r="D3246" s="3">
        <f t="shared" si="126"/>
        <v>3900</v>
      </c>
      <c r="E3246" s="3">
        <v>396</v>
      </c>
      <c r="F3246" s="3">
        <f t="shared" si="125"/>
        <v>294.05307237600465</v>
      </c>
    </row>
    <row r="3247" spans="1:6" x14ac:dyDescent="0.3">
      <c r="A3247" s="3"/>
      <c r="B3247" s="4"/>
      <c r="C3247" s="3"/>
      <c r="D3247" s="3">
        <f t="shared" si="126"/>
        <v>4000</v>
      </c>
      <c r="E3247" s="3">
        <v>412</v>
      </c>
      <c r="F3247" s="3">
        <f t="shared" si="125"/>
        <v>313.77846624945329</v>
      </c>
    </row>
    <row r="3248" spans="1:6" x14ac:dyDescent="0.3">
      <c r="A3248" s="3"/>
      <c r="B3248" s="4"/>
      <c r="C3248" s="3"/>
      <c r="D3248" s="3">
        <f t="shared" si="126"/>
        <v>4100</v>
      </c>
      <c r="E3248" s="3">
        <v>424</v>
      </c>
      <c r="F3248" s="3">
        <f t="shared" si="125"/>
        <v>330.99058600003008</v>
      </c>
    </row>
    <row r="3249" spans="1:6" x14ac:dyDescent="0.3">
      <c r="A3249" s="3"/>
      <c r="B3249" s="4"/>
      <c r="C3249" s="3"/>
      <c r="D3249" s="3">
        <f t="shared" si="126"/>
        <v>4200</v>
      </c>
      <c r="E3249" s="3">
        <v>432</v>
      </c>
      <c r="F3249" s="3">
        <f t="shared" si="125"/>
        <v>345.46095216201945</v>
      </c>
    </row>
    <row r="3250" spans="1:6" x14ac:dyDescent="0.3">
      <c r="A3250" s="3"/>
      <c r="B3250" s="4"/>
      <c r="C3250" s="3"/>
      <c r="D3250" s="3">
        <f t="shared" si="126"/>
        <v>4300</v>
      </c>
      <c r="E3250" s="3">
        <v>438</v>
      </c>
      <c r="F3250" s="3">
        <f t="shared" si="125"/>
        <v>358.59852144066764</v>
      </c>
    </row>
    <row r="3251" spans="1:6" x14ac:dyDescent="0.3">
      <c r="A3251" s="3"/>
      <c r="B3251" s="4"/>
      <c r="C3251" s="3"/>
      <c r="D3251" s="3">
        <f t="shared" si="126"/>
        <v>4400</v>
      </c>
      <c r="E3251" s="3">
        <v>442</v>
      </c>
      <c r="F3251" s="3">
        <f t="shared" si="125"/>
        <v>370.28905410311694</v>
      </c>
    </row>
    <row r="3252" spans="1:6" x14ac:dyDescent="0.3">
      <c r="A3252" s="3"/>
      <c r="B3252" s="4"/>
      <c r="C3252" s="3"/>
      <c r="D3252" s="3">
        <f t="shared" si="126"/>
        <v>4500</v>
      </c>
      <c r="E3252" s="3">
        <v>442</v>
      </c>
      <c r="F3252" s="3">
        <f t="shared" si="125"/>
        <v>378.70471442364237</v>
      </c>
    </row>
    <row r="3253" spans="1:6" x14ac:dyDescent="0.3">
      <c r="A3253" s="3"/>
      <c r="B3253" s="4"/>
      <c r="C3253" s="3"/>
      <c r="D3253" s="3">
        <f t="shared" si="126"/>
        <v>4600</v>
      </c>
      <c r="E3253" s="3">
        <v>441</v>
      </c>
      <c r="F3253" s="3">
        <f t="shared" si="125"/>
        <v>386.2445367922578</v>
      </c>
    </row>
    <row r="3254" spans="1:6" x14ac:dyDescent="0.3">
      <c r="A3254" s="3"/>
      <c r="B3254" s="4"/>
      <c r="C3254" s="3"/>
      <c r="D3254" s="3">
        <f t="shared" si="126"/>
        <v>4700</v>
      </c>
      <c r="E3254" s="3">
        <v>440</v>
      </c>
      <c r="F3254" s="3">
        <f t="shared" si="125"/>
        <v>393.7462792499208</v>
      </c>
    </row>
    <row r="3255" spans="1:6" x14ac:dyDescent="0.3">
      <c r="A3255" s="3"/>
      <c r="B3255" s="4"/>
      <c r="C3255" s="3"/>
      <c r="D3255" s="3">
        <f t="shared" si="126"/>
        <v>4800</v>
      </c>
      <c r="E3255" s="3">
        <v>439</v>
      </c>
      <c r="F3255" s="3">
        <f t="shared" si="125"/>
        <v>401.20994179663103</v>
      </c>
    </row>
    <row r="3256" spans="1:6" x14ac:dyDescent="0.3">
      <c r="A3256" s="3"/>
      <c r="B3256" s="4"/>
      <c r="C3256" s="3"/>
      <c r="D3256" s="3">
        <f t="shared" si="126"/>
        <v>4900</v>
      </c>
      <c r="E3256" s="3">
        <v>436</v>
      </c>
      <c r="F3256" s="3">
        <f t="shared" si="125"/>
        <v>406.76960879571118</v>
      </c>
    </row>
    <row r="3257" spans="1:6" x14ac:dyDescent="0.3">
      <c r="A3257" s="3"/>
      <c r="B3257" s="4"/>
      <c r="C3257" s="3"/>
      <c r="D3257" s="3">
        <f t="shared" si="126"/>
        <v>5000</v>
      </c>
      <c r="E3257" s="3">
        <v>439</v>
      </c>
      <c r="F3257" s="3">
        <f t="shared" si="125"/>
        <v>417.92702270482403</v>
      </c>
    </row>
    <row r="3258" spans="1:6" x14ac:dyDescent="0.3">
      <c r="A3258" s="3"/>
      <c r="B3258" s="4"/>
      <c r="C3258" s="3"/>
      <c r="D3258" s="3">
        <f t="shared" si="126"/>
        <v>5100</v>
      </c>
      <c r="E3258" s="3">
        <v>437</v>
      </c>
      <c r="F3258" s="3">
        <f t="shared" si="125"/>
        <v>424.34348770033768</v>
      </c>
    </row>
    <row r="3259" spans="1:6" x14ac:dyDescent="0.3">
      <c r="A3259" s="3"/>
      <c r="B3259" s="4"/>
      <c r="C3259" s="3"/>
      <c r="D3259" s="3">
        <f t="shared" si="126"/>
        <v>5200</v>
      </c>
      <c r="E3259" s="3">
        <v>436</v>
      </c>
      <c r="F3259" s="3">
        <f t="shared" si="125"/>
        <v>431.67387055871387</v>
      </c>
    </row>
    <row r="3260" spans="1:6" x14ac:dyDescent="0.3">
      <c r="A3260" s="3"/>
      <c r="B3260" s="4"/>
      <c r="C3260" s="3"/>
      <c r="D3260" s="3">
        <f t="shared" si="126"/>
        <v>5300</v>
      </c>
      <c r="E3260" s="3">
        <v>436</v>
      </c>
      <c r="F3260" s="3">
        <f t="shared" si="125"/>
        <v>439.97529114638144</v>
      </c>
    </row>
    <row r="3261" spans="1:6" x14ac:dyDescent="0.3">
      <c r="A3261" s="3"/>
      <c r="B3261" s="4"/>
      <c r="C3261" s="3"/>
      <c r="D3261" s="3">
        <f t="shared" si="126"/>
        <v>5400</v>
      </c>
      <c r="E3261" s="3">
        <v>437</v>
      </c>
      <c r="F3261" s="3">
        <f t="shared" si="125"/>
        <v>449.30486932976936</v>
      </c>
    </row>
    <row r="3262" spans="1:6" x14ac:dyDescent="0.3">
      <c r="A3262" s="3"/>
      <c r="B3262" s="4"/>
      <c r="C3262" s="3"/>
      <c r="D3262" s="3">
        <f t="shared" si="126"/>
        <v>5500</v>
      </c>
      <c r="E3262" s="3">
        <v>438</v>
      </c>
      <c r="F3262" s="3">
        <f t="shared" si="125"/>
        <v>458.67252742410983</v>
      </c>
    </row>
    <row r="3263" spans="1:6" x14ac:dyDescent="0.3">
      <c r="A3263" s="3"/>
      <c r="B3263" s="4"/>
      <c r="C3263" s="3"/>
      <c r="D3263" s="3">
        <f t="shared" si="126"/>
        <v>5600</v>
      </c>
      <c r="E3263" s="3">
        <v>440</v>
      </c>
      <c r="F3263" s="3">
        <f t="shared" si="125"/>
        <v>469.14450293607575</v>
      </c>
    </row>
    <row r="3264" spans="1:6" x14ac:dyDescent="0.3">
      <c r="A3264" s="3"/>
      <c r="B3264" s="4"/>
      <c r="C3264" s="3"/>
      <c r="D3264" s="3">
        <f t="shared" si="126"/>
        <v>5700</v>
      </c>
      <c r="E3264" s="3">
        <v>439</v>
      </c>
      <c r="F3264" s="3">
        <f t="shared" si="125"/>
        <v>476.4368058834994</v>
      </c>
    </row>
    <row r="3265" spans="1:6" x14ac:dyDescent="0.3">
      <c r="A3265" s="3"/>
      <c r="B3265" s="4"/>
      <c r="C3265" s="3"/>
      <c r="D3265" s="3">
        <f t="shared" si="126"/>
        <v>5800</v>
      </c>
      <c r="E3265" s="3">
        <v>436</v>
      </c>
      <c r="F3265" s="3">
        <f t="shared" si="125"/>
        <v>481.48239408471926</v>
      </c>
    </row>
    <row r="3266" spans="1:6" x14ac:dyDescent="0.3">
      <c r="A3266" s="3"/>
      <c r="B3266" s="4"/>
      <c r="C3266" s="3"/>
      <c r="D3266" s="3">
        <f t="shared" si="126"/>
        <v>5900</v>
      </c>
      <c r="E3266" s="3">
        <v>432</v>
      </c>
      <c r="F3266" s="3">
        <f t="shared" si="125"/>
        <v>485.29038517997969</v>
      </c>
    </row>
    <row r="3267" spans="1:6" x14ac:dyDescent="0.3">
      <c r="A3267" s="3"/>
      <c r="B3267" s="4"/>
      <c r="C3267" s="3"/>
      <c r="D3267" s="3">
        <f t="shared" si="126"/>
        <v>6000</v>
      </c>
      <c r="E3267" s="3">
        <v>429</v>
      </c>
      <c r="F3267" s="3">
        <f t="shared" si="125"/>
        <v>490.08845396000777</v>
      </c>
    </row>
    <row r="3268" spans="1:6" x14ac:dyDescent="0.3">
      <c r="A3268" s="3"/>
      <c r="B3268" s="4"/>
      <c r="C3268" s="3"/>
      <c r="D3268" s="3">
        <f t="shared" si="126"/>
        <v>6100</v>
      </c>
      <c r="E3268" s="3">
        <v>425</v>
      </c>
      <c r="F3268" s="3">
        <f t="shared" si="125"/>
        <v>493.61084572312359</v>
      </c>
    </row>
    <row r="3269" spans="1:6" x14ac:dyDescent="0.3">
      <c r="A3269" s="3"/>
      <c r="B3269" s="4"/>
      <c r="C3269" s="3"/>
      <c r="D3269" s="3">
        <f t="shared" si="126"/>
        <v>6200</v>
      </c>
      <c r="E3269" s="3">
        <v>422</v>
      </c>
      <c r="F3269" s="3">
        <f t="shared" si="125"/>
        <v>498.1613950819596</v>
      </c>
    </row>
    <row r="3270" spans="1:6" x14ac:dyDescent="0.3">
      <c r="A3270" s="3"/>
      <c r="B3270" s="4"/>
      <c r="C3270" s="3"/>
      <c r="D3270" s="3">
        <f t="shared" si="126"/>
        <v>6300</v>
      </c>
      <c r="E3270" s="3">
        <v>419</v>
      </c>
      <c r="F3270" s="3">
        <f t="shared" si="125"/>
        <v>502.59770470793802</v>
      </c>
    </row>
    <row r="3271" spans="1:6" x14ac:dyDescent="0.3">
      <c r="A3271" s="3"/>
      <c r="B3271" s="4"/>
      <c r="C3271" s="3"/>
      <c r="D3271" s="3">
        <f t="shared" si="126"/>
        <v>6400</v>
      </c>
      <c r="E3271" s="3">
        <v>416</v>
      </c>
      <c r="F3271" s="3">
        <f t="shared" si="125"/>
        <v>506.91977460105852</v>
      </c>
    </row>
    <row r="3272" spans="1:6" x14ac:dyDescent="0.3">
      <c r="A3272" s="3"/>
      <c r="B3272" s="4"/>
      <c r="C3272" s="3"/>
      <c r="D3272" s="3">
        <f t="shared" si="126"/>
        <v>6500</v>
      </c>
      <c r="E3272" s="3">
        <v>413</v>
      </c>
      <c r="F3272" s="3">
        <f t="shared" si="125"/>
        <v>511.12760476132127</v>
      </c>
    </row>
    <row r="3273" spans="1:6" x14ac:dyDescent="0.3">
      <c r="A3273" s="3"/>
      <c r="B3273" s="4"/>
      <c r="C3273" s="3"/>
      <c r="D3273" s="3">
        <f t="shared" si="126"/>
        <v>6600</v>
      </c>
      <c r="E3273" s="3"/>
      <c r="F3273" s="3">
        <f t="shared" si="125"/>
        <v>0</v>
      </c>
    </row>
    <row r="3274" spans="1:6" x14ac:dyDescent="0.3">
      <c r="A3274" s="3"/>
      <c r="B3274" s="4"/>
      <c r="C3274" s="3"/>
      <c r="D3274" s="3">
        <f t="shared" si="126"/>
        <v>6700</v>
      </c>
      <c r="E3274" s="3"/>
      <c r="F3274" s="3">
        <f t="shared" si="125"/>
        <v>0</v>
      </c>
    </row>
    <row r="3275" spans="1:6" x14ac:dyDescent="0.3">
      <c r="A3275" s="3"/>
      <c r="B3275" s="4"/>
      <c r="C3275" s="3"/>
      <c r="D3275" s="3">
        <f t="shared" si="126"/>
        <v>6800</v>
      </c>
      <c r="E3275" s="3"/>
      <c r="F3275" s="3">
        <f t="shared" si="125"/>
        <v>0</v>
      </c>
    </row>
    <row r="3276" spans="1:6" x14ac:dyDescent="0.3">
      <c r="A3276" s="3"/>
      <c r="B3276" s="4"/>
      <c r="C3276" s="3"/>
      <c r="D3276" s="3">
        <f t="shared" si="126"/>
        <v>6900</v>
      </c>
      <c r="E3276" s="3"/>
      <c r="F3276" s="3">
        <f t="shared" si="125"/>
        <v>0</v>
      </c>
    </row>
    <row r="3277" spans="1:6" x14ac:dyDescent="0.3">
      <c r="A3277" s="3"/>
      <c r="B3277" s="4"/>
      <c r="C3277" s="3"/>
      <c r="D3277" s="3">
        <f t="shared" si="126"/>
        <v>7000</v>
      </c>
      <c r="E3277" s="3"/>
      <c r="F3277" s="3">
        <f t="shared" si="125"/>
        <v>0</v>
      </c>
    </row>
    <row r="3278" spans="1:6" x14ac:dyDescent="0.3">
      <c r="A3278" s="3"/>
      <c r="B3278" s="4" t="s">
        <v>25</v>
      </c>
      <c r="C3278" s="3" t="s">
        <v>87</v>
      </c>
      <c r="D3278" s="3" t="s">
        <v>272</v>
      </c>
      <c r="E3278" s="3">
        <v>4</v>
      </c>
    </row>
    <row r="3279" spans="1:6" x14ac:dyDescent="0.3">
      <c r="A3279" s="3"/>
      <c r="B3279" s="4"/>
      <c r="C3279" s="3">
        <v>10.47</v>
      </c>
      <c r="D3279" s="3" t="s">
        <v>273</v>
      </c>
      <c r="E3279" s="3">
        <v>4.032</v>
      </c>
    </row>
    <row r="3280" spans="1:6" x14ac:dyDescent="0.3">
      <c r="A3280" s="3"/>
      <c r="B3280" s="4"/>
      <c r="C3280" s="3"/>
      <c r="D3280" s="4" t="s">
        <v>274</v>
      </c>
      <c r="E3280" s="3">
        <v>2.15</v>
      </c>
    </row>
    <row r="3281" spans="1:6" x14ac:dyDescent="0.3">
      <c r="A3281" s="3"/>
      <c r="B3281" s="4"/>
      <c r="C3281" s="3"/>
      <c r="D3281" s="4" t="s">
        <v>275</v>
      </c>
      <c r="E3281" s="3">
        <v>247</v>
      </c>
    </row>
    <row r="3282" spans="1:6" x14ac:dyDescent="0.3">
      <c r="A3282" s="3"/>
      <c r="B3282" s="4"/>
      <c r="C3282" s="3"/>
      <c r="D3282" s="4" t="s">
        <v>276</v>
      </c>
      <c r="E3282" s="3">
        <v>0.77500000000000002</v>
      </c>
    </row>
    <row r="3283" spans="1:6" ht="28.8" x14ac:dyDescent="0.3">
      <c r="A3283" s="3"/>
      <c r="B3283" s="4"/>
      <c r="C3283" s="3"/>
      <c r="D3283" s="4" t="s">
        <v>277</v>
      </c>
      <c r="E3283" s="3">
        <v>408.6</v>
      </c>
    </row>
    <row r="3284" spans="1:6" x14ac:dyDescent="0.3">
      <c r="A3284" s="3"/>
      <c r="B3284" s="4"/>
      <c r="C3284" s="3"/>
      <c r="D3284" s="3">
        <v>2500</v>
      </c>
      <c r="E3284" s="3">
        <v>453</v>
      </c>
      <c r="F3284" s="3">
        <f>E3284*D3284*2*PI()/60/550</f>
        <v>215.62749576911762</v>
      </c>
    </row>
    <row r="3285" spans="1:6" x14ac:dyDescent="0.3">
      <c r="A3285" s="3"/>
      <c r="B3285" s="4"/>
      <c r="C3285" s="3"/>
      <c r="D3285" s="3">
        <f>2600</f>
        <v>2600</v>
      </c>
      <c r="E3285" s="3">
        <v>470</v>
      </c>
      <c r="F3285" s="3">
        <f t="shared" ref="F3285:F3329" si="127">E3285*D3285*2*PI()/60/550</f>
        <v>232.66825592040769</v>
      </c>
    </row>
    <row r="3286" spans="1:6" x14ac:dyDescent="0.3">
      <c r="A3286" s="3"/>
      <c r="B3286" s="4"/>
      <c r="C3286" s="3"/>
      <c r="D3286" s="3">
        <f t="shared" ref="D3286:D3329" si="128">D3285+100</f>
        <v>2700</v>
      </c>
      <c r="E3286" s="3">
        <v>484</v>
      </c>
      <c r="F3286" s="3">
        <f t="shared" si="127"/>
        <v>248.81413816431163</v>
      </c>
    </row>
    <row r="3287" spans="1:6" x14ac:dyDescent="0.3">
      <c r="A3287" s="3"/>
      <c r="B3287" s="4"/>
      <c r="C3287" s="3"/>
      <c r="D3287" s="3">
        <f t="shared" si="128"/>
        <v>2800</v>
      </c>
      <c r="E3287" s="3">
        <v>495</v>
      </c>
      <c r="F3287" s="3">
        <f t="shared" si="127"/>
        <v>263.89378290154264</v>
      </c>
    </row>
    <row r="3288" spans="1:6" x14ac:dyDescent="0.3">
      <c r="A3288" s="3"/>
      <c r="B3288" s="4"/>
      <c r="C3288" s="3"/>
      <c r="D3288" s="3">
        <f t="shared" si="128"/>
        <v>2900</v>
      </c>
      <c r="E3288" s="3">
        <v>504</v>
      </c>
      <c r="F3288" s="3">
        <f t="shared" si="127"/>
        <v>278.28798924162675</v>
      </c>
    </row>
    <row r="3289" spans="1:6" x14ac:dyDescent="0.3">
      <c r="A3289" s="3"/>
      <c r="B3289" s="4"/>
      <c r="C3289" s="3"/>
      <c r="D3289" s="3">
        <f>D3288+100</f>
        <v>3000</v>
      </c>
      <c r="E3289" s="3">
        <v>513</v>
      </c>
      <c r="F3289" s="3">
        <f t="shared" si="127"/>
        <v>293.02491478028435</v>
      </c>
    </row>
    <row r="3290" spans="1:6" x14ac:dyDescent="0.3">
      <c r="A3290" s="3"/>
      <c r="B3290" s="4"/>
      <c r="C3290" s="3"/>
      <c r="D3290" s="3">
        <f t="shared" si="128"/>
        <v>3100</v>
      </c>
      <c r="E3290" s="3">
        <v>519</v>
      </c>
      <c r="F3290" s="3">
        <f t="shared" si="127"/>
        <v>306.33384365821928</v>
      </c>
    </row>
    <row r="3291" spans="1:6" x14ac:dyDescent="0.3">
      <c r="A3291" s="3"/>
      <c r="B3291" s="4"/>
      <c r="C3291" s="3"/>
      <c r="D3291" s="3">
        <f t="shared" si="128"/>
        <v>3200</v>
      </c>
      <c r="E3291" s="3">
        <v>520</v>
      </c>
      <c r="F3291" s="3">
        <f t="shared" si="127"/>
        <v>316.82485912566159</v>
      </c>
    </row>
    <row r="3292" spans="1:6" x14ac:dyDescent="0.3">
      <c r="A3292" s="3"/>
      <c r="B3292" s="4"/>
      <c r="C3292" s="3"/>
      <c r="D3292" s="3">
        <f t="shared" si="128"/>
        <v>3300</v>
      </c>
      <c r="E3292" s="3">
        <v>519</v>
      </c>
      <c r="F3292" s="3">
        <f t="shared" si="127"/>
        <v>326.09731744262052</v>
      </c>
    </row>
    <row r="3293" spans="1:6" x14ac:dyDescent="0.3">
      <c r="A3293" s="3"/>
      <c r="B3293" s="4"/>
      <c r="C3293" s="3"/>
      <c r="D3293" s="3">
        <f t="shared" si="128"/>
        <v>3400</v>
      </c>
      <c r="E3293" s="3">
        <v>516</v>
      </c>
      <c r="F3293" s="3">
        <f t="shared" si="127"/>
        <v>334.03697887623838</v>
      </c>
    </row>
    <row r="3294" spans="1:6" x14ac:dyDescent="0.3">
      <c r="A3294" s="3"/>
      <c r="B3294" s="4"/>
      <c r="C3294" s="3"/>
      <c r="D3294" s="3">
        <f t="shared" si="128"/>
        <v>3500</v>
      </c>
      <c r="E3294" s="3">
        <v>508</v>
      </c>
      <c r="F3294" s="3">
        <f t="shared" si="127"/>
        <v>338.53040836864557</v>
      </c>
    </row>
    <row r="3295" spans="1:6" x14ac:dyDescent="0.3">
      <c r="A3295" s="3"/>
      <c r="B3295" s="4"/>
      <c r="C3295" s="3"/>
      <c r="D3295" s="3">
        <f t="shared" si="128"/>
        <v>3600</v>
      </c>
      <c r="E3295" s="3">
        <v>498</v>
      </c>
      <c r="F3295" s="3">
        <f t="shared" si="127"/>
        <v>341.34832177913825</v>
      </c>
    </row>
    <row r="3296" spans="1:6" x14ac:dyDescent="0.3">
      <c r="A3296" s="3"/>
      <c r="B3296" s="4"/>
      <c r="C3296" s="3"/>
      <c r="D3296" s="3">
        <f t="shared" si="128"/>
        <v>3700</v>
      </c>
      <c r="E3296" s="3">
        <v>489</v>
      </c>
      <c r="F3296" s="3">
        <f t="shared" si="127"/>
        <v>344.48991443272803</v>
      </c>
    </row>
    <row r="3297" spans="1:6" x14ac:dyDescent="0.3">
      <c r="A3297" s="3"/>
      <c r="B3297" s="4"/>
      <c r="C3297" s="3"/>
      <c r="D3297" s="3">
        <f t="shared" si="128"/>
        <v>3800</v>
      </c>
      <c r="E3297" s="3">
        <v>483</v>
      </c>
      <c r="F3297" s="3">
        <f t="shared" si="127"/>
        <v>349.45934281204285</v>
      </c>
    </row>
    <row r="3298" spans="1:6" x14ac:dyDescent="0.3">
      <c r="A3298" s="3"/>
      <c r="B3298" s="4"/>
      <c r="C3298" s="3"/>
      <c r="D3298" s="3">
        <f t="shared" si="128"/>
        <v>3900</v>
      </c>
      <c r="E3298" s="3">
        <v>485</v>
      </c>
      <c r="F3298" s="3">
        <f t="shared" si="127"/>
        <v>360.14075783424812</v>
      </c>
    </row>
    <row r="3299" spans="1:6" x14ac:dyDescent="0.3">
      <c r="A3299" s="3"/>
      <c r="B3299" s="4"/>
      <c r="C3299" s="3"/>
      <c r="D3299" s="3">
        <f t="shared" si="128"/>
        <v>4000</v>
      </c>
      <c r="E3299" s="3">
        <v>495</v>
      </c>
      <c r="F3299" s="3">
        <f t="shared" si="127"/>
        <v>376.9911184307752</v>
      </c>
    </row>
    <row r="3300" spans="1:6" x14ac:dyDescent="0.3">
      <c r="A3300" s="3"/>
      <c r="B3300" s="4"/>
      <c r="C3300" s="3"/>
      <c r="D3300" s="3">
        <f t="shared" si="128"/>
        <v>4100</v>
      </c>
      <c r="E3300" s="3">
        <v>509</v>
      </c>
      <c r="F3300" s="3">
        <f t="shared" si="127"/>
        <v>397.34483083494177</v>
      </c>
    </row>
    <row r="3301" spans="1:6" x14ac:dyDescent="0.3">
      <c r="A3301" s="3"/>
      <c r="B3301" s="4"/>
      <c r="C3301" s="3"/>
      <c r="D3301" s="3">
        <f t="shared" si="128"/>
        <v>4200</v>
      </c>
      <c r="E3301" s="3">
        <v>528</v>
      </c>
      <c r="F3301" s="3">
        <f t="shared" si="127"/>
        <v>422.23005264246819</v>
      </c>
    </row>
    <row r="3302" spans="1:6" x14ac:dyDescent="0.3">
      <c r="A3302" s="3"/>
      <c r="B3302" s="4"/>
      <c r="C3302" s="3"/>
      <c r="D3302" s="3">
        <f t="shared" si="128"/>
        <v>4300</v>
      </c>
      <c r="E3302" s="3">
        <v>550</v>
      </c>
      <c r="F3302" s="3">
        <f t="shared" si="127"/>
        <v>450.294947014537</v>
      </c>
    </row>
    <row r="3303" spans="1:6" x14ac:dyDescent="0.3">
      <c r="A3303" s="3"/>
      <c r="B3303" s="4"/>
      <c r="C3303" s="3"/>
      <c r="D3303" s="3">
        <f t="shared" si="128"/>
        <v>4400</v>
      </c>
      <c r="E3303" s="3">
        <v>568</v>
      </c>
      <c r="F3303" s="3">
        <f t="shared" si="127"/>
        <v>475.84656726373396</v>
      </c>
    </row>
    <row r="3304" spans="1:6" x14ac:dyDescent="0.3">
      <c r="A3304" s="3"/>
      <c r="B3304" s="4"/>
      <c r="C3304" s="3"/>
      <c r="D3304" s="3">
        <f t="shared" si="128"/>
        <v>4500</v>
      </c>
      <c r="E3304" s="3">
        <v>578</v>
      </c>
      <c r="F3304" s="3">
        <f t="shared" si="127"/>
        <v>495.22924193860922</v>
      </c>
    </row>
    <row r="3305" spans="1:6" x14ac:dyDescent="0.3">
      <c r="A3305" s="3"/>
      <c r="B3305" s="4"/>
      <c r="C3305" s="3"/>
      <c r="D3305" s="3">
        <f t="shared" si="128"/>
        <v>4600</v>
      </c>
      <c r="E3305" s="3">
        <v>583</v>
      </c>
      <c r="F3305" s="3">
        <f t="shared" si="127"/>
        <v>510.61352596346109</v>
      </c>
    </row>
    <row r="3306" spans="1:6" x14ac:dyDescent="0.3">
      <c r="A3306" s="3"/>
      <c r="B3306" s="4"/>
      <c r="C3306" s="3"/>
      <c r="D3306" s="3">
        <f t="shared" si="128"/>
        <v>4700</v>
      </c>
      <c r="E3306" s="3">
        <v>588</v>
      </c>
      <c r="F3306" s="3">
        <f t="shared" si="127"/>
        <v>526.18820954307591</v>
      </c>
    </row>
    <row r="3307" spans="1:6" x14ac:dyDescent="0.3">
      <c r="A3307" s="3"/>
      <c r="B3307" s="4"/>
      <c r="C3307" s="3"/>
      <c r="D3307" s="3">
        <f t="shared" si="128"/>
        <v>4800</v>
      </c>
      <c r="E3307" s="3">
        <v>594</v>
      </c>
      <c r="F3307" s="3">
        <f t="shared" si="127"/>
        <v>542.86721054031625</v>
      </c>
    </row>
    <row r="3308" spans="1:6" x14ac:dyDescent="0.3">
      <c r="A3308" s="3"/>
      <c r="B3308" s="4"/>
      <c r="C3308" s="3"/>
      <c r="D3308" s="3">
        <f t="shared" si="128"/>
        <v>4900</v>
      </c>
      <c r="E3308" s="3">
        <v>599</v>
      </c>
      <c r="F3308" s="3">
        <f t="shared" si="127"/>
        <v>558.84173318493333</v>
      </c>
    </row>
    <row r="3309" spans="1:6" x14ac:dyDescent="0.3">
      <c r="A3309" s="3"/>
      <c r="B3309" s="4"/>
      <c r="C3309" s="3"/>
      <c r="D3309" s="3">
        <f t="shared" si="128"/>
        <v>5000</v>
      </c>
      <c r="E3309" s="3">
        <v>598</v>
      </c>
      <c r="F3309" s="3">
        <f t="shared" si="127"/>
        <v>569.29466874142304</v>
      </c>
    </row>
    <row r="3310" spans="1:6" x14ac:dyDescent="0.3">
      <c r="A3310" s="3"/>
      <c r="B3310" s="4"/>
      <c r="C3310" s="3"/>
      <c r="D3310" s="3">
        <f t="shared" si="128"/>
        <v>5100</v>
      </c>
      <c r="E3310" s="3">
        <v>593</v>
      </c>
      <c r="F3310" s="3">
        <f t="shared" si="127"/>
        <v>575.82537346979461</v>
      </c>
    </row>
    <row r="3311" spans="1:6" x14ac:dyDescent="0.3">
      <c r="A3311" s="3"/>
      <c r="B3311" s="4"/>
      <c r="C3311" s="3"/>
      <c r="D3311" s="3">
        <f t="shared" si="128"/>
        <v>5200</v>
      </c>
      <c r="E3311" s="3">
        <v>584</v>
      </c>
      <c r="F3311" s="3">
        <f t="shared" si="127"/>
        <v>578.20536790433232</v>
      </c>
    </row>
    <row r="3312" spans="1:6" x14ac:dyDescent="0.3">
      <c r="A3312" s="3"/>
      <c r="B3312" s="4"/>
      <c r="C3312" s="3"/>
      <c r="D3312" s="3">
        <f t="shared" si="128"/>
        <v>5300</v>
      </c>
      <c r="E3312" s="3">
        <v>573</v>
      </c>
      <c r="F3312" s="3">
        <f t="shared" si="127"/>
        <v>578.22440785980871</v>
      </c>
    </row>
    <row r="3313" spans="1:6" x14ac:dyDescent="0.3">
      <c r="A3313" s="3"/>
      <c r="B3313" s="4"/>
      <c r="C3313" s="3"/>
      <c r="D3313" s="3">
        <f t="shared" si="128"/>
        <v>5400</v>
      </c>
      <c r="E3313" s="3">
        <v>565</v>
      </c>
      <c r="F3313" s="3">
        <f t="shared" si="127"/>
        <v>580.90904158196724</v>
      </c>
    </row>
    <row r="3314" spans="1:6" x14ac:dyDescent="0.3">
      <c r="A3314" s="3"/>
      <c r="B3314" s="4"/>
      <c r="C3314" s="3"/>
      <c r="D3314" s="3">
        <f t="shared" si="128"/>
        <v>5500</v>
      </c>
      <c r="E3314" s="3">
        <v>565</v>
      </c>
      <c r="F3314" s="3">
        <f t="shared" si="127"/>
        <v>591.66661642607778</v>
      </c>
    </row>
    <row r="3315" spans="1:6" x14ac:dyDescent="0.3">
      <c r="A3315" s="3"/>
      <c r="B3315" s="4"/>
      <c r="C3315" s="3"/>
      <c r="D3315" s="3">
        <f t="shared" si="128"/>
        <v>5600</v>
      </c>
      <c r="E3315" s="3">
        <v>571</v>
      </c>
      <c r="F3315" s="3">
        <f t="shared" si="127"/>
        <v>608.82161631022564</v>
      </c>
    </row>
    <row r="3316" spans="1:6" x14ac:dyDescent="0.3">
      <c r="A3316" s="3"/>
      <c r="B3316" s="4"/>
      <c r="C3316" s="3"/>
      <c r="D3316" s="3">
        <f t="shared" si="128"/>
        <v>5700</v>
      </c>
      <c r="E3316" s="3">
        <v>575</v>
      </c>
      <c r="F3316" s="3">
        <f t="shared" si="127"/>
        <v>624.03454073579076</v>
      </c>
    </row>
    <row r="3317" spans="1:6" x14ac:dyDescent="0.3">
      <c r="A3317" s="3"/>
      <c r="B3317" s="4"/>
      <c r="C3317" s="3"/>
      <c r="D3317" s="3">
        <f t="shared" si="128"/>
        <v>5800</v>
      </c>
      <c r="E3317" s="3">
        <v>577</v>
      </c>
      <c r="F3317" s="3">
        <f t="shared" si="127"/>
        <v>637.19114996991527</v>
      </c>
    </row>
    <row r="3318" spans="1:6" x14ac:dyDescent="0.3">
      <c r="A3318" s="3"/>
      <c r="B3318" s="4"/>
      <c r="C3318" s="3"/>
      <c r="D3318" s="3">
        <f t="shared" si="128"/>
        <v>5900</v>
      </c>
      <c r="E3318" s="3">
        <v>575</v>
      </c>
      <c r="F3318" s="3">
        <f t="shared" si="127"/>
        <v>645.93048953353775</v>
      </c>
    </row>
    <row r="3319" spans="1:6" x14ac:dyDescent="0.3">
      <c r="A3319" s="3"/>
      <c r="B3319" s="4"/>
      <c r="C3319" s="3"/>
      <c r="D3319" s="3">
        <f t="shared" si="128"/>
        <v>6000</v>
      </c>
      <c r="E3319" s="3">
        <v>571</v>
      </c>
      <c r="F3319" s="3">
        <f t="shared" si="127"/>
        <v>652.30887461809891</v>
      </c>
    </row>
    <row r="3320" spans="1:6" x14ac:dyDescent="0.3">
      <c r="A3320" s="3"/>
      <c r="B3320" s="4"/>
      <c r="C3320" s="3"/>
      <c r="D3320" s="3">
        <f t="shared" si="128"/>
        <v>6100</v>
      </c>
      <c r="E3320" s="3">
        <v>562</v>
      </c>
      <c r="F3320" s="3">
        <f t="shared" si="127"/>
        <v>652.7277536385775</v>
      </c>
    </row>
    <row r="3321" spans="1:6" x14ac:dyDescent="0.3">
      <c r="A3321" s="3"/>
      <c r="B3321" s="4"/>
      <c r="C3321" s="3"/>
      <c r="D3321" s="3">
        <f t="shared" si="128"/>
        <v>6200</v>
      </c>
      <c r="E3321" s="3">
        <v>549</v>
      </c>
      <c r="F3321" s="3">
        <f t="shared" si="127"/>
        <v>648.08200450235984</v>
      </c>
    </row>
    <row r="3322" spans="1:6" x14ac:dyDescent="0.3">
      <c r="A3322" s="3"/>
      <c r="B3322" s="4"/>
      <c r="C3322" s="3"/>
      <c r="D3322" s="3">
        <f t="shared" si="128"/>
        <v>6300</v>
      </c>
      <c r="E3322" s="3">
        <v>535</v>
      </c>
      <c r="F3322" s="3">
        <f t="shared" si="127"/>
        <v>641.74169932875134</v>
      </c>
    </row>
    <row r="3323" spans="1:6" x14ac:dyDescent="0.3">
      <c r="A3323" s="3"/>
      <c r="B3323" s="4"/>
      <c r="C3323" s="3"/>
      <c r="D3323" s="3">
        <f t="shared" si="128"/>
        <v>6400</v>
      </c>
      <c r="E3323" s="3">
        <v>521</v>
      </c>
      <c r="F3323" s="3">
        <f t="shared" si="127"/>
        <v>634.86827540180639</v>
      </c>
    </row>
    <row r="3324" spans="1:6" x14ac:dyDescent="0.3">
      <c r="A3324" s="3"/>
      <c r="B3324" s="4"/>
      <c r="C3324" s="3"/>
      <c r="D3324" s="3">
        <f t="shared" si="128"/>
        <v>6500</v>
      </c>
      <c r="E3324" s="3">
        <v>515</v>
      </c>
      <c r="F3324" s="3">
        <f t="shared" si="127"/>
        <v>637.36250956920196</v>
      </c>
    </row>
    <row r="3325" spans="1:6" x14ac:dyDescent="0.3">
      <c r="A3325" s="3"/>
      <c r="B3325" s="4"/>
      <c r="C3325" s="3"/>
      <c r="D3325" s="3">
        <f t="shared" si="128"/>
        <v>6600</v>
      </c>
      <c r="E3325" s="3"/>
      <c r="F3325" s="3">
        <f t="shared" si="127"/>
        <v>0</v>
      </c>
    </row>
    <row r="3326" spans="1:6" x14ac:dyDescent="0.3">
      <c r="A3326" s="3"/>
      <c r="B3326" s="4"/>
      <c r="C3326" s="3"/>
      <c r="D3326" s="3">
        <f t="shared" si="128"/>
        <v>6700</v>
      </c>
      <c r="E3326" s="3"/>
      <c r="F3326" s="3">
        <f t="shared" si="127"/>
        <v>0</v>
      </c>
    </row>
    <row r="3327" spans="1:6" x14ac:dyDescent="0.3">
      <c r="A3327" s="3"/>
      <c r="B3327" s="4"/>
      <c r="C3327" s="3"/>
      <c r="D3327" s="3">
        <f t="shared" si="128"/>
        <v>6800</v>
      </c>
      <c r="E3327" s="3"/>
      <c r="F3327" s="3">
        <f t="shared" si="127"/>
        <v>0</v>
      </c>
    </row>
    <row r="3328" spans="1:6" x14ac:dyDescent="0.3">
      <c r="A3328" s="3"/>
      <c r="B3328" s="4"/>
      <c r="C3328" s="3"/>
      <c r="D3328" s="3">
        <f t="shared" si="128"/>
        <v>6900</v>
      </c>
      <c r="E3328" s="3"/>
      <c r="F3328" s="3">
        <f t="shared" si="127"/>
        <v>0</v>
      </c>
    </row>
    <row r="3329" spans="1:6" x14ac:dyDescent="0.3">
      <c r="A3329" s="3"/>
      <c r="B3329" s="4"/>
      <c r="C3329" s="3"/>
      <c r="D3329" s="3">
        <f t="shared" si="128"/>
        <v>7000</v>
      </c>
      <c r="E3329" s="3"/>
      <c r="F3329" s="3">
        <f t="shared" si="127"/>
        <v>0</v>
      </c>
    </row>
    <row r="3330" spans="1:6" x14ac:dyDescent="0.3">
      <c r="A3330" s="3"/>
      <c r="B3330" s="4" t="s">
        <v>25</v>
      </c>
      <c r="C3330" s="3" t="s">
        <v>238</v>
      </c>
      <c r="D3330" s="3" t="s">
        <v>272</v>
      </c>
      <c r="E3330" s="3">
        <v>3.98</v>
      </c>
    </row>
    <row r="3331" spans="1:6" x14ac:dyDescent="0.3">
      <c r="A3331" s="3"/>
      <c r="B3331" s="4"/>
      <c r="C3331" s="3">
        <v>10.5</v>
      </c>
      <c r="D3331" s="3" t="s">
        <v>273</v>
      </c>
      <c r="E3331" s="3">
        <v>4</v>
      </c>
    </row>
    <row r="3332" spans="1:6" x14ac:dyDescent="0.3">
      <c r="A3332" s="3"/>
      <c r="B3332" s="4"/>
      <c r="C3332" s="3"/>
      <c r="D3332" s="4" t="s">
        <v>274</v>
      </c>
      <c r="E3332" s="3">
        <v>2.19</v>
      </c>
    </row>
    <row r="3333" spans="1:6" x14ac:dyDescent="0.3">
      <c r="A3333" s="3"/>
      <c r="B3333" s="4"/>
      <c r="C3333" s="3"/>
      <c r="D3333" s="4" t="s">
        <v>275</v>
      </c>
      <c r="E3333" s="3">
        <v>243</v>
      </c>
    </row>
    <row r="3334" spans="1:6" x14ac:dyDescent="0.3">
      <c r="A3334" s="3"/>
      <c r="B3334" s="4"/>
      <c r="C3334" s="3"/>
      <c r="D3334" s="4" t="s">
        <v>276</v>
      </c>
      <c r="E3334" s="3">
        <v>0.69699999999999995</v>
      </c>
    </row>
    <row r="3335" spans="1:6" ht="28.8" x14ac:dyDescent="0.3">
      <c r="A3335" s="3"/>
      <c r="B3335" s="4"/>
      <c r="C3335" s="3"/>
      <c r="D3335" s="4" t="s">
        <v>277</v>
      </c>
      <c r="E3335" s="3">
        <v>401</v>
      </c>
    </row>
    <row r="3336" spans="1:6" x14ac:dyDescent="0.3">
      <c r="A3336" s="3"/>
      <c r="B3336" s="4"/>
      <c r="C3336" s="3"/>
      <c r="D3336" s="3">
        <f>2500</f>
        <v>2500</v>
      </c>
      <c r="E3336" s="3">
        <v>455</v>
      </c>
      <c r="F3336" s="3">
        <f>E3336*D3336*2*PI()/60/550</f>
        <v>216.57949354293271</v>
      </c>
    </row>
    <row r="3337" spans="1:6" x14ac:dyDescent="0.3">
      <c r="A3337" s="3"/>
      <c r="B3337" s="4"/>
      <c r="C3337" s="3"/>
      <c r="D3337" s="3">
        <f>2600</f>
        <v>2600</v>
      </c>
      <c r="E3337" s="3">
        <v>469</v>
      </c>
      <c r="F3337" s="3">
        <f t="shared" ref="F3337:F3381" si="129">E3337*D3337*2*PI()/60/550</f>
        <v>232.17321707802387</v>
      </c>
    </row>
    <row r="3338" spans="1:6" x14ac:dyDescent="0.3">
      <c r="A3338" s="3"/>
      <c r="B3338" s="4"/>
      <c r="C3338" s="3"/>
      <c r="D3338" s="3">
        <f t="shared" ref="D3338:D3381" si="130">D3337+100</f>
        <v>2700</v>
      </c>
      <c r="E3338" s="3">
        <v>483</v>
      </c>
      <c r="F3338" s="3">
        <f t="shared" si="129"/>
        <v>248.30005936645145</v>
      </c>
    </row>
    <row r="3339" spans="1:6" x14ac:dyDescent="0.3">
      <c r="A3339" s="3"/>
      <c r="B3339" s="4"/>
      <c r="C3339" s="3"/>
      <c r="D3339" s="3">
        <f t="shared" si="130"/>
        <v>2800</v>
      </c>
      <c r="E3339" s="3">
        <v>493</v>
      </c>
      <c r="F3339" s="3">
        <f t="shared" si="129"/>
        <v>262.82754539486973</v>
      </c>
    </row>
    <row r="3340" spans="1:6" x14ac:dyDescent="0.3">
      <c r="A3340" s="3"/>
      <c r="B3340" s="4"/>
      <c r="C3340" s="3"/>
      <c r="D3340" s="3">
        <f t="shared" si="130"/>
        <v>2900</v>
      </c>
      <c r="E3340" s="3">
        <v>496</v>
      </c>
      <c r="F3340" s="3">
        <f t="shared" si="129"/>
        <v>273.87071957112477</v>
      </c>
    </row>
    <row r="3341" spans="1:6" x14ac:dyDescent="0.3">
      <c r="A3341" s="3"/>
      <c r="B3341" s="4"/>
      <c r="C3341" s="3"/>
      <c r="D3341" s="3">
        <f>D3340+100</f>
        <v>3000</v>
      </c>
      <c r="E3341" s="3">
        <v>495</v>
      </c>
      <c r="F3341" s="3">
        <f t="shared" si="129"/>
        <v>282.74333882308139</v>
      </c>
    </row>
    <row r="3342" spans="1:6" x14ac:dyDescent="0.3">
      <c r="A3342" s="3"/>
      <c r="B3342" s="4"/>
      <c r="C3342" s="3"/>
      <c r="D3342" s="3">
        <f t="shared" si="130"/>
        <v>3100</v>
      </c>
      <c r="E3342" s="3">
        <v>491</v>
      </c>
      <c r="F3342" s="3">
        <f t="shared" si="129"/>
        <v>289.8071623047893</v>
      </c>
    </row>
    <row r="3343" spans="1:6" x14ac:dyDescent="0.3">
      <c r="A3343" s="3"/>
      <c r="B3343" s="4"/>
      <c r="C3343" s="3"/>
      <c r="D3343" s="3">
        <f t="shared" si="130"/>
        <v>3200</v>
      </c>
      <c r="E3343" s="3">
        <v>485</v>
      </c>
      <c r="F3343" s="3">
        <f t="shared" si="129"/>
        <v>295.50010899220354</v>
      </c>
    </row>
    <row r="3344" spans="1:6" x14ac:dyDescent="0.3">
      <c r="A3344" s="3"/>
      <c r="B3344" s="4"/>
      <c r="C3344" s="3"/>
      <c r="D3344" s="3">
        <f t="shared" si="130"/>
        <v>3300</v>
      </c>
      <c r="E3344" s="3">
        <v>478</v>
      </c>
      <c r="F3344" s="3">
        <f t="shared" si="129"/>
        <v>300.33625768318421</v>
      </c>
    </row>
    <row r="3345" spans="1:6" x14ac:dyDescent="0.3">
      <c r="A3345" s="3"/>
      <c r="B3345" s="4"/>
      <c r="C3345" s="3"/>
      <c r="D3345" s="3">
        <f t="shared" si="130"/>
        <v>3400</v>
      </c>
      <c r="E3345" s="3">
        <v>468</v>
      </c>
      <c r="F3345" s="3">
        <f t="shared" si="129"/>
        <v>302.96377153891387</v>
      </c>
    </row>
    <row r="3346" spans="1:6" x14ac:dyDescent="0.3">
      <c r="A3346" s="3"/>
      <c r="B3346" s="4"/>
      <c r="C3346" s="3"/>
      <c r="D3346" s="3">
        <f t="shared" si="130"/>
        <v>3500</v>
      </c>
      <c r="E3346" s="3">
        <v>460</v>
      </c>
      <c r="F3346" s="3">
        <f t="shared" si="129"/>
        <v>306.54328316845857</v>
      </c>
    </row>
    <row r="3347" spans="1:6" x14ac:dyDescent="0.3">
      <c r="A3347" s="3"/>
      <c r="B3347" s="4"/>
      <c r="C3347" s="3"/>
      <c r="D3347" s="3">
        <f t="shared" si="130"/>
        <v>3600</v>
      </c>
      <c r="E3347" s="3">
        <v>462</v>
      </c>
      <c r="F3347" s="3">
        <f t="shared" si="129"/>
        <v>316.67253948185112</v>
      </c>
    </row>
    <row r="3348" spans="1:6" x14ac:dyDescent="0.3">
      <c r="A3348" s="3"/>
      <c r="B3348" s="4"/>
      <c r="C3348" s="3"/>
      <c r="D3348" s="3">
        <f t="shared" si="130"/>
        <v>3700</v>
      </c>
      <c r="E3348" s="3">
        <v>477</v>
      </c>
      <c r="F3348" s="3">
        <f t="shared" si="129"/>
        <v>336.03617420125005</v>
      </c>
    </row>
    <row r="3349" spans="1:6" x14ac:dyDescent="0.3">
      <c r="A3349" s="3"/>
      <c r="B3349" s="4"/>
      <c r="C3349" s="3"/>
      <c r="D3349" s="3">
        <f t="shared" si="130"/>
        <v>3800</v>
      </c>
      <c r="E3349" s="3">
        <v>493</v>
      </c>
      <c r="F3349" s="3">
        <f t="shared" si="129"/>
        <v>356.69452589303745</v>
      </c>
    </row>
    <row r="3350" spans="1:6" x14ac:dyDescent="0.3">
      <c r="A3350" s="3"/>
      <c r="B3350" s="4"/>
      <c r="C3350" s="3"/>
      <c r="D3350" s="3">
        <f t="shared" si="130"/>
        <v>3900</v>
      </c>
      <c r="E3350" s="3">
        <v>512</v>
      </c>
      <c r="F3350" s="3">
        <f t="shared" si="129"/>
        <v>380.18983095079392</v>
      </c>
    </row>
    <row r="3351" spans="1:6" x14ac:dyDescent="0.3">
      <c r="A3351" s="3"/>
      <c r="B3351" s="4"/>
      <c r="C3351" s="3"/>
      <c r="D3351" s="3">
        <f t="shared" si="130"/>
        <v>4000</v>
      </c>
      <c r="E3351" s="3">
        <v>531</v>
      </c>
      <c r="F3351" s="3">
        <f t="shared" si="129"/>
        <v>404.40865431664974</v>
      </c>
    </row>
    <row r="3352" spans="1:6" x14ac:dyDescent="0.3">
      <c r="A3352" s="3"/>
      <c r="B3352" s="4"/>
      <c r="C3352" s="3"/>
      <c r="D3352" s="3">
        <f t="shared" si="130"/>
        <v>4100</v>
      </c>
      <c r="E3352" s="3">
        <v>546</v>
      </c>
      <c r="F3352" s="3">
        <f t="shared" si="129"/>
        <v>426.22844329249159</v>
      </c>
    </row>
    <row r="3353" spans="1:6" x14ac:dyDescent="0.3">
      <c r="A3353" s="3"/>
      <c r="B3353" s="4"/>
      <c r="C3353" s="3"/>
      <c r="D3353" s="3">
        <f t="shared" si="130"/>
        <v>4200</v>
      </c>
      <c r="E3353" s="3">
        <v>557</v>
      </c>
      <c r="F3353" s="3">
        <f t="shared" si="129"/>
        <v>445.42071841260372</v>
      </c>
    </row>
    <row r="3354" spans="1:6" x14ac:dyDescent="0.3">
      <c r="A3354" s="3"/>
      <c r="B3354" s="4"/>
      <c r="C3354" s="3"/>
      <c r="D3354" s="3">
        <f t="shared" si="130"/>
        <v>4300</v>
      </c>
      <c r="E3354" s="3">
        <v>563</v>
      </c>
      <c r="F3354" s="3">
        <f t="shared" si="129"/>
        <v>460.93828212578973</v>
      </c>
    </row>
    <row r="3355" spans="1:6" x14ac:dyDescent="0.3">
      <c r="A3355" s="3"/>
      <c r="B3355" s="4"/>
      <c r="C3355" s="3"/>
      <c r="D3355" s="3">
        <f t="shared" si="130"/>
        <v>4400</v>
      </c>
      <c r="E3355" s="3">
        <v>565</v>
      </c>
      <c r="F3355" s="3">
        <f t="shared" si="129"/>
        <v>473.33329314086217</v>
      </c>
    </row>
    <row r="3356" spans="1:6" x14ac:dyDescent="0.3">
      <c r="A3356" s="3"/>
      <c r="B3356" s="4"/>
      <c r="C3356" s="3"/>
      <c r="D3356" s="3">
        <f t="shared" si="130"/>
        <v>4500</v>
      </c>
      <c r="E3356" s="3">
        <v>566</v>
      </c>
      <c r="F3356" s="3">
        <f t="shared" si="129"/>
        <v>484.9476659814062</v>
      </c>
    </row>
    <row r="3357" spans="1:6" x14ac:dyDescent="0.3">
      <c r="A3357" s="3"/>
      <c r="B3357" s="4"/>
      <c r="C3357" s="3"/>
      <c r="D3357" s="3">
        <f t="shared" si="130"/>
        <v>4600</v>
      </c>
      <c r="E3357" s="3">
        <v>568</v>
      </c>
      <c r="F3357" s="3">
        <f t="shared" si="129"/>
        <v>497.47595668481284</v>
      </c>
    </row>
    <row r="3358" spans="1:6" x14ac:dyDescent="0.3">
      <c r="A3358" s="3"/>
      <c r="B3358" s="4"/>
      <c r="C3358" s="3"/>
      <c r="D3358" s="3">
        <f t="shared" si="130"/>
        <v>4700</v>
      </c>
      <c r="E3358" s="3">
        <v>571</v>
      </c>
      <c r="F3358" s="3">
        <f t="shared" si="129"/>
        <v>510.97528511751085</v>
      </c>
    </row>
    <row r="3359" spans="1:6" x14ac:dyDescent="0.3">
      <c r="A3359" s="3"/>
      <c r="B3359" s="4"/>
      <c r="C3359" s="3"/>
      <c r="D3359" s="3">
        <f t="shared" si="130"/>
        <v>4800</v>
      </c>
      <c r="E3359" s="3">
        <v>574</v>
      </c>
      <c r="F3359" s="3">
        <f t="shared" si="129"/>
        <v>524.58885328306656</v>
      </c>
    </row>
    <row r="3360" spans="1:6" x14ac:dyDescent="0.3">
      <c r="A3360" s="3"/>
      <c r="B3360" s="4"/>
      <c r="C3360" s="3"/>
      <c r="D3360" s="3">
        <f t="shared" si="130"/>
        <v>4900</v>
      </c>
      <c r="E3360" s="3">
        <v>574</v>
      </c>
      <c r="F3360" s="3">
        <f t="shared" si="129"/>
        <v>535.51778772646378</v>
      </c>
    </row>
    <row r="3361" spans="1:6" x14ac:dyDescent="0.3">
      <c r="A3361" s="3"/>
      <c r="B3361" s="4"/>
      <c r="C3361" s="3"/>
      <c r="D3361" s="3">
        <f t="shared" si="130"/>
        <v>5000</v>
      </c>
      <c r="E3361" s="3">
        <v>571</v>
      </c>
      <c r="F3361" s="3">
        <f t="shared" si="129"/>
        <v>543.59072884841567</v>
      </c>
    </row>
    <row r="3362" spans="1:6" x14ac:dyDescent="0.3">
      <c r="A3362" s="3"/>
      <c r="B3362" s="4"/>
      <c r="C3362" s="3"/>
      <c r="D3362" s="3">
        <f t="shared" si="130"/>
        <v>5100</v>
      </c>
      <c r="E3362" s="3">
        <v>569</v>
      </c>
      <c r="F3362" s="3">
        <f t="shared" si="129"/>
        <v>552.52046796680133</v>
      </c>
    </row>
    <row r="3363" spans="1:6" x14ac:dyDescent="0.3">
      <c r="A3363" s="3"/>
      <c r="B3363" s="4"/>
      <c r="C3363" s="3"/>
      <c r="D3363" s="3">
        <f t="shared" si="130"/>
        <v>5200</v>
      </c>
      <c r="E3363" s="3">
        <v>569</v>
      </c>
      <c r="F3363" s="3">
        <f t="shared" si="129"/>
        <v>563.35420263281708</v>
      </c>
    </row>
    <row r="3364" spans="1:6" x14ac:dyDescent="0.3">
      <c r="A3364" s="3"/>
      <c r="B3364" s="4"/>
      <c r="C3364" s="3"/>
      <c r="D3364" s="3">
        <f t="shared" si="130"/>
        <v>5300</v>
      </c>
      <c r="E3364" s="3">
        <v>569</v>
      </c>
      <c r="F3364" s="3">
        <f t="shared" si="129"/>
        <v>574.18793729883259</v>
      </c>
    </row>
    <row r="3365" spans="1:6" x14ac:dyDescent="0.3">
      <c r="A3365" s="3"/>
      <c r="B3365" s="4"/>
      <c r="C3365" s="3"/>
      <c r="D3365" s="3">
        <f t="shared" si="130"/>
        <v>5400</v>
      </c>
      <c r="E3365" s="3">
        <v>569</v>
      </c>
      <c r="F3365" s="3">
        <f t="shared" si="129"/>
        <v>585.02167196484834</v>
      </c>
    </row>
    <row r="3366" spans="1:6" x14ac:dyDescent="0.3">
      <c r="A3366" s="3"/>
      <c r="B3366" s="4"/>
      <c r="C3366" s="3"/>
      <c r="D3366" s="3">
        <f t="shared" si="130"/>
        <v>5500</v>
      </c>
      <c r="E3366" s="3">
        <v>569</v>
      </c>
      <c r="F3366" s="3">
        <f t="shared" si="129"/>
        <v>595.85540663086408</v>
      </c>
    </row>
    <row r="3367" spans="1:6" x14ac:dyDescent="0.3">
      <c r="A3367" s="3"/>
      <c r="B3367" s="4"/>
      <c r="C3367" s="3"/>
      <c r="D3367" s="3">
        <f t="shared" si="130"/>
        <v>5600</v>
      </c>
      <c r="E3367" s="3">
        <v>567</v>
      </c>
      <c r="F3367" s="3">
        <f t="shared" si="129"/>
        <v>604.55666628353401</v>
      </c>
    </row>
    <row r="3368" spans="1:6" x14ac:dyDescent="0.3">
      <c r="A3368" s="3"/>
      <c r="B3368" s="4"/>
      <c r="C3368" s="3"/>
      <c r="D3368" s="3">
        <f t="shared" si="130"/>
        <v>5700</v>
      </c>
      <c r="E3368" s="3">
        <v>562</v>
      </c>
      <c r="F3368" s="3">
        <f t="shared" si="129"/>
        <v>609.92593372785109</v>
      </c>
    </row>
    <row r="3369" spans="1:6" x14ac:dyDescent="0.3">
      <c r="A3369" s="3"/>
      <c r="B3369" s="4"/>
      <c r="C3369" s="3"/>
      <c r="D3369" s="3">
        <f t="shared" si="130"/>
        <v>5800</v>
      </c>
      <c r="E3369" s="3">
        <v>558</v>
      </c>
      <c r="F3369" s="3">
        <f t="shared" si="129"/>
        <v>616.20911903503077</v>
      </c>
    </row>
    <row r="3370" spans="1:6" x14ac:dyDescent="0.3">
      <c r="A3370" s="3"/>
      <c r="B3370" s="4"/>
      <c r="C3370" s="3"/>
      <c r="D3370" s="3">
        <f t="shared" si="130"/>
        <v>5900</v>
      </c>
      <c r="E3370" s="3">
        <v>554</v>
      </c>
      <c r="F3370" s="3">
        <f t="shared" si="129"/>
        <v>622.33998469839992</v>
      </c>
    </row>
    <row r="3371" spans="1:6" x14ac:dyDescent="0.3">
      <c r="A3371" s="3"/>
      <c r="B3371" s="4"/>
      <c r="C3371" s="3"/>
      <c r="D3371" s="3">
        <f t="shared" si="130"/>
        <v>6000</v>
      </c>
      <c r="E3371" s="3">
        <v>553</v>
      </c>
      <c r="F3371" s="3">
        <f t="shared" si="129"/>
        <v>631.74572270369299</v>
      </c>
    </row>
    <row r="3372" spans="1:6" x14ac:dyDescent="0.3">
      <c r="A3372" s="3"/>
      <c r="B3372" s="4"/>
      <c r="C3372" s="3"/>
      <c r="D3372" s="3">
        <f t="shared" si="130"/>
        <v>6100</v>
      </c>
      <c r="E3372" s="3">
        <v>548</v>
      </c>
      <c r="F3372" s="3">
        <f t="shared" si="129"/>
        <v>636.46763166181574</v>
      </c>
    </row>
    <row r="3373" spans="1:6" x14ac:dyDescent="0.3">
      <c r="A3373" s="3"/>
      <c r="B3373" s="4"/>
      <c r="C3373" s="3"/>
      <c r="D3373" s="3">
        <f t="shared" si="130"/>
        <v>6200</v>
      </c>
      <c r="E3373" s="3">
        <v>541</v>
      </c>
      <c r="F3373" s="3">
        <f t="shared" si="129"/>
        <v>638.63818658611422</v>
      </c>
    </row>
    <row r="3374" spans="1:6" x14ac:dyDescent="0.3">
      <c r="A3374" s="3"/>
      <c r="B3374" s="4"/>
      <c r="C3374" s="3"/>
      <c r="D3374" s="3">
        <f t="shared" si="130"/>
        <v>6300</v>
      </c>
      <c r="E3374" s="3">
        <v>533</v>
      </c>
      <c r="F3374" s="3">
        <f t="shared" si="129"/>
        <v>639.34266493873736</v>
      </c>
    </row>
    <row r="3375" spans="1:6" x14ac:dyDescent="0.3">
      <c r="A3375" s="3"/>
      <c r="B3375" s="4"/>
      <c r="C3375" s="3"/>
      <c r="D3375" s="3">
        <f t="shared" si="130"/>
        <v>6400</v>
      </c>
      <c r="E3375" s="3">
        <v>526</v>
      </c>
      <c r="F3375" s="3">
        <f t="shared" si="129"/>
        <v>640.96106115422299</v>
      </c>
    </row>
    <row r="3376" spans="1:6" x14ac:dyDescent="0.3">
      <c r="A3376" s="3"/>
      <c r="B3376" s="4"/>
      <c r="C3376" s="3"/>
      <c r="D3376" s="3">
        <f t="shared" si="130"/>
        <v>6500</v>
      </c>
      <c r="E3376" s="3">
        <v>514</v>
      </c>
      <c r="F3376" s="3">
        <f t="shared" si="129"/>
        <v>636.12491246324237</v>
      </c>
    </row>
    <row r="3377" spans="1:6" x14ac:dyDescent="0.3">
      <c r="A3377" s="3"/>
      <c r="B3377" s="4"/>
      <c r="C3377" s="3"/>
      <c r="D3377" s="3">
        <f t="shared" si="130"/>
        <v>6600</v>
      </c>
      <c r="E3377" s="3"/>
      <c r="F3377" s="3">
        <f t="shared" si="129"/>
        <v>0</v>
      </c>
    </row>
    <row r="3378" spans="1:6" x14ac:dyDescent="0.3">
      <c r="A3378" s="3"/>
      <c r="B3378" s="4"/>
      <c r="C3378" s="3"/>
      <c r="D3378" s="3">
        <f t="shared" si="130"/>
        <v>6700</v>
      </c>
      <c r="E3378" s="3"/>
      <c r="F3378" s="3">
        <f t="shared" si="129"/>
        <v>0</v>
      </c>
    </row>
    <row r="3379" spans="1:6" x14ac:dyDescent="0.3">
      <c r="A3379" s="3"/>
      <c r="B3379" s="4"/>
      <c r="C3379" s="3"/>
      <c r="D3379" s="3">
        <f t="shared" si="130"/>
        <v>6800</v>
      </c>
      <c r="E3379" s="3"/>
      <c r="F3379" s="3">
        <f t="shared" si="129"/>
        <v>0</v>
      </c>
    </row>
    <row r="3380" spans="1:6" x14ac:dyDescent="0.3">
      <c r="A3380" s="3"/>
      <c r="B3380" s="4"/>
      <c r="C3380" s="3"/>
      <c r="D3380" s="3">
        <f t="shared" si="130"/>
        <v>6900</v>
      </c>
      <c r="E3380" s="3"/>
      <c r="F3380" s="3">
        <f t="shared" si="129"/>
        <v>0</v>
      </c>
    </row>
    <row r="3381" spans="1:6" x14ac:dyDescent="0.3">
      <c r="A3381" s="3"/>
      <c r="B3381" s="4"/>
      <c r="C3381" s="3"/>
      <c r="D3381" s="3">
        <f t="shared" si="130"/>
        <v>7000</v>
      </c>
      <c r="E3381" s="3"/>
      <c r="F3381" s="3">
        <f t="shared" si="129"/>
        <v>0</v>
      </c>
    </row>
    <row r="3382" spans="1:6" x14ac:dyDescent="0.3">
      <c r="A3382" s="3"/>
      <c r="B3382" s="4" t="s">
        <v>25</v>
      </c>
      <c r="C3382" s="3" t="s">
        <v>127</v>
      </c>
      <c r="D3382" s="3" t="s">
        <v>272</v>
      </c>
      <c r="E3382" s="3">
        <v>3.25</v>
      </c>
    </row>
    <row r="3383" spans="1:6" x14ac:dyDescent="0.3">
      <c r="A3383" s="3"/>
      <c r="B3383" s="4"/>
      <c r="C3383" s="3">
        <v>10.5</v>
      </c>
      <c r="D3383" s="3" t="s">
        <v>273</v>
      </c>
      <c r="E3383" s="3">
        <v>4.0599999999999996</v>
      </c>
    </row>
    <row r="3384" spans="1:6" x14ac:dyDescent="0.3">
      <c r="A3384" s="3"/>
      <c r="B3384" s="4"/>
      <c r="C3384" s="3"/>
      <c r="D3384" s="4" t="s">
        <v>274</v>
      </c>
      <c r="E3384" s="3">
        <v>2.08</v>
      </c>
    </row>
    <row r="3385" spans="1:6" x14ac:dyDescent="0.3">
      <c r="A3385" s="3"/>
      <c r="B3385" s="4"/>
      <c r="C3385" s="3"/>
      <c r="D3385" s="4" t="s">
        <v>275</v>
      </c>
      <c r="E3385" s="3">
        <v>242</v>
      </c>
    </row>
    <row r="3386" spans="1:6" x14ac:dyDescent="0.3">
      <c r="A3386" s="3"/>
      <c r="B3386" s="4"/>
      <c r="C3386" s="3"/>
      <c r="D3386" s="4" t="s">
        <v>276</v>
      </c>
      <c r="E3386" s="3">
        <v>0.65500000000000003</v>
      </c>
    </row>
    <row r="3387" spans="1:6" ht="28.8" x14ac:dyDescent="0.3">
      <c r="A3387" s="3"/>
      <c r="B3387" s="4"/>
      <c r="C3387" s="3"/>
      <c r="D3387" s="4" t="s">
        <v>277</v>
      </c>
      <c r="E3387" s="3">
        <v>337</v>
      </c>
    </row>
    <row r="3388" spans="1:6" x14ac:dyDescent="0.3">
      <c r="A3388" s="3"/>
      <c r="B3388" s="4"/>
      <c r="C3388" s="3"/>
      <c r="D3388" s="3">
        <f>2500</f>
        <v>2500</v>
      </c>
      <c r="E3388" s="3">
        <v>381</v>
      </c>
      <c r="F3388" s="3">
        <f>E3388*D3388*2*PI()/60/550</f>
        <v>181.35557591177442</v>
      </c>
    </row>
    <row r="3389" spans="1:6" x14ac:dyDescent="0.3">
      <c r="A3389" s="3"/>
      <c r="B3389" s="4"/>
      <c r="C3389" s="3"/>
      <c r="D3389" s="3">
        <f>2600</f>
        <v>2600</v>
      </c>
      <c r="E3389" s="3">
        <v>391</v>
      </c>
      <c r="F3389" s="3">
        <f t="shared" ref="F3389:F3433" si="131">E3389*D3389*2*PI()/60/550</f>
        <v>193.56018737208387</v>
      </c>
    </row>
    <row r="3390" spans="1:6" x14ac:dyDescent="0.3">
      <c r="A3390" s="3"/>
      <c r="B3390" s="4"/>
      <c r="C3390" s="3"/>
      <c r="D3390" s="3">
        <f t="shared" ref="D3390:D3433" si="132">D3389+100</f>
        <v>2700</v>
      </c>
      <c r="E3390" s="3">
        <v>297</v>
      </c>
      <c r="F3390" s="3">
        <f t="shared" si="131"/>
        <v>152.68140296446396</v>
      </c>
    </row>
    <row r="3391" spans="1:6" x14ac:dyDescent="0.3">
      <c r="A3391" s="3"/>
      <c r="B3391" s="4"/>
      <c r="C3391" s="3"/>
      <c r="D3391" s="3">
        <f t="shared" si="132"/>
        <v>2800</v>
      </c>
      <c r="E3391" s="3">
        <v>400</v>
      </c>
      <c r="F3391" s="3">
        <f t="shared" si="131"/>
        <v>213.24750133457988</v>
      </c>
    </row>
    <row r="3392" spans="1:6" x14ac:dyDescent="0.3">
      <c r="A3392" s="3"/>
      <c r="B3392" s="4"/>
      <c r="C3392" s="3"/>
      <c r="D3392" s="3">
        <f t="shared" si="132"/>
        <v>2900</v>
      </c>
      <c r="E3392" s="3">
        <v>403</v>
      </c>
      <c r="F3392" s="3">
        <f t="shared" si="131"/>
        <v>222.51995965153884</v>
      </c>
    </row>
    <row r="3393" spans="1:6" x14ac:dyDescent="0.3">
      <c r="A3393" s="3"/>
      <c r="B3393" s="4"/>
      <c r="C3393" s="3"/>
      <c r="D3393" s="3">
        <f>D3392+100</f>
        <v>3000</v>
      </c>
      <c r="E3393" s="3">
        <v>402</v>
      </c>
      <c r="F3393" s="3">
        <f t="shared" si="131"/>
        <v>229.62186304419942</v>
      </c>
    </row>
    <row r="3394" spans="1:6" x14ac:dyDescent="0.3">
      <c r="A3394" s="3"/>
      <c r="B3394" s="4"/>
      <c r="C3394" s="3"/>
      <c r="D3394" s="3">
        <f t="shared" si="132"/>
        <v>3100</v>
      </c>
      <c r="E3394" s="3">
        <v>398</v>
      </c>
      <c r="F3394" s="3">
        <f t="shared" si="131"/>
        <v>234.91497066661131</v>
      </c>
    </row>
    <row r="3395" spans="1:6" x14ac:dyDescent="0.3">
      <c r="A3395" s="3"/>
      <c r="B3395" s="4"/>
      <c r="C3395" s="3"/>
      <c r="D3395" s="3">
        <f t="shared" si="132"/>
        <v>3200</v>
      </c>
      <c r="E3395" s="3">
        <v>388</v>
      </c>
      <c r="F3395" s="3">
        <f t="shared" si="131"/>
        <v>236.40008719376286</v>
      </c>
    </row>
    <row r="3396" spans="1:6" x14ac:dyDescent="0.3">
      <c r="A3396" s="3"/>
      <c r="B3396" s="4"/>
      <c r="C3396" s="3"/>
      <c r="D3396" s="3">
        <f t="shared" si="132"/>
        <v>3300</v>
      </c>
      <c r="E3396" s="3">
        <v>378</v>
      </c>
      <c r="F3396" s="3">
        <f t="shared" si="131"/>
        <v>237.50440461138837</v>
      </c>
    </row>
    <row r="3397" spans="1:6" x14ac:dyDescent="0.3">
      <c r="A3397" s="3"/>
      <c r="B3397" s="4"/>
      <c r="C3397" s="3"/>
      <c r="D3397" s="3">
        <f t="shared" si="132"/>
        <v>3400</v>
      </c>
      <c r="E3397" s="3">
        <v>377</v>
      </c>
      <c r="F3397" s="3">
        <f t="shared" si="131"/>
        <v>244.05414929523619</v>
      </c>
    </row>
    <row r="3398" spans="1:6" x14ac:dyDescent="0.3">
      <c r="A3398" s="3"/>
      <c r="B3398" s="4"/>
      <c r="C3398" s="3"/>
      <c r="D3398" s="3">
        <f t="shared" si="132"/>
        <v>3500</v>
      </c>
      <c r="E3398" s="3">
        <v>384</v>
      </c>
      <c r="F3398" s="3">
        <f t="shared" si="131"/>
        <v>255.89700160149584</v>
      </c>
    </row>
    <row r="3399" spans="1:6" x14ac:dyDescent="0.3">
      <c r="A3399" s="3"/>
      <c r="B3399" s="4"/>
      <c r="C3399" s="3"/>
      <c r="D3399" s="3">
        <f t="shared" si="132"/>
        <v>3600</v>
      </c>
      <c r="E3399" s="3">
        <v>396</v>
      </c>
      <c r="F3399" s="3">
        <f t="shared" si="131"/>
        <v>271.43360527015813</v>
      </c>
    </row>
    <row r="3400" spans="1:6" x14ac:dyDescent="0.3">
      <c r="A3400" s="3"/>
      <c r="B3400" s="4"/>
      <c r="C3400" s="3"/>
      <c r="D3400" s="3">
        <f t="shared" si="132"/>
        <v>3700</v>
      </c>
      <c r="E3400" s="3">
        <v>414</v>
      </c>
      <c r="F3400" s="3">
        <f t="shared" si="131"/>
        <v>291.65403798599061</v>
      </c>
    </row>
    <row r="3401" spans="1:6" x14ac:dyDescent="0.3">
      <c r="A3401" s="3"/>
      <c r="B3401" s="4"/>
      <c r="C3401" s="3"/>
      <c r="D3401" s="3">
        <f t="shared" si="132"/>
        <v>3800</v>
      </c>
      <c r="E3401" s="3">
        <v>431</v>
      </c>
      <c r="F3401" s="3">
        <f t="shared" si="131"/>
        <v>311.8363907908705</v>
      </c>
    </row>
    <row r="3402" spans="1:6" x14ac:dyDescent="0.3">
      <c r="A3402" s="3"/>
      <c r="B3402" s="4"/>
      <c r="C3402" s="3"/>
      <c r="D3402" s="3">
        <f t="shared" si="132"/>
        <v>3900</v>
      </c>
      <c r="E3402" s="3">
        <v>446</v>
      </c>
      <c r="F3402" s="3">
        <f t="shared" si="131"/>
        <v>331.1809855547931</v>
      </c>
    </row>
    <row r="3403" spans="1:6" x14ac:dyDescent="0.3">
      <c r="A3403" s="3"/>
      <c r="B3403" s="4"/>
      <c r="C3403" s="3"/>
      <c r="D3403" s="3">
        <f t="shared" si="132"/>
        <v>4000</v>
      </c>
      <c r="E3403" s="3">
        <v>456</v>
      </c>
      <c r="F3403" s="3">
        <f t="shared" si="131"/>
        <v>347.28878788774438</v>
      </c>
    </row>
    <row r="3404" spans="1:6" x14ac:dyDescent="0.3">
      <c r="A3404" s="3"/>
      <c r="B3404" s="4"/>
      <c r="C3404" s="3"/>
      <c r="D3404" s="3">
        <f t="shared" si="132"/>
        <v>4100</v>
      </c>
      <c r="E3404" s="3">
        <v>463</v>
      </c>
      <c r="F3404" s="3">
        <f t="shared" si="131"/>
        <v>361.43547480663659</v>
      </c>
    </row>
    <row r="3405" spans="1:6" x14ac:dyDescent="0.3">
      <c r="A3405" s="3"/>
      <c r="B3405" s="4"/>
      <c r="C3405" s="3"/>
      <c r="D3405" s="3">
        <f t="shared" si="132"/>
        <v>4200</v>
      </c>
      <c r="E3405" s="3">
        <v>467</v>
      </c>
      <c r="F3405" s="3">
        <f t="shared" si="131"/>
        <v>373.44968671218305</v>
      </c>
    </row>
    <row r="3406" spans="1:6" x14ac:dyDescent="0.3">
      <c r="A3406" s="3"/>
      <c r="B3406" s="4"/>
      <c r="C3406" s="3"/>
      <c r="D3406" s="3">
        <f t="shared" si="132"/>
        <v>4300</v>
      </c>
      <c r="E3406" s="3">
        <v>469</v>
      </c>
      <c r="F3406" s="3">
        <f t="shared" si="131"/>
        <v>383.97878209057791</v>
      </c>
    </row>
    <row r="3407" spans="1:6" x14ac:dyDescent="0.3">
      <c r="A3407" s="3"/>
      <c r="B3407" s="4"/>
      <c r="C3407" s="3"/>
      <c r="D3407" s="3">
        <f t="shared" si="132"/>
        <v>4400</v>
      </c>
      <c r="E3407" s="3">
        <v>470</v>
      </c>
      <c r="F3407" s="3">
        <f t="shared" si="131"/>
        <v>393.7462792499208</v>
      </c>
    </row>
    <row r="3408" spans="1:6" x14ac:dyDescent="0.3">
      <c r="A3408" s="3"/>
      <c r="B3408" s="4"/>
      <c r="C3408" s="3"/>
      <c r="D3408" s="3">
        <f t="shared" si="132"/>
        <v>4500</v>
      </c>
      <c r="E3408" s="3">
        <v>471</v>
      </c>
      <c r="F3408" s="3">
        <f t="shared" si="131"/>
        <v>403.55185632021619</v>
      </c>
    </row>
    <row r="3409" spans="1:6" x14ac:dyDescent="0.3">
      <c r="A3409" s="3"/>
      <c r="B3409" s="4"/>
      <c r="C3409" s="3"/>
      <c r="D3409" s="3">
        <f t="shared" si="132"/>
        <v>4600</v>
      </c>
      <c r="E3409" s="3">
        <v>473</v>
      </c>
      <c r="F3409" s="3">
        <f t="shared" si="131"/>
        <v>414.27135125337406</v>
      </c>
    </row>
    <row r="3410" spans="1:6" x14ac:dyDescent="0.3">
      <c r="A3410" s="3"/>
      <c r="B3410" s="4"/>
      <c r="C3410" s="3"/>
      <c r="D3410" s="3">
        <f t="shared" si="132"/>
        <v>4700</v>
      </c>
      <c r="E3410" s="3">
        <v>476</v>
      </c>
      <c r="F3410" s="3">
        <f t="shared" si="131"/>
        <v>425.96188391582336</v>
      </c>
    </row>
    <row r="3411" spans="1:6" x14ac:dyDescent="0.3">
      <c r="A3411" s="3"/>
      <c r="B3411" s="4"/>
      <c r="C3411" s="3"/>
      <c r="D3411" s="3">
        <f t="shared" si="132"/>
        <v>4800</v>
      </c>
      <c r="E3411" s="3">
        <v>478</v>
      </c>
      <c r="F3411" s="3">
        <f t="shared" si="131"/>
        <v>436.85273844826798</v>
      </c>
    </row>
    <row r="3412" spans="1:6" x14ac:dyDescent="0.3">
      <c r="A3412" s="3"/>
      <c r="B3412" s="4"/>
      <c r="C3412" s="3"/>
      <c r="D3412" s="3">
        <f t="shared" si="132"/>
        <v>4900</v>
      </c>
      <c r="E3412" s="3">
        <v>480</v>
      </c>
      <c r="F3412" s="3">
        <f t="shared" si="131"/>
        <v>447.81975280261776</v>
      </c>
    </row>
    <row r="3413" spans="1:6" x14ac:dyDescent="0.3">
      <c r="A3413" s="3"/>
      <c r="B3413" s="4"/>
      <c r="C3413" s="3"/>
      <c r="D3413" s="3">
        <f t="shared" si="132"/>
        <v>5000</v>
      </c>
      <c r="E3413" s="3">
        <v>481</v>
      </c>
      <c r="F3413" s="3">
        <f t="shared" si="131"/>
        <v>457.91092920505776</v>
      </c>
    </row>
    <row r="3414" spans="1:6" x14ac:dyDescent="0.3">
      <c r="A3414" s="3"/>
      <c r="B3414" s="4"/>
      <c r="C3414" s="3"/>
      <c r="D3414" s="3">
        <f t="shared" si="132"/>
        <v>5100</v>
      </c>
      <c r="E3414" s="3">
        <v>481</v>
      </c>
      <c r="F3414" s="3">
        <f t="shared" si="131"/>
        <v>467.06914778915888</v>
      </c>
    </row>
    <row r="3415" spans="1:6" x14ac:dyDescent="0.3">
      <c r="A3415" s="3"/>
      <c r="B3415" s="4"/>
      <c r="C3415" s="3"/>
      <c r="D3415" s="3">
        <f t="shared" si="132"/>
        <v>5200</v>
      </c>
      <c r="E3415" s="3">
        <v>480</v>
      </c>
      <c r="F3415" s="3">
        <f t="shared" si="131"/>
        <v>475.23728868849236</v>
      </c>
    </row>
    <row r="3416" spans="1:6" x14ac:dyDescent="0.3">
      <c r="A3416" s="3"/>
      <c r="B3416" s="4"/>
      <c r="C3416" s="3"/>
      <c r="D3416" s="3">
        <f t="shared" si="132"/>
        <v>5300</v>
      </c>
      <c r="E3416" s="3">
        <v>476</v>
      </c>
      <c r="F3416" s="3">
        <f t="shared" si="131"/>
        <v>480.33999675614126</v>
      </c>
    </row>
    <row r="3417" spans="1:6" x14ac:dyDescent="0.3">
      <c r="A3417" s="3"/>
      <c r="B3417" s="4"/>
      <c r="C3417" s="3"/>
      <c r="D3417" s="3">
        <f t="shared" si="132"/>
        <v>5400</v>
      </c>
      <c r="E3417" s="3">
        <v>471</v>
      </c>
      <c r="F3417" s="3">
        <f t="shared" si="131"/>
        <v>484.26222758425939</v>
      </c>
    </row>
    <row r="3418" spans="1:6" x14ac:dyDescent="0.3">
      <c r="A3418" s="3"/>
      <c r="B3418" s="4"/>
      <c r="C3418" s="3"/>
      <c r="D3418" s="3">
        <f t="shared" si="132"/>
        <v>5500</v>
      </c>
      <c r="E3418" s="3">
        <v>466</v>
      </c>
      <c r="F3418" s="3">
        <f t="shared" si="131"/>
        <v>487.99405885761456</v>
      </c>
    </row>
    <row r="3419" spans="1:6" x14ac:dyDescent="0.3">
      <c r="A3419" s="3"/>
      <c r="B3419" s="4"/>
      <c r="C3419" s="3"/>
      <c r="D3419" s="3">
        <f t="shared" si="132"/>
        <v>5600</v>
      </c>
      <c r="E3419" s="3">
        <v>464</v>
      </c>
      <c r="F3419" s="3">
        <f t="shared" si="131"/>
        <v>494.73420309622537</v>
      </c>
    </row>
    <row r="3420" spans="1:6" x14ac:dyDescent="0.3">
      <c r="A3420" s="3"/>
      <c r="B3420" s="4"/>
      <c r="C3420" s="3"/>
      <c r="D3420" s="3">
        <f t="shared" si="132"/>
        <v>5700</v>
      </c>
      <c r="E3420" s="3">
        <v>460</v>
      </c>
      <c r="F3420" s="3">
        <f t="shared" si="131"/>
        <v>499.22763258863262</v>
      </c>
    </row>
    <row r="3421" spans="1:6" x14ac:dyDescent="0.3">
      <c r="A3421" s="3"/>
      <c r="B3421" s="4"/>
      <c r="C3421" s="3"/>
      <c r="D3421" s="3">
        <f t="shared" si="132"/>
        <v>5800</v>
      </c>
      <c r="E3421" s="3">
        <v>456</v>
      </c>
      <c r="F3421" s="3">
        <f t="shared" si="131"/>
        <v>503.56874243722945</v>
      </c>
    </row>
    <row r="3422" spans="1:6" x14ac:dyDescent="0.3">
      <c r="A3422" s="3"/>
      <c r="B3422" s="4"/>
      <c r="C3422" s="3"/>
      <c r="D3422" s="3">
        <f t="shared" si="132"/>
        <v>5900</v>
      </c>
      <c r="E3422" s="3">
        <v>449</v>
      </c>
      <c r="F3422" s="3">
        <f t="shared" si="131"/>
        <v>504.3874605227104</v>
      </c>
    </row>
    <row r="3423" spans="1:6" x14ac:dyDescent="0.3">
      <c r="A3423" s="3"/>
      <c r="B3423" s="4"/>
      <c r="C3423" s="3"/>
      <c r="D3423" s="3">
        <f t="shared" si="132"/>
        <v>6000</v>
      </c>
      <c r="E3423" s="3">
        <v>436</v>
      </c>
      <c r="F3423" s="3">
        <f t="shared" si="131"/>
        <v>498.08523526005445</v>
      </c>
    </row>
    <row r="3424" spans="1:6" x14ac:dyDescent="0.3">
      <c r="A3424" s="3"/>
      <c r="B3424" s="4"/>
      <c r="C3424" s="3"/>
      <c r="D3424" s="3">
        <f t="shared" si="132"/>
        <v>6100</v>
      </c>
      <c r="E3424" s="3">
        <v>429</v>
      </c>
      <c r="F3424" s="3">
        <f t="shared" si="131"/>
        <v>498.25659485934125</v>
      </c>
    </row>
    <row r="3425" spans="1:6" x14ac:dyDescent="0.3">
      <c r="A3425" s="3"/>
      <c r="B3425" s="4"/>
      <c r="C3425" s="3"/>
      <c r="D3425" s="3">
        <f t="shared" si="132"/>
        <v>6200</v>
      </c>
      <c r="E3425" s="3">
        <v>431</v>
      </c>
      <c r="F3425" s="3">
        <f t="shared" si="131"/>
        <v>508.78569023773605</v>
      </c>
    </row>
    <row r="3426" spans="1:6" x14ac:dyDescent="0.3">
      <c r="A3426" s="3"/>
      <c r="B3426" s="4"/>
      <c r="C3426" s="3"/>
      <c r="D3426" s="3">
        <f t="shared" si="132"/>
        <v>6300</v>
      </c>
      <c r="E3426" s="3">
        <v>433</v>
      </c>
      <c r="F3426" s="3">
        <f t="shared" si="131"/>
        <v>519.39094543803617</v>
      </c>
    </row>
    <row r="3427" spans="1:6" x14ac:dyDescent="0.3">
      <c r="A3427" s="3"/>
      <c r="B3427" s="4"/>
      <c r="C3427" s="3"/>
      <c r="D3427" s="3">
        <f t="shared" si="132"/>
        <v>6400</v>
      </c>
      <c r="E3427" s="3">
        <v>432</v>
      </c>
      <c r="F3427" s="3">
        <f t="shared" si="131"/>
        <v>526.41668900879154</v>
      </c>
    </row>
    <row r="3428" spans="1:6" x14ac:dyDescent="0.3">
      <c r="A3428" s="3"/>
      <c r="B3428" s="4"/>
      <c r="C3428" s="3"/>
      <c r="D3428" s="3">
        <f t="shared" si="132"/>
        <v>6500</v>
      </c>
      <c r="E3428" s="3">
        <v>427</v>
      </c>
      <c r="F3428" s="3">
        <f t="shared" si="131"/>
        <v>528.45396424475587</v>
      </c>
    </row>
    <row r="3429" spans="1:6" x14ac:dyDescent="0.3">
      <c r="A3429" s="3"/>
      <c r="B3429" s="4"/>
      <c r="C3429" s="3"/>
      <c r="D3429" s="3">
        <f t="shared" si="132"/>
        <v>6600</v>
      </c>
      <c r="E3429" s="3"/>
      <c r="F3429" s="3">
        <f t="shared" si="131"/>
        <v>0</v>
      </c>
    </row>
    <row r="3430" spans="1:6" x14ac:dyDescent="0.3">
      <c r="A3430" s="3"/>
      <c r="B3430" s="4"/>
      <c r="C3430" s="3"/>
      <c r="D3430" s="3">
        <f t="shared" si="132"/>
        <v>6700</v>
      </c>
      <c r="E3430" s="3"/>
      <c r="F3430" s="3">
        <f t="shared" si="131"/>
        <v>0</v>
      </c>
    </row>
    <row r="3431" spans="1:6" x14ac:dyDescent="0.3">
      <c r="A3431" s="3"/>
      <c r="B3431" s="4"/>
      <c r="C3431" s="3"/>
      <c r="D3431" s="3">
        <f t="shared" si="132"/>
        <v>6800</v>
      </c>
      <c r="E3431" s="3"/>
      <c r="F3431" s="3">
        <f t="shared" si="131"/>
        <v>0</v>
      </c>
    </row>
    <row r="3432" spans="1:6" x14ac:dyDescent="0.3">
      <c r="A3432" s="3"/>
      <c r="B3432" s="4"/>
      <c r="C3432" s="3"/>
      <c r="D3432" s="3">
        <f t="shared" si="132"/>
        <v>6900</v>
      </c>
      <c r="E3432" s="3"/>
      <c r="F3432" s="3">
        <f t="shared" si="131"/>
        <v>0</v>
      </c>
    </row>
    <row r="3433" spans="1:6" x14ac:dyDescent="0.3">
      <c r="A3433" s="3"/>
      <c r="B3433" s="4"/>
      <c r="C3433" s="3"/>
      <c r="D3433" s="3">
        <f t="shared" si="132"/>
        <v>7000</v>
      </c>
      <c r="E3433" s="3"/>
      <c r="F3433" s="3">
        <f t="shared" si="131"/>
        <v>0</v>
      </c>
    </row>
    <row r="3434" spans="1:6" x14ac:dyDescent="0.3">
      <c r="A3434" s="3"/>
      <c r="B3434" s="4" t="s">
        <v>25</v>
      </c>
      <c r="C3434" s="3" t="s">
        <v>86</v>
      </c>
      <c r="D3434" s="3" t="s">
        <v>272</v>
      </c>
      <c r="E3434" s="3">
        <v>3.786</v>
      </c>
    </row>
    <row r="3435" spans="1:6" x14ac:dyDescent="0.3">
      <c r="A3435" s="3"/>
      <c r="B3435" s="4"/>
      <c r="C3435" s="3">
        <v>10.46</v>
      </c>
      <c r="D3435" s="3" t="s">
        <v>273</v>
      </c>
      <c r="E3435" s="3">
        <v>4.1879999999999997</v>
      </c>
    </row>
    <row r="3436" spans="1:6" x14ac:dyDescent="0.3">
      <c r="A3436" s="3"/>
      <c r="B3436" s="4"/>
      <c r="C3436" s="3"/>
      <c r="D3436" s="4" t="s">
        <v>274</v>
      </c>
      <c r="E3436" s="3">
        <v>2.17</v>
      </c>
    </row>
    <row r="3437" spans="1:6" x14ac:dyDescent="0.3">
      <c r="A3437" s="3"/>
      <c r="B3437" s="4"/>
      <c r="C3437" s="3"/>
      <c r="D3437" s="4" t="s">
        <v>275</v>
      </c>
      <c r="E3437" s="3">
        <v>240</v>
      </c>
    </row>
    <row r="3438" spans="1:6" x14ac:dyDescent="0.3">
      <c r="A3438" s="3"/>
      <c r="B3438" s="4"/>
      <c r="C3438" s="3"/>
      <c r="D3438" s="4" t="s">
        <v>276</v>
      </c>
      <c r="E3438" s="3">
        <v>0.68</v>
      </c>
    </row>
    <row r="3439" spans="1:6" ht="28.8" x14ac:dyDescent="0.3">
      <c r="A3439" s="3"/>
      <c r="B3439" s="4"/>
      <c r="C3439" s="3"/>
      <c r="D3439" s="4" t="s">
        <v>277</v>
      </c>
      <c r="E3439" s="3">
        <v>418</v>
      </c>
    </row>
    <row r="3440" spans="1:6" x14ac:dyDescent="0.3">
      <c r="A3440" s="3"/>
      <c r="B3440" s="4"/>
      <c r="C3440" s="3"/>
      <c r="D3440" s="3">
        <f>2500</f>
        <v>2500</v>
      </c>
      <c r="E3440" s="3">
        <v>424</v>
      </c>
      <c r="F3440" s="3">
        <f>E3440*D3440*2*PI()/60/550</f>
        <v>201.82352804879883</v>
      </c>
    </row>
    <row r="3441" spans="1:6" x14ac:dyDescent="0.3">
      <c r="A3441" s="3"/>
      <c r="B3441" s="4"/>
      <c r="C3441" s="3"/>
      <c r="D3441" s="3">
        <f>2600</f>
        <v>2600</v>
      </c>
      <c r="E3441" s="3">
        <v>451</v>
      </c>
      <c r="F3441" s="3">
        <f t="shared" ref="F3441:F3485" si="133">E3441*D3441*2*PI()/60/550</f>
        <v>223.26251791511461</v>
      </c>
    </row>
    <row r="3442" spans="1:6" x14ac:dyDescent="0.3">
      <c r="A3442" s="3"/>
      <c r="B3442" s="4"/>
      <c r="C3442" s="3"/>
      <c r="D3442" s="3">
        <f t="shared" ref="D3442:D3485" si="134">D3441+100</f>
        <v>2700</v>
      </c>
      <c r="E3442" s="3">
        <v>482</v>
      </c>
      <c r="F3442" s="3">
        <f t="shared" si="133"/>
        <v>247.7859805685913</v>
      </c>
    </row>
    <row r="3443" spans="1:6" x14ac:dyDescent="0.3">
      <c r="A3443" s="3"/>
      <c r="B3443" s="4"/>
      <c r="C3443" s="3"/>
      <c r="D3443" s="3">
        <f t="shared" si="134"/>
        <v>2800</v>
      </c>
      <c r="E3443" s="3">
        <v>500</v>
      </c>
      <c r="F3443" s="3">
        <f t="shared" si="133"/>
        <v>266.55937666822484</v>
      </c>
    </row>
    <row r="3444" spans="1:6" x14ac:dyDescent="0.3">
      <c r="A3444" s="3"/>
      <c r="B3444" s="4"/>
      <c r="C3444" s="3"/>
      <c r="D3444" s="3">
        <f t="shared" si="134"/>
        <v>2900</v>
      </c>
      <c r="E3444" s="3">
        <v>510</v>
      </c>
      <c r="F3444" s="3">
        <f t="shared" si="133"/>
        <v>281.60094149450327</v>
      </c>
    </row>
    <row r="3445" spans="1:6" x14ac:dyDescent="0.3">
      <c r="A3445" s="3"/>
      <c r="B3445" s="4"/>
      <c r="C3445" s="3"/>
      <c r="D3445" s="3">
        <f>D3444+100</f>
        <v>3000</v>
      </c>
      <c r="E3445" s="3">
        <v>516</v>
      </c>
      <c r="F3445" s="3">
        <f t="shared" si="133"/>
        <v>294.73851077315146</v>
      </c>
    </row>
    <row r="3446" spans="1:6" x14ac:dyDescent="0.3">
      <c r="A3446" s="3"/>
      <c r="B3446" s="4"/>
      <c r="C3446" s="3"/>
      <c r="D3446" s="3">
        <f t="shared" si="134"/>
        <v>3100</v>
      </c>
      <c r="E3446" s="3">
        <v>520</v>
      </c>
      <c r="F3446" s="3">
        <f t="shared" si="133"/>
        <v>306.92408227798461</v>
      </c>
    </row>
    <row r="3447" spans="1:6" x14ac:dyDescent="0.3">
      <c r="A3447" s="3"/>
      <c r="B3447" s="4"/>
      <c r="C3447" s="3"/>
      <c r="D3447" s="3">
        <f t="shared" si="134"/>
        <v>3200</v>
      </c>
      <c r="E3447" s="3">
        <v>518</v>
      </c>
      <c r="F3447" s="3">
        <f t="shared" si="133"/>
        <v>315.60630197517821</v>
      </c>
    </row>
    <row r="3448" spans="1:6" x14ac:dyDescent="0.3">
      <c r="A3448" s="3"/>
      <c r="B3448" s="4"/>
      <c r="C3448" s="3"/>
      <c r="D3448" s="3">
        <f t="shared" si="134"/>
        <v>3300</v>
      </c>
      <c r="E3448" s="3">
        <v>515</v>
      </c>
      <c r="F3448" s="3">
        <f t="shared" si="133"/>
        <v>323.58404331974873</v>
      </c>
    </row>
    <row r="3449" spans="1:6" x14ac:dyDescent="0.3">
      <c r="A3449" s="3"/>
      <c r="B3449" s="4"/>
      <c r="C3449" s="3"/>
      <c r="D3449" s="3">
        <f t="shared" si="134"/>
        <v>3400</v>
      </c>
      <c r="E3449" s="3">
        <v>512</v>
      </c>
      <c r="F3449" s="3">
        <f t="shared" si="133"/>
        <v>331.44754493146127</v>
      </c>
    </row>
    <row r="3450" spans="1:6" x14ac:dyDescent="0.3">
      <c r="A3450" s="3"/>
      <c r="B3450" s="4"/>
      <c r="C3450" s="3"/>
      <c r="D3450" s="3">
        <f t="shared" si="134"/>
        <v>3500</v>
      </c>
      <c r="E3450" s="3">
        <v>506</v>
      </c>
      <c r="F3450" s="3">
        <f t="shared" si="133"/>
        <v>337.19761148530449</v>
      </c>
    </row>
    <row r="3451" spans="1:6" x14ac:dyDescent="0.3">
      <c r="A3451" s="3"/>
      <c r="B3451" s="4"/>
      <c r="C3451" s="3"/>
      <c r="D3451" s="3">
        <f t="shared" si="134"/>
        <v>3600</v>
      </c>
      <c r="E3451" s="3">
        <v>503</v>
      </c>
      <c r="F3451" s="3">
        <f t="shared" si="133"/>
        <v>344.77551376487258</v>
      </c>
    </row>
    <row r="3452" spans="1:6" x14ac:dyDescent="0.3">
      <c r="A3452" s="3"/>
      <c r="B3452" s="4"/>
      <c r="C3452" s="3"/>
      <c r="D3452" s="3">
        <f t="shared" si="134"/>
        <v>3700</v>
      </c>
      <c r="E3452" s="3">
        <v>511</v>
      </c>
      <c r="F3452" s="3">
        <f t="shared" si="133"/>
        <v>359.98843819043771</v>
      </c>
    </row>
    <row r="3453" spans="1:6" x14ac:dyDescent="0.3">
      <c r="A3453" s="3"/>
      <c r="B3453" s="4"/>
      <c r="C3453" s="3"/>
      <c r="D3453" s="3">
        <f t="shared" si="134"/>
        <v>3800</v>
      </c>
      <c r="E3453" s="3">
        <v>517</v>
      </c>
      <c r="F3453" s="3">
        <f t="shared" si="133"/>
        <v>374.05896528742466</v>
      </c>
    </row>
    <row r="3454" spans="1:6" x14ac:dyDescent="0.3">
      <c r="A3454" s="3"/>
      <c r="B3454" s="4"/>
      <c r="C3454" s="3"/>
      <c r="D3454" s="3">
        <f t="shared" si="134"/>
        <v>3900</v>
      </c>
      <c r="E3454" s="3">
        <v>526</v>
      </c>
      <c r="F3454" s="3">
        <f t="shared" si="133"/>
        <v>390.58564664085463</v>
      </c>
    </row>
    <row r="3455" spans="1:6" x14ac:dyDescent="0.3">
      <c r="A3455" s="3"/>
      <c r="B3455" s="4"/>
      <c r="C3455" s="3"/>
      <c r="D3455" s="3">
        <f t="shared" si="134"/>
        <v>4000</v>
      </c>
      <c r="E3455" s="3">
        <v>538</v>
      </c>
      <c r="F3455" s="3">
        <f t="shared" si="133"/>
        <v>409.73984185001422</v>
      </c>
    </row>
    <row r="3456" spans="1:6" x14ac:dyDescent="0.3">
      <c r="A3456" s="3"/>
      <c r="B3456" s="4"/>
      <c r="C3456" s="3"/>
      <c r="D3456" s="3">
        <f t="shared" si="134"/>
        <v>4100</v>
      </c>
      <c r="E3456" s="3">
        <v>547</v>
      </c>
      <c r="F3456" s="3">
        <f t="shared" si="133"/>
        <v>427.00908146701994</v>
      </c>
    </row>
    <row r="3457" spans="1:6" x14ac:dyDescent="0.3">
      <c r="A3457" s="3"/>
      <c r="B3457" s="4"/>
      <c r="C3457" s="3"/>
      <c r="D3457" s="3">
        <f t="shared" si="134"/>
        <v>4200</v>
      </c>
      <c r="E3457" s="3">
        <v>554</v>
      </c>
      <c r="F3457" s="3">
        <f t="shared" si="133"/>
        <v>443.02168402258974</v>
      </c>
    </row>
    <row r="3458" spans="1:6" x14ac:dyDescent="0.3">
      <c r="A3458" s="3"/>
      <c r="B3458" s="4"/>
      <c r="C3458" s="3"/>
      <c r="D3458" s="3">
        <f t="shared" si="134"/>
        <v>4300</v>
      </c>
      <c r="E3458" s="3">
        <v>560</v>
      </c>
      <c r="F3458" s="3">
        <f t="shared" si="133"/>
        <v>458.48212786934675</v>
      </c>
    </row>
    <row r="3459" spans="1:6" x14ac:dyDescent="0.3">
      <c r="A3459" s="3"/>
      <c r="B3459" s="4"/>
      <c r="C3459" s="3"/>
      <c r="D3459" s="3">
        <f t="shared" si="134"/>
        <v>4400</v>
      </c>
      <c r="E3459" s="3">
        <v>565</v>
      </c>
      <c r="F3459" s="3">
        <f t="shared" si="133"/>
        <v>473.33329314086217</v>
      </c>
    </row>
    <row r="3460" spans="1:6" x14ac:dyDescent="0.3">
      <c r="A3460" s="3"/>
      <c r="B3460" s="4"/>
      <c r="C3460" s="3"/>
      <c r="D3460" s="3">
        <f t="shared" si="134"/>
        <v>4500</v>
      </c>
      <c r="E3460" s="3">
        <v>569</v>
      </c>
      <c r="F3460" s="3">
        <f t="shared" si="133"/>
        <v>487.51805997070699</v>
      </c>
    </row>
    <row r="3461" spans="1:6" x14ac:dyDescent="0.3">
      <c r="A3461" s="3"/>
      <c r="B3461" s="4"/>
      <c r="C3461" s="3"/>
      <c r="D3461" s="3">
        <f t="shared" si="134"/>
        <v>4600</v>
      </c>
      <c r="E3461" s="3">
        <v>572</v>
      </c>
      <c r="F3461" s="3">
        <f t="shared" si="133"/>
        <v>500.97930849245233</v>
      </c>
    </row>
    <row r="3462" spans="1:6" x14ac:dyDescent="0.3">
      <c r="A3462" s="3"/>
      <c r="B3462" s="4"/>
      <c r="C3462" s="3"/>
      <c r="D3462" s="3">
        <f t="shared" si="134"/>
        <v>4700</v>
      </c>
      <c r="E3462" s="3">
        <v>573</v>
      </c>
      <c r="F3462" s="3">
        <f t="shared" si="133"/>
        <v>512.76504093228311</v>
      </c>
    </row>
    <row r="3463" spans="1:6" x14ac:dyDescent="0.3">
      <c r="A3463" s="3"/>
      <c r="B3463" s="4"/>
      <c r="C3463" s="3"/>
      <c r="D3463" s="3">
        <f t="shared" si="134"/>
        <v>4800</v>
      </c>
      <c r="E3463" s="3">
        <v>572</v>
      </c>
      <c r="F3463" s="3">
        <f t="shared" si="133"/>
        <v>522.76101755734157</v>
      </c>
    </row>
    <row r="3464" spans="1:6" x14ac:dyDescent="0.3">
      <c r="A3464" s="3"/>
      <c r="B3464" s="4"/>
      <c r="C3464" s="3"/>
      <c r="D3464" s="3">
        <f t="shared" si="134"/>
        <v>4900</v>
      </c>
      <c r="E3464" s="3">
        <v>572</v>
      </c>
      <c r="F3464" s="3">
        <f t="shared" si="133"/>
        <v>533.65187208978614</v>
      </c>
    </row>
    <row r="3465" spans="1:6" x14ac:dyDescent="0.3">
      <c r="A3465" s="3"/>
      <c r="B3465" s="4"/>
      <c r="C3465" s="3"/>
      <c r="D3465" s="3">
        <f t="shared" si="134"/>
        <v>5000</v>
      </c>
      <c r="E3465" s="3">
        <v>570</v>
      </c>
      <c r="F3465" s="3">
        <f t="shared" si="133"/>
        <v>542.63873107460063</v>
      </c>
    </row>
    <row r="3466" spans="1:6" x14ac:dyDescent="0.3">
      <c r="A3466" s="3"/>
      <c r="B3466" s="4"/>
      <c r="C3466" s="3"/>
      <c r="D3466" s="3">
        <f t="shared" si="134"/>
        <v>5100</v>
      </c>
      <c r="E3466" s="3">
        <v>569</v>
      </c>
      <c r="F3466" s="3">
        <f t="shared" si="133"/>
        <v>552.52046796680133</v>
      </c>
    </row>
    <row r="3467" spans="1:6" x14ac:dyDescent="0.3">
      <c r="A3467" s="3"/>
      <c r="B3467" s="4"/>
      <c r="C3467" s="3"/>
      <c r="D3467" s="3">
        <f t="shared" si="134"/>
        <v>5200</v>
      </c>
      <c r="E3467" s="3">
        <v>568</v>
      </c>
      <c r="F3467" s="3">
        <f t="shared" si="133"/>
        <v>562.36412494804927</v>
      </c>
    </row>
    <row r="3468" spans="1:6" x14ac:dyDescent="0.3">
      <c r="A3468" s="3"/>
      <c r="B3468" s="4"/>
      <c r="C3468" s="3"/>
      <c r="D3468" s="3">
        <f t="shared" si="134"/>
        <v>5300</v>
      </c>
      <c r="E3468" s="3">
        <v>566</v>
      </c>
      <c r="F3468" s="3">
        <f t="shared" si="133"/>
        <v>571.16058437810068</v>
      </c>
    </row>
    <row r="3469" spans="1:6" x14ac:dyDescent="0.3">
      <c r="A3469" s="3"/>
      <c r="B3469" s="4"/>
      <c r="C3469" s="3"/>
      <c r="D3469" s="3">
        <f t="shared" si="134"/>
        <v>5400</v>
      </c>
      <c r="E3469" s="3">
        <v>567</v>
      </c>
      <c r="F3469" s="3">
        <f t="shared" si="133"/>
        <v>582.96535677340785</v>
      </c>
    </row>
    <row r="3470" spans="1:6" x14ac:dyDescent="0.3">
      <c r="A3470" s="3"/>
      <c r="B3470" s="4"/>
      <c r="C3470" s="3"/>
      <c r="D3470" s="3">
        <f t="shared" si="134"/>
        <v>5500</v>
      </c>
      <c r="E3470" s="3">
        <v>566</v>
      </c>
      <c r="F3470" s="3">
        <f t="shared" si="133"/>
        <v>592.71381397727419</v>
      </c>
    </row>
    <row r="3471" spans="1:6" x14ac:dyDescent="0.3">
      <c r="A3471" s="3"/>
      <c r="B3471" s="4"/>
      <c r="C3471" s="3"/>
      <c r="D3471" s="3">
        <f t="shared" si="134"/>
        <v>5600</v>
      </c>
      <c r="E3471" s="3">
        <v>566</v>
      </c>
      <c r="F3471" s="3">
        <f t="shared" si="133"/>
        <v>603.49042877686111</v>
      </c>
    </row>
    <row r="3472" spans="1:6" x14ac:dyDescent="0.3">
      <c r="A3472" s="3"/>
      <c r="B3472" s="4"/>
      <c r="C3472" s="3"/>
      <c r="D3472" s="3">
        <f t="shared" si="134"/>
        <v>5700</v>
      </c>
      <c r="E3472" s="3">
        <v>563</v>
      </c>
      <c r="F3472" s="3">
        <f t="shared" si="133"/>
        <v>611.01121119000027</v>
      </c>
    </row>
    <row r="3473" spans="1:6" x14ac:dyDescent="0.3">
      <c r="A3473" s="3"/>
      <c r="B3473" s="4"/>
      <c r="C3473" s="3"/>
      <c r="D3473" s="3">
        <f t="shared" si="134"/>
        <v>5800</v>
      </c>
      <c r="E3473" s="3">
        <v>560</v>
      </c>
      <c r="F3473" s="3">
        <f t="shared" si="133"/>
        <v>618.41775387028167</v>
      </c>
    </row>
    <row r="3474" spans="1:6" x14ac:dyDescent="0.3">
      <c r="A3474" s="3"/>
      <c r="B3474" s="4"/>
      <c r="C3474" s="3"/>
      <c r="D3474" s="3">
        <f t="shared" si="134"/>
        <v>5900</v>
      </c>
      <c r="E3474" s="3">
        <v>553</v>
      </c>
      <c r="F3474" s="3">
        <f t="shared" si="133"/>
        <v>621.21662732529819</v>
      </c>
    </row>
    <row r="3475" spans="1:6" x14ac:dyDescent="0.3">
      <c r="A3475" s="3"/>
      <c r="B3475" s="4"/>
      <c r="C3475" s="3"/>
      <c r="D3475" s="3">
        <f t="shared" si="134"/>
        <v>6000</v>
      </c>
      <c r="E3475" s="3">
        <v>545</v>
      </c>
      <c r="F3475" s="3">
        <f t="shared" si="133"/>
        <v>622.60654407506809</v>
      </c>
    </row>
    <row r="3476" spans="1:6" x14ac:dyDescent="0.3">
      <c r="A3476" s="3"/>
      <c r="B3476" s="4"/>
      <c r="C3476" s="3"/>
      <c r="D3476" s="3">
        <f t="shared" si="134"/>
        <v>6100</v>
      </c>
      <c r="E3476" s="3">
        <v>541</v>
      </c>
      <c r="F3476" s="3">
        <f t="shared" si="133"/>
        <v>628.33757067343493</v>
      </c>
    </row>
    <row r="3477" spans="1:6" x14ac:dyDescent="0.3">
      <c r="A3477" s="3"/>
      <c r="B3477" s="4"/>
      <c r="C3477" s="3"/>
      <c r="D3477" s="3">
        <f t="shared" si="134"/>
        <v>6200</v>
      </c>
      <c r="E3477" s="3">
        <v>538</v>
      </c>
      <c r="F3477" s="3">
        <f t="shared" si="133"/>
        <v>635.09675486752212</v>
      </c>
    </row>
    <row r="3478" spans="1:6" x14ac:dyDescent="0.3">
      <c r="A3478" s="3"/>
      <c r="B3478" s="4"/>
      <c r="C3478" s="3"/>
      <c r="D3478" s="3">
        <f t="shared" si="134"/>
        <v>6300</v>
      </c>
      <c r="E3478" s="3">
        <v>530</v>
      </c>
      <c r="F3478" s="3">
        <f t="shared" si="133"/>
        <v>635.74411335371622</v>
      </c>
    </row>
    <row r="3479" spans="1:6" x14ac:dyDescent="0.3">
      <c r="A3479" s="3"/>
      <c r="B3479" s="4"/>
      <c r="C3479" s="3"/>
      <c r="D3479" s="3">
        <f t="shared" si="134"/>
        <v>6400</v>
      </c>
      <c r="E3479" s="3">
        <v>524</v>
      </c>
      <c r="F3479" s="3">
        <f t="shared" si="133"/>
        <v>638.52394685325635</v>
      </c>
    </row>
    <row r="3480" spans="1:6" x14ac:dyDescent="0.3">
      <c r="A3480" s="3"/>
      <c r="B3480" s="4"/>
      <c r="C3480" s="3"/>
      <c r="D3480" s="3">
        <f t="shared" si="134"/>
        <v>6500</v>
      </c>
      <c r="E3480" s="3">
        <v>517</v>
      </c>
      <c r="F3480" s="3">
        <f t="shared" si="133"/>
        <v>639.83770378112115</v>
      </c>
    </row>
    <row r="3481" spans="1:6" x14ac:dyDescent="0.3">
      <c r="A3481" s="3"/>
      <c r="B3481" s="4"/>
      <c r="C3481" s="3"/>
      <c r="D3481" s="3">
        <f t="shared" si="134"/>
        <v>6600</v>
      </c>
      <c r="E3481" s="3"/>
      <c r="F3481" s="3">
        <f t="shared" si="133"/>
        <v>0</v>
      </c>
    </row>
    <row r="3482" spans="1:6" x14ac:dyDescent="0.3">
      <c r="A3482" s="3"/>
      <c r="B3482" s="4"/>
      <c r="C3482" s="3"/>
      <c r="D3482" s="3">
        <f t="shared" si="134"/>
        <v>6700</v>
      </c>
      <c r="E3482" s="3"/>
      <c r="F3482" s="3">
        <f t="shared" si="133"/>
        <v>0</v>
      </c>
    </row>
    <row r="3483" spans="1:6" x14ac:dyDescent="0.3">
      <c r="A3483" s="3"/>
      <c r="B3483" s="4"/>
      <c r="C3483" s="3"/>
      <c r="D3483" s="3">
        <f t="shared" si="134"/>
        <v>6800</v>
      </c>
      <c r="E3483" s="3"/>
      <c r="F3483" s="3">
        <f t="shared" si="133"/>
        <v>0</v>
      </c>
    </row>
    <row r="3484" spans="1:6" x14ac:dyDescent="0.3">
      <c r="A3484" s="3"/>
      <c r="B3484" s="4"/>
      <c r="C3484" s="3"/>
      <c r="D3484" s="3">
        <f t="shared" si="134"/>
        <v>6900</v>
      </c>
      <c r="E3484" s="3"/>
      <c r="F3484" s="3">
        <f t="shared" si="133"/>
        <v>0</v>
      </c>
    </row>
    <row r="3485" spans="1:6" x14ac:dyDescent="0.3">
      <c r="A3485" s="3"/>
      <c r="B3485" s="4"/>
      <c r="C3485" s="3"/>
      <c r="D3485" s="3">
        <f t="shared" si="134"/>
        <v>7000</v>
      </c>
      <c r="E3485" s="3"/>
      <c r="F3485" s="3">
        <f t="shared" si="133"/>
        <v>0</v>
      </c>
    </row>
    <row r="3486" spans="1:6" x14ac:dyDescent="0.3">
      <c r="A3486" s="3"/>
      <c r="B3486" s="4" t="s">
        <v>25</v>
      </c>
      <c r="C3486" s="3" t="s">
        <v>151</v>
      </c>
      <c r="D3486" s="3" t="s">
        <v>272</v>
      </c>
      <c r="E3486" s="3">
        <v>3.59</v>
      </c>
    </row>
    <row r="3487" spans="1:6" x14ac:dyDescent="0.3">
      <c r="A3487" s="3"/>
      <c r="B3487" s="4"/>
      <c r="C3487" s="3">
        <v>10.44</v>
      </c>
      <c r="D3487" s="3" t="s">
        <v>273</v>
      </c>
      <c r="E3487" s="3">
        <v>4.375</v>
      </c>
    </row>
    <row r="3488" spans="1:6" x14ac:dyDescent="0.3">
      <c r="A3488" s="3"/>
      <c r="B3488" s="4"/>
      <c r="C3488" s="3"/>
      <c r="D3488" s="4" t="s">
        <v>274</v>
      </c>
      <c r="E3488" s="3">
        <v>2.2999999999999998</v>
      </c>
    </row>
    <row r="3489" spans="1:6" x14ac:dyDescent="0.3">
      <c r="A3489" s="3"/>
      <c r="B3489" s="4"/>
      <c r="C3489" s="3"/>
      <c r="D3489" s="4" t="s">
        <v>275</v>
      </c>
      <c r="E3489" s="3">
        <v>251</v>
      </c>
    </row>
    <row r="3490" spans="1:6" x14ac:dyDescent="0.3">
      <c r="A3490" s="3"/>
      <c r="B3490" s="4"/>
      <c r="C3490" s="3"/>
      <c r="D3490" s="4" t="s">
        <v>276</v>
      </c>
      <c r="E3490" s="3">
        <v>0.64100000000000001</v>
      </c>
    </row>
    <row r="3491" spans="1:6" ht="28.8" x14ac:dyDescent="0.3">
      <c r="A3491" s="3"/>
      <c r="B3491" s="4"/>
      <c r="C3491" s="3"/>
      <c r="D3491" s="4" t="s">
        <v>277</v>
      </c>
      <c r="E3491" s="3">
        <v>431.7</v>
      </c>
    </row>
    <row r="3492" spans="1:6" x14ac:dyDescent="0.3">
      <c r="A3492" s="3"/>
      <c r="B3492" s="4"/>
      <c r="C3492" s="3"/>
      <c r="D3492" s="3">
        <f>2500</f>
        <v>2500</v>
      </c>
      <c r="E3492" s="3">
        <v>472</v>
      </c>
      <c r="F3492" s="3">
        <f>E3492*D3492*2*PI()/60/550</f>
        <v>224.67147462036095</v>
      </c>
    </row>
    <row r="3493" spans="1:6" x14ac:dyDescent="0.3">
      <c r="A3493" s="3"/>
      <c r="B3493" s="4"/>
      <c r="C3493" s="3"/>
      <c r="D3493" s="3">
        <f>2600</f>
        <v>2600</v>
      </c>
      <c r="E3493" s="3">
        <v>485</v>
      </c>
      <c r="F3493" s="3">
        <f t="shared" ref="F3493:F3537" si="135">E3493*D3493*2*PI()/60/550</f>
        <v>240.09383855616542</v>
      </c>
    </row>
    <row r="3494" spans="1:6" x14ac:dyDescent="0.3">
      <c r="A3494" s="3"/>
      <c r="B3494" s="4"/>
      <c r="C3494" s="3"/>
      <c r="D3494" s="3">
        <f t="shared" ref="D3494:D3537" si="136">D3493+100</f>
        <v>2700</v>
      </c>
      <c r="E3494" s="3">
        <v>495</v>
      </c>
      <c r="F3494" s="3">
        <f t="shared" si="135"/>
        <v>254.46900494077323</v>
      </c>
    </row>
    <row r="3495" spans="1:6" x14ac:dyDescent="0.3">
      <c r="A3495" s="3"/>
      <c r="B3495" s="4"/>
      <c r="C3495" s="3"/>
      <c r="D3495" s="3">
        <f t="shared" si="136"/>
        <v>2800</v>
      </c>
      <c r="E3495" s="3">
        <v>500</v>
      </c>
      <c r="F3495" s="3">
        <f t="shared" si="135"/>
        <v>266.55937666822484</v>
      </c>
    </row>
    <row r="3496" spans="1:6" x14ac:dyDescent="0.3">
      <c r="A3496" s="3"/>
      <c r="B3496" s="4"/>
      <c r="C3496" s="3"/>
      <c r="D3496" s="3">
        <f t="shared" si="136"/>
        <v>2900</v>
      </c>
      <c r="E3496" s="3">
        <v>499</v>
      </c>
      <c r="F3496" s="3">
        <f t="shared" si="135"/>
        <v>275.527195697563</v>
      </c>
    </row>
    <row r="3497" spans="1:6" x14ac:dyDescent="0.3">
      <c r="A3497" s="3"/>
      <c r="B3497" s="4"/>
      <c r="C3497" s="3"/>
      <c r="D3497" s="3">
        <f>D3496+100</f>
        <v>3000</v>
      </c>
      <c r="E3497" s="3">
        <v>496</v>
      </c>
      <c r="F3497" s="3">
        <f t="shared" si="135"/>
        <v>283.31453748737044</v>
      </c>
    </row>
    <row r="3498" spans="1:6" x14ac:dyDescent="0.3">
      <c r="A3498" s="3"/>
      <c r="B3498" s="4"/>
      <c r="C3498" s="3"/>
      <c r="D3498" s="3">
        <f t="shared" si="136"/>
        <v>3100</v>
      </c>
      <c r="E3498" s="3">
        <v>492</v>
      </c>
      <c r="F3498" s="3">
        <f t="shared" si="135"/>
        <v>290.39740092455474</v>
      </c>
    </row>
    <row r="3499" spans="1:6" x14ac:dyDescent="0.3">
      <c r="A3499" s="3"/>
      <c r="B3499" s="4"/>
      <c r="C3499" s="3"/>
      <c r="D3499" s="3">
        <f t="shared" si="136"/>
        <v>3200</v>
      </c>
      <c r="E3499" s="3">
        <v>483</v>
      </c>
      <c r="F3499" s="3">
        <f t="shared" si="135"/>
        <v>294.28155184172027</v>
      </c>
    </row>
    <row r="3500" spans="1:6" x14ac:dyDescent="0.3">
      <c r="A3500" s="3"/>
      <c r="B3500" s="4"/>
      <c r="C3500" s="3"/>
      <c r="D3500" s="3">
        <f t="shared" si="136"/>
        <v>3300</v>
      </c>
      <c r="E3500" s="3">
        <v>473</v>
      </c>
      <c r="F3500" s="3">
        <f t="shared" si="135"/>
        <v>297.19466502959443</v>
      </c>
    </row>
    <row r="3501" spans="1:6" x14ac:dyDescent="0.3">
      <c r="A3501" s="3"/>
      <c r="B3501" s="4"/>
      <c r="C3501" s="3"/>
      <c r="D3501" s="3">
        <f t="shared" si="136"/>
        <v>3400</v>
      </c>
      <c r="E3501" s="3">
        <v>462</v>
      </c>
      <c r="F3501" s="3">
        <f t="shared" si="135"/>
        <v>299.07962062174829</v>
      </c>
    </row>
    <row r="3502" spans="1:6" x14ac:dyDescent="0.3">
      <c r="A3502" s="3"/>
      <c r="B3502" s="4"/>
      <c r="C3502" s="3"/>
      <c r="D3502" s="3">
        <f t="shared" si="136"/>
        <v>3500</v>
      </c>
      <c r="E3502" s="3">
        <v>546</v>
      </c>
      <c r="F3502" s="3">
        <f t="shared" si="135"/>
        <v>363.8535491521269</v>
      </c>
    </row>
    <row r="3503" spans="1:6" x14ac:dyDescent="0.3">
      <c r="A3503" s="3"/>
      <c r="B3503" s="4"/>
      <c r="C3503" s="3"/>
      <c r="D3503" s="3">
        <f t="shared" si="136"/>
        <v>3600</v>
      </c>
      <c r="E3503" s="3">
        <v>461</v>
      </c>
      <c r="F3503" s="3">
        <f t="shared" si="135"/>
        <v>315.98710108470425</v>
      </c>
    </row>
    <row r="3504" spans="1:6" x14ac:dyDescent="0.3">
      <c r="A3504" s="3"/>
      <c r="B3504" s="4"/>
      <c r="C3504" s="3"/>
      <c r="D3504" s="3">
        <f t="shared" si="136"/>
        <v>3700</v>
      </c>
      <c r="E3504" s="3">
        <v>470</v>
      </c>
      <c r="F3504" s="3">
        <f t="shared" si="135"/>
        <v>331.10482573288795</v>
      </c>
    </row>
    <row r="3505" spans="1:6" x14ac:dyDescent="0.3">
      <c r="A3505" s="3"/>
      <c r="B3505" s="4"/>
      <c r="C3505" s="3"/>
      <c r="D3505" s="3">
        <f t="shared" si="136"/>
        <v>3800</v>
      </c>
      <c r="E3505" s="3">
        <v>479</v>
      </c>
      <c r="F3505" s="3">
        <f t="shared" si="135"/>
        <v>346.56526957964491</v>
      </c>
    </row>
    <row r="3506" spans="1:6" x14ac:dyDescent="0.3">
      <c r="A3506" s="3"/>
      <c r="B3506" s="4"/>
      <c r="C3506" s="3"/>
      <c r="D3506" s="3">
        <f t="shared" si="136"/>
        <v>3900</v>
      </c>
      <c r="E3506" s="3">
        <v>496</v>
      </c>
      <c r="F3506" s="3">
        <f t="shared" si="135"/>
        <v>368.30889873358154</v>
      </c>
    </row>
    <row r="3507" spans="1:6" x14ac:dyDescent="0.3">
      <c r="A3507" s="3"/>
      <c r="B3507" s="4"/>
      <c r="C3507" s="3"/>
      <c r="D3507" s="3">
        <f t="shared" si="136"/>
        <v>4000</v>
      </c>
      <c r="E3507" s="3">
        <v>521</v>
      </c>
      <c r="F3507" s="3">
        <f t="shared" si="135"/>
        <v>396.79267212612905</v>
      </c>
    </row>
    <row r="3508" spans="1:6" x14ac:dyDescent="0.3">
      <c r="A3508" s="3"/>
      <c r="B3508" s="4"/>
      <c r="C3508" s="3"/>
      <c r="D3508" s="3">
        <f t="shared" si="136"/>
        <v>4100</v>
      </c>
      <c r="E3508" s="3">
        <v>546</v>
      </c>
      <c r="F3508" s="3">
        <f t="shared" si="135"/>
        <v>426.22844329249159</v>
      </c>
    </row>
    <row r="3509" spans="1:6" x14ac:dyDescent="0.3">
      <c r="A3509" s="3"/>
      <c r="B3509" s="4"/>
      <c r="C3509" s="3"/>
      <c r="D3509" s="3">
        <f t="shared" si="136"/>
        <v>4200</v>
      </c>
      <c r="E3509" s="3">
        <v>566</v>
      </c>
      <c r="F3509" s="3">
        <f t="shared" si="135"/>
        <v>452.61782158264583</v>
      </c>
    </row>
    <row r="3510" spans="1:6" x14ac:dyDescent="0.3">
      <c r="A3510" s="3"/>
      <c r="B3510" s="4"/>
      <c r="C3510" s="3"/>
      <c r="D3510" s="3">
        <f t="shared" si="136"/>
        <v>4300</v>
      </c>
      <c r="E3510" s="3">
        <v>583</v>
      </c>
      <c r="F3510" s="3">
        <f t="shared" si="135"/>
        <v>477.31264383540923</v>
      </c>
    </row>
    <row r="3511" spans="1:6" x14ac:dyDescent="0.3">
      <c r="A3511" s="3"/>
      <c r="B3511" s="4"/>
      <c r="C3511" s="3"/>
      <c r="D3511" s="3">
        <f t="shared" si="136"/>
        <v>4400</v>
      </c>
      <c r="E3511" s="3">
        <v>593</v>
      </c>
      <c r="F3511" s="3">
        <f t="shared" si="135"/>
        <v>496.79051828766603</v>
      </c>
    </row>
    <row r="3512" spans="1:6" x14ac:dyDescent="0.3">
      <c r="A3512" s="3"/>
      <c r="B3512" s="4"/>
      <c r="C3512" s="3"/>
      <c r="D3512" s="3">
        <f t="shared" si="136"/>
        <v>4500</v>
      </c>
      <c r="E3512" s="3">
        <v>598</v>
      </c>
      <c r="F3512" s="3">
        <f t="shared" si="135"/>
        <v>512.3652018672808</v>
      </c>
    </row>
    <row r="3513" spans="1:6" x14ac:dyDescent="0.3">
      <c r="A3513" s="3"/>
      <c r="B3513" s="4"/>
      <c r="C3513" s="3"/>
      <c r="D3513" s="3">
        <f t="shared" si="136"/>
        <v>4600</v>
      </c>
      <c r="E3513" s="3">
        <v>604</v>
      </c>
      <c r="F3513" s="3">
        <f t="shared" si="135"/>
        <v>529.00612295356859</v>
      </c>
    </row>
    <row r="3514" spans="1:6" x14ac:dyDescent="0.3">
      <c r="A3514" s="3"/>
      <c r="B3514" s="4"/>
      <c r="C3514" s="3"/>
      <c r="D3514" s="3">
        <f t="shared" si="136"/>
        <v>4700</v>
      </c>
      <c r="E3514" s="3">
        <v>604</v>
      </c>
      <c r="F3514" s="3">
        <f t="shared" si="135"/>
        <v>540.50625606125482</v>
      </c>
    </row>
    <row r="3515" spans="1:6" x14ac:dyDescent="0.3">
      <c r="A3515" s="3"/>
      <c r="B3515" s="4"/>
      <c r="C3515" s="3"/>
      <c r="D3515" s="3">
        <f t="shared" si="136"/>
        <v>4800</v>
      </c>
      <c r="E3515" s="3">
        <v>605</v>
      </c>
      <c r="F3515" s="3">
        <f t="shared" si="135"/>
        <v>552.92030703180365</v>
      </c>
    </row>
    <row r="3516" spans="1:6" x14ac:dyDescent="0.3">
      <c r="A3516" s="3"/>
      <c r="B3516" s="4"/>
      <c r="C3516" s="3"/>
      <c r="D3516" s="3">
        <f t="shared" si="136"/>
        <v>4900</v>
      </c>
      <c r="E3516" s="3">
        <v>609</v>
      </c>
      <c r="F3516" s="3">
        <f t="shared" si="135"/>
        <v>568.1713113683212</v>
      </c>
    </row>
    <row r="3517" spans="1:6" x14ac:dyDescent="0.3">
      <c r="A3517" s="3"/>
      <c r="B3517" s="4"/>
      <c r="C3517" s="3"/>
      <c r="D3517" s="3">
        <f t="shared" si="136"/>
        <v>5000</v>
      </c>
      <c r="E3517" s="3">
        <v>612</v>
      </c>
      <c r="F3517" s="3">
        <f t="shared" si="135"/>
        <v>582.62263757483436</v>
      </c>
    </row>
    <row r="3518" spans="1:6" x14ac:dyDescent="0.3">
      <c r="A3518" s="3"/>
      <c r="B3518" s="4"/>
      <c r="C3518" s="3"/>
      <c r="D3518" s="3">
        <f t="shared" si="136"/>
        <v>5100</v>
      </c>
      <c r="E3518" s="3">
        <v>613</v>
      </c>
      <c r="F3518" s="3">
        <f t="shared" si="135"/>
        <v>595.24612805562242</v>
      </c>
    </row>
    <row r="3519" spans="1:6" x14ac:dyDescent="0.3">
      <c r="A3519" s="3"/>
      <c r="B3519" s="4"/>
      <c r="C3519" s="3"/>
      <c r="D3519" s="3">
        <f t="shared" si="136"/>
        <v>5200</v>
      </c>
      <c r="E3519" s="3">
        <v>614</v>
      </c>
      <c r="F3519" s="3">
        <f t="shared" si="135"/>
        <v>607.90769844736326</v>
      </c>
    </row>
    <row r="3520" spans="1:6" x14ac:dyDescent="0.3">
      <c r="A3520" s="3"/>
      <c r="B3520" s="4"/>
      <c r="C3520" s="3"/>
      <c r="D3520" s="3">
        <f t="shared" si="136"/>
        <v>5300</v>
      </c>
      <c r="E3520" s="3">
        <v>614</v>
      </c>
      <c r="F3520" s="3">
        <f t="shared" si="135"/>
        <v>619.59823110981245</v>
      </c>
    </row>
    <row r="3521" spans="1:6" x14ac:dyDescent="0.3">
      <c r="A3521" s="3"/>
      <c r="B3521" s="4"/>
      <c r="C3521" s="3"/>
      <c r="D3521" s="3">
        <f t="shared" si="136"/>
        <v>5400</v>
      </c>
      <c r="E3521" s="3">
        <v>613</v>
      </c>
      <c r="F3521" s="3">
        <f t="shared" si="135"/>
        <v>630.26060617654139</v>
      </c>
    </row>
    <row r="3522" spans="1:6" x14ac:dyDescent="0.3">
      <c r="A3522" s="3"/>
      <c r="B3522" s="4"/>
      <c r="C3522" s="3"/>
      <c r="D3522" s="3">
        <f t="shared" si="136"/>
        <v>5500</v>
      </c>
      <c r="E3522" s="3">
        <v>613</v>
      </c>
      <c r="F3522" s="3">
        <f t="shared" si="135"/>
        <v>641.9320988835143</v>
      </c>
    </row>
    <row r="3523" spans="1:6" x14ac:dyDescent="0.3">
      <c r="A3523" s="3"/>
      <c r="B3523" s="4"/>
      <c r="C3523" s="3"/>
      <c r="D3523" s="3">
        <f t="shared" si="136"/>
        <v>5600</v>
      </c>
      <c r="E3523" s="3">
        <v>610</v>
      </c>
      <c r="F3523" s="3">
        <f t="shared" si="135"/>
        <v>650.40487907046861</v>
      </c>
    </row>
    <row r="3524" spans="1:6" x14ac:dyDescent="0.3">
      <c r="A3524" s="3"/>
      <c r="B3524" s="4"/>
      <c r="C3524" s="3"/>
      <c r="D3524" s="3">
        <f t="shared" si="136"/>
        <v>5700</v>
      </c>
      <c r="E3524" s="3">
        <v>605</v>
      </c>
      <c r="F3524" s="3">
        <f t="shared" si="135"/>
        <v>656.59286460026681</v>
      </c>
    </row>
    <row r="3525" spans="1:6" x14ac:dyDescent="0.3">
      <c r="A3525" s="3"/>
      <c r="B3525" s="4"/>
      <c r="C3525" s="3"/>
      <c r="D3525" s="3">
        <f t="shared" si="136"/>
        <v>5800</v>
      </c>
      <c r="E3525" s="3">
        <v>601</v>
      </c>
      <c r="F3525" s="3">
        <f t="shared" si="135"/>
        <v>663.69476799292727</v>
      </c>
    </row>
    <row r="3526" spans="1:6" x14ac:dyDescent="0.3">
      <c r="A3526" s="3"/>
      <c r="B3526" s="4"/>
      <c r="C3526" s="3"/>
      <c r="D3526" s="3">
        <f t="shared" si="136"/>
        <v>5900</v>
      </c>
      <c r="E3526" s="3">
        <v>597</v>
      </c>
      <c r="F3526" s="3">
        <f t="shared" si="135"/>
        <v>670.64435174177754</v>
      </c>
    </row>
    <row r="3527" spans="1:6" x14ac:dyDescent="0.3">
      <c r="A3527" s="3"/>
      <c r="B3527" s="4"/>
      <c r="C3527" s="3"/>
      <c r="D3527" s="3">
        <f t="shared" si="136"/>
        <v>6000</v>
      </c>
      <c r="E3527" s="3">
        <v>592</v>
      </c>
      <c r="F3527" s="3">
        <f t="shared" si="135"/>
        <v>676.29921851823906</v>
      </c>
    </row>
    <row r="3528" spans="1:6" x14ac:dyDescent="0.3">
      <c r="A3528" s="3"/>
      <c r="B3528" s="4"/>
      <c r="C3528" s="3"/>
      <c r="D3528" s="3">
        <f t="shared" si="136"/>
        <v>6100</v>
      </c>
      <c r="E3528" s="3">
        <v>586</v>
      </c>
      <c r="F3528" s="3">
        <f t="shared" si="135"/>
        <v>680.60224845588334</v>
      </c>
    </row>
    <row r="3529" spans="1:6" x14ac:dyDescent="0.3">
      <c r="A3529" s="3"/>
      <c r="B3529" s="4"/>
      <c r="C3529" s="3"/>
      <c r="D3529" s="3">
        <f t="shared" si="136"/>
        <v>6200</v>
      </c>
      <c r="E3529" s="3">
        <v>581</v>
      </c>
      <c r="F3529" s="3">
        <f t="shared" si="135"/>
        <v>685.85727616734266</v>
      </c>
    </row>
    <row r="3530" spans="1:6" x14ac:dyDescent="0.3">
      <c r="A3530" s="3"/>
      <c r="B3530" s="4"/>
      <c r="C3530" s="3"/>
      <c r="D3530" s="3">
        <f t="shared" si="136"/>
        <v>6300</v>
      </c>
      <c r="E3530" s="3">
        <v>578</v>
      </c>
      <c r="F3530" s="3">
        <f t="shared" si="135"/>
        <v>693.320938714053</v>
      </c>
    </row>
    <row r="3531" spans="1:6" x14ac:dyDescent="0.3">
      <c r="A3531" s="3"/>
      <c r="B3531" s="4"/>
      <c r="C3531" s="3"/>
      <c r="D3531" s="3">
        <f t="shared" si="136"/>
        <v>6400</v>
      </c>
      <c r="E3531" s="3">
        <v>574</v>
      </c>
      <c r="F3531" s="3">
        <f t="shared" si="135"/>
        <v>699.45180437742204</v>
      </c>
    </row>
    <row r="3532" spans="1:6" x14ac:dyDescent="0.3">
      <c r="A3532" s="3"/>
      <c r="B3532" s="4"/>
      <c r="C3532" s="3"/>
      <c r="D3532" s="3">
        <f t="shared" si="136"/>
        <v>6500</v>
      </c>
      <c r="E3532" s="3">
        <v>570</v>
      </c>
      <c r="F3532" s="3">
        <f t="shared" si="135"/>
        <v>705.43035039698077</v>
      </c>
    </row>
    <row r="3533" spans="1:6" x14ac:dyDescent="0.3">
      <c r="A3533" s="3"/>
      <c r="B3533" s="4"/>
      <c r="C3533" s="3"/>
      <c r="D3533" s="3">
        <f t="shared" si="136"/>
        <v>6600</v>
      </c>
      <c r="E3533" s="3"/>
      <c r="F3533" s="3">
        <f t="shared" si="135"/>
        <v>0</v>
      </c>
    </row>
    <row r="3534" spans="1:6" x14ac:dyDescent="0.3">
      <c r="A3534" s="3"/>
      <c r="B3534" s="4"/>
      <c r="C3534" s="3"/>
      <c r="D3534" s="3">
        <f t="shared" si="136"/>
        <v>6700</v>
      </c>
      <c r="E3534" s="3"/>
      <c r="F3534" s="3">
        <f t="shared" si="135"/>
        <v>0</v>
      </c>
    </row>
    <row r="3535" spans="1:6" x14ac:dyDescent="0.3">
      <c r="A3535" s="3"/>
      <c r="B3535" s="4"/>
      <c r="C3535" s="3"/>
      <c r="D3535" s="3">
        <f t="shared" si="136"/>
        <v>6800</v>
      </c>
      <c r="E3535" s="3"/>
      <c r="F3535" s="3">
        <f t="shared" si="135"/>
        <v>0</v>
      </c>
    </row>
    <row r="3536" spans="1:6" x14ac:dyDescent="0.3">
      <c r="A3536" s="3"/>
      <c r="B3536" s="4"/>
      <c r="C3536" s="3"/>
      <c r="D3536" s="3">
        <f t="shared" si="136"/>
        <v>6900</v>
      </c>
      <c r="E3536" s="3"/>
      <c r="F3536" s="3">
        <f t="shared" si="135"/>
        <v>0</v>
      </c>
    </row>
    <row r="3537" spans="1:6" x14ac:dyDescent="0.3">
      <c r="A3537" s="3"/>
      <c r="B3537" s="4"/>
      <c r="C3537" s="3"/>
      <c r="D3537" s="3">
        <f t="shared" si="136"/>
        <v>7000</v>
      </c>
      <c r="E3537" s="3"/>
      <c r="F3537" s="3">
        <f t="shared" si="135"/>
        <v>0</v>
      </c>
    </row>
    <row r="3538" spans="1:6" x14ac:dyDescent="0.3">
      <c r="A3538" s="3"/>
      <c r="B3538" s="4" t="s">
        <v>25</v>
      </c>
      <c r="C3538" s="3" t="s">
        <v>177</v>
      </c>
      <c r="D3538" s="3" t="s">
        <v>272</v>
      </c>
      <c r="E3538" s="3">
        <v>3.78</v>
      </c>
    </row>
    <row r="3539" spans="1:6" x14ac:dyDescent="0.3">
      <c r="A3539" s="3"/>
      <c r="B3539" s="4"/>
      <c r="C3539" s="3">
        <v>10.48</v>
      </c>
      <c r="D3539" s="3" t="s">
        <v>273</v>
      </c>
      <c r="E3539" s="3">
        <v>4.25</v>
      </c>
    </row>
    <row r="3540" spans="1:6" x14ac:dyDescent="0.3">
      <c r="A3540" s="3"/>
      <c r="B3540" s="4"/>
      <c r="C3540" s="3"/>
      <c r="D3540" s="4" t="s">
        <v>274</v>
      </c>
      <c r="E3540" s="3">
        <v>2.2000000000000002</v>
      </c>
    </row>
    <row r="3541" spans="1:6" x14ac:dyDescent="0.3">
      <c r="A3541" s="3"/>
      <c r="B3541" s="4"/>
      <c r="C3541" s="3"/>
      <c r="D3541" s="4" t="s">
        <v>275</v>
      </c>
      <c r="E3541" s="3">
        <v>252</v>
      </c>
    </row>
    <row r="3542" spans="1:6" x14ac:dyDescent="0.3">
      <c r="A3542" s="3"/>
      <c r="B3542" s="4"/>
      <c r="C3542" s="3"/>
      <c r="D3542" s="4" t="s">
        <v>276</v>
      </c>
      <c r="E3542" s="3">
        <v>0.69199999999999995</v>
      </c>
    </row>
    <row r="3543" spans="1:6" ht="28.8" x14ac:dyDescent="0.3">
      <c r="A3543" s="3"/>
      <c r="B3543" s="4"/>
      <c r="C3543" s="3"/>
      <c r="D3543" s="4" t="s">
        <v>277</v>
      </c>
      <c r="E3543" s="3">
        <v>429</v>
      </c>
    </row>
    <row r="3544" spans="1:6" x14ac:dyDescent="0.3">
      <c r="A3544" s="3"/>
      <c r="B3544" s="4"/>
      <c r="C3544" s="3"/>
      <c r="D3544" s="3">
        <f>2500</f>
        <v>2500</v>
      </c>
      <c r="E3544" s="3">
        <v>490</v>
      </c>
      <c r="F3544" s="3">
        <f>E3544*D3544*2*PI()/60/550</f>
        <v>233.23945458469674</v>
      </c>
    </row>
    <row r="3545" spans="1:6" x14ac:dyDescent="0.3">
      <c r="A3545" s="3"/>
      <c r="B3545" s="4"/>
      <c r="C3545" s="3"/>
      <c r="D3545" s="3">
        <f>2600</f>
        <v>2600</v>
      </c>
      <c r="E3545" s="3">
        <v>493</v>
      </c>
      <c r="F3545" s="3">
        <f t="shared" ref="F3545:F3589" si="137">E3545*D3545*2*PI()/60/550</f>
        <v>244.05414929523619</v>
      </c>
    </row>
    <row r="3546" spans="1:6" x14ac:dyDescent="0.3">
      <c r="A3546" s="3"/>
      <c r="B3546" s="4"/>
      <c r="C3546" s="3"/>
      <c r="D3546" s="3">
        <f t="shared" ref="D3546:D3589" si="138">D3545+100</f>
        <v>2700</v>
      </c>
      <c r="E3546" s="3">
        <v>506</v>
      </c>
      <c r="F3546" s="3">
        <f t="shared" si="137"/>
        <v>260.12387171723481</v>
      </c>
    </row>
    <row r="3547" spans="1:6" x14ac:dyDescent="0.3">
      <c r="A3547" s="3"/>
      <c r="B3547" s="4"/>
      <c r="C3547" s="3"/>
      <c r="D3547" s="3">
        <f t="shared" si="138"/>
        <v>2800</v>
      </c>
      <c r="E3547" s="3">
        <v>512</v>
      </c>
      <c r="F3547" s="3">
        <f t="shared" si="137"/>
        <v>272.95680170826222</v>
      </c>
    </row>
    <row r="3548" spans="1:6" x14ac:dyDescent="0.3">
      <c r="A3548" s="3"/>
      <c r="B3548" s="4"/>
      <c r="C3548" s="3"/>
      <c r="D3548" s="3">
        <f t="shared" si="138"/>
        <v>2900</v>
      </c>
      <c r="E3548" s="3">
        <v>512</v>
      </c>
      <c r="F3548" s="3">
        <f t="shared" si="137"/>
        <v>282.70525891212878</v>
      </c>
    </row>
    <row r="3549" spans="1:6" x14ac:dyDescent="0.3">
      <c r="A3549" s="3"/>
      <c r="B3549" s="4"/>
      <c r="C3549" s="3"/>
      <c r="D3549" s="3">
        <f>D3548+100</f>
        <v>3000</v>
      </c>
      <c r="E3549" s="3">
        <v>509</v>
      </c>
      <c r="F3549" s="3">
        <f t="shared" si="137"/>
        <v>290.74012012312812</v>
      </c>
    </row>
    <row r="3550" spans="1:6" x14ac:dyDescent="0.3">
      <c r="A3550" s="3"/>
      <c r="B3550" s="4"/>
      <c r="C3550" s="3"/>
      <c r="D3550" s="3">
        <f t="shared" si="138"/>
        <v>3100</v>
      </c>
      <c r="E3550" s="3">
        <v>494</v>
      </c>
      <c r="F3550" s="3">
        <f t="shared" si="137"/>
        <v>291.5778781640854</v>
      </c>
    </row>
    <row r="3551" spans="1:6" x14ac:dyDescent="0.3">
      <c r="A3551" s="3"/>
      <c r="B3551" s="4"/>
      <c r="C3551" s="3"/>
      <c r="D3551" s="3">
        <f t="shared" si="138"/>
        <v>3200</v>
      </c>
      <c r="E3551" s="3">
        <v>474</v>
      </c>
      <c r="F3551" s="3">
        <f t="shared" si="137"/>
        <v>288.79804466454533</v>
      </c>
    </row>
    <row r="3552" spans="1:6" x14ac:dyDescent="0.3">
      <c r="A3552" s="3"/>
      <c r="B3552" s="4"/>
      <c r="C3552" s="3"/>
      <c r="D3552" s="3">
        <f t="shared" si="138"/>
        <v>3300</v>
      </c>
      <c r="E3552" s="3">
        <v>466</v>
      </c>
      <c r="F3552" s="3">
        <f t="shared" si="137"/>
        <v>292.79643531456873</v>
      </c>
    </row>
    <row r="3553" spans="1:6" x14ac:dyDescent="0.3">
      <c r="A3553" s="3"/>
      <c r="B3553" s="4"/>
      <c r="C3553" s="3"/>
      <c r="D3553" s="3">
        <f t="shared" si="138"/>
        <v>3400</v>
      </c>
      <c r="E3553" s="3">
        <v>472</v>
      </c>
      <c r="F3553" s="3">
        <f t="shared" si="137"/>
        <v>305.55320548369093</v>
      </c>
    </row>
    <row r="3554" spans="1:6" x14ac:dyDescent="0.3">
      <c r="A3554" s="3"/>
      <c r="B3554" s="4"/>
      <c r="C3554" s="3"/>
      <c r="D3554" s="3">
        <f t="shared" si="138"/>
        <v>3500</v>
      </c>
      <c r="E3554" s="3">
        <v>487</v>
      </c>
      <c r="F3554" s="3">
        <f t="shared" si="137"/>
        <v>324.53604109356377</v>
      </c>
    </row>
    <row r="3555" spans="1:6" x14ac:dyDescent="0.3">
      <c r="A3555" s="3"/>
      <c r="B3555" s="4"/>
      <c r="C3555" s="3"/>
      <c r="D3555" s="3">
        <f t="shared" si="138"/>
        <v>3600</v>
      </c>
      <c r="E3555" s="3">
        <v>504</v>
      </c>
      <c r="F3555" s="3">
        <f t="shared" si="137"/>
        <v>345.46095216201945</v>
      </c>
    </row>
    <row r="3556" spans="1:6" x14ac:dyDescent="0.3">
      <c r="A3556" s="3"/>
      <c r="B3556" s="4"/>
      <c r="C3556" s="3"/>
      <c r="D3556" s="3">
        <f t="shared" si="138"/>
        <v>3700</v>
      </c>
      <c r="E3556" s="3">
        <v>519</v>
      </c>
      <c r="F3556" s="3">
        <f t="shared" si="137"/>
        <v>365.62426501142301</v>
      </c>
    </row>
    <row r="3557" spans="1:6" x14ac:dyDescent="0.3">
      <c r="A3557" s="3"/>
      <c r="B3557" s="4"/>
      <c r="C3557" s="3"/>
      <c r="D3557" s="3">
        <f t="shared" si="138"/>
        <v>3800</v>
      </c>
      <c r="E3557" s="3">
        <v>535</v>
      </c>
      <c r="F3557" s="3">
        <f t="shared" si="137"/>
        <v>387.08229483321509</v>
      </c>
    </row>
    <row r="3558" spans="1:6" x14ac:dyDescent="0.3">
      <c r="A3558" s="3"/>
      <c r="B3558" s="4"/>
      <c r="C3558" s="3"/>
      <c r="D3558" s="3">
        <f t="shared" si="138"/>
        <v>3900</v>
      </c>
      <c r="E3558" s="3">
        <v>550</v>
      </c>
      <c r="F3558" s="3">
        <f t="shared" si="137"/>
        <v>408.40704496667308</v>
      </c>
    </row>
    <row r="3559" spans="1:6" x14ac:dyDescent="0.3">
      <c r="A3559" s="3"/>
      <c r="B3559" s="4"/>
      <c r="C3559" s="3"/>
      <c r="D3559" s="3">
        <f t="shared" si="138"/>
        <v>4000</v>
      </c>
      <c r="E3559" s="3">
        <v>561</v>
      </c>
      <c r="F3559" s="3">
        <f t="shared" si="137"/>
        <v>427.25660088821184</v>
      </c>
    </row>
    <row r="3560" spans="1:6" x14ac:dyDescent="0.3">
      <c r="A3560" s="3"/>
      <c r="B3560" s="4"/>
      <c r="C3560" s="3"/>
      <c r="D3560" s="3">
        <f t="shared" si="138"/>
        <v>4100</v>
      </c>
      <c r="E3560" s="3">
        <v>568</v>
      </c>
      <c r="F3560" s="3">
        <f t="shared" si="137"/>
        <v>443.40248313211578</v>
      </c>
    </row>
    <row r="3561" spans="1:6" x14ac:dyDescent="0.3">
      <c r="A3561" s="3"/>
      <c r="B3561" s="4"/>
      <c r="C3561" s="3"/>
      <c r="D3561" s="3">
        <f t="shared" si="138"/>
        <v>4200</v>
      </c>
      <c r="E3561" s="3">
        <v>574</v>
      </c>
      <c r="F3561" s="3">
        <f t="shared" si="137"/>
        <v>459.01524662268326</v>
      </c>
    </row>
    <row r="3562" spans="1:6" x14ac:dyDescent="0.3">
      <c r="A3562" s="3"/>
      <c r="B3562" s="4"/>
      <c r="C3562" s="3"/>
      <c r="D3562" s="3">
        <f t="shared" si="138"/>
        <v>4300</v>
      </c>
      <c r="E3562" s="3">
        <v>578</v>
      </c>
      <c r="F3562" s="3">
        <f t="shared" si="137"/>
        <v>473.2190534080043</v>
      </c>
    </row>
    <row r="3563" spans="1:6" x14ac:dyDescent="0.3">
      <c r="A3563" s="3"/>
      <c r="B3563" s="4"/>
      <c r="C3563" s="3"/>
      <c r="D3563" s="3">
        <f t="shared" si="138"/>
        <v>4400</v>
      </c>
      <c r="E3563" s="3">
        <v>583</v>
      </c>
      <c r="F3563" s="3">
        <f t="shared" si="137"/>
        <v>488.41293787809309</v>
      </c>
    </row>
    <row r="3564" spans="1:6" x14ac:dyDescent="0.3">
      <c r="A3564" s="3"/>
      <c r="B3564" s="4"/>
      <c r="C3564" s="3"/>
      <c r="D3564" s="3">
        <f t="shared" si="138"/>
        <v>4500</v>
      </c>
      <c r="E3564" s="3">
        <v>587</v>
      </c>
      <c r="F3564" s="3">
        <f t="shared" si="137"/>
        <v>502.94042390651146</v>
      </c>
    </row>
    <row r="3565" spans="1:6" x14ac:dyDescent="0.3">
      <c r="A3565" s="3"/>
      <c r="B3565" s="4"/>
      <c r="C3565" s="3"/>
      <c r="D3565" s="3">
        <f t="shared" si="138"/>
        <v>4600</v>
      </c>
      <c r="E3565" s="3">
        <v>591</v>
      </c>
      <c r="F3565" s="3">
        <f t="shared" si="137"/>
        <v>517.62022957874012</v>
      </c>
    </row>
    <row r="3566" spans="1:6" x14ac:dyDescent="0.3">
      <c r="A3566" s="3"/>
      <c r="B3566" s="4"/>
      <c r="C3566" s="3"/>
      <c r="D3566" s="3">
        <f t="shared" si="138"/>
        <v>4700</v>
      </c>
      <c r="E3566" s="3">
        <v>591</v>
      </c>
      <c r="F3566" s="3">
        <f t="shared" si="137"/>
        <v>528.87284326523434</v>
      </c>
    </row>
    <row r="3567" spans="1:6" x14ac:dyDescent="0.3">
      <c r="A3567" s="3"/>
      <c r="B3567" s="4"/>
      <c r="C3567" s="3"/>
      <c r="D3567" s="3">
        <f t="shared" si="138"/>
        <v>4800</v>
      </c>
      <c r="E3567" s="3">
        <v>588</v>
      </c>
      <c r="F3567" s="3">
        <f t="shared" si="137"/>
        <v>537.38370336314131</v>
      </c>
    </row>
    <row r="3568" spans="1:6" x14ac:dyDescent="0.3">
      <c r="A3568" s="3"/>
      <c r="B3568" s="4"/>
      <c r="C3568" s="3"/>
      <c r="D3568" s="3">
        <f t="shared" si="138"/>
        <v>4900</v>
      </c>
      <c r="E3568" s="3">
        <v>584</v>
      </c>
      <c r="F3568" s="3">
        <f t="shared" si="137"/>
        <v>544.84736590985165</v>
      </c>
    </row>
    <row r="3569" spans="1:6" x14ac:dyDescent="0.3">
      <c r="A3569" s="3"/>
      <c r="B3569" s="4"/>
      <c r="C3569" s="3"/>
      <c r="D3569" s="3">
        <f t="shared" si="138"/>
        <v>5000</v>
      </c>
      <c r="E3569" s="3">
        <v>583</v>
      </c>
      <c r="F3569" s="3">
        <f t="shared" si="137"/>
        <v>555.01470213419668</v>
      </c>
    </row>
    <row r="3570" spans="1:6" x14ac:dyDescent="0.3">
      <c r="A3570" s="3"/>
      <c r="B3570" s="4"/>
      <c r="C3570" s="3"/>
      <c r="D3570" s="3">
        <f t="shared" si="138"/>
        <v>5100</v>
      </c>
      <c r="E3570" s="3">
        <v>586</v>
      </c>
      <c r="F3570" s="3">
        <f t="shared" si="137"/>
        <v>569.02810936475487</v>
      </c>
    </row>
    <row r="3571" spans="1:6" x14ac:dyDescent="0.3">
      <c r="A3571" s="3"/>
      <c r="B3571" s="4"/>
      <c r="C3571" s="3"/>
      <c r="D3571" s="3">
        <f t="shared" si="138"/>
        <v>5200</v>
      </c>
      <c r="E3571" s="3">
        <v>591</v>
      </c>
      <c r="F3571" s="3">
        <f t="shared" si="137"/>
        <v>585.13591169770621</v>
      </c>
    </row>
    <row r="3572" spans="1:6" x14ac:dyDescent="0.3">
      <c r="A3572" s="3"/>
      <c r="B3572" s="4"/>
      <c r="C3572" s="3"/>
      <c r="D3572" s="3">
        <f t="shared" si="138"/>
        <v>5300</v>
      </c>
      <c r="E3572" s="3">
        <v>594</v>
      </c>
      <c r="F3572" s="3">
        <f t="shared" si="137"/>
        <v>599.41587830493245</v>
      </c>
    </row>
    <row r="3573" spans="1:6" x14ac:dyDescent="0.3">
      <c r="A3573" s="3"/>
      <c r="B3573" s="4"/>
      <c r="C3573" s="3"/>
      <c r="D3573" s="3">
        <f t="shared" si="138"/>
        <v>5400</v>
      </c>
      <c r="E3573" s="3">
        <v>593</v>
      </c>
      <c r="F3573" s="3">
        <f t="shared" si="137"/>
        <v>609.69745426213547</v>
      </c>
    </row>
    <row r="3574" spans="1:6" x14ac:dyDescent="0.3">
      <c r="A3574" s="3"/>
      <c r="B3574" s="4"/>
      <c r="C3574" s="3"/>
      <c r="D3574" s="3">
        <f t="shared" si="138"/>
        <v>5500</v>
      </c>
      <c r="E3574" s="3">
        <v>592</v>
      </c>
      <c r="F3574" s="3">
        <f t="shared" si="137"/>
        <v>619.94095030838594</v>
      </c>
    </row>
    <row r="3575" spans="1:6" x14ac:dyDescent="0.3">
      <c r="A3575" s="3"/>
      <c r="B3575" s="4"/>
      <c r="C3575" s="3"/>
      <c r="D3575" s="3">
        <f t="shared" si="138"/>
        <v>5600</v>
      </c>
      <c r="E3575" s="3">
        <v>591</v>
      </c>
      <c r="F3575" s="3">
        <f t="shared" si="137"/>
        <v>630.14636644368352</v>
      </c>
    </row>
    <row r="3576" spans="1:6" x14ac:dyDescent="0.3">
      <c r="A3576" s="3"/>
      <c r="B3576" s="4"/>
      <c r="C3576" s="3"/>
      <c r="D3576" s="3">
        <f t="shared" si="138"/>
        <v>5700</v>
      </c>
      <c r="E3576" s="3">
        <v>588</v>
      </c>
      <c r="F3576" s="3">
        <f t="shared" si="137"/>
        <v>638.14314774373042</v>
      </c>
    </row>
    <row r="3577" spans="1:6" x14ac:dyDescent="0.3">
      <c r="A3577" s="3"/>
      <c r="B3577" s="4"/>
      <c r="C3577" s="3"/>
      <c r="D3577" s="3">
        <f t="shared" si="138"/>
        <v>5800</v>
      </c>
      <c r="E3577" s="3">
        <v>583</v>
      </c>
      <c r="F3577" s="3">
        <f t="shared" si="137"/>
        <v>643.81705447566821</v>
      </c>
    </row>
    <row r="3578" spans="1:6" x14ac:dyDescent="0.3">
      <c r="A3578" s="3"/>
      <c r="B3578" s="4"/>
      <c r="C3578" s="3"/>
      <c r="D3578" s="3">
        <f t="shared" si="138"/>
        <v>5900</v>
      </c>
      <c r="E3578" s="3">
        <v>578</v>
      </c>
      <c r="F3578" s="3">
        <f t="shared" si="137"/>
        <v>649.30056165284316</v>
      </c>
    </row>
    <row r="3579" spans="1:6" x14ac:dyDescent="0.3">
      <c r="A3579" s="3"/>
      <c r="B3579" s="4"/>
      <c r="C3579" s="3"/>
      <c r="D3579" s="3">
        <f t="shared" si="138"/>
        <v>6000</v>
      </c>
      <c r="E3579" s="3">
        <v>572</v>
      </c>
      <c r="F3579" s="3">
        <f t="shared" si="137"/>
        <v>653.45127194667702</v>
      </c>
    </row>
    <row r="3580" spans="1:6" x14ac:dyDescent="0.3">
      <c r="A3580" s="3"/>
      <c r="B3580" s="4"/>
      <c r="C3580" s="3"/>
      <c r="D3580" s="3">
        <f t="shared" si="138"/>
        <v>6100</v>
      </c>
      <c r="E3580" s="3">
        <v>565</v>
      </c>
      <c r="F3580" s="3">
        <f t="shared" si="137"/>
        <v>656.21206549074066</v>
      </c>
    </row>
    <row r="3581" spans="1:6" x14ac:dyDescent="0.3">
      <c r="A3581" s="3"/>
      <c r="B3581" s="4"/>
      <c r="C3581" s="3"/>
      <c r="D3581" s="3">
        <f t="shared" si="138"/>
        <v>6200</v>
      </c>
      <c r="E3581" s="3">
        <v>561</v>
      </c>
      <c r="F3581" s="3">
        <f t="shared" si="137"/>
        <v>662.24773137672844</v>
      </c>
    </row>
    <row r="3582" spans="1:6" x14ac:dyDescent="0.3">
      <c r="A3582" s="3"/>
      <c r="B3582" s="4"/>
      <c r="C3582" s="3"/>
      <c r="D3582" s="3">
        <f t="shared" si="138"/>
        <v>6300</v>
      </c>
      <c r="E3582" s="3">
        <v>558</v>
      </c>
      <c r="F3582" s="3">
        <f t="shared" si="137"/>
        <v>669.33059481391274</v>
      </c>
    </row>
    <row r="3583" spans="1:6" x14ac:dyDescent="0.3">
      <c r="A3583" s="3"/>
      <c r="B3583" s="4"/>
      <c r="C3583" s="3"/>
      <c r="D3583" s="3">
        <f t="shared" si="138"/>
        <v>6400</v>
      </c>
      <c r="E3583" s="3">
        <v>543</v>
      </c>
      <c r="F3583" s="3">
        <f t="shared" si="137"/>
        <v>661.67653271243944</v>
      </c>
    </row>
    <row r="3584" spans="1:6" x14ac:dyDescent="0.3">
      <c r="A3584" s="3"/>
      <c r="B3584" s="4"/>
      <c r="C3584" s="3"/>
      <c r="D3584" s="3">
        <f t="shared" si="138"/>
        <v>6500</v>
      </c>
      <c r="E3584" s="3">
        <v>519</v>
      </c>
      <c r="F3584" s="3">
        <f t="shared" si="137"/>
        <v>642.31289799304045</v>
      </c>
    </row>
    <row r="3585" spans="1:6" x14ac:dyDescent="0.3">
      <c r="A3585" s="3"/>
      <c r="B3585" s="4"/>
      <c r="C3585" s="3"/>
      <c r="D3585" s="3">
        <f t="shared" si="138"/>
        <v>6600</v>
      </c>
      <c r="E3585" s="3"/>
      <c r="F3585" s="3">
        <f t="shared" si="137"/>
        <v>0</v>
      </c>
    </row>
    <row r="3586" spans="1:6" x14ac:dyDescent="0.3">
      <c r="A3586" s="3"/>
      <c r="B3586" s="4"/>
      <c r="C3586" s="3"/>
      <c r="D3586" s="3">
        <f t="shared" si="138"/>
        <v>6700</v>
      </c>
      <c r="E3586" s="3"/>
      <c r="F3586" s="3">
        <f t="shared" si="137"/>
        <v>0</v>
      </c>
    </row>
    <row r="3587" spans="1:6" x14ac:dyDescent="0.3">
      <c r="A3587" s="3"/>
      <c r="B3587" s="4"/>
      <c r="C3587" s="3"/>
      <c r="D3587" s="3">
        <f t="shared" si="138"/>
        <v>6800</v>
      </c>
      <c r="E3587" s="3"/>
      <c r="F3587" s="3">
        <f t="shared" si="137"/>
        <v>0</v>
      </c>
    </row>
    <row r="3588" spans="1:6" x14ac:dyDescent="0.3">
      <c r="A3588" s="3"/>
      <c r="B3588" s="4"/>
      <c r="C3588" s="3"/>
      <c r="D3588" s="3">
        <f t="shared" si="138"/>
        <v>6900</v>
      </c>
      <c r="E3588" s="3"/>
      <c r="F3588" s="3">
        <f t="shared" si="137"/>
        <v>0</v>
      </c>
    </row>
    <row r="3589" spans="1:6" x14ac:dyDescent="0.3">
      <c r="A3589" s="3"/>
      <c r="B3589" s="4"/>
      <c r="C3589" s="3"/>
      <c r="D3589" s="3">
        <f t="shared" si="138"/>
        <v>7000</v>
      </c>
      <c r="E3589" s="3"/>
      <c r="F3589" s="3">
        <f t="shared" si="137"/>
        <v>0</v>
      </c>
    </row>
    <row r="3590" spans="1:6" x14ac:dyDescent="0.3">
      <c r="A3590" s="3"/>
      <c r="B3590" s="4" t="s">
        <v>25</v>
      </c>
      <c r="C3590" s="3" t="s">
        <v>83</v>
      </c>
      <c r="D3590" s="3" t="s">
        <v>272</v>
      </c>
      <c r="E3590" s="3">
        <v>3.75</v>
      </c>
    </row>
    <row r="3591" spans="1:6" x14ac:dyDescent="0.3">
      <c r="A3591" s="3"/>
      <c r="B3591" s="4"/>
      <c r="C3591" s="3">
        <v>10.220000000000001</v>
      </c>
      <c r="D3591" s="3" t="s">
        <v>273</v>
      </c>
      <c r="E3591" s="3">
        <v>4.1550000000000002</v>
      </c>
    </row>
    <row r="3592" spans="1:6" x14ac:dyDescent="0.3">
      <c r="A3592" s="3"/>
      <c r="B3592" s="4"/>
      <c r="C3592" s="3"/>
      <c r="D3592" s="4" t="s">
        <v>274</v>
      </c>
      <c r="E3592" s="3">
        <v>2.08</v>
      </c>
    </row>
    <row r="3593" spans="1:6" x14ac:dyDescent="0.3">
      <c r="A3593" s="3"/>
      <c r="B3593" s="4"/>
      <c r="C3593" s="3"/>
      <c r="D3593" s="4" t="s">
        <v>275</v>
      </c>
      <c r="E3593" s="3">
        <v>244</v>
      </c>
    </row>
    <row r="3594" spans="1:6" x14ac:dyDescent="0.3">
      <c r="A3594" s="3"/>
      <c r="B3594" s="4"/>
      <c r="C3594" s="3"/>
      <c r="D3594" s="4" t="s">
        <v>276</v>
      </c>
      <c r="E3594" s="3">
        <v>0.65800000000000003</v>
      </c>
    </row>
    <row r="3595" spans="1:6" ht="28.8" x14ac:dyDescent="0.3">
      <c r="A3595" s="3"/>
      <c r="B3595" s="4"/>
      <c r="C3595" s="3"/>
      <c r="D3595" s="4" t="s">
        <v>277</v>
      </c>
      <c r="E3595" s="3">
        <v>407</v>
      </c>
    </row>
    <row r="3596" spans="1:6" x14ac:dyDescent="0.3">
      <c r="A3596" s="3"/>
      <c r="B3596" s="4"/>
      <c r="C3596" s="3"/>
      <c r="D3596" s="3">
        <f>2500</f>
        <v>2500</v>
      </c>
      <c r="E3596" s="3">
        <v>464</v>
      </c>
      <c r="F3596" s="3">
        <f>E3596*D3596*2*PI()/60/550</f>
        <v>220.86348352510061</v>
      </c>
    </row>
    <row r="3597" spans="1:6" x14ac:dyDescent="0.3">
      <c r="A3597" s="3"/>
      <c r="B3597" s="4"/>
      <c r="C3597" s="3"/>
      <c r="D3597" s="3">
        <f>2600</f>
        <v>2600</v>
      </c>
      <c r="E3597" s="3">
        <v>472</v>
      </c>
      <c r="F3597" s="3">
        <f t="shared" ref="F3597:F3641" si="139">E3597*D3597*2*PI()/60/550</f>
        <v>233.65833360517541</v>
      </c>
    </row>
    <row r="3598" spans="1:6" x14ac:dyDescent="0.3">
      <c r="A3598" s="3"/>
      <c r="B3598" s="4"/>
      <c r="C3598" s="3"/>
      <c r="D3598" s="3">
        <f t="shared" ref="D3598:D3641" si="140">D3597+100</f>
        <v>2700</v>
      </c>
      <c r="E3598" s="3">
        <v>480</v>
      </c>
      <c r="F3598" s="3">
        <f t="shared" si="139"/>
        <v>246.75782297287105</v>
      </c>
    </row>
    <row r="3599" spans="1:6" x14ac:dyDescent="0.3">
      <c r="A3599" s="3"/>
      <c r="B3599" s="4"/>
      <c r="C3599" s="3"/>
      <c r="D3599" s="3">
        <f t="shared" si="140"/>
        <v>2800</v>
      </c>
      <c r="E3599" s="3">
        <v>487</v>
      </c>
      <c r="F3599" s="3">
        <f t="shared" si="139"/>
        <v>259.62883287485101</v>
      </c>
    </row>
    <row r="3600" spans="1:6" x14ac:dyDescent="0.3">
      <c r="A3600" s="3"/>
      <c r="B3600" s="4"/>
      <c r="C3600" s="3"/>
      <c r="D3600" s="3">
        <f t="shared" si="140"/>
        <v>2900</v>
      </c>
      <c r="E3600" s="3">
        <v>494</v>
      </c>
      <c r="F3600" s="3">
        <f t="shared" si="139"/>
        <v>272.76640215349926</v>
      </c>
    </row>
    <row r="3601" spans="1:6" x14ac:dyDescent="0.3">
      <c r="A3601" s="3"/>
      <c r="B3601" s="4"/>
      <c r="C3601" s="3"/>
      <c r="D3601" s="3">
        <f>D3600+100</f>
        <v>3000</v>
      </c>
      <c r="E3601" s="3">
        <v>498</v>
      </c>
      <c r="F3601" s="3">
        <f t="shared" si="139"/>
        <v>284.45693481594856</v>
      </c>
    </row>
    <row r="3602" spans="1:6" x14ac:dyDescent="0.3">
      <c r="A3602" s="3"/>
      <c r="B3602" s="4"/>
      <c r="C3602" s="3"/>
      <c r="D3602" s="3">
        <f t="shared" si="140"/>
        <v>3100</v>
      </c>
      <c r="E3602" s="3">
        <v>502</v>
      </c>
      <c r="F3602" s="3">
        <f t="shared" si="139"/>
        <v>296.29978712220827</v>
      </c>
    </row>
    <row r="3603" spans="1:6" x14ac:dyDescent="0.3">
      <c r="A3603" s="3"/>
      <c r="B3603" s="4"/>
      <c r="C3603" s="3"/>
      <c r="D3603" s="3">
        <f t="shared" si="140"/>
        <v>3200</v>
      </c>
      <c r="E3603" s="3">
        <v>499</v>
      </c>
      <c r="F3603" s="3">
        <f t="shared" si="139"/>
        <v>304.03000904558678</v>
      </c>
    </row>
    <row r="3604" spans="1:6" x14ac:dyDescent="0.3">
      <c r="A3604" s="3"/>
      <c r="B3604" s="4"/>
      <c r="C3604" s="3"/>
      <c r="D3604" s="3">
        <f t="shared" si="140"/>
        <v>3300</v>
      </c>
      <c r="E3604" s="3">
        <v>493</v>
      </c>
      <c r="F3604" s="3">
        <f t="shared" si="139"/>
        <v>309.76103564395362</v>
      </c>
    </row>
    <row r="3605" spans="1:6" x14ac:dyDescent="0.3">
      <c r="A3605" s="3"/>
      <c r="B3605" s="4"/>
      <c r="C3605" s="3"/>
      <c r="D3605" s="3">
        <f t="shared" si="140"/>
        <v>3400</v>
      </c>
      <c r="E3605" s="3">
        <v>486</v>
      </c>
      <c r="F3605" s="3">
        <f t="shared" si="139"/>
        <v>314.61622429041057</v>
      </c>
    </row>
    <row r="3606" spans="1:6" x14ac:dyDescent="0.3">
      <c r="A3606" s="3"/>
      <c r="B3606" s="4"/>
      <c r="C3606" s="3"/>
      <c r="D3606" s="3">
        <f t="shared" si="140"/>
        <v>3500</v>
      </c>
      <c r="E3606" s="3">
        <v>480</v>
      </c>
      <c r="F3606" s="3">
        <f t="shared" si="139"/>
        <v>319.87125200186989</v>
      </c>
    </row>
    <row r="3607" spans="1:6" x14ac:dyDescent="0.3">
      <c r="A3607" s="3"/>
      <c r="B3607" s="4"/>
      <c r="C3607" s="3"/>
      <c r="D3607" s="3">
        <f t="shared" si="140"/>
        <v>3600</v>
      </c>
      <c r="E3607" s="3">
        <v>477</v>
      </c>
      <c r="F3607" s="3">
        <f t="shared" si="139"/>
        <v>326.95411543905414</v>
      </c>
    </row>
    <row r="3608" spans="1:6" x14ac:dyDescent="0.3">
      <c r="A3608" s="3"/>
      <c r="B3608" s="4"/>
      <c r="C3608" s="3"/>
      <c r="D3608" s="3">
        <f t="shared" si="140"/>
        <v>3700</v>
      </c>
      <c r="E3608" s="3">
        <v>481</v>
      </c>
      <c r="F3608" s="3">
        <f t="shared" si="139"/>
        <v>338.85408761174267</v>
      </c>
    </row>
    <row r="3609" spans="1:6" x14ac:dyDescent="0.3">
      <c r="A3609" s="3"/>
      <c r="B3609" s="4"/>
      <c r="C3609" s="3"/>
      <c r="D3609" s="3">
        <f t="shared" si="140"/>
        <v>3800</v>
      </c>
      <c r="E3609" s="3">
        <v>493</v>
      </c>
      <c r="F3609" s="3">
        <f t="shared" si="139"/>
        <v>356.69452589303745</v>
      </c>
    </row>
    <row r="3610" spans="1:6" x14ac:dyDescent="0.3">
      <c r="A3610" s="3"/>
      <c r="B3610" s="4"/>
      <c r="C3610" s="3"/>
      <c r="D3610" s="3">
        <f t="shared" si="140"/>
        <v>3900</v>
      </c>
      <c r="E3610" s="3">
        <v>510</v>
      </c>
      <c r="F3610" s="3">
        <f t="shared" si="139"/>
        <v>378.70471442364237</v>
      </c>
    </row>
    <row r="3611" spans="1:6" x14ac:dyDescent="0.3">
      <c r="A3611" s="3"/>
      <c r="B3611" s="4"/>
      <c r="C3611" s="3"/>
      <c r="D3611" s="3">
        <f t="shared" si="140"/>
        <v>4000</v>
      </c>
      <c r="E3611" s="3">
        <v>525</v>
      </c>
      <c r="F3611" s="3">
        <f t="shared" si="139"/>
        <v>399.83906500233735</v>
      </c>
    </row>
    <row r="3612" spans="1:6" x14ac:dyDescent="0.3">
      <c r="A3612" s="3"/>
      <c r="B3612" s="4"/>
      <c r="C3612" s="3"/>
      <c r="D3612" s="3">
        <f t="shared" si="140"/>
        <v>4100</v>
      </c>
      <c r="E3612" s="3">
        <v>539</v>
      </c>
      <c r="F3612" s="3">
        <f t="shared" si="139"/>
        <v>420.76397607079292</v>
      </c>
    </row>
    <row r="3613" spans="1:6" x14ac:dyDescent="0.3">
      <c r="A3613" s="3"/>
      <c r="B3613" s="4"/>
      <c r="C3613" s="3"/>
      <c r="D3613" s="3">
        <f t="shared" si="140"/>
        <v>4200</v>
      </c>
      <c r="E3613" s="3">
        <v>549</v>
      </c>
      <c r="F3613" s="3">
        <f t="shared" si="139"/>
        <v>439.0232933725664</v>
      </c>
    </row>
    <row r="3614" spans="1:6" x14ac:dyDescent="0.3">
      <c r="A3614" s="3"/>
      <c r="B3614" s="4"/>
      <c r="C3614" s="3"/>
      <c r="D3614" s="3">
        <f t="shared" si="140"/>
        <v>4300</v>
      </c>
      <c r="E3614" s="3">
        <v>558</v>
      </c>
      <c r="F3614" s="3">
        <f t="shared" si="139"/>
        <v>456.84469169838485</v>
      </c>
    </row>
    <row r="3615" spans="1:6" x14ac:dyDescent="0.3">
      <c r="A3615" s="3"/>
      <c r="B3615" s="4"/>
      <c r="C3615" s="3"/>
      <c r="D3615" s="3">
        <f t="shared" si="140"/>
        <v>4400</v>
      </c>
      <c r="E3615" s="3">
        <v>565</v>
      </c>
      <c r="F3615" s="3">
        <f t="shared" si="139"/>
        <v>473.33329314086217</v>
      </c>
    </row>
    <row r="3616" spans="1:6" x14ac:dyDescent="0.3">
      <c r="A3616" s="3"/>
      <c r="B3616" s="4"/>
      <c r="C3616" s="3"/>
      <c r="D3616" s="3">
        <f t="shared" si="140"/>
        <v>4500</v>
      </c>
      <c r="E3616" s="3">
        <v>566</v>
      </c>
      <c r="F3616" s="3">
        <f t="shared" si="139"/>
        <v>484.9476659814062</v>
      </c>
    </row>
    <row r="3617" spans="1:6" x14ac:dyDescent="0.3">
      <c r="A3617" s="3"/>
      <c r="B3617" s="4"/>
      <c r="C3617" s="3"/>
      <c r="D3617" s="3">
        <f t="shared" si="140"/>
        <v>4600</v>
      </c>
      <c r="E3617" s="3">
        <v>564</v>
      </c>
      <c r="F3617" s="3">
        <f t="shared" si="139"/>
        <v>493.97260487717335</v>
      </c>
    </row>
    <row r="3618" spans="1:6" x14ac:dyDescent="0.3">
      <c r="A3618" s="3"/>
      <c r="B3618" s="4"/>
      <c r="C3618" s="3"/>
      <c r="D3618" s="3">
        <f t="shared" si="140"/>
        <v>4700</v>
      </c>
      <c r="E3618" s="3">
        <v>563</v>
      </c>
      <c r="F3618" s="3">
        <f t="shared" si="139"/>
        <v>503.81626185842134</v>
      </c>
    </row>
    <row r="3619" spans="1:6" x14ac:dyDescent="0.3">
      <c r="A3619" s="3"/>
      <c r="B3619" s="4"/>
      <c r="C3619" s="3"/>
      <c r="D3619" s="3">
        <f t="shared" si="140"/>
        <v>4800</v>
      </c>
      <c r="E3619" s="3">
        <v>563</v>
      </c>
      <c r="F3619" s="3">
        <f t="shared" si="139"/>
        <v>514.53575679157927</v>
      </c>
    </row>
    <row r="3620" spans="1:6" x14ac:dyDescent="0.3">
      <c r="A3620" s="3"/>
      <c r="B3620" s="4"/>
      <c r="C3620" s="3"/>
      <c r="D3620" s="3">
        <f t="shared" si="140"/>
        <v>4900</v>
      </c>
      <c r="E3620" s="3">
        <v>565</v>
      </c>
      <c r="F3620" s="3">
        <f t="shared" si="139"/>
        <v>527.12116736141468</v>
      </c>
    </row>
    <row r="3621" spans="1:6" x14ac:dyDescent="0.3">
      <c r="A3621" s="3"/>
      <c r="B3621" s="4"/>
      <c r="C3621" s="3"/>
      <c r="D3621" s="3">
        <f t="shared" si="140"/>
        <v>5000</v>
      </c>
      <c r="E3621" s="3">
        <v>562</v>
      </c>
      <c r="F3621" s="3">
        <f t="shared" si="139"/>
        <v>535.02274888407987</v>
      </c>
    </row>
    <row r="3622" spans="1:6" x14ac:dyDescent="0.3">
      <c r="A3622" s="3"/>
      <c r="B3622" s="4"/>
      <c r="C3622" s="3"/>
      <c r="D3622" s="3">
        <f t="shared" si="140"/>
        <v>5100</v>
      </c>
      <c r="E3622" s="3">
        <v>558</v>
      </c>
      <c r="F3622" s="3">
        <f t="shared" si="139"/>
        <v>541.83905294459601</v>
      </c>
    </row>
    <row r="3623" spans="1:6" x14ac:dyDescent="0.3">
      <c r="A3623" s="3"/>
      <c r="B3623" s="4"/>
      <c r="C3623" s="3"/>
      <c r="D3623" s="3">
        <f t="shared" si="140"/>
        <v>5200</v>
      </c>
      <c r="E3623" s="3">
        <v>551</v>
      </c>
      <c r="F3623" s="3">
        <f t="shared" si="139"/>
        <v>545.53280430699851</v>
      </c>
    </row>
    <row r="3624" spans="1:6" x14ac:dyDescent="0.3">
      <c r="A3624" s="3"/>
      <c r="B3624" s="4"/>
      <c r="C3624" s="3"/>
      <c r="D3624" s="3">
        <f t="shared" si="140"/>
        <v>5300</v>
      </c>
      <c r="E3624" s="3">
        <v>546</v>
      </c>
      <c r="F3624" s="3">
        <f t="shared" si="139"/>
        <v>550.9782315732208</v>
      </c>
    </row>
    <row r="3625" spans="1:6" x14ac:dyDescent="0.3">
      <c r="A3625" s="3"/>
      <c r="B3625" s="4"/>
      <c r="C3625" s="3"/>
      <c r="D3625" s="3">
        <f t="shared" si="140"/>
        <v>5400</v>
      </c>
      <c r="E3625" s="3">
        <v>544</v>
      </c>
      <c r="F3625" s="3">
        <f t="shared" si="139"/>
        <v>559.31773207184096</v>
      </c>
    </row>
    <row r="3626" spans="1:6" x14ac:dyDescent="0.3">
      <c r="A3626" s="3"/>
      <c r="B3626" s="4"/>
      <c r="C3626" s="3"/>
      <c r="D3626" s="3">
        <f t="shared" si="140"/>
        <v>5500</v>
      </c>
      <c r="E3626" s="3">
        <v>542</v>
      </c>
      <c r="F3626" s="3">
        <f t="shared" si="139"/>
        <v>567.58107274855593</v>
      </c>
    </row>
    <row r="3627" spans="1:6" x14ac:dyDescent="0.3">
      <c r="A3627" s="3"/>
      <c r="B3627" s="4"/>
      <c r="C3627" s="3"/>
      <c r="D3627" s="3">
        <f t="shared" si="140"/>
        <v>5600</v>
      </c>
      <c r="E3627" s="3">
        <v>544</v>
      </c>
      <c r="F3627" s="3">
        <f t="shared" si="139"/>
        <v>580.03320363005741</v>
      </c>
    </row>
    <row r="3628" spans="1:6" x14ac:dyDescent="0.3">
      <c r="A3628" s="3"/>
      <c r="B3628" s="4"/>
      <c r="C3628" s="3"/>
      <c r="D3628" s="3">
        <f t="shared" si="140"/>
        <v>5700</v>
      </c>
      <c r="E3628" s="3">
        <v>545</v>
      </c>
      <c r="F3628" s="3">
        <f t="shared" si="139"/>
        <v>591.4762168713147</v>
      </c>
    </row>
    <row r="3629" spans="1:6" x14ac:dyDescent="0.3">
      <c r="A3629" s="3"/>
      <c r="B3629" s="4"/>
      <c r="C3629" s="3"/>
      <c r="D3629" s="3">
        <f t="shared" si="140"/>
        <v>5800</v>
      </c>
      <c r="E3629" s="3">
        <v>547</v>
      </c>
      <c r="F3629" s="3">
        <f t="shared" si="139"/>
        <v>604.06162744115011</v>
      </c>
    </row>
    <row r="3630" spans="1:6" x14ac:dyDescent="0.3">
      <c r="A3630" s="3"/>
      <c r="B3630" s="4"/>
      <c r="C3630" s="3"/>
      <c r="D3630" s="3">
        <f t="shared" si="140"/>
        <v>5900</v>
      </c>
      <c r="E3630" s="3">
        <v>547</v>
      </c>
      <c r="F3630" s="3">
        <f t="shared" si="139"/>
        <v>614.47648308668727</v>
      </c>
    </row>
    <row r="3631" spans="1:6" x14ac:dyDescent="0.3">
      <c r="A3631" s="3"/>
      <c r="B3631" s="4"/>
      <c r="C3631" s="3"/>
      <c r="D3631" s="3">
        <f t="shared" si="140"/>
        <v>6000</v>
      </c>
      <c r="E3631" s="3">
        <v>543</v>
      </c>
      <c r="F3631" s="3">
        <f t="shared" si="139"/>
        <v>620.32174941791186</v>
      </c>
    </row>
    <row r="3632" spans="1:6" x14ac:dyDescent="0.3">
      <c r="A3632" s="3"/>
      <c r="B3632" s="4"/>
      <c r="C3632" s="3"/>
      <c r="D3632" s="3">
        <f t="shared" si="140"/>
        <v>6100</v>
      </c>
      <c r="E3632" s="3">
        <v>531</v>
      </c>
      <c r="F3632" s="3">
        <f t="shared" si="139"/>
        <v>616.72319783289095</v>
      </c>
    </row>
    <row r="3633" spans="1:6" x14ac:dyDescent="0.3">
      <c r="A3633" s="3"/>
      <c r="B3633" s="4"/>
      <c r="C3633" s="3"/>
      <c r="D3633" s="3">
        <f t="shared" si="140"/>
        <v>6200</v>
      </c>
      <c r="E3633" s="3">
        <v>519</v>
      </c>
      <c r="F3633" s="3">
        <f t="shared" si="139"/>
        <v>612.66768731643856</v>
      </c>
    </row>
    <row r="3634" spans="1:6" x14ac:dyDescent="0.3">
      <c r="A3634" s="3"/>
      <c r="B3634" s="4"/>
      <c r="C3634" s="3"/>
      <c r="D3634" s="3">
        <f t="shared" si="140"/>
        <v>6300</v>
      </c>
      <c r="E3634" s="3">
        <v>515</v>
      </c>
      <c r="F3634" s="3">
        <f t="shared" si="139"/>
        <v>617.75135542861108</v>
      </c>
    </row>
    <row r="3635" spans="1:6" x14ac:dyDescent="0.3">
      <c r="A3635" s="3"/>
      <c r="B3635" s="4"/>
      <c r="C3635" s="3"/>
      <c r="D3635" s="3">
        <f t="shared" si="140"/>
        <v>6400</v>
      </c>
      <c r="E3635" s="3">
        <v>509</v>
      </c>
      <c r="F3635" s="3">
        <f t="shared" si="139"/>
        <v>620.24558959600665</v>
      </c>
    </row>
    <row r="3636" spans="1:6" x14ac:dyDescent="0.3">
      <c r="A3636" s="3"/>
      <c r="B3636" s="4"/>
      <c r="C3636" s="3"/>
      <c r="D3636" s="3">
        <f t="shared" si="140"/>
        <v>6500</v>
      </c>
      <c r="E3636" s="3">
        <v>502</v>
      </c>
      <c r="F3636" s="3">
        <f t="shared" si="139"/>
        <v>621.2737471917269</v>
      </c>
    </row>
    <row r="3637" spans="1:6" x14ac:dyDescent="0.3">
      <c r="A3637" s="3"/>
      <c r="B3637" s="4"/>
      <c r="C3637" s="3"/>
      <c r="D3637" s="3">
        <f t="shared" si="140"/>
        <v>6600</v>
      </c>
      <c r="E3637" s="3"/>
      <c r="F3637" s="3">
        <f t="shared" si="139"/>
        <v>0</v>
      </c>
    </row>
    <row r="3638" spans="1:6" x14ac:dyDescent="0.3">
      <c r="A3638" s="3"/>
      <c r="B3638" s="4"/>
      <c r="C3638" s="3"/>
      <c r="D3638" s="3">
        <f t="shared" si="140"/>
        <v>6700</v>
      </c>
      <c r="E3638" s="3"/>
      <c r="F3638" s="3">
        <f t="shared" si="139"/>
        <v>0</v>
      </c>
    </row>
    <row r="3639" spans="1:6" x14ac:dyDescent="0.3">
      <c r="A3639" s="3"/>
      <c r="B3639" s="4"/>
      <c r="C3639" s="3"/>
      <c r="D3639" s="3">
        <f t="shared" si="140"/>
        <v>6800</v>
      </c>
      <c r="E3639" s="3"/>
      <c r="F3639" s="3">
        <f t="shared" si="139"/>
        <v>0</v>
      </c>
    </row>
    <row r="3640" spans="1:6" x14ac:dyDescent="0.3">
      <c r="A3640" s="3"/>
      <c r="B3640" s="4"/>
      <c r="C3640" s="3"/>
      <c r="D3640" s="3">
        <f t="shared" si="140"/>
        <v>6900</v>
      </c>
      <c r="E3640" s="3"/>
      <c r="F3640" s="3">
        <f t="shared" si="139"/>
        <v>0</v>
      </c>
    </row>
    <row r="3641" spans="1:6" x14ac:dyDescent="0.3">
      <c r="A3641" s="3"/>
      <c r="B3641" s="4"/>
      <c r="C3641" s="3"/>
      <c r="D3641" s="3">
        <f t="shared" si="140"/>
        <v>7000</v>
      </c>
      <c r="E3641" s="3"/>
      <c r="F3641" s="3">
        <f t="shared" si="139"/>
        <v>0</v>
      </c>
    </row>
    <row r="3642" spans="1:6" x14ac:dyDescent="0.3">
      <c r="A3642" s="3"/>
      <c r="B3642" s="4" t="s">
        <v>25</v>
      </c>
      <c r="C3642" s="3" t="s">
        <v>172</v>
      </c>
      <c r="D3642" s="3" t="s">
        <v>272</v>
      </c>
      <c r="E3642" s="3">
        <v>3.5019999999999998</v>
      </c>
    </row>
    <row r="3643" spans="1:6" x14ac:dyDescent="0.3">
      <c r="A3643" s="3"/>
      <c r="B3643" s="4"/>
      <c r="C3643" s="3">
        <v>10.36</v>
      </c>
      <c r="D3643" s="3" t="s">
        <v>273</v>
      </c>
      <c r="E3643" s="3">
        <v>4.0309999999999997</v>
      </c>
    </row>
    <row r="3644" spans="1:6" x14ac:dyDescent="0.3">
      <c r="A3644" s="3"/>
      <c r="B3644" s="4"/>
      <c r="C3644" s="3"/>
      <c r="D3644" s="4" t="s">
        <v>274</v>
      </c>
      <c r="E3644" s="3">
        <v>2.125</v>
      </c>
    </row>
    <row r="3645" spans="1:6" x14ac:dyDescent="0.3">
      <c r="A3645" s="3"/>
      <c r="B3645" s="4"/>
      <c r="C3645" s="3"/>
      <c r="D3645" s="4" t="s">
        <v>275</v>
      </c>
      <c r="E3645" s="3">
        <v>240</v>
      </c>
    </row>
    <row r="3646" spans="1:6" x14ac:dyDescent="0.3">
      <c r="A3646" s="3"/>
      <c r="B3646" s="4"/>
      <c r="C3646" s="3"/>
      <c r="D3646" s="4" t="s">
        <v>276</v>
      </c>
      <c r="E3646" s="3">
        <v>0.65</v>
      </c>
    </row>
    <row r="3647" spans="1:6" ht="28.8" x14ac:dyDescent="0.3">
      <c r="A3647" s="3"/>
      <c r="B3647" s="4"/>
      <c r="C3647" s="3"/>
      <c r="D3647" s="4" t="s">
        <v>277</v>
      </c>
      <c r="E3647" s="3">
        <v>357.36</v>
      </c>
    </row>
    <row r="3648" spans="1:6" x14ac:dyDescent="0.3">
      <c r="A3648" s="3"/>
      <c r="B3648" s="4"/>
      <c r="C3648" s="3"/>
      <c r="D3648" s="3">
        <f>2500</f>
        <v>2500</v>
      </c>
      <c r="E3648" s="3">
        <v>424</v>
      </c>
      <c r="F3648" s="3">
        <f>E3648*D3648*2*PI()/60/550</f>
        <v>201.82352804879883</v>
      </c>
    </row>
    <row r="3649" spans="1:6" x14ac:dyDescent="0.3">
      <c r="A3649" s="3"/>
      <c r="B3649" s="4"/>
      <c r="C3649" s="3"/>
      <c r="D3649" s="3">
        <f>2600</f>
        <v>2600</v>
      </c>
      <c r="E3649" s="3">
        <v>249</v>
      </c>
      <c r="F3649" s="3">
        <f t="shared" ref="F3649:F3693" si="141">E3649*D3649*2*PI()/60/550</f>
        <v>123.26467175357772</v>
      </c>
    </row>
    <row r="3650" spans="1:6" x14ac:dyDescent="0.3">
      <c r="A3650" s="3"/>
      <c r="B3650" s="4"/>
      <c r="C3650" s="3"/>
      <c r="D3650" s="3">
        <f t="shared" ref="D3650:D3693" si="142">D3649+100</f>
        <v>2700</v>
      </c>
      <c r="E3650" s="3">
        <v>432</v>
      </c>
      <c r="F3650" s="3">
        <f t="shared" si="141"/>
        <v>222.08204067558393</v>
      </c>
    </row>
    <row r="3651" spans="1:6" x14ac:dyDescent="0.3">
      <c r="A3651" s="3"/>
      <c r="B3651" s="4"/>
      <c r="C3651" s="3"/>
      <c r="D3651" s="3">
        <f t="shared" si="142"/>
        <v>2800</v>
      </c>
      <c r="E3651" s="3">
        <v>424</v>
      </c>
      <c r="F3651" s="3">
        <f t="shared" si="141"/>
        <v>226.04235141465469</v>
      </c>
    </row>
    <row r="3652" spans="1:6" x14ac:dyDescent="0.3">
      <c r="A3652" s="3"/>
      <c r="B3652" s="4"/>
      <c r="C3652" s="3"/>
      <c r="D3652" s="3">
        <f t="shared" si="142"/>
        <v>2900</v>
      </c>
      <c r="E3652" s="3">
        <v>410</v>
      </c>
      <c r="F3652" s="3">
        <f t="shared" si="141"/>
        <v>226.38507061322812</v>
      </c>
    </row>
    <row r="3653" spans="1:6" x14ac:dyDescent="0.3">
      <c r="A3653" s="3"/>
      <c r="B3653" s="4"/>
      <c r="C3653" s="3"/>
      <c r="D3653" s="3">
        <f>D3652+100</f>
        <v>3000</v>
      </c>
      <c r="E3653" s="3">
        <v>397</v>
      </c>
      <c r="F3653" s="3">
        <f t="shared" si="141"/>
        <v>226.76586972275416</v>
      </c>
    </row>
    <row r="3654" spans="1:6" x14ac:dyDescent="0.3">
      <c r="A3654" s="3"/>
      <c r="B3654" s="4"/>
      <c r="C3654" s="3"/>
      <c r="D3654" s="3">
        <f t="shared" si="142"/>
        <v>3100</v>
      </c>
      <c r="E3654" s="3">
        <v>392</v>
      </c>
      <c r="F3654" s="3">
        <f t="shared" si="141"/>
        <v>231.37353894801919</v>
      </c>
    </row>
    <row r="3655" spans="1:6" x14ac:dyDescent="0.3">
      <c r="A3655" s="3"/>
      <c r="B3655" s="4"/>
      <c r="C3655" s="3"/>
      <c r="D3655" s="3">
        <f t="shared" si="142"/>
        <v>3200</v>
      </c>
      <c r="E3655" s="3">
        <v>391</v>
      </c>
      <c r="F3655" s="3">
        <f t="shared" si="141"/>
        <v>238.22792291948784</v>
      </c>
    </row>
    <row r="3656" spans="1:6" x14ac:dyDescent="0.3">
      <c r="A3656" s="3"/>
      <c r="B3656" s="4"/>
      <c r="C3656" s="3"/>
      <c r="D3656" s="3">
        <f t="shared" si="142"/>
        <v>3300</v>
      </c>
      <c r="E3656" s="3">
        <v>391</v>
      </c>
      <c r="F3656" s="3">
        <f t="shared" si="141"/>
        <v>245.67254551072182</v>
      </c>
    </row>
    <row r="3657" spans="1:6" x14ac:dyDescent="0.3">
      <c r="A3657" s="3"/>
      <c r="B3657" s="4"/>
      <c r="C3657" s="3"/>
      <c r="D3657" s="3">
        <f t="shared" si="142"/>
        <v>3400</v>
      </c>
      <c r="E3657" s="3">
        <v>391</v>
      </c>
      <c r="F3657" s="3">
        <f t="shared" si="141"/>
        <v>253.11716810195585</v>
      </c>
    </row>
    <row r="3658" spans="1:6" x14ac:dyDescent="0.3">
      <c r="A3658" s="3"/>
      <c r="B3658" s="4"/>
      <c r="C3658" s="3"/>
      <c r="D3658" s="3">
        <f t="shared" si="142"/>
        <v>3500</v>
      </c>
      <c r="E3658" s="3">
        <v>394</v>
      </c>
      <c r="F3658" s="3">
        <f t="shared" si="141"/>
        <v>262.5609860182015</v>
      </c>
    </row>
    <row r="3659" spans="1:6" x14ac:dyDescent="0.3">
      <c r="A3659" s="3"/>
      <c r="B3659" s="4"/>
      <c r="C3659" s="3"/>
      <c r="D3659" s="3">
        <f t="shared" si="142"/>
        <v>3600</v>
      </c>
      <c r="E3659" s="3">
        <v>400</v>
      </c>
      <c r="F3659" s="3">
        <f t="shared" si="141"/>
        <v>274.1753588587456</v>
      </c>
    </row>
    <row r="3660" spans="1:6" x14ac:dyDescent="0.3">
      <c r="A3660" s="3"/>
      <c r="B3660" s="4"/>
      <c r="C3660" s="3"/>
      <c r="D3660" s="3">
        <f t="shared" si="142"/>
        <v>3700</v>
      </c>
      <c r="E3660" s="3">
        <v>414</v>
      </c>
      <c r="F3660" s="3">
        <f t="shared" si="141"/>
        <v>291.65403798599061</v>
      </c>
    </row>
    <row r="3661" spans="1:6" x14ac:dyDescent="0.3">
      <c r="A3661" s="3"/>
      <c r="B3661" s="4"/>
      <c r="C3661" s="3"/>
      <c r="D3661" s="3">
        <f t="shared" si="142"/>
        <v>3800</v>
      </c>
      <c r="E3661" s="3">
        <v>436</v>
      </c>
      <c r="F3661" s="3">
        <f t="shared" si="141"/>
        <v>315.4539823313678</v>
      </c>
    </row>
    <row r="3662" spans="1:6" x14ac:dyDescent="0.3">
      <c r="A3662" s="3"/>
      <c r="B3662" s="4"/>
      <c r="C3662" s="3"/>
      <c r="D3662" s="3">
        <f t="shared" si="142"/>
        <v>3900</v>
      </c>
      <c r="E3662" s="3">
        <v>458</v>
      </c>
      <c r="F3662" s="3">
        <f t="shared" si="141"/>
        <v>340.09168471770226</v>
      </c>
    </row>
    <row r="3663" spans="1:6" x14ac:dyDescent="0.3">
      <c r="A3663" s="3"/>
      <c r="B3663" s="4"/>
      <c r="C3663" s="3"/>
      <c r="D3663" s="3">
        <f t="shared" si="142"/>
        <v>4000</v>
      </c>
      <c r="E3663" s="3">
        <v>476</v>
      </c>
      <c r="F3663" s="3">
        <f t="shared" si="141"/>
        <v>362.52075226878583</v>
      </c>
    </row>
    <row r="3664" spans="1:6" x14ac:dyDescent="0.3">
      <c r="A3664" s="3"/>
      <c r="B3664" s="4"/>
      <c r="C3664" s="3"/>
      <c r="D3664" s="3">
        <f t="shared" si="142"/>
        <v>4100</v>
      </c>
      <c r="E3664" s="3">
        <v>487</v>
      </c>
      <c r="F3664" s="3">
        <f t="shared" si="141"/>
        <v>380.17079099531765</v>
      </c>
    </row>
    <row r="3665" spans="1:6" x14ac:dyDescent="0.3">
      <c r="A3665" s="3"/>
      <c r="B3665" s="4"/>
      <c r="C3665" s="3"/>
      <c r="D3665" s="3">
        <f t="shared" si="142"/>
        <v>4200</v>
      </c>
      <c r="E3665" s="3">
        <v>494</v>
      </c>
      <c r="F3665" s="3">
        <f t="shared" si="141"/>
        <v>395.04099622230922</v>
      </c>
    </row>
    <row r="3666" spans="1:6" x14ac:dyDescent="0.3">
      <c r="A3666" s="3"/>
      <c r="B3666" s="4"/>
      <c r="C3666" s="3"/>
      <c r="D3666" s="3">
        <f t="shared" si="142"/>
        <v>4300</v>
      </c>
      <c r="E3666" s="3">
        <v>498</v>
      </c>
      <c r="F3666" s="3">
        <f t="shared" si="141"/>
        <v>407.72160656952627</v>
      </c>
    </row>
    <row r="3667" spans="1:6" x14ac:dyDescent="0.3">
      <c r="A3667" s="3"/>
      <c r="B3667" s="4"/>
      <c r="C3667" s="3"/>
      <c r="D3667" s="3">
        <f t="shared" si="142"/>
        <v>4400</v>
      </c>
      <c r="E3667" s="3">
        <v>502</v>
      </c>
      <c r="F3667" s="3">
        <f t="shared" si="141"/>
        <v>420.55453656055369</v>
      </c>
    </row>
    <row r="3668" spans="1:6" x14ac:dyDescent="0.3">
      <c r="A3668" s="3"/>
      <c r="B3668" s="4"/>
      <c r="C3668" s="3"/>
      <c r="D3668" s="3">
        <f t="shared" si="142"/>
        <v>4500</v>
      </c>
      <c r="E3668" s="3">
        <v>505</v>
      </c>
      <c r="F3668" s="3">
        <f t="shared" si="141"/>
        <v>432.68298819895784</v>
      </c>
    </row>
    <row r="3669" spans="1:6" x14ac:dyDescent="0.3">
      <c r="A3669" s="3"/>
      <c r="B3669" s="4"/>
      <c r="C3669" s="3"/>
      <c r="D3669" s="3">
        <f t="shared" si="142"/>
        <v>4600</v>
      </c>
      <c r="E3669" s="3">
        <v>507</v>
      </c>
      <c r="F3669" s="3">
        <f t="shared" si="141"/>
        <v>444.04984161831004</v>
      </c>
    </row>
    <row r="3670" spans="1:6" x14ac:dyDescent="0.3">
      <c r="A3670" s="3"/>
      <c r="B3670" s="4"/>
      <c r="C3670" s="3"/>
      <c r="D3670" s="3">
        <f t="shared" si="142"/>
        <v>4700</v>
      </c>
      <c r="E3670" s="3">
        <v>507</v>
      </c>
      <c r="F3670" s="3">
        <f t="shared" si="141"/>
        <v>453.70309904479501</v>
      </c>
    </row>
    <row r="3671" spans="1:6" x14ac:dyDescent="0.3">
      <c r="A3671" s="3"/>
      <c r="B3671" s="4"/>
      <c r="C3671" s="3"/>
      <c r="D3671" s="3">
        <f t="shared" si="142"/>
        <v>4800</v>
      </c>
      <c r="E3671" s="3">
        <v>507</v>
      </c>
      <c r="F3671" s="3">
        <f t="shared" si="141"/>
        <v>463.35635647128004</v>
      </c>
    </row>
    <row r="3672" spans="1:6" x14ac:dyDescent="0.3">
      <c r="A3672" s="3"/>
      <c r="B3672" s="4"/>
      <c r="C3672" s="3"/>
      <c r="D3672" s="3">
        <f t="shared" si="142"/>
        <v>4900</v>
      </c>
      <c r="E3672" s="3">
        <v>509</v>
      </c>
      <c r="F3672" s="3">
        <f t="shared" si="141"/>
        <v>474.87552953444265</v>
      </c>
    </row>
    <row r="3673" spans="1:6" x14ac:dyDescent="0.3">
      <c r="A3673" s="3"/>
      <c r="B3673" s="4"/>
      <c r="C3673" s="3"/>
      <c r="D3673" s="3">
        <f t="shared" si="142"/>
        <v>5000</v>
      </c>
      <c r="E3673" s="3">
        <v>510</v>
      </c>
      <c r="F3673" s="3">
        <f t="shared" si="141"/>
        <v>485.51886464569526</v>
      </c>
    </row>
    <row r="3674" spans="1:6" x14ac:dyDescent="0.3">
      <c r="A3674" s="3"/>
      <c r="B3674" s="4"/>
      <c r="C3674" s="3"/>
      <c r="D3674" s="3">
        <f t="shared" si="142"/>
        <v>5100</v>
      </c>
      <c r="E3674" s="3">
        <v>510</v>
      </c>
      <c r="F3674" s="3">
        <f t="shared" si="141"/>
        <v>495.22924193860922</v>
      </c>
    </row>
    <row r="3675" spans="1:6" x14ac:dyDescent="0.3">
      <c r="A3675" s="3"/>
      <c r="B3675" s="4"/>
      <c r="C3675" s="3"/>
      <c r="D3675" s="3">
        <f t="shared" si="142"/>
        <v>5200</v>
      </c>
      <c r="E3675" s="3">
        <v>508</v>
      </c>
      <c r="F3675" s="3">
        <f t="shared" si="141"/>
        <v>502.95946386198779</v>
      </c>
    </row>
    <row r="3676" spans="1:6" x14ac:dyDescent="0.3">
      <c r="A3676" s="3"/>
      <c r="B3676" s="4"/>
      <c r="C3676" s="3"/>
      <c r="D3676" s="3">
        <f t="shared" si="142"/>
        <v>5300</v>
      </c>
      <c r="E3676" s="3">
        <v>508</v>
      </c>
      <c r="F3676" s="3">
        <f t="shared" si="141"/>
        <v>512.63176124394909</v>
      </c>
    </row>
    <row r="3677" spans="1:6" x14ac:dyDescent="0.3">
      <c r="A3677" s="3"/>
      <c r="B3677" s="4"/>
      <c r="C3677" s="3"/>
      <c r="D3677" s="3">
        <f t="shared" si="142"/>
        <v>5400</v>
      </c>
      <c r="E3677" s="3">
        <v>507</v>
      </c>
      <c r="F3677" s="3">
        <f t="shared" si="141"/>
        <v>521.27590103019008</v>
      </c>
    </row>
    <row r="3678" spans="1:6" x14ac:dyDescent="0.3">
      <c r="A3678" s="3"/>
      <c r="B3678" s="4"/>
      <c r="C3678" s="3"/>
      <c r="D3678" s="3">
        <f t="shared" si="142"/>
        <v>5500</v>
      </c>
      <c r="E3678" s="3">
        <v>505</v>
      </c>
      <c r="F3678" s="3">
        <f t="shared" si="141"/>
        <v>528.83476335428179</v>
      </c>
    </row>
    <row r="3679" spans="1:6" x14ac:dyDescent="0.3">
      <c r="A3679" s="3"/>
      <c r="B3679" s="4"/>
      <c r="C3679" s="3"/>
      <c r="D3679" s="3">
        <f t="shared" si="142"/>
        <v>5600</v>
      </c>
      <c r="E3679" s="3">
        <v>501</v>
      </c>
      <c r="F3679" s="3">
        <f t="shared" si="141"/>
        <v>534.1849908431227</v>
      </c>
    </row>
    <row r="3680" spans="1:6" x14ac:dyDescent="0.3">
      <c r="A3680" s="3"/>
      <c r="B3680" s="4"/>
      <c r="C3680" s="3"/>
      <c r="D3680" s="3">
        <f t="shared" si="142"/>
        <v>5700</v>
      </c>
      <c r="E3680" s="3">
        <v>497</v>
      </c>
      <c r="F3680" s="3">
        <f t="shared" si="141"/>
        <v>539.38289868815309</v>
      </c>
    </row>
    <row r="3681" spans="1:6" x14ac:dyDescent="0.3">
      <c r="A3681" s="3"/>
      <c r="B3681" s="4"/>
      <c r="C3681" s="3"/>
      <c r="D3681" s="3">
        <f t="shared" si="142"/>
        <v>5800</v>
      </c>
      <c r="E3681" s="3">
        <v>492</v>
      </c>
      <c r="F3681" s="3">
        <f t="shared" si="141"/>
        <v>543.3241694717475</v>
      </c>
    </row>
    <row r="3682" spans="1:6" x14ac:dyDescent="0.3">
      <c r="A3682" s="3"/>
      <c r="B3682" s="4"/>
      <c r="C3682" s="3"/>
      <c r="D3682" s="3">
        <f t="shared" si="142"/>
        <v>5900</v>
      </c>
      <c r="E3682" s="3">
        <v>486</v>
      </c>
      <c r="F3682" s="3">
        <f t="shared" si="141"/>
        <v>545.9516833274771</v>
      </c>
    </row>
    <row r="3683" spans="1:6" x14ac:dyDescent="0.3">
      <c r="A3683" s="3"/>
      <c r="B3683" s="4"/>
      <c r="C3683" s="3"/>
      <c r="D3683" s="3">
        <f t="shared" si="142"/>
        <v>6000</v>
      </c>
      <c r="E3683" s="3">
        <v>479</v>
      </c>
      <c r="F3683" s="3">
        <f t="shared" si="141"/>
        <v>547.20832038891297</v>
      </c>
    </row>
    <row r="3684" spans="1:6" x14ac:dyDescent="0.3">
      <c r="A3684" s="3"/>
      <c r="B3684" s="4"/>
      <c r="C3684" s="3"/>
      <c r="D3684" s="3">
        <f t="shared" si="142"/>
        <v>6100</v>
      </c>
      <c r="E3684" s="3">
        <v>473</v>
      </c>
      <c r="F3684" s="3">
        <f t="shared" si="141"/>
        <v>549.35983535773516</v>
      </c>
    </row>
    <row r="3685" spans="1:6" x14ac:dyDescent="0.3">
      <c r="A3685" s="3"/>
      <c r="B3685" s="4"/>
      <c r="C3685" s="3"/>
      <c r="D3685" s="3">
        <f t="shared" si="142"/>
        <v>6200</v>
      </c>
      <c r="E3685" s="3">
        <v>469</v>
      </c>
      <c r="F3685" s="3">
        <f t="shared" si="141"/>
        <v>553.64382533990317</v>
      </c>
    </row>
    <row r="3686" spans="1:6" x14ac:dyDescent="0.3">
      <c r="A3686" s="3"/>
      <c r="B3686" s="4"/>
      <c r="C3686" s="3"/>
      <c r="D3686" s="3">
        <f t="shared" si="142"/>
        <v>6300</v>
      </c>
      <c r="E3686" s="3">
        <v>465</v>
      </c>
      <c r="F3686" s="3">
        <f t="shared" si="141"/>
        <v>557.77549567826065</v>
      </c>
    </row>
    <row r="3687" spans="1:6" x14ac:dyDescent="0.3">
      <c r="A3687" s="3"/>
      <c r="B3687" s="4"/>
      <c r="C3687" s="3"/>
      <c r="D3687" s="3">
        <f t="shared" si="142"/>
        <v>6400</v>
      </c>
      <c r="E3687" s="3">
        <v>459</v>
      </c>
      <c r="F3687" s="3">
        <f t="shared" si="141"/>
        <v>559.31773207184096</v>
      </c>
    </row>
    <row r="3688" spans="1:6" x14ac:dyDescent="0.3">
      <c r="A3688" s="3"/>
      <c r="B3688" s="4"/>
      <c r="C3688" s="3"/>
      <c r="D3688" s="3">
        <f t="shared" si="142"/>
        <v>6500</v>
      </c>
      <c r="E3688" s="3">
        <v>450</v>
      </c>
      <c r="F3688" s="3">
        <f t="shared" si="141"/>
        <v>556.91869768182698</v>
      </c>
    </row>
    <row r="3689" spans="1:6" x14ac:dyDescent="0.3">
      <c r="A3689" s="3"/>
      <c r="B3689" s="4"/>
      <c r="C3689" s="3"/>
      <c r="D3689" s="3">
        <f t="shared" si="142"/>
        <v>6600</v>
      </c>
      <c r="E3689" s="3"/>
      <c r="F3689" s="3">
        <f t="shared" si="141"/>
        <v>0</v>
      </c>
    </row>
    <row r="3690" spans="1:6" x14ac:dyDescent="0.3">
      <c r="A3690" s="3"/>
      <c r="B3690" s="4"/>
      <c r="C3690" s="3"/>
      <c r="D3690" s="3">
        <f t="shared" si="142"/>
        <v>6700</v>
      </c>
      <c r="E3690" s="3"/>
      <c r="F3690" s="3">
        <f t="shared" si="141"/>
        <v>0</v>
      </c>
    </row>
    <row r="3691" spans="1:6" x14ac:dyDescent="0.3">
      <c r="A3691" s="3"/>
      <c r="B3691" s="4"/>
      <c r="C3691" s="3"/>
      <c r="D3691" s="3">
        <f t="shared" si="142"/>
        <v>6800</v>
      </c>
      <c r="E3691" s="3"/>
      <c r="F3691" s="3">
        <f t="shared" si="141"/>
        <v>0</v>
      </c>
    </row>
    <row r="3692" spans="1:6" x14ac:dyDescent="0.3">
      <c r="A3692" s="3"/>
      <c r="B3692" s="4"/>
      <c r="C3692" s="3"/>
      <c r="D3692" s="3">
        <f t="shared" si="142"/>
        <v>6900</v>
      </c>
      <c r="E3692" s="3"/>
      <c r="F3692" s="3">
        <f t="shared" si="141"/>
        <v>0</v>
      </c>
    </row>
    <row r="3693" spans="1:6" x14ac:dyDescent="0.3">
      <c r="A3693" s="3"/>
      <c r="B3693" s="4"/>
      <c r="C3693" s="3"/>
      <c r="D3693" s="3">
        <f t="shared" si="142"/>
        <v>7000</v>
      </c>
      <c r="E3693" s="3"/>
      <c r="F3693" s="3">
        <f t="shared" si="141"/>
        <v>0</v>
      </c>
    </row>
    <row r="3694" spans="1:6" x14ac:dyDescent="0.3">
      <c r="A3694" s="3"/>
      <c r="B3694" s="4" t="s">
        <v>25</v>
      </c>
      <c r="C3694" s="3" t="s">
        <v>176</v>
      </c>
      <c r="D3694" s="3" t="s">
        <v>272</v>
      </c>
      <c r="E3694" s="3">
        <v>3.75</v>
      </c>
    </row>
    <row r="3695" spans="1:6" x14ac:dyDescent="0.3">
      <c r="A3695" s="3"/>
      <c r="B3695" s="4"/>
      <c r="C3695" s="3">
        <v>10.4</v>
      </c>
      <c r="D3695" s="3" t="s">
        <v>273</v>
      </c>
      <c r="E3695" s="3">
        <v>4.1550000000000002</v>
      </c>
    </row>
    <row r="3696" spans="1:6" x14ac:dyDescent="0.3">
      <c r="A3696" s="3"/>
      <c r="B3696" s="4"/>
      <c r="C3696" s="3"/>
      <c r="D3696" s="4" t="s">
        <v>274</v>
      </c>
      <c r="E3696" s="3">
        <v>2.25</v>
      </c>
    </row>
    <row r="3697" spans="1:6" x14ac:dyDescent="0.3">
      <c r="A3697" s="3"/>
      <c r="B3697" s="4"/>
      <c r="C3697" s="3"/>
      <c r="D3697" s="4" t="s">
        <v>275</v>
      </c>
      <c r="E3697" s="3">
        <v>254</v>
      </c>
    </row>
    <row r="3698" spans="1:6" x14ac:dyDescent="0.3">
      <c r="A3698" s="3"/>
      <c r="B3698" s="4"/>
      <c r="C3698" s="3"/>
      <c r="D3698" s="4" t="s">
        <v>276</v>
      </c>
      <c r="E3698" s="3">
        <v>0.65100000000000002</v>
      </c>
    </row>
    <row r="3699" spans="1:6" ht="28.8" x14ac:dyDescent="0.3">
      <c r="A3699" s="3"/>
      <c r="B3699" s="4"/>
      <c r="C3699" s="3"/>
      <c r="D3699" s="4" t="s">
        <v>277</v>
      </c>
      <c r="E3699" s="3">
        <v>407</v>
      </c>
    </row>
    <row r="3700" spans="1:6" x14ac:dyDescent="0.3">
      <c r="A3700" s="3"/>
      <c r="B3700" s="4"/>
      <c r="C3700" s="3"/>
      <c r="D3700" s="3">
        <f>2500</f>
        <v>2500</v>
      </c>
      <c r="E3700" s="3">
        <v>465</v>
      </c>
      <c r="F3700" s="3">
        <f>E3700*D3700*2*PI()/60/550</f>
        <v>221.33948241200815</v>
      </c>
    </row>
    <row r="3701" spans="1:6" x14ac:dyDescent="0.3">
      <c r="A3701" s="3"/>
      <c r="B3701" s="4"/>
      <c r="C3701" s="3"/>
      <c r="D3701" s="3">
        <f>2600</f>
        <v>2600</v>
      </c>
      <c r="E3701" s="3">
        <v>473</v>
      </c>
      <c r="F3701" s="3">
        <f t="shared" ref="F3701:F3745" si="143">E3701*D3701*2*PI()/60/550</f>
        <v>234.15337244755924</v>
      </c>
    </row>
    <row r="3702" spans="1:6" x14ac:dyDescent="0.3">
      <c r="A3702" s="3"/>
      <c r="B3702" s="4"/>
      <c r="C3702" s="3"/>
      <c r="D3702" s="3">
        <f t="shared" ref="D3702:D3745" si="144">D3701+100</f>
        <v>2700</v>
      </c>
      <c r="E3702" s="3">
        <v>477</v>
      </c>
      <c r="F3702" s="3">
        <f t="shared" si="143"/>
        <v>245.21558657929057</v>
      </c>
    </row>
    <row r="3703" spans="1:6" x14ac:dyDescent="0.3">
      <c r="A3703" s="3"/>
      <c r="B3703" s="4"/>
      <c r="C3703" s="3"/>
      <c r="D3703" s="3">
        <f t="shared" si="144"/>
        <v>2800</v>
      </c>
      <c r="E3703" s="3">
        <v>474</v>
      </c>
      <c r="F3703" s="3">
        <f t="shared" si="143"/>
        <v>252.69828908147718</v>
      </c>
    </row>
    <row r="3704" spans="1:6" x14ac:dyDescent="0.3">
      <c r="A3704" s="3"/>
      <c r="B3704" s="4"/>
      <c r="C3704" s="3"/>
      <c r="D3704" s="3">
        <f t="shared" si="144"/>
        <v>2900</v>
      </c>
      <c r="E3704" s="3">
        <v>470</v>
      </c>
      <c r="F3704" s="3">
        <f t="shared" si="143"/>
        <v>259.51459314199326</v>
      </c>
    </row>
    <row r="3705" spans="1:6" x14ac:dyDescent="0.3">
      <c r="A3705" s="3"/>
      <c r="B3705" s="4"/>
      <c r="C3705" s="3"/>
      <c r="D3705" s="3">
        <f>D3704+100</f>
        <v>3000</v>
      </c>
      <c r="E3705" s="3">
        <v>465</v>
      </c>
      <c r="F3705" s="3">
        <f t="shared" si="143"/>
        <v>265.60737889440981</v>
      </c>
    </row>
    <row r="3706" spans="1:6" x14ac:dyDescent="0.3">
      <c r="A3706" s="3"/>
      <c r="B3706" s="4"/>
      <c r="C3706" s="3"/>
      <c r="D3706" s="3">
        <f t="shared" si="144"/>
        <v>3100</v>
      </c>
      <c r="E3706" s="3">
        <v>456</v>
      </c>
      <c r="F3706" s="3">
        <f t="shared" si="143"/>
        <v>269.1488106130019</v>
      </c>
    </row>
    <row r="3707" spans="1:6" x14ac:dyDescent="0.3">
      <c r="A3707" s="3"/>
      <c r="B3707" s="4"/>
      <c r="C3707" s="3"/>
      <c r="D3707" s="3">
        <f t="shared" si="144"/>
        <v>3200</v>
      </c>
      <c r="E3707" s="3">
        <v>454</v>
      </c>
      <c r="F3707" s="3">
        <f t="shared" si="143"/>
        <v>276.61247315971218</v>
      </c>
    </row>
    <row r="3708" spans="1:6" x14ac:dyDescent="0.3">
      <c r="A3708" s="3"/>
      <c r="B3708" s="4"/>
      <c r="C3708" s="3"/>
      <c r="D3708" s="3">
        <f t="shared" si="144"/>
        <v>3300</v>
      </c>
      <c r="E3708" s="3">
        <v>457</v>
      </c>
      <c r="F3708" s="3">
        <f t="shared" si="143"/>
        <v>287.14156853810709</v>
      </c>
    </row>
    <row r="3709" spans="1:6" x14ac:dyDescent="0.3">
      <c r="A3709" s="3"/>
      <c r="B3709" s="4"/>
      <c r="C3709" s="3"/>
      <c r="D3709" s="3">
        <f t="shared" si="144"/>
        <v>3400</v>
      </c>
      <c r="E3709" s="3">
        <v>463</v>
      </c>
      <c r="F3709" s="3">
        <f t="shared" si="143"/>
        <v>299.72697910794255</v>
      </c>
    </row>
    <row r="3710" spans="1:6" x14ac:dyDescent="0.3">
      <c r="A3710" s="3"/>
      <c r="B3710" s="4"/>
      <c r="C3710" s="3"/>
      <c r="D3710" s="3">
        <f t="shared" si="144"/>
        <v>3500</v>
      </c>
      <c r="E3710" s="3">
        <v>475</v>
      </c>
      <c r="F3710" s="3">
        <f t="shared" si="143"/>
        <v>316.53925979351703</v>
      </c>
    </row>
    <row r="3711" spans="1:6" x14ac:dyDescent="0.3">
      <c r="A3711" s="3"/>
      <c r="B3711" s="4"/>
      <c r="C3711" s="3"/>
      <c r="D3711" s="3">
        <f t="shared" si="144"/>
        <v>3600</v>
      </c>
      <c r="E3711" s="3">
        <v>492</v>
      </c>
      <c r="F3711" s="3">
        <f t="shared" si="143"/>
        <v>337.2356913962571</v>
      </c>
    </row>
    <row r="3712" spans="1:6" x14ac:dyDescent="0.3">
      <c r="A3712" s="3"/>
      <c r="B3712" s="4"/>
      <c r="C3712" s="3"/>
      <c r="D3712" s="3">
        <f t="shared" si="144"/>
        <v>3700</v>
      </c>
      <c r="E3712" s="3">
        <v>508</v>
      </c>
      <c r="F3712" s="3">
        <f t="shared" si="143"/>
        <v>357.87500313256817</v>
      </c>
    </row>
    <row r="3713" spans="1:6" x14ac:dyDescent="0.3">
      <c r="A3713" s="3"/>
      <c r="B3713" s="4"/>
      <c r="C3713" s="3"/>
      <c r="D3713" s="3">
        <f t="shared" si="144"/>
        <v>3800</v>
      </c>
      <c r="E3713" s="3">
        <v>520</v>
      </c>
      <c r="F3713" s="3">
        <f t="shared" si="143"/>
        <v>376.22952021172307</v>
      </c>
    </row>
    <row r="3714" spans="1:6" x14ac:dyDescent="0.3">
      <c r="A3714" s="3"/>
      <c r="B3714" s="4"/>
      <c r="C3714" s="3"/>
      <c r="D3714" s="3">
        <f t="shared" si="144"/>
        <v>3900</v>
      </c>
      <c r="E3714" s="3">
        <v>531</v>
      </c>
      <c r="F3714" s="3">
        <f t="shared" si="143"/>
        <v>394.29843795873347</v>
      </c>
    </row>
    <row r="3715" spans="1:6" x14ac:dyDescent="0.3">
      <c r="A3715" s="3"/>
      <c r="B3715" s="4"/>
      <c r="C3715" s="3"/>
      <c r="D3715" s="3">
        <f t="shared" si="144"/>
        <v>4000</v>
      </c>
      <c r="E3715" s="3">
        <v>538</v>
      </c>
      <c r="F3715" s="3">
        <f t="shared" si="143"/>
        <v>409.73984185001422</v>
      </c>
    </row>
    <row r="3716" spans="1:6" x14ac:dyDescent="0.3">
      <c r="A3716" s="3"/>
      <c r="B3716" s="4"/>
      <c r="C3716" s="3"/>
      <c r="D3716" s="3">
        <f t="shared" si="144"/>
        <v>4100</v>
      </c>
      <c r="E3716" s="3">
        <v>542</v>
      </c>
      <c r="F3716" s="3">
        <f t="shared" si="143"/>
        <v>423.10589059437802</v>
      </c>
    </row>
    <row r="3717" spans="1:6" x14ac:dyDescent="0.3">
      <c r="A3717" s="3"/>
      <c r="B3717" s="4"/>
      <c r="C3717" s="3"/>
      <c r="D3717" s="3">
        <f t="shared" si="144"/>
        <v>4200</v>
      </c>
      <c r="E3717" s="3">
        <v>545</v>
      </c>
      <c r="F3717" s="3">
        <f t="shared" si="143"/>
        <v>435.82458085254768</v>
      </c>
    </row>
    <row r="3718" spans="1:6" x14ac:dyDescent="0.3">
      <c r="A3718" s="3"/>
      <c r="B3718" s="4"/>
      <c r="C3718" s="3"/>
      <c r="D3718" s="3">
        <f t="shared" si="144"/>
        <v>4300</v>
      </c>
      <c r="E3718" s="3">
        <v>545</v>
      </c>
      <c r="F3718" s="3">
        <f t="shared" si="143"/>
        <v>446.20135658713218</v>
      </c>
    </row>
    <row r="3719" spans="1:6" x14ac:dyDescent="0.3">
      <c r="A3719" s="3"/>
      <c r="B3719" s="4"/>
      <c r="C3719" s="3"/>
      <c r="D3719" s="3">
        <f t="shared" si="144"/>
        <v>4400</v>
      </c>
      <c r="E3719" s="3">
        <v>543</v>
      </c>
      <c r="F3719" s="3">
        <f t="shared" si="143"/>
        <v>454.90261623980206</v>
      </c>
    </row>
    <row r="3720" spans="1:6" x14ac:dyDescent="0.3">
      <c r="A3720" s="3"/>
      <c r="B3720" s="4"/>
      <c r="C3720" s="3"/>
      <c r="D3720" s="3">
        <f t="shared" si="144"/>
        <v>4500</v>
      </c>
      <c r="E3720" s="3">
        <v>542</v>
      </c>
      <c r="F3720" s="3">
        <f t="shared" si="143"/>
        <v>464.38451406700034</v>
      </c>
    </row>
    <row r="3721" spans="1:6" x14ac:dyDescent="0.3">
      <c r="A3721" s="3"/>
      <c r="B3721" s="4"/>
      <c r="C3721" s="3"/>
      <c r="D3721" s="3">
        <f t="shared" si="144"/>
        <v>4600</v>
      </c>
      <c r="E3721" s="3">
        <v>544</v>
      </c>
      <c r="F3721" s="3">
        <f t="shared" si="143"/>
        <v>476.45584583897568</v>
      </c>
    </row>
    <row r="3722" spans="1:6" x14ac:dyDescent="0.3">
      <c r="A3722" s="3"/>
      <c r="B3722" s="4"/>
      <c r="C3722" s="3"/>
      <c r="D3722" s="3">
        <f t="shared" si="144"/>
        <v>4700</v>
      </c>
      <c r="E3722" s="3">
        <v>551</v>
      </c>
      <c r="F3722" s="3">
        <f t="shared" si="143"/>
        <v>493.07772696978708</v>
      </c>
    </row>
    <row r="3723" spans="1:6" x14ac:dyDescent="0.3">
      <c r="A3723" s="3"/>
      <c r="B3723" s="4"/>
      <c r="C3723" s="3"/>
      <c r="D3723" s="3">
        <f t="shared" si="144"/>
        <v>4800</v>
      </c>
      <c r="E3723" s="3">
        <v>557</v>
      </c>
      <c r="F3723" s="3">
        <f t="shared" si="143"/>
        <v>509.05224961440439</v>
      </c>
    </row>
    <row r="3724" spans="1:6" x14ac:dyDescent="0.3">
      <c r="A3724" s="3"/>
      <c r="B3724" s="4"/>
      <c r="C3724" s="3"/>
      <c r="D3724" s="3">
        <f t="shared" si="144"/>
        <v>4900</v>
      </c>
      <c r="E3724" s="3">
        <v>562</v>
      </c>
      <c r="F3724" s="3">
        <f t="shared" si="143"/>
        <v>524.32229390639839</v>
      </c>
    </row>
    <row r="3725" spans="1:6" x14ac:dyDescent="0.3">
      <c r="A3725" s="3"/>
      <c r="B3725" s="4"/>
      <c r="C3725" s="3"/>
      <c r="D3725" s="3">
        <f t="shared" si="144"/>
        <v>5000</v>
      </c>
      <c r="E3725" s="3">
        <v>565</v>
      </c>
      <c r="F3725" s="3">
        <f t="shared" si="143"/>
        <v>537.87874220552521</v>
      </c>
    </row>
    <row r="3726" spans="1:6" x14ac:dyDescent="0.3">
      <c r="A3726" s="3"/>
      <c r="B3726" s="4"/>
      <c r="C3726" s="3"/>
      <c r="D3726" s="3">
        <f t="shared" si="144"/>
        <v>5100</v>
      </c>
      <c r="E3726" s="3">
        <v>569</v>
      </c>
      <c r="F3726" s="3">
        <f t="shared" si="143"/>
        <v>552.52046796680133</v>
      </c>
    </row>
    <row r="3727" spans="1:6" x14ac:dyDescent="0.3">
      <c r="A3727" s="3"/>
      <c r="B3727" s="4"/>
      <c r="C3727" s="3"/>
      <c r="D3727" s="3">
        <f t="shared" si="144"/>
        <v>5200</v>
      </c>
      <c r="E3727" s="3">
        <v>573</v>
      </c>
      <c r="F3727" s="3">
        <f t="shared" si="143"/>
        <v>567.31451337188776</v>
      </c>
    </row>
    <row r="3728" spans="1:6" x14ac:dyDescent="0.3">
      <c r="A3728" s="3"/>
      <c r="B3728" s="4"/>
      <c r="C3728" s="3"/>
      <c r="D3728" s="3">
        <f t="shared" si="144"/>
        <v>5300</v>
      </c>
      <c r="E3728" s="3">
        <v>576</v>
      </c>
      <c r="F3728" s="3">
        <f t="shared" si="143"/>
        <v>581.25176078054062</v>
      </c>
    </row>
    <row r="3729" spans="1:6" x14ac:dyDescent="0.3">
      <c r="A3729" s="3"/>
      <c r="B3729" s="4"/>
      <c r="C3729" s="3"/>
      <c r="D3729" s="3">
        <f t="shared" si="144"/>
        <v>5400</v>
      </c>
      <c r="E3729" s="3">
        <v>578</v>
      </c>
      <c r="F3729" s="3">
        <f t="shared" si="143"/>
        <v>594.275090326331</v>
      </c>
    </row>
    <row r="3730" spans="1:6" x14ac:dyDescent="0.3">
      <c r="A3730" s="3"/>
      <c r="B3730" s="4"/>
      <c r="C3730" s="3"/>
      <c r="D3730" s="3">
        <f t="shared" si="144"/>
        <v>5500</v>
      </c>
      <c r="E3730" s="3">
        <v>576</v>
      </c>
      <c r="F3730" s="3">
        <f t="shared" si="143"/>
        <v>603.18578948924016</v>
      </c>
    </row>
    <row r="3731" spans="1:6" x14ac:dyDescent="0.3">
      <c r="A3731" s="3"/>
      <c r="B3731" s="4"/>
      <c r="C3731" s="3"/>
      <c r="D3731" s="3">
        <f t="shared" si="144"/>
        <v>5600</v>
      </c>
      <c r="E3731" s="3">
        <v>571</v>
      </c>
      <c r="F3731" s="3">
        <f t="shared" si="143"/>
        <v>608.82161631022564</v>
      </c>
    </row>
    <row r="3732" spans="1:6" x14ac:dyDescent="0.3">
      <c r="A3732" s="3"/>
      <c r="B3732" s="4"/>
      <c r="C3732" s="3"/>
      <c r="D3732" s="3">
        <f t="shared" si="144"/>
        <v>5700</v>
      </c>
      <c r="E3732" s="3">
        <v>566</v>
      </c>
      <c r="F3732" s="3">
        <f t="shared" si="143"/>
        <v>614.26704357644792</v>
      </c>
    </row>
    <row r="3733" spans="1:6" x14ac:dyDescent="0.3">
      <c r="A3733" s="3"/>
      <c r="B3733" s="4"/>
      <c r="C3733" s="3"/>
      <c r="D3733" s="3">
        <f t="shared" si="144"/>
        <v>5800</v>
      </c>
      <c r="E3733" s="3">
        <v>561</v>
      </c>
      <c r="F3733" s="3">
        <f t="shared" si="143"/>
        <v>619.52207128790724</v>
      </c>
    </row>
    <row r="3734" spans="1:6" x14ac:dyDescent="0.3">
      <c r="A3734" s="3"/>
      <c r="B3734" s="4"/>
      <c r="C3734" s="3"/>
      <c r="D3734" s="3">
        <f t="shared" si="144"/>
        <v>5900</v>
      </c>
      <c r="E3734" s="3">
        <v>555</v>
      </c>
      <c r="F3734" s="3">
        <f t="shared" si="143"/>
        <v>623.46334207150176</v>
      </c>
    </row>
    <row r="3735" spans="1:6" x14ac:dyDescent="0.3">
      <c r="A3735" s="3"/>
      <c r="B3735" s="4"/>
      <c r="C3735" s="3"/>
      <c r="D3735" s="3">
        <f t="shared" si="144"/>
        <v>6000</v>
      </c>
      <c r="E3735" s="3">
        <v>549</v>
      </c>
      <c r="F3735" s="3">
        <f t="shared" si="143"/>
        <v>627.17613338938042</v>
      </c>
    </row>
    <row r="3736" spans="1:6" x14ac:dyDescent="0.3">
      <c r="A3736" s="3"/>
      <c r="B3736" s="4"/>
      <c r="C3736" s="3"/>
      <c r="D3736" s="3">
        <f t="shared" si="144"/>
        <v>6100</v>
      </c>
      <c r="E3736" s="3">
        <v>541</v>
      </c>
      <c r="F3736" s="3">
        <f t="shared" si="143"/>
        <v>628.33757067343493</v>
      </c>
    </row>
    <row r="3737" spans="1:6" x14ac:dyDescent="0.3">
      <c r="A3737" s="3"/>
      <c r="B3737" s="4"/>
      <c r="C3737" s="3"/>
      <c r="D3737" s="3">
        <f t="shared" si="144"/>
        <v>6200</v>
      </c>
      <c r="E3737" s="3">
        <v>530</v>
      </c>
      <c r="F3737" s="3">
        <f t="shared" si="143"/>
        <v>625.65293695127639</v>
      </c>
    </row>
    <row r="3738" spans="1:6" x14ac:dyDescent="0.3">
      <c r="A3738" s="3"/>
      <c r="B3738" s="4"/>
      <c r="C3738" s="3"/>
      <c r="D3738" s="3">
        <f t="shared" si="144"/>
        <v>6300</v>
      </c>
      <c r="E3738" s="3">
        <v>520</v>
      </c>
      <c r="F3738" s="3">
        <f t="shared" si="143"/>
        <v>623.7489414036462</v>
      </c>
    </row>
    <row r="3739" spans="1:6" x14ac:dyDescent="0.3">
      <c r="A3739" s="3"/>
      <c r="B3739" s="4"/>
      <c r="C3739" s="3"/>
      <c r="D3739" s="3">
        <f t="shared" si="144"/>
        <v>6400</v>
      </c>
      <c r="E3739" s="3">
        <v>493</v>
      </c>
      <c r="F3739" s="3">
        <f t="shared" si="143"/>
        <v>600.74867518827364</v>
      </c>
    </row>
    <row r="3740" spans="1:6" x14ac:dyDescent="0.3">
      <c r="A3740" s="3"/>
      <c r="B3740" s="4"/>
      <c r="C3740" s="3"/>
      <c r="D3740" s="3">
        <f t="shared" si="144"/>
        <v>6500</v>
      </c>
      <c r="E3740" s="3">
        <v>457</v>
      </c>
      <c r="F3740" s="3">
        <f t="shared" si="143"/>
        <v>565.58187742354426</v>
      </c>
    </row>
    <row r="3741" spans="1:6" x14ac:dyDescent="0.3">
      <c r="A3741" s="3"/>
      <c r="B3741" s="4"/>
      <c r="C3741" s="3"/>
      <c r="D3741" s="3">
        <f t="shared" si="144"/>
        <v>6600</v>
      </c>
      <c r="E3741" s="3"/>
      <c r="F3741" s="3">
        <f t="shared" si="143"/>
        <v>0</v>
      </c>
    </row>
    <row r="3742" spans="1:6" x14ac:dyDescent="0.3">
      <c r="A3742" s="3"/>
      <c r="B3742" s="4"/>
      <c r="C3742" s="3"/>
      <c r="D3742" s="3">
        <f t="shared" si="144"/>
        <v>6700</v>
      </c>
      <c r="E3742" s="3"/>
      <c r="F3742" s="3">
        <f t="shared" si="143"/>
        <v>0</v>
      </c>
    </row>
    <row r="3743" spans="1:6" x14ac:dyDescent="0.3">
      <c r="A3743" s="3"/>
      <c r="B3743" s="4"/>
      <c r="C3743" s="3"/>
      <c r="D3743" s="3">
        <f t="shared" si="144"/>
        <v>6800</v>
      </c>
      <c r="E3743" s="3"/>
      <c r="F3743" s="3">
        <f t="shared" si="143"/>
        <v>0</v>
      </c>
    </row>
    <row r="3744" spans="1:6" x14ac:dyDescent="0.3">
      <c r="A3744" s="3"/>
      <c r="B3744" s="4"/>
      <c r="C3744" s="3"/>
      <c r="D3744" s="3">
        <f t="shared" si="144"/>
        <v>6900</v>
      </c>
      <c r="E3744" s="3"/>
      <c r="F3744" s="3">
        <f t="shared" si="143"/>
        <v>0</v>
      </c>
    </row>
    <row r="3745" spans="1:6" x14ac:dyDescent="0.3">
      <c r="A3745" s="3"/>
      <c r="B3745" s="4"/>
      <c r="C3745" s="3"/>
      <c r="D3745" s="3">
        <f t="shared" si="144"/>
        <v>7000</v>
      </c>
      <c r="E3745" s="3"/>
      <c r="F3745" s="3">
        <f t="shared" si="143"/>
        <v>0</v>
      </c>
    </row>
    <row r="3746" spans="1:6" x14ac:dyDescent="0.3">
      <c r="A3746" s="3"/>
      <c r="B3746" s="4" t="s">
        <v>25</v>
      </c>
      <c r="C3746" s="3" t="s">
        <v>65</v>
      </c>
      <c r="D3746" s="3" t="s">
        <v>272</v>
      </c>
      <c r="E3746" s="3">
        <v>3.31</v>
      </c>
    </row>
    <row r="3747" spans="1:6" x14ac:dyDescent="0.3">
      <c r="A3747" s="3"/>
      <c r="B3747" s="4"/>
      <c r="C3747" s="3">
        <v>10.48</v>
      </c>
      <c r="D3747" s="3" t="s">
        <v>273</v>
      </c>
      <c r="E3747" s="3">
        <v>4.07</v>
      </c>
    </row>
    <row r="3748" spans="1:6" x14ac:dyDescent="0.3">
      <c r="A3748" s="3"/>
      <c r="B3748" s="4"/>
      <c r="C3748" s="3"/>
      <c r="D3748" s="4" t="s">
        <v>274</v>
      </c>
      <c r="E3748" s="3">
        <v>2.1</v>
      </c>
    </row>
    <row r="3749" spans="1:6" x14ac:dyDescent="0.3">
      <c r="A3749" s="3"/>
      <c r="B3749" s="4"/>
      <c r="C3749" s="3"/>
      <c r="D3749" s="4" t="s">
        <v>275</v>
      </c>
      <c r="E3749" s="3">
        <v>239</v>
      </c>
    </row>
    <row r="3750" spans="1:6" x14ac:dyDescent="0.3">
      <c r="A3750" s="3"/>
      <c r="B3750" s="4"/>
      <c r="C3750" s="3"/>
      <c r="D3750" s="4" t="s">
        <v>276</v>
      </c>
      <c r="E3750" s="3">
        <v>0.63800000000000001</v>
      </c>
    </row>
    <row r="3751" spans="1:6" ht="28.8" x14ac:dyDescent="0.3">
      <c r="A3751" s="3"/>
      <c r="B3751" s="4"/>
      <c r="C3751" s="3"/>
      <c r="D3751" s="4" t="s">
        <v>277</v>
      </c>
      <c r="E3751" s="3">
        <v>345</v>
      </c>
    </row>
    <row r="3752" spans="1:6" x14ac:dyDescent="0.3">
      <c r="A3752" s="3"/>
      <c r="B3752" s="4"/>
      <c r="C3752" s="3"/>
      <c r="D3752" s="3">
        <f>2500</f>
        <v>2500</v>
      </c>
      <c r="E3752" s="3">
        <v>381</v>
      </c>
      <c r="F3752" s="3">
        <f>E3752*D3752*2*PI()/60/550</f>
        <v>181.35557591177442</v>
      </c>
    </row>
    <row r="3753" spans="1:6" x14ac:dyDescent="0.3">
      <c r="A3753" s="3"/>
      <c r="B3753" s="4"/>
      <c r="C3753" s="3"/>
      <c r="D3753" s="3">
        <f>2600</f>
        <v>2600</v>
      </c>
      <c r="E3753" s="3">
        <v>389</v>
      </c>
      <c r="F3753" s="3">
        <f t="shared" ref="F3753:F3797" si="145">E3753*D3753*2*PI()/60/550</f>
        <v>192.57010968731618</v>
      </c>
    </row>
    <row r="3754" spans="1:6" x14ac:dyDescent="0.3">
      <c r="A3754" s="3"/>
      <c r="B3754" s="4"/>
      <c r="C3754" s="3"/>
      <c r="D3754" s="3">
        <f t="shared" ref="D3754:D3797" si="146">D3753+100</f>
        <v>2700</v>
      </c>
      <c r="E3754" s="3">
        <v>397</v>
      </c>
      <c r="F3754" s="3">
        <f t="shared" si="145"/>
        <v>204.08928275047876</v>
      </c>
    </row>
    <row r="3755" spans="1:6" x14ac:dyDescent="0.3">
      <c r="A3755" s="3"/>
      <c r="B3755" s="4"/>
      <c r="C3755" s="3"/>
      <c r="D3755" s="3">
        <f t="shared" si="146"/>
        <v>2800</v>
      </c>
      <c r="E3755" s="3">
        <v>404</v>
      </c>
      <c r="F3755" s="3">
        <f t="shared" si="145"/>
        <v>215.37997634792572</v>
      </c>
    </row>
    <row r="3756" spans="1:6" x14ac:dyDescent="0.3">
      <c r="A3756" s="3"/>
      <c r="B3756" s="4"/>
      <c r="C3756" s="3"/>
      <c r="D3756" s="3">
        <f t="shared" si="146"/>
        <v>2900</v>
      </c>
      <c r="E3756" s="3">
        <v>408</v>
      </c>
      <c r="F3756" s="3">
        <f t="shared" si="145"/>
        <v>225.28075319560261</v>
      </c>
    </row>
    <row r="3757" spans="1:6" x14ac:dyDescent="0.3">
      <c r="A3757" s="3"/>
      <c r="B3757" s="4"/>
      <c r="C3757" s="3"/>
      <c r="D3757" s="3">
        <f>D3756+100</f>
        <v>3000</v>
      </c>
      <c r="E3757" s="3">
        <v>410</v>
      </c>
      <c r="F3757" s="3">
        <f t="shared" si="145"/>
        <v>234.19145235851184</v>
      </c>
    </row>
    <row r="3758" spans="1:6" x14ac:dyDescent="0.3">
      <c r="A3758" s="3"/>
      <c r="B3758" s="4"/>
      <c r="C3758" s="3"/>
      <c r="D3758" s="3">
        <f t="shared" si="146"/>
        <v>3100</v>
      </c>
      <c r="E3758" s="3">
        <v>408</v>
      </c>
      <c r="F3758" s="3">
        <f t="shared" si="145"/>
        <v>240.81735686426484</v>
      </c>
    </row>
    <row r="3759" spans="1:6" x14ac:dyDescent="0.3">
      <c r="A3759" s="3"/>
      <c r="B3759" s="4"/>
      <c r="C3759" s="3"/>
      <c r="D3759" s="3">
        <f t="shared" si="146"/>
        <v>3200</v>
      </c>
      <c r="E3759" s="3">
        <v>403</v>
      </c>
      <c r="F3759" s="3">
        <f t="shared" si="145"/>
        <v>245.5392658223877</v>
      </c>
    </row>
    <row r="3760" spans="1:6" x14ac:dyDescent="0.3">
      <c r="A3760" s="3"/>
      <c r="B3760" s="4"/>
      <c r="C3760" s="3"/>
      <c r="D3760" s="3">
        <f t="shared" si="146"/>
        <v>3300</v>
      </c>
      <c r="E3760" s="3">
        <v>396</v>
      </c>
      <c r="F3760" s="3">
        <f t="shared" si="145"/>
        <v>248.81413816431163</v>
      </c>
    </row>
    <row r="3761" spans="1:6" x14ac:dyDescent="0.3">
      <c r="A3761" s="3"/>
      <c r="B3761" s="4"/>
      <c r="C3761" s="3"/>
      <c r="D3761" s="3">
        <f t="shared" si="146"/>
        <v>3400</v>
      </c>
      <c r="E3761" s="3">
        <v>389</v>
      </c>
      <c r="F3761" s="3">
        <f t="shared" si="145"/>
        <v>251.8224511295673</v>
      </c>
    </row>
    <row r="3762" spans="1:6" x14ac:dyDescent="0.3">
      <c r="A3762" s="3"/>
      <c r="B3762" s="4"/>
      <c r="C3762" s="3"/>
      <c r="D3762" s="3">
        <f t="shared" si="146"/>
        <v>3500</v>
      </c>
      <c r="E3762" s="3">
        <v>384</v>
      </c>
      <c r="F3762" s="3">
        <f t="shared" si="145"/>
        <v>255.89700160149584</v>
      </c>
    </row>
    <row r="3763" spans="1:6" x14ac:dyDescent="0.3">
      <c r="A3763" s="3"/>
      <c r="B3763" s="4"/>
      <c r="C3763" s="3"/>
      <c r="D3763" s="3">
        <f t="shared" si="146"/>
        <v>3600</v>
      </c>
      <c r="E3763" s="3">
        <v>378</v>
      </c>
      <c r="F3763" s="3">
        <f t="shared" si="145"/>
        <v>259.09571412151456</v>
      </c>
    </row>
    <row r="3764" spans="1:6" x14ac:dyDescent="0.3">
      <c r="A3764" s="3"/>
      <c r="B3764" s="4"/>
      <c r="C3764" s="3"/>
      <c r="D3764" s="3">
        <f t="shared" si="146"/>
        <v>3700</v>
      </c>
      <c r="E3764" s="3">
        <v>376</v>
      </c>
      <c r="F3764" s="3">
        <f t="shared" si="145"/>
        <v>264.88386058631028</v>
      </c>
    </row>
    <row r="3765" spans="1:6" x14ac:dyDescent="0.3">
      <c r="A3765" s="3"/>
      <c r="B3765" s="4"/>
      <c r="C3765" s="3"/>
      <c r="D3765" s="3">
        <f t="shared" si="146"/>
        <v>3800</v>
      </c>
      <c r="E3765" s="3">
        <v>380</v>
      </c>
      <c r="F3765" s="3">
        <f t="shared" si="145"/>
        <v>274.93695707779767</v>
      </c>
    </row>
    <row r="3766" spans="1:6" x14ac:dyDescent="0.3">
      <c r="A3766" s="3"/>
      <c r="B3766" s="4"/>
      <c r="C3766" s="3"/>
      <c r="D3766" s="3">
        <f t="shared" si="146"/>
        <v>3900</v>
      </c>
      <c r="E3766" s="3">
        <v>389</v>
      </c>
      <c r="F3766" s="3">
        <f t="shared" si="145"/>
        <v>288.85516453097426</v>
      </c>
    </row>
    <row r="3767" spans="1:6" x14ac:dyDescent="0.3">
      <c r="A3767" s="3"/>
      <c r="B3767" s="4"/>
      <c r="C3767" s="3"/>
      <c r="D3767" s="3">
        <f t="shared" si="146"/>
        <v>4000</v>
      </c>
      <c r="E3767" s="3">
        <v>402</v>
      </c>
      <c r="F3767" s="3">
        <f t="shared" si="145"/>
        <v>306.16248405893253</v>
      </c>
    </row>
    <row r="3768" spans="1:6" x14ac:dyDescent="0.3">
      <c r="A3768" s="3"/>
      <c r="B3768" s="4"/>
      <c r="C3768" s="3"/>
      <c r="D3768" s="3">
        <f t="shared" si="146"/>
        <v>4100</v>
      </c>
      <c r="E3768" s="3">
        <v>418</v>
      </c>
      <c r="F3768" s="3">
        <f t="shared" si="145"/>
        <v>326.30675695285981</v>
      </c>
    </row>
    <row r="3769" spans="1:6" x14ac:dyDescent="0.3">
      <c r="A3769" s="3"/>
      <c r="B3769" s="4"/>
      <c r="C3769" s="3"/>
      <c r="D3769" s="3">
        <f t="shared" si="146"/>
        <v>4200</v>
      </c>
      <c r="E3769" s="3">
        <v>433</v>
      </c>
      <c r="F3769" s="3">
        <f t="shared" si="145"/>
        <v>346.26063029202413</v>
      </c>
    </row>
    <row r="3770" spans="1:6" x14ac:dyDescent="0.3">
      <c r="A3770" s="3"/>
      <c r="B3770" s="4"/>
      <c r="C3770" s="3"/>
      <c r="D3770" s="3">
        <f t="shared" si="146"/>
        <v>4300</v>
      </c>
      <c r="E3770" s="3">
        <v>446</v>
      </c>
      <c r="F3770" s="3">
        <f t="shared" si="145"/>
        <v>365.14826612451549</v>
      </c>
    </row>
    <row r="3771" spans="1:6" x14ac:dyDescent="0.3">
      <c r="A3771" s="3"/>
      <c r="B3771" s="4"/>
      <c r="C3771" s="3"/>
      <c r="D3771" s="3">
        <f t="shared" si="146"/>
        <v>4400</v>
      </c>
      <c r="E3771" s="3">
        <v>455</v>
      </c>
      <c r="F3771" s="3">
        <f t="shared" si="145"/>
        <v>381.17990863556156</v>
      </c>
    </row>
    <row r="3772" spans="1:6" x14ac:dyDescent="0.3">
      <c r="A3772" s="3"/>
      <c r="B3772" s="4"/>
      <c r="C3772" s="3"/>
      <c r="D3772" s="3">
        <f t="shared" si="146"/>
        <v>4500</v>
      </c>
      <c r="E3772" s="3">
        <v>463</v>
      </c>
      <c r="F3772" s="3">
        <f t="shared" si="145"/>
        <v>396.69747234874751</v>
      </c>
    </row>
    <row r="3773" spans="1:6" x14ac:dyDescent="0.3">
      <c r="A3773" s="3"/>
      <c r="B3773" s="4"/>
      <c r="C3773" s="3"/>
      <c r="D3773" s="3">
        <f t="shared" si="146"/>
        <v>4600</v>
      </c>
      <c r="E3773" s="3">
        <v>469</v>
      </c>
      <c r="F3773" s="3">
        <f t="shared" si="145"/>
        <v>410.76799944573452</v>
      </c>
    </row>
    <row r="3774" spans="1:6" x14ac:dyDescent="0.3">
      <c r="A3774" s="3"/>
      <c r="B3774" s="4"/>
      <c r="C3774" s="3"/>
      <c r="D3774" s="3">
        <f t="shared" si="146"/>
        <v>4700</v>
      </c>
      <c r="E3774" s="3">
        <v>473</v>
      </c>
      <c r="F3774" s="3">
        <f t="shared" si="145"/>
        <v>423.27725019366483</v>
      </c>
    </row>
    <row r="3775" spans="1:6" x14ac:dyDescent="0.3">
      <c r="A3775" s="3"/>
      <c r="B3775" s="4"/>
      <c r="C3775" s="3"/>
      <c r="D3775" s="3">
        <f t="shared" si="146"/>
        <v>4800</v>
      </c>
      <c r="E3775" s="3">
        <v>477</v>
      </c>
      <c r="F3775" s="3">
        <f t="shared" si="145"/>
        <v>435.93882058540544</v>
      </c>
    </row>
    <row r="3776" spans="1:6" x14ac:dyDescent="0.3">
      <c r="A3776" s="3"/>
      <c r="B3776" s="4"/>
      <c r="C3776" s="3"/>
      <c r="D3776" s="3">
        <f t="shared" si="146"/>
        <v>4900</v>
      </c>
      <c r="E3776" s="3">
        <v>481</v>
      </c>
      <c r="F3776" s="3">
        <f t="shared" si="145"/>
        <v>448.75271062095652</v>
      </c>
    </row>
    <row r="3777" spans="1:6" x14ac:dyDescent="0.3">
      <c r="A3777" s="3"/>
      <c r="B3777" s="4"/>
      <c r="C3777" s="3"/>
      <c r="D3777" s="3">
        <f t="shared" si="146"/>
        <v>5000</v>
      </c>
      <c r="E3777" s="3">
        <v>483</v>
      </c>
      <c r="F3777" s="3">
        <f t="shared" si="145"/>
        <v>459.81492475268789</v>
      </c>
    </row>
    <row r="3778" spans="1:6" x14ac:dyDescent="0.3">
      <c r="A3778" s="3"/>
      <c r="B3778" s="4"/>
      <c r="C3778" s="3"/>
      <c r="D3778" s="3">
        <f t="shared" si="146"/>
        <v>5100</v>
      </c>
      <c r="E3778" s="3">
        <v>485</v>
      </c>
      <c r="F3778" s="3">
        <f t="shared" si="145"/>
        <v>470.9532987063244</v>
      </c>
    </row>
    <row r="3779" spans="1:6" x14ac:dyDescent="0.3">
      <c r="A3779" s="3"/>
      <c r="B3779" s="4"/>
      <c r="C3779" s="3"/>
      <c r="D3779" s="3">
        <f t="shared" si="146"/>
        <v>5200</v>
      </c>
      <c r="E3779" s="3">
        <v>485</v>
      </c>
      <c r="F3779" s="3">
        <f t="shared" si="145"/>
        <v>480.18767711233085</v>
      </c>
    </row>
    <row r="3780" spans="1:6" x14ac:dyDescent="0.3">
      <c r="A3780" s="3"/>
      <c r="B3780" s="4"/>
      <c r="C3780" s="3"/>
      <c r="D3780" s="3">
        <f t="shared" si="146"/>
        <v>5300</v>
      </c>
      <c r="E3780" s="3">
        <v>485</v>
      </c>
      <c r="F3780" s="3">
        <f t="shared" si="145"/>
        <v>489.42205551833717</v>
      </c>
    </row>
    <row r="3781" spans="1:6" x14ac:dyDescent="0.3">
      <c r="A3781" s="3"/>
      <c r="B3781" s="4"/>
      <c r="C3781" s="3"/>
      <c r="D3781" s="3">
        <f t="shared" si="146"/>
        <v>5400</v>
      </c>
      <c r="E3781" s="3">
        <v>483</v>
      </c>
      <c r="F3781" s="3">
        <f t="shared" si="145"/>
        <v>496.6001187329029</v>
      </c>
    </row>
    <row r="3782" spans="1:6" x14ac:dyDescent="0.3">
      <c r="A3782" s="3"/>
      <c r="B3782" s="4"/>
      <c r="C3782" s="3"/>
      <c r="D3782" s="3">
        <f t="shared" si="146"/>
        <v>5500</v>
      </c>
      <c r="E3782" s="3">
        <v>480</v>
      </c>
      <c r="F3782" s="3">
        <f t="shared" si="145"/>
        <v>502.65482457436684</v>
      </c>
    </row>
    <row r="3783" spans="1:6" x14ac:dyDescent="0.3">
      <c r="A3783" s="3"/>
      <c r="B3783" s="4"/>
      <c r="C3783" s="3"/>
      <c r="D3783" s="3">
        <f t="shared" si="146"/>
        <v>5600</v>
      </c>
      <c r="E3783" s="3">
        <v>479</v>
      </c>
      <c r="F3783" s="3">
        <f t="shared" si="145"/>
        <v>510.72776569631895</v>
      </c>
    </row>
    <row r="3784" spans="1:6" x14ac:dyDescent="0.3">
      <c r="A3784" s="3"/>
      <c r="B3784" s="4"/>
      <c r="C3784" s="3"/>
      <c r="D3784" s="3">
        <f t="shared" si="146"/>
        <v>5700</v>
      </c>
      <c r="E3784" s="3">
        <v>478</v>
      </c>
      <c r="F3784" s="3">
        <f t="shared" si="145"/>
        <v>518.76262690731812</v>
      </c>
    </row>
    <row r="3785" spans="1:6" x14ac:dyDescent="0.3">
      <c r="A3785" s="3"/>
      <c r="B3785" s="4"/>
      <c r="C3785" s="3"/>
      <c r="D3785" s="3">
        <f t="shared" si="146"/>
        <v>5800</v>
      </c>
      <c r="E3785" s="3">
        <v>475</v>
      </c>
      <c r="F3785" s="3">
        <f t="shared" si="145"/>
        <v>524.55077337211389</v>
      </c>
    </row>
    <row r="3786" spans="1:6" x14ac:dyDescent="0.3">
      <c r="A3786" s="3"/>
      <c r="B3786" s="4"/>
      <c r="C3786" s="3"/>
      <c r="D3786" s="3">
        <f t="shared" si="146"/>
        <v>5900</v>
      </c>
      <c r="E3786" s="3">
        <v>470</v>
      </c>
      <c r="F3786" s="3">
        <f t="shared" si="145"/>
        <v>527.97796535784835</v>
      </c>
    </row>
    <row r="3787" spans="1:6" x14ac:dyDescent="0.3">
      <c r="A3787" s="3"/>
      <c r="B3787" s="4"/>
      <c r="C3787" s="3"/>
      <c r="D3787" s="3">
        <f t="shared" si="146"/>
        <v>6000</v>
      </c>
      <c r="E3787" s="3">
        <v>465</v>
      </c>
      <c r="F3787" s="3">
        <f t="shared" si="145"/>
        <v>531.21475778881961</v>
      </c>
    </row>
    <row r="3788" spans="1:6" x14ac:dyDescent="0.3">
      <c r="A3788" s="3"/>
      <c r="B3788" s="4"/>
      <c r="C3788" s="3"/>
      <c r="D3788" s="3">
        <f t="shared" si="146"/>
        <v>6100</v>
      </c>
      <c r="E3788" s="3">
        <v>459</v>
      </c>
      <c r="F3788" s="3">
        <f t="shared" si="145"/>
        <v>533.09971338097341</v>
      </c>
    </row>
    <row r="3789" spans="1:6" x14ac:dyDescent="0.3">
      <c r="A3789" s="3"/>
      <c r="B3789" s="4"/>
      <c r="C3789" s="3"/>
      <c r="D3789" s="3">
        <f t="shared" si="146"/>
        <v>6200</v>
      </c>
      <c r="E3789" s="3">
        <v>454</v>
      </c>
      <c r="F3789" s="3">
        <f t="shared" si="145"/>
        <v>535.93666674694236</v>
      </c>
    </row>
    <row r="3790" spans="1:6" x14ac:dyDescent="0.3">
      <c r="A3790" s="3"/>
      <c r="B3790" s="4"/>
      <c r="C3790" s="3"/>
      <c r="D3790" s="3">
        <f t="shared" si="146"/>
        <v>6300</v>
      </c>
      <c r="E3790" s="3">
        <v>439</v>
      </c>
      <c r="F3790" s="3">
        <f t="shared" si="145"/>
        <v>526.58804860807822</v>
      </c>
    </row>
    <row r="3791" spans="1:6" x14ac:dyDescent="0.3">
      <c r="A3791" s="3"/>
      <c r="B3791" s="4"/>
      <c r="C3791" s="3"/>
      <c r="D3791" s="3">
        <f t="shared" si="146"/>
        <v>6400</v>
      </c>
      <c r="E3791" s="3">
        <v>407</v>
      </c>
      <c r="F3791" s="3">
        <f t="shared" si="145"/>
        <v>495.95276024670869</v>
      </c>
    </row>
    <row r="3792" spans="1:6" x14ac:dyDescent="0.3">
      <c r="A3792" s="3"/>
      <c r="B3792" s="4"/>
      <c r="C3792" s="3"/>
      <c r="D3792" s="3">
        <f t="shared" si="146"/>
        <v>6500</v>
      </c>
      <c r="E3792" s="3">
        <v>377</v>
      </c>
      <c r="F3792" s="3">
        <f t="shared" si="145"/>
        <v>466.57410894677503</v>
      </c>
    </row>
    <row r="3793" spans="1:6" x14ac:dyDescent="0.3">
      <c r="A3793" s="3"/>
      <c r="B3793" s="4"/>
      <c r="C3793" s="3"/>
      <c r="D3793" s="3">
        <f t="shared" si="146"/>
        <v>6600</v>
      </c>
      <c r="E3793" s="3"/>
      <c r="F3793" s="3">
        <f t="shared" si="145"/>
        <v>0</v>
      </c>
    </row>
    <row r="3794" spans="1:6" x14ac:dyDescent="0.3">
      <c r="A3794" s="3"/>
      <c r="B3794" s="4"/>
      <c r="C3794" s="3"/>
      <c r="D3794" s="3">
        <f t="shared" si="146"/>
        <v>6700</v>
      </c>
      <c r="E3794" s="3"/>
      <c r="F3794" s="3">
        <f t="shared" si="145"/>
        <v>0</v>
      </c>
    </row>
    <row r="3795" spans="1:6" x14ac:dyDescent="0.3">
      <c r="A3795" s="3"/>
      <c r="B3795" s="4"/>
      <c r="C3795" s="3"/>
      <c r="D3795" s="3">
        <f t="shared" si="146"/>
        <v>6800</v>
      </c>
      <c r="E3795" s="3"/>
      <c r="F3795" s="3">
        <f t="shared" si="145"/>
        <v>0</v>
      </c>
    </row>
    <row r="3796" spans="1:6" x14ac:dyDescent="0.3">
      <c r="A3796" s="3"/>
      <c r="B3796" s="4"/>
      <c r="C3796" s="3"/>
      <c r="D3796" s="3">
        <f t="shared" si="146"/>
        <v>6900</v>
      </c>
      <c r="E3796" s="3"/>
      <c r="F3796" s="3">
        <f t="shared" si="145"/>
        <v>0</v>
      </c>
    </row>
    <row r="3797" spans="1:6" x14ac:dyDescent="0.3">
      <c r="A3797" s="3"/>
      <c r="B3797" s="4"/>
      <c r="C3797" s="3"/>
      <c r="D3797" s="3">
        <f t="shared" si="146"/>
        <v>7000</v>
      </c>
      <c r="E3797" s="3"/>
      <c r="F3797" s="3">
        <f t="shared" si="145"/>
        <v>0</v>
      </c>
    </row>
    <row r="3798" spans="1:6" x14ac:dyDescent="0.3">
      <c r="A3798" s="3"/>
      <c r="B3798" s="4" t="s">
        <v>25</v>
      </c>
      <c r="C3798" s="3" t="s">
        <v>93</v>
      </c>
      <c r="D3798" s="3" t="s">
        <v>272</v>
      </c>
      <c r="E3798" s="3">
        <v>3.48</v>
      </c>
    </row>
    <row r="3799" spans="1:6" x14ac:dyDescent="0.3">
      <c r="A3799" s="3"/>
      <c r="B3799" s="4"/>
      <c r="C3799" s="3">
        <v>10.46</v>
      </c>
      <c r="D3799" s="3" t="s">
        <v>273</v>
      </c>
      <c r="E3799" s="3">
        <v>4.0599999999999996</v>
      </c>
    </row>
    <row r="3800" spans="1:6" x14ac:dyDescent="0.3">
      <c r="A3800" s="3"/>
      <c r="B3800" s="4"/>
      <c r="C3800" s="3"/>
      <c r="D3800" s="4" t="s">
        <v>274</v>
      </c>
      <c r="E3800" s="3">
        <v>2.0499999999999998</v>
      </c>
    </row>
    <row r="3801" spans="1:6" x14ac:dyDescent="0.3">
      <c r="A3801" s="3"/>
      <c r="B3801" s="4"/>
      <c r="C3801" s="3"/>
      <c r="D3801" s="4" t="s">
        <v>275</v>
      </c>
      <c r="E3801" s="3">
        <v>250</v>
      </c>
    </row>
    <row r="3802" spans="1:6" x14ac:dyDescent="0.3">
      <c r="A3802" s="3"/>
      <c r="B3802" s="4"/>
      <c r="C3802" s="3"/>
      <c r="D3802" s="4" t="s">
        <v>276</v>
      </c>
      <c r="E3802" s="3">
        <v>0.65200000000000002</v>
      </c>
    </row>
    <row r="3803" spans="1:6" ht="28.8" x14ac:dyDescent="0.3">
      <c r="A3803" s="3"/>
      <c r="B3803" s="4"/>
      <c r="C3803" s="3"/>
      <c r="D3803" s="4" t="s">
        <v>277</v>
      </c>
      <c r="E3803" s="3">
        <v>361</v>
      </c>
    </row>
    <row r="3804" spans="1:6" x14ac:dyDescent="0.3">
      <c r="A3804" s="3"/>
      <c r="B3804" s="4"/>
      <c r="C3804" s="3"/>
      <c r="D3804" s="3">
        <f>2500</f>
        <v>2500</v>
      </c>
      <c r="E3804" s="3">
        <v>391</v>
      </c>
      <c r="F3804" s="3">
        <f>E3804*D3804*2*PI()/60/550</f>
        <v>186.11556478084989</v>
      </c>
    </row>
    <row r="3805" spans="1:6" x14ac:dyDescent="0.3">
      <c r="A3805" s="3"/>
      <c r="B3805" s="4"/>
      <c r="C3805" s="3"/>
      <c r="D3805" s="3">
        <f>2600</f>
        <v>2600</v>
      </c>
      <c r="E3805" s="3">
        <v>404</v>
      </c>
      <c r="F3805" s="3">
        <f t="shared" ref="F3805:F3849" si="147">E3805*D3805*2*PI()/60/550</f>
        <v>199.99569232307385</v>
      </c>
    </row>
    <row r="3806" spans="1:6" x14ac:dyDescent="0.3">
      <c r="A3806" s="3"/>
      <c r="B3806" s="4"/>
      <c r="C3806" s="3"/>
      <c r="D3806" s="3">
        <f t="shared" ref="D3806:D3849" si="148">D3805+100</f>
        <v>2700</v>
      </c>
      <c r="E3806" s="3">
        <v>414</v>
      </c>
      <c r="F3806" s="3">
        <f t="shared" si="147"/>
        <v>212.82862231410124</v>
      </c>
    </row>
    <row r="3807" spans="1:6" x14ac:dyDescent="0.3">
      <c r="A3807" s="3"/>
      <c r="B3807" s="4"/>
      <c r="C3807" s="3"/>
      <c r="D3807" s="3">
        <f t="shared" si="148"/>
        <v>2800</v>
      </c>
      <c r="E3807" s="3">
        <v>419</v>
      </c>
      <c r="F3807" s="3">
        <f t="shared" si="147"/>
        <v>223.37675764797245</v>
      </c>
    </row>
    <row r="3808" spans="1:6" x14ac:dyDescent="0.3">
      <c r="A3808" s="3"/>
      <c r="B3808" s="4"/>
      <c r="C3808" s="3"/>
      <c r="D3808" s="3">
        <f t="shared" si="148"/>
        <v>2900</v>
      </c>
      <c r="E3808" s="3">
        <v>422</v>
      </c>
      <c r="F3808" s="3">
        <f t="shared" si="147"/>
        <v>233.01097511898115</v>
      </c>
    </row>
    <row r="3809" spans="1:6" x14ac:dyDescent="0.3">
      <c r="A3809" s="3"/>
      <c r="B3809" s="4"/>
      <c r="C3809" s="3"/>
      <c r="D3809" s="3">
        <f>D3808+100</f>
        <v>3000</v>
      </c>
      <c r="E3809" s="3">
        <v>422</v>
      </c>
      <c r="F3809" s="3">
        <f t="shared" si="147"/>
        <v>241.04583632998052</v>
      </c>
    </row>
    <row r="3810" spans="1:6" x14ac:dyDescent="0.3">
      <c r="A3810" s="3"/>
      <c r="B3810" s="4"/>
      <c r="C3810" s="3"/>
      <c r="D3810" s="3">
        <f t="shared" si="148"/>
        <v>3100</v>
      </c>
      <c r="E3810" s="3">
        <v>422</v>
      </c>
      <c r="F3810" s="3">
        <f t="shared" si="147"/>
        <v>249.0806975409798</v>
      </c>
    </row>
    <row r="3811" spans="1:6" x14ac:dyDescent="0.3">
      <c r="A3811" s="3"/>
      <c r="B3811" s="4"/>
      <c r="C3811" s="3"/>
      <c r="D3811" s="3">
        <f t="shared" si="148"/>
        <v>3200</v>
      </c>
      <c r="E3811" s="3">
        <v>419</v>
      </c>
      <c r="F3811" s="3">
        <f t="shared" si="147"/>
        <v>255.28772302625427</v>
      </c>
    </row>
    <row r="3812" spans="1:6" x14ac:dyDescent="0.3">
      <c r="A3812" s="3"/>
      <c r="B3812" s="4"/>
      <c r="C3812" s="3"/>
      <c r="D3812" s="3">
        <f t="shared" si="148"/>
        <v>3300</v>
      </c>
      <c r="E3812" s="3">
        <v>414</v>
      </c>
      <c r="F3812" s="3">
        <f t="shared" si="147"/>
        <v>260.12387171723481</v>
      </c>
    </row>
    <row r="3813" spans="1:6" x14ac:dyDescent="0.3">
      <c r="A3813" s="3"/>
      <c r="B3813" s="4"/>
      <c r="C3813" s="3"/>
      <c r="D3813" s="3">
        <f t="shared" si="148"/>
        <v>3400</v>
      </c>
      <c r="E3813" s="3">
        <v>407</v>
      </c>
      <c r="F3813" s="3">
        <f t="shared" si="147"/>
        <v>263.47490388106394</v>
      </c>
    </row>
    <row r="3814" spans="1:6" x14ac:dyDescent="0.3">
      <c r="A3814" s="3"/>
      <c r="B3814" s="4"/>
      <c r="C3814" s="3"/>
      <c r="D3814" s="3">
        <f t="shared" si="148"/>
        <v>3500</v>
      </c>
      <c r="E3814" s="3">
        <v>405</v>
      </c>
      <c r="F3814" s="3">
        <f t="shared" si="147"/>
        <v>269.8913688765777</v>
      </c>
    </row>
    <row r="3815" spans="1:6" x14ac:dyDescent="0.3">
      <c r="A3815" s="3"/>
      <c r="B3815" s="4"/>
      <c r="C3815" s="3"/>
      <c r="D3815" s="3">
        <f t="shared" si="148"/>
        <v>3600</v>
      </c>
      <c r="E3815" s="3">
        <v>410</v>
      </c>
      <c r="F3815" s="3">
        <f t="shared" si="147"/>
        <v>281.02974283021427</v>
      </c>
    </row>
    <row r="3816" spans="1:6" x14ac:dyDescent="0.3">
      <c r="A3816" s="3"/>
      <c r="B3816" s="4"/>
      <c r="C3816" s="3"/>
      <c r="D3816" s="3">
        <f t="shared" si="148"/>
        <v>3700</v>
      </c>
      <c r="E3816" s="3">
        <v>417</v>
      </c>
      <c r="F3816" s="3">
        <f t="shared" si="147"/>
        <v>293.76747304386015</v>
      </c>
    </row>
    <row r="3817" spans="1:6" x14ac:dyDescent="0.3">
      <c r="A3817" s="3"/>
      <c r="B3817" s="4"/>
      <c r="C3817" s="3"/>
      <c r="D3817" s="3">
        <f t="shared" si="148"/>
        <v>3800</v>
      </c>
      <c r="E3817" s="3">
        <v>430</v>
      </c>
      <c r="F3817" s="3">
        <f t="shared" si="147"/>
        <v>311.11287248277108</v>
      </c>
    </row>
    <row r="3818" spans="1:6" x14ac:dyDescent="0.3">
      <c r="A3818" s="3"/>
      <c r="B3818" s="4"/>
      <c r="C3818" s="3"/>
      <c r="D3818" s="3">
        <f t="shared" si="148"/>
        <v>3900</v>
      </c>
      <c r="E3818" s="3">
        <v>441</v>
      </c>
      <c r="F3818" s="3">
        <f t="shared" si="147"/>
        <v>327.46819423691426</v>
      </c>
    </row>
    <row r="3819" spans="1:6" x14ac:dyDescent="0.3">
      <c r="A3819" s="3"/>
      <c r="B3819" s="4"/>
      <c r="C3819" s="3"/>
      <c r="D3819" s="3">
        <f t="shared" si="148"/>
        <v>4000</v>
      </c>
      <c r="E3819" s="3">
        <v>449</v>
      </c>
      <c r="F3819" s="3">
        <f t="shared" si="147"/>
        <v>341.95760035437985</v>
      </c>
    </row>
    <row r="3820" spans="1:6" x14ac:dyDescent="0.3">
      <c r="A3820" s="3"/>
      <c r="B3820" s="4"/>
      <c r="C3820" s="3"/>
      <c r="D3820" s="3">
        <f t="shared" si="148"/>
        <v>4100</v>
      </c>
      <c r="E3820" s="3">
        <v>459</v>
      </c>
      <c r="F3820" s="3">
        <f t="shared" si="147"/>
        <v>358.31292210852314</v>
      </c>
    </row>
    <row r="3821" spans="1:6" x14ac:dyDescent="0.3">
      <c r="A3821" s="3"/>
      <c r="B3821" s="4"/>
      <c r="C3821" s="3"/>
      <c r="D3821" s="3">
        <f t="shared" si="148"/>
        <v>4200</v>
      </c>
      <c r="E3821" s="3">
        <v>469</v>
      </c>
      <c r="F3821" s="3">
        <f t="shared" si="147"/>
        <v>375.04904297219241</v>
      </c>
    </row>
    <row r="3822" spans="1:6" x14ac:dyDescent="0.3">
      <c r="A3822" s="3"/>
      <c r="B3822" s="4"/>
      <c r="C3822" s="3"/>
      <c r="D3822" s="3">
        <f t="shared" si="148"/>
        <v>4300</v>
      </c>
      <c r="E3822" s="3">
        <v>475</v>
      </c>
      <c r="F3822" s="3">
        <f t="shared" si="147"/>
        <v>388.89109060346379</v>
      </c>
    </row>
    <row r="3823" spans="1:6" x14ac:dyDescent="0.3">
      <c r="A3823" s="3"/>
      <c r="B3823" s="4"/>
      <c r="C3823" s="3"/>
      <c r="D3823" s="3">
        <f t="shared" si="148"/>
        <v>4400</v>
      </c>
      <c r="E3823" s="3">
        <v>484</v>
      </c>
      <c r="F3823" s="3">
        <f t="shared" si="147"/>
        <v>405.47489182332265</v>
      </c>
    </row>
    <row r="3824" spans="1:6" x14ac:dyDescent="0.3">
      <c r="A3824" s="3"/>
      <c r="B3824" s="4"/>
      <c r="C3824" s="3"/>
      <c r="D3824" s="3">
        <f t="shared" si="148"/>
        <v>4500</v>
      </c>
      <c r="E3824" s="3">
        <v>488</v>
      </c>
      <c r="F3824" s="3">
        <f t="shared" si="147"/>
        <v>418.11742225958699</v>
      </c>
    </row>
    <row r="3825" spans="1:6" x14ac:dyDescent="0.3">
      <c r="A3825" s="3"/>
      <c r="B3825" s="4"/>
      <c r="C3825" s="3"/>
      <c r="D3825" s="3">
        <f t="shared" si="148"/>
        <v>4600</v>
      </c>
      <c r="E3825" s="3">
        <v>493</v>
      </c>
      <c r="F3825" s="3">
        <f t="shared" si="147"/>
        <v>431.78811029157168</v>
      </c>
    </row>
    <row r="3826" spans="1:6" x14ac:dyDescent="0.3">
      <c r="A3826" s="3"/>
      <c r="B3826" s="4"/>
      <c r="C3826" s="3"/>
      <c r="D3826" s="3">
        <f t="shared" si="148"/>
        <v>4700</v>
      </c>
      <c r="E3826" s="3">
        <v>496</v>
      </c>
      <c r="F3826" s="3">
        <f t="shared" si="147"/>
        <v>443.85944206354702</v>
      </c>
    </row>
    <row r="3827" spans="1:6" x14ac:dyDescent="0.3">
      <c r="A3827" s="3"/>
      <c r="B3827" s="4"/>
      <c r="C3827" s="3"/>
      <c r="D3827" s="3">
        <f t="shared" si="148"/>
        <v>4800</v>
      </c>
      <c r="E3827" s="3">
        <v>496</v>
      </c>
      <c r="F3827" s="3">
        <f t="shared" si="147"/>
        <v>453.3032599797927</v>
      </c>
    </row>
    <row r="3828" spans="1:6" x14ac:dyDescent="0.3">
      <c r="A3828" s="3"/>
      <c r="B3828" s="4"/>
      <c r="C3828" s="3"/>
      <c r="D3828" s="3">
        <f t="shared" si="148"/>
        <v>4900</v>
      </c>
      <c r="E3828" s="3">
        <v>495</v>
      </c>
      <c r="F3828" s="3">
        <f t="shared" si="147"/>
        <v>461.81412007769961</v>
      </c>
    </row>
    <row r="3829" spans="1:6" x14ac:dyDescent="0.3">
      <c r="A3829" s="3"/>
      <c r="B3829" s="4"/>
      <c r="C3829" s="3"/>
      <c r="D3829" s="3">
        <f t="shared" si="148"/>
        <v>5000</v>
      </c>
      <c r="E3829" s="3">
        <v>493</v>
      </c>
      <c r="F3829" s="3">
        <f t="shared" si="147"/>
        <v>469.33490249083883</v>
      </c>
    </row>
    <row r="3830" spans="1:6" x14ac:dyDescent="0.3">
      <c r="A3830" s="3"/>
      <c r="B3830" s="4"/>
      <c r="C3830" s="3"/>
      <c r="D3830" s="3">
        <f t="shared" si="148"/>
        <v>5100</v>
      </c>
      <c r="E3830" s="3">
        <v>492</v>
      </c>
      <c r="F3830" s="3">
        <f t="shared" si="147"/>
        <v>477.75056281136415</v>
      </c>
    </row>
    <row r="3831" spans="1:6" x14ac:dyDescent="0.3">
      <c r="A3831" s="3"/>
      <c r="B3831" s="4"/>
      <c r="C3831" s="3"/>
      <c r="D3831" s="3">
        <f t="shared" si="148"/>
        <v>5200</v>
      </c>
      <c r="E3831" s="3">
        <v>493</v>
      </c>
      <c r="F3831" s="3">
        <f t="shared" si="147"/>
        <v>488.10829859047237</v>
      </c>
    </row>
    <row r="3832" spans="1:6" x14ac:dyDescent="0.3">
      <c r="A3832" s="3"/>
      <c r="B3832" s="4"/>
      <c r="C3832" s="3"/>
      <c r="D3832" s="3">
        <f t="shared" si="148"/>
        <v>5300</v>
      </c>
      <c r="E3832" s="3">
        <v>491</v>
      </c>
      <c r="F3832" s="3">
        <f t="shared" si="147"/>
        <v>495.47676135980112</v>
      </c>
    </row>
    <row r="3833" spans="1:6" x14ac:dyDescent="0.3">
      <c r="A3833" s="3"/>
      <c r="B3833" s="4"/>
      <c r="C3833" s="3"/>
      <c r="D3833" s="3">
        <f t="shared" si="148"/>
        <v>5400</v>
      </c>
      <c r="E3833" s="3">
        <v>489</v>
      </c>
      <c r="F3833" s="3">
        <f t="shared" si="147"/>
        <v>502.76906430722471</v>
      </c>
    </row>
    <row r="3834" spans="1:6" x14ac:dyDescent="0.3">
      <c r="A3834" s="3"/>
      <c r="B3834" s="4"/>
      <c r="C3834" s="3"/>
      <c r="D3834" s="3">
        <f t="shared" si="148"/>
        <v>5500</v>
      </c>
      <c r="E3834" s="3">
        <v>486</v>
      </c>
      <c r="F3834" s="3">
        <f t="shared" si="147"/>
        <v>508.93800988154646</v>
      </c>
    </row>
    <row r="3835" spans="1:6" x14ac:dyDescent="0.3">
      <c r="A3835" s="3"/>
      <c r="B3835" s="4"/>
      <c r="C3835" s="3"/>
      <c r="D3835" s="3">
        <f t="shared" si="148"/>
        <v>5600</v>
      </c>
      <c r="E3835" s="3">
        <v>482</v>
      </c>
      <c r="F3835" s="3">
        <f t="shared" si="147"/>
        <v>513.92647821633761</v>
      </c>
    </row>
    <row r="3836" spans="1:6" x14ac:dyDescent="0.3">
      <c r="A3836" s="3"/>
      <c r="B3836" s="4"/>
      <c r="C3836" s="3"/>
      <c r="D3836" s="3">
        <f t="shared" si="148"/>
        <v>5700</v>
      </c>
      <c r="E3836" s="3">
        <v>474</v>
      </c>
      <c r="F3836" s="3">
        <f t="shared" si="147"/>
        <v>514.42151705872141</v>
      </c>
    </row>
    <row r="3837" spans="1:6" x14ac:dyDescent="0.3">
      <c r="A3837" s="3"/>
      <c r="B3837" s="4"/>
      <c r="C3837" s="3"/>
      <c r="D3837" s="3">
        <f t="shared" si="148"/>
        <v>5800</v>
      </c>
      <c r="E3837" s="3">
        <v>456</v>
      </c>
      <c r="F3837" s="3">
        <f t="shared" si="147"/>
        <v>503.56874243722945</v>
      </c>
    </row>
    <row r="3838" spans="1:6" x14ac:dyDescent="0.3">
      <c r="A3838" s="3"/>
      <c r="B3838" s="4"/>
      <c r="C3838" s="3"/>
      <c r="D3838" s="3">
        <f t="shared" si="148"/>
        <v>5900</v>
      </c>
      <c r="E3838" s="3">
        <v>435</v>
      </c>
      <c r="F3838" s="3">
        <f t="shared" si="147"/>
        <v>488.6604572992851</v>
      </c>
    </row>
    <row r="3839" spans="1:6" x14ac:dyDescent="0.3">
      <c r="A3839" s="3"/>
      <c r="B3839" s="4"/>
      <c r="C3839" s="3"/>
      <c r="D3839" s="3">
        <f t="shared" si="148"/>
        <v>6000</v>
      </c>
      <c r="E3839" s="3">
        <v>436</v>
      </c>
      <c r="F3839" s="3">
        <f t="shared" si="147"/>
        <v>498.08523526005445</v>
      </c>
    </row>
    <row r="3840" spans="1:6" x14ac:dyDescent="0.3">
      <c r="A3840" s="3"/>
      <c r="B3840" s="4"/>
      <c r="C3840" s="3"/>
      <c r="D3840" s="3">
        <f t="shared" si="148"/>
        <v>6100</v>
      </c>
      <c r="E3840" s="3">
        <v>447</v>
      </c>
      <c r="F3840" s="3">
        <f t="shared" si="147"/>
        <v>519.16246597232055</v>
      </c>
    </row>
    <row r="3841" spans="1:6" x14ac:dyDescent="0.3">
      <c r="A3841" s="3"/>
      <c r="B3841" s="4"/>
      <c r="C3841" s="3"/>
      <c r="D3841" s="3">
        <f t="shared" si="148"/>
        <v>6200</v>
      </c>
      <c r="E3841" s="3">
        <v>452</v>
      </c>
      <c r="F3841" s="3">
        <f t="shared" si="147"/>
        <v>533.57571226788104</v>
      </c>
    </row>
    <row r="3842" spans="1:6" x14ac:dyDescent="0.3">
      <c r="A3842" s="3"/>
      <c r="B3842" s="4"/>
      <c r="C3842" s="3"/>
      <c r="D3842" s="3">
        <f t="shared" si="148"/>
        <v>6300</v>
      </c>
      <c r="E3842" s="3">
        <v>451</v>
      </c>
      <c r="F3842" s="3">
        <f t="shared" si="147"/>
        <v>540.98225494816234</v>
      </c>
    </row>
    <row r="3843" spans="1:6" x14ac:dyDescent="0.3">
      <c r="A3843" s="3"/>
      <c r="B3843" s="4"/>
      <c r="C3843" s="3"/>
      <c r="D3843" s="3">
        <f t="shared" si="148"/>
        <v>6400</v>
      </c>
      <c r="E3843" s="3">
        <v>447</v>
      </c>
      <c r="F3843" s="3">
        <f t="shared" si="147"/>
        <v>544.69504626604123</v>
      </c>
    </row>
    <row r="3844" spans="1:6" x14ac:dyDescent="0.3">
      <c r="A3844" s="3"/>
      <c r="B3844" s="4"/>
      <c r="C3844" s="3"/>
      <c r="D3844" s="3">
        <f t="shared" si="148"/>
        <v>6500</v>
      </c>
      <c r="E3844" s="3">
        <v>440</v>
      </c>
      <c r="F3844" s="3">
        <f t="shared" si="147"/>
        <v>544.54272662223082</v>
      </c>
    </row>
    <row r="3845" spans="1:6" x14ac:dyDescent="0.3">
      <c r="A3845" s="3"/>
      <c r="B3845" s="4"/>
      <c r="C3845" s="3"/>
      <c r="D3845" s="3">
        <f t="shared" si="148"/>
        <v>6600</v>
      </c>
      <c r="E3845" s="3"/>
      <c r="F3845" s="3">
        <f t="shared" si="147"/>
        <v>0</v>
      </c>
    </row>
    <row r="3846" spans="1:6" x14ac:dyDescent="0.3">
      <c r="A3846" s="3"/>
      <c r="B3846" s="4"/>
      <c r="C3846" s="3"/>
      <c r="D3846" s="3">
        <f t="shared" si="148"/>
        <v>6700</v>
      </c>
      <c r="E3846" s="3"/>
      <c r="F3846" s="3">
        <f t="shared" si="147"/>
        <v>0</v>
      </c>
    </row>
    <row r="3847" spans="1:6" x14ac:dyDescent="0.3">
      <c r="A3847" s="3"/>
      <c r="B3847" s="4"/>
      <c r="C3847" s="3"/>
      <c r="D3847" s="3">
        <f t="shared" si="148"/>
        <v>6800</v>
      </c>
      <c r="E3847" s="3"/>
      <c r="F3847" s="3">
        <f t="shared" si="147"/>
        <v>0</v>
      </c>
    </row>
    <row r="3848" spans="1:6" x14ac:dyDescent="0.3">
      <c r="A3848" s="3"/>
      <c r="B3848" s="4"/>
      <c r="C3848" s="3"/>
      <c r="D3848" s="3">
        <f t="shared" si="148"/>
        <v>6900</v>
      </c>
      <c r="E3848" s="3"/>
      <c r="F3848" s="3">
        <f t="shared" si="147"/>
        <v>0</v>
      </c>
    </row>
    <row r="3849" spans="1:6" x14ac:dyDescent="0.3">
      <c r="A3849" s="3"/>
      <c r="B3849" s="4"/>
      <c r="C3849" s="3"/>
      <c r="D3849" s="3">
        <f t="shared" si="148"/>
        <v>7000</v>
      </c>
      <c r="E3849" s="3"/>
      <c r="F3849" s="3">
        <f t="shared" si="147"/>
        <v>0</v>
      </c>
    </row>
    <row r="3850" spans="1:6" x14ac:dyDescent="0.3">
      <c r="A3850" s="3"/>
      <c r="B3850" s="4" t="s">
        <v>25</v>
      </c>
      <c r="C3850" s="3" t="s">
        <v>94</v>
      </c>
      <c r="D3850" s="3" t="s">
        <v>272</v>
      </c>
      <c r="E3850" s="3">
        <v>3.9</v>
      </c>
    </row>
    <row r="3851" spans="1:6" x14ac:dyDescent="0.3">
      <c r="A3851" s="3"/>
      <c r="B3851" s="4"/>
      <c r="C3851" s="3">
        <v>10.49</v>
      </c>
      <c r="D3851" s="3" t="s">
        <v>273</v>
      </c>
      <c r="E3851" s="3">
        <v>4.3499999999999996</v>
      </c>
    </row>
    <row r="3852" spans="1:6" x14ac:dyDescent="0.3">
      <c r="A3852" s="3"/>
      <c r="B3852" s="4"/>
      <c r="C3852" s="3"/>
      <c r="D3852" s="4" t="s">
        <v>274</v>
      </c>
      <c r="E3852" s="3">
        <v>2.2599999999999998</v>
      </c>
    </row>
    <row r="3853" spans="1:6" x14ac:dyDescent="0.3">
      <c r="A3853" s="3"/>
      <c r="B3853" s="4"/>
      <c r="C3853" s="3"/>
      <c r="D3853" s="4" t="s">
        <v>275</v>
      </c>
      <c r="E3853" s="3">
        <v>261</v>
      </c>
    </row>
    <row r="3854" spans="1:6" x14ac:dyDescent="0.3">
      <c r="A3854" s="3"/>
      <c r="B3854" s="4"/>
      <c r="C3854" s="3"/>
      <c r="D3854" s="4" t="s">
        <v>276</v>
      </c>
      <c r="E3854" s="3">
        <v>0.65600000000000003</v>
      </c>
    </row>
    <row r="3855" spans="1:6" ht="28.8" x14ac:dyDescent="0.3">
      <c r="A3855" s="3"/>
      <c r="B3855" s="4"/>
      <c r="C3855" s="3"/>
      <c r="D3855" s="4" t="s">
        <v>277</v>
      </c>
      <c r="E3855" s="3">
        <v>463.7</v>
      </c>
    </row>
    <row r="3856" spans="1:6" x14ac:dyDescent="0.3">
      <c r="A3856" s="3"/>
      <c r="B3856" s="4"/>
      <c r="C3856" s="3"/>
      <c r="D3856" s="3">
        <f>2500</f>
        <v>2500</v>
      </c>
      <c r="E3856" s="3">
        <v>470</v>
      </c>
      <c r="F3856" s="3">
        <f>E3856*D3856*2*PI()/60/550</f>
        <v>223.71947684654589</v>
      </c>
    </row>
    <row r="3857" spans="1:6" x14ac:dyDescent="0.3">
      <c r="A3857" s="3"/>
      <c r="B3857" s="4"/>
      <c r="C3857" s="3"/>
      <c r="D3857" s="3">
        <f>2600</f>
        <v>2600</v>
      </c>
      <c r="E3857" s="3">
        <v>480</v>
      </c>
      <c r="F3857" s="3">
        <f t="shared" ref="F3857:F3901" si="149">E3857*D3857*2*PI()/60/550</f>
        <v>237.61864434424618</v>
      </c>
    </row>
    <row r="3858" spans="1:6" x14ac:dyDescent="0.3">
      <c r="A3858" s="3"/>
      <c r="B3858" s="4"/>
      <c r="C3858" s="3"/>
      <c r="D3858" s="3">
        <f t="shared" ref="D3858:D3901" si="150">D3857+100</f>
        <v>2700</v>
      </c>
      <c r="E3858" s="3">
        <v>494</v>
      </c>
      <c r="F3858" s="3">
        <f t="shared" si="149"/>
        <v>253.95492614291308</v>
      </c>
    </row>
    <row r="3859" spans="1:6" x14ac:dyDescent="0.3">
      <c r="A3859" s="3"/>
      <c r="B3859" s="4"/>
      <c r="C3859" s="3"/>
      <c r="D3859" s="3">
        <f t="shared" si="150"/>
        <v>2800</v>
      </c>
      <c r="E3859" s="3">
        <v>510</v>
      </c>
      <c r="F3859" s="3">
        <f t="shared" si="149"/>
        <v>271.89056420158937</v>
      </c>
    </row>
    <row r="3860" spans="1:6" x14ac:dyDescent="0.3">
      <c r="A3860" s="3"/>
      <c r="B3860" s="4"/>
      <c r="C3860" s="3"/>
      <c r="D3860" s="3">
        <f t="shared" si="150"/>
        <v>2900</v>
      </c>
      <c r="E3860" s="3">
        <v>523</v>
      </c>
      <c r="F3860" s="3">
        <f t="shared" si="149"/>
        <v>288.779004709069</v>
      </c>
    </row>
    <row r="3861" spans="1:6" x14ac:dyDescent="0.3">
      <c r="A3861" s="3"/>
      <c r="B3861" s="4"/>
      <c r="C3861" s="3"/>
      <c r="D3861" s="3">
        <f>D3860+100</f>
        <v>3000</v>
      </c>
      <c r="E3861" s="3">
        <v>532</v>
      </c>
      <c r="F3861" s="3">
        <f t="shared" si="149"/>
        <v>303.87768940177637</v>
      </c>
    </row>
    <row r="3862" spans="1:6" x14ac:dyDescent="0.3">
      <c r="A3862" s="3"/>
      <c r="B3862" s="4"/>
      <c r="C3862" s="3"/>
      <c r="D3862" s="3">
        <f t="shared" si="150"/>
        <v>3100</v>
      </c>
      <c r="E3862" s="3">
        <v>539</v>
      </c>
      <c r="F3862" s="3">
        <f t="shared" si="149"/>
        <v>318.13861605352639</v>
      </c>
    </row>
    <row r="3863" spans="1:6" x14ac:dyDescent="0.3">
      <c r="A3863" s="3"/>
      <c r="B3863" s="4"/>
      <c r="C3863" s="3"/>
      <c r="D3863" s="3">
        <f t="shared" si="150"/>
        <v>3200</v>
      </c>
      <c r="E3863" s="3">
        <v>538</v>
      </c>
      <c r="F3863" s="3">
        <f t="shared" si="149"/>
        <v>327.79187348001142</v>
      </c>
    </row>
    <row r="3864" spans="1:6" x14ac:dyDescent="0.3">
      <c r="A3864" s="3"/>
      <c r="B3864" s="4"/>
      <c r="C3864" s="3"/>
      <c r="D3864" s="3">
        <f t="shared" si="150"/>
        <v>3300</v>
      </c>
      <c r="E3864" s="3">
        <v>532</v>
      </c>
      <c r="F3864" s="3">
        <f t="shared" si="149"/>
        <v>334.265458341954</v>
      </c>
    </row>
    <row r="3865" spans="1:6" x14ac:dyDescent="0.3">
      <c r="A3865" s="3"/>
      <c r="B3865" s="4"/>
      <c r="C3865" s="3"/>
      <c r="D3865" s="3">
        <f t="shared" si="150"/>
        <v>3400</v>
      </c>
      <c r="E3865" s="3">
        <v>525</v>
      </c>
      <c r="F3865" s="3">
        <f t="shared" si="149"/>
        <v>339.8632052519867</v>
      </c>
    </row>
    <row r="3866" spans="1:6" x14ac:dyDescent="0.3">
      <c r="A3866" s="3"/>
      <c r="B3866" s="4"/>
      <c r="C3866" s="3"/>
      <c r="D3866" s="3">
        <f t="shared" si="150"/>
        <v>3500</v>
      </c>
      <c r="E3866" s="3">
        <v>518</v>
      </c>
      <c r="F3866" s="3">
        <f t="shared" si="149"/>
        <v>345.19439278535123</v>
      </c>
    </row>
    <row r="3867" spans="1:6" x14ac:dyDescent="0.3">
      <c r="A3867" s="3"/>
      <c r="B3867" s="4"/>
      <c r="C3867" s="3"/>
      <c r="D3867" s="3">
        <f t="shared" si="150"/>
        <v>3600</v>
      </c>
      <c r="E3867" s="3">
        <v>511</v>
      </c>
      <c r="F3867" s="3">
        <f t="shared" si="149"/>
        <v>350.25902094204747</v>
      </c>
    </row>
    <row r="3868" spans="1:6" x14ac:dyDescent="0.3">
      <c r="A3868" s="3"/>
      <c r="B3868" s="4"/>
      <c r="C3868" s="3"/>
      <c r="D3868" s="3">
        <f t="shared" si="150"/>
        <v>3700</v>
      </c>
      <c r="E3868" s="3">
        <v>504</v>
      </c>
      <c r="F3868" s="3">
        <f t="shared" si="149"/>
        <v>355.05708972207549</v>
      </c>
    </row>
    <row r="3869" spans="1:6" x14ac:dyDescent="0.3">
      <c r="A3869" s="3"/>
      <c r="B3869" s="4"/>
      <c r="C3869" s="3"/>
      <c r="D3869" s="3">
        <f t="shared" si="150"/>
        <v>3800</v>
      </c>
      <c r="E3869" s="3">
        <v>498</v>
      </c>
      <c r="F3869" s="3">
        <f t="shared" si="149"/>
        <v>360.31211743353481</v>
      </c>
    </row>
    <row r="3870" spans="1:6" x14ac:dyDescent="0.3">
      <c r="A3870" s="3"/>
      <c r="B3870" s="4"/>
      <c r="C3870" s="3"/>
      <c r="D3870" s="3">
        <f t="shared" si="150"/>
        <v>3900</v>
      </c>
      <c r="E3870" s="3">
        <v>496</v>
      </c>
      <c r="F3870" s="3">
        <f t="shared" si="149"/>
        <v>368.30889873358154</v>
      </c>
    </row>
    <row r="3871" spans="1:6" x14ac:dyDescent="0.3">
      <c r="A3871" s="3"/>
      <c r="B3871" s="4"/>
      <c r="C3871" s="3"/>
      <c r="D3871" s="3">
        <f t="shared" si="150"/>
        <v>4000</v>
      </c>
      <c r="E3871" s="3">
        <v>508</v>
      </c>
      <c r="F3871" s="3">
        <f t="shared" si="149"/>
        <v>386.89189527845207</v>
      </c>
    </row>
    <row r="3872" spans="1:6" x14ac:dyDescent="0.3">
      <c r="A3872" s="3"/>
      <c r="B3872" s="4"/>
      <c r="C3872" s="3"/>
      <c r="D3872" s="3">
        <f t="shared" si="150"/>
        <v>4100</v>
      </c>
      <c r="E3872" s="3">
        <v>531</v>
      </c>
      <c r="F3872" s="3">
        <f t="shared" si="149"/>
        <v>414.51887067456596</v>
      </c>
    </row>
    <row r="3873" spans="1:6" x14ac:dyDescent="0.3">
      <c r="A3873" s="3"/>
      <c r="B3873" s="4"/>
      <c r="C3873" s="3"/>
      <c r="D3873" s="3">
        <f t="shared" si="150"/>
        <v>4200</v>
      </c>
      <c r="E3873" s="3">
        <v>559</v>
      </c>
      <c r="F3873" s="3">
        <f t="shared" si="149"/>
        <v>447.02007467261313</v>
      </c>
    </row>
    <row r="3874" spans="1:6" x14ac:dyDescent="0.3">
      <c r="A3874" s="3"/>
      <c r="B3874" s="4"/>
      <c r="C3874" s="3"/>
      <c r="D3874" s="3">
        <f t="shared" si="150"/>
        <v>4300</v>
      </c>
      <c r="E3874" s="3">
        <v>580</v>
      </c>
      <c r="F3874" s="3">
        <f t="shared" si="149"/>
        <v>474.85648957896626</v>
      </c>
    </row>
    <row r="3875" spans="1:6" x14ac:dyDescent="0.3">
      <c r="A3875" s="3"/>
      <c r="B3875" s="4"/>
      <c r="C3875" s="3"/>
      <c r="D3875" s="3">
        <f t="shared" si="150"/>
        <v>4400</v>
      </c>
      <c r="E3875" s="3">
        <v>597</v>
      </c>
      <c r="F3875" s="3">
        <f t="shared" si="149"/>
        <v>500.14155045149511</v>
      </c>
    </row>
    <row r="3876" spans="1:6" x14ac:dyDescent="0.3">
      <c r="A3876" s="3"/>
      <c r="B3876" s="4"/>
      <c r="C3876" s="3"/>
      <c r="D3876" s="3">
        <f t="shared" si="150"/>
        <v>4500</v>
      </c>
      <c r="E3876" s="3">
        <v>611</v>
      </c>
      <c r="F3876" s="3">
        <f t="shared" si="149"/>
        <v>523.50357582091738</v>
      </c>
    </row>
    <row r="3877" spans="1:6" x14ac:dyDescent="0.3">
      <c r="A3877" s="3"/>
      <c r="B3877" s="4"/>
      <c r="C3877" s="3"/>
      <c r="D3877" s="3">
        <f t="shared" si="150"/>
        <v>4600</v>
      </c>
      <c r="E3877" s="3">
        <v>620</v>
      </c>
      <c r="F3877" s="3">
        <f t="shared" si="149"/>
        <v>543.01953018412667</v>
      </c>
    </row>
    <row r="3878" spans="1:6" x14ac:dyDescent="0.3">
      <c r="A3878" s="3"/>
      <c r="B3878" s="4"/>
      <c r="C3878" s="3"/>
      <c r="D3878" s="3">
        <f t="shared" si="150"/>
        <v>4700</v>
      </c>
      <c r="E3878" s="3">
        <v>626</v>
      </c>
      <c r="F3878" s="3">
        <f t="shared" si="149"/>
        <v>560.19357002375091</v>
      </c>
    </row>
    <row r="3879" spans="1:6" x14ac:dyDescent="0.3">
      <c r="A3879" s="3"/>
      <c r="B3879" s="4"/>
      <c r="C3879" s="3"/>
      <c r="D3879" s="3">
        <f t="shared" si="150"/>
        <v>4800</v>
      </c>
      <c r="E3879" s="3">
        <v>630</v>
      </c>
      <c r="F3879" s="3">
        <f t="shared" si="149"/>
        <v>575.76825360336579</v>
      </c>
    </row>
    <row r="3880" spans="1:6" x14ac:dyDescent="0.3">
      <c r="A3880" s="3"/>
      <c r="B3880" s="4"/>
      <c r="C3880" s="3"/>
      <c r="D3880" s="3">
        <f t="shared" si="150"/>
        <v>4900</v>
      </c>
      <c r="E3880" s="3">
        <v>636</v>
      </c>
      <c r="F3880" s="3">
        <f t="shared" si="149"/>
        <v>593.36117246346851</v>
      </c>
    </row>
    <row r="3881" spans="1:6" x14ac:dyDescent="0.3">
      <c r="A3881" s="3"/>
      <c r="B3881" s="4"/>
      <c r="C3881" s="3"/>
      <c r="D3881" s="3">
        <f t="shared" si="150"/>
        <v>5000</v>
      </c>
      <c r="E3881" s="3">
        <v>637</v>
      </c>
      <c r="F3881" s="3">
        <f t="shared" si="149"/>
        <v>606.42258192021166</v>
      </c>
    </row>
    <row r="3882" spans="1:6" x14ac:dyDescent="0.3">
      <c r="A3882" s="3"/>
      <c r="B3882" s="4"/>
      <c r="C3882" s="3"/>
      <c r="D3882" s="3">
        <f t="shared" si="150"/>
        <v>5100</v>
      </c>
      <c r="E3882" s="3">
        <v>638</v>
      </c>
      <c r="F3882" s="3">
        <f t="shared" si="149"/>
        <v>619.52207128790724</v>
      </c>
    </row>
    <row r="3883" spans="1:6" x14ac:dyDescent="0.3">
      <c r="A3883" s="3"/>
      <c r="B3883" s="4"/>
      <c r="C3883" s="3"/>
      <c r="D3883" s="3">
        <f t="shared" si="150"/>
        <v>5200</v>
      </c>
      <c r="E3883" s="3">
        <v>640</v>
      </c>
      <c r="F3883" s="3">
        <f t="shared" si="149"/>
        <v>633.64971825132318</v>
      </c>
    </row>
    <row r="3884" spans="1:6" x14ac:dyDescent="0.3">
      <c r="A3884" s="3"/>
      <c r="B3884" s="4"/>
      <c r="C3884" s="3"/>
      <c r="D3884" s="3">
        <f t="shared" si="150"/>
        <v>5300</v>
      </c>
      <c r="E3884" s="3">
        <v>641</v>
      </c>
      <c r="F3884" s="3">
        <f t="shared" si="149"/>
        <v>646.84440739640024</v>
      </c>
    </row>
    <row r="3885" spans="1:6" x14ac:dyDescent="0.3">
      <c r="A3885" s="3"/>
      <c r="B3885" s="4"/>
      <c r="C3885" s="3"/>
      <c r="D3885" s="3">
        <f t="shared" si="150"/>
        <v>5400</v>
      </c>
      <c r="E3885" s="3">
        <v>642</v>
      </c>
      <c r="F3885" s="3">
        <f t="shared" si="149"/>
        <v>660.07717645242997</v>
      </c>
    </row>
    <row r="3886" spans="1:6" x14ac:dyDescent="0.3">
      <c r="A3886" s="3"/>
      <c r="B3886" s="4"/>
      <c r="C3886" s="3"/>
      <c r="D3886" s="3">
        <f t="shared" si="150"/>
        <v>5500</v>
      </c>
      <c r="E3886" s="3">
        <v>632</v>
      </c>
      <c r="F3886" s="3">
        <f t="shared" si="149"/>
        <v>661.82885235624974</v>
      </c>
    </row>
    <row r="3887" spans="1:6" x14ac:dyDescent="0.3">
      <c r="A3887" s="3"/>
      <c r="B3887" s="4"/>
      <c r="C3887" s="3"/>
      <c r="D3887" s="3">
        <f t="shared" si="150"/>
        <v>5600</v>
      </c>
      <c r="E3887" s="3">
        <v>624</v>
      </c>
      <c r="F3887" s="3">
        <f t="shared" si="149"/>
        <v>665.33220416388929</v>
      </c>
    </row>
    <row r="3888" spans="1:6" x14ac:dyDescent="0.3">
      <c r="A3888" s="3"/>
      <c r="B3888" s="4"/>
      <c r="C3888" s="3"/>
      <c r="D3888" s="3">
        <f t="shared" si="150"/>
        <v>5700</v>
      </c>
      <c r="E3888" s="3">
        <v>618</v>
      </c>
      <c r="F3888" s="3">
        <f t="shared" si="149"/>
        <v>670.70147160820636</v>
      </c>
    </row>
    <row r="3889" spans="1:6" x14ac:dyDescent="0.3">
      <c r="A3889" s="3"/>
      <c r="B3889" s="4"/>
      <c r="C3889" s="3"/>
      <c r="D3889" s="3">
        <f t="shared" si="150"/>
        <v>5800</v>
      </c>
      <c r="E3889" s="3">
        <v>615</v>
      </c>
      <c r="F3889" s="3">
        <f t="shared" si="149"/>
        <v>679.1552118396844</v>
      </c>
    </row>
    <row r="3890" spans="1:6" x14ac:dyDescent="0.3">
      <c r="A3890" s="3"/>
      <c r="B3890" s="4"/>
      <c r="C3890" s="3"/>
      <c r="D3890" s="3">
        <f t="shared" si="150"/>
        <v>5900</v>
      </c>
      <c r="E3890" s="3">
        <v>610</v>
      </c>
      <c r="F3890" s="3">
        <f t="shared" si="149"/>
        <v>685.247997592101</v>
      </c>
    </row>
    <row r="3891" spans="1:6" x14ac:dyDescent="0.3">
      <c r="A3891" s="3"/>
      <c r="B3891" s="4"/>
      <c r="C3891" s="3"/>
      <c r="D3891" s="3">
        <f t="shared" si="150"/>
        <v>6000</v>
      </c>
      <c r="E3891" s="3">
        <v>607</v>
      </c>
      <c r="F3891" s="3">
        <f t="shared" si="149"/>
        <v>693.43517844691064</v>
      </c>
    </row>
    <row r="3892" spans="1:6" x14ac:dyDescent="0.3">
      <c r="A3892" s="3"/>
      <c r="B3892" s="4"/>
      <c r="C3892" s="3"/>
      <c r="D3892" s="3">
        <f t="shared" si="150"/>
        <v>6100</v>
      </c>
      <c r="E3892" s="3">
        <v>605</v>
      </c>
      <c r="F3892" s="3">
        <f t="shared" si="149"/>
        <v>702.66955685291714</v>
      </c>
    </row>
    <row r="3893" spans="1:6" x14ac:dyDescent="0.3">
      <c r="A3893" s="3"/>
      <c r="B3893" s="4"/>
      <c r="C3893" s="3"/>
      <c r="D3893" s="3">
        <f t="shared" si="150"/>
        <v>6200</v>
      </c>
      <c r="E3893" s="3">
        <v>605</v>
      </c>
      <c r="F3893" s="3">
        <f t="shared" si="149"/>
        <v>714.18872991607964</v>
      </c>
    </row>
    <row r="3894" spans="1:6" x14ac:dyDescent="0.3">
      <c r="A3894" s="3"/>
      <c r="B3894" s="4"/>
      <c r="C3894" s="3"/>
      <c r="D3894" s="3">
        <f t="shared" si="150"/>
        <v>6300</v>
      </c>
      <c r="E3894" s="3">
        <v>601</v>
      </c>
      <c r="F3894" s="3">
        <f t="shared" si="149"/>
        <v>720.90983419921417</v>
      </c>
    </row>
    <row r="3895" spans="1:6" x14ac:dyDescent="0.3">
      <c r="A3895" s="3"/>
      <c r="B3895" s="4"/>
      <c r="C3895" s="3"/>
      <c r="D3895" s="3">
        <f t="shared" si="150"/>
        <v>6400</v>
      </c>
      <c r="E3895" s="3">
        <v>589</v>
      </c>
      <c r="F3895" s="3">
        <f t="shared" si="149"/>
        <v>717.73016163467173</v>
      </c>
    </row>
    <row r="3896" spans="1:6" x14ac:dyDescent="0.3">
      <c r="A3896" s="3"/>
      <c r="B3896" s="4"/>
      <c r="C3896" s="3"/>
      <c r="D3896" s="3">
        <f t="shared" si="150"/>
        <v>6500</v>
      </c>
      <c r="E3896" s="3">
        <v>577</v>
      </c>
      <c r="F3896" s="3">
        <f t="shared" si="149"/>
        <v>714.09353013869816</v>
      </c>
    </row>
    <row r="3897" spans="1:6" x14ac:dyDescent="0.3">
      <c r="A3897" s="3"/>
      <c r="B3897" s="4"/>
      <c r="C3897" s="3"/>
      <c r="D3897" s="3">
        <f t="shared" si="150"/>
        <v>6600</v>
      </c>
      <c r="E3897" s="3"/>
      <c r="F3897" s="3">
        <f t="shared" si="149"/>
        <v>0</v>
      </c>
    </row>
    <row r="3898" spans="1:6" x14ac:dyDescent="0.3">
      <c r="A3898" s="3"/>
      <c r="B3898" s="4"/>
      <c r="C3898" s="3"/>
      <c r="D3898" s="3">
        <f t="shared" si="150"/>
        <v>6700</v>
      </c>
      <c r="E3898" s="3"/>
      <c r="F3898" s="3">
        <f t="shared" si="149"/>
        <v>0</v>
      </c>
    </row>
    <row r="3899" spans="1:6" x14ac:dyDescent="0.3">
      <c r="A3899" s="3"/>
      <c r="B3899" s="4"/>
      <c r="C3899" s="3"/>
      <c r="D3899" s="3">
        <f t="shared" si="150"/>
        <v>6800</v>
      </c>
      <c r="E3899" s="3"/>
      <c r="F3899" s="3">
        <f t="shared" si="149"/>
        <v>0</v>
      </c>
    </row>
    <row r="3900" spans="1:6" x14ac:dyDescent="0.3">
      <c r="A3900" s="3"/>
      <c r="B3900" s="4"/>
      <c r="C3900" s="3"/>
      <c r="D3900" s="3">
        <f t="shared" si="150"/>
        <v>6900</v>
      </c>
      <c r="E3900" s="3"/>
      <c r="F3900" s="3">
        <f t="shared" si="149"/>
        <v>0</v>
      </c>
    </row>
    <row r="3901" spans="1:6" x14ac:dyDescent="0.3">
      <c r="A3901" s="3"/>
      <c r="B3901" s="4"/>
      <c r="C3901" s="3"/>
      <c r="D3901" s="3">
        <f t="shared" si="150"/>
        <v>7000</v>
      </c>
      <c r="E3901" s="3"/>
      <c r="F3901" s="3">
        <f t="shared" si="149"/>
        <v>0</v>
      </c>
    </row>
    <row r="3902" spans="1:6" x14ac:dyDescent="0.3">
      <c r="A3902" s="3"/>
      <c r="B3902" s="4" t="s">
        <v>25</v>
      </c>
      <c r="C3902" s="3" t="s">
        <v>182</v>
      </c>
      <c r="D3902" s="3" t="s">
        <v>272</v>
      </c>
      <c r="E3902" s="3">
        <v>3.5939999999999999</v>
      </c>
    </row>
    <row r="3903" spans="1:6" x14ac:dyDescent="0.3">
      <c r="A3903" s="3"/>
      <c r="B3903" s="4"/>
      <c r="C3903" s="3">
        <v>10.5</v>
      </c>
      <c r="D3903" s="3" t="s">
        <v>273</v>
      </c>
      <c r="E3903" s="3">
        <v>4.3959999999999999</v>
      </c>
    </row>
    <row r="3904" spans="1:6" x14ac:dyDescent="0.3">
      <c r="A3904" s="3"/>
      <c r="B3904" s="4"/>
      <c r="C3904" s="3"/>
      <c r="D3904" s="4" t="s">
        <v>274</v>
      </c>
      <c r="E3904" s="3">
        <v>2.25</v>
      </c>
    </row>
    <row r="3905" spans="1:6" x14ac:dyDescent="0.3">
      <c r="A3905" s="3"/>
      <c r="B3905" s="4"/>
      <c r="C3905" s="3"/>
      <c r="D3905" s="4" t="s">
        <v>275</v>
      </c>
      <c r="E3905" s="3">
        <v>251</v>
      </c>
    </row>
    <row r="3906" spans="1:6" x14ac:dyDescent="0.3">
      <c r="A3906" s="3"/>
      <c r="B3906" s="4"/>
      <c r="C3906" s="3"/>
      <c r="D3906" s="4" t="s">
        <v>276</v>
      </c>
      <c r="E3906" s="3">
        <v>0.67300000000000004</v>
      </c>
    </row>
    <row r="3907" spans="1:6" ht="28.8" x14ac:dyDescent="0.3">
      <c r="A3907" s="3"/>
      <c r="B3907" s="4"/>
      <c r="C3907" s="3"/>
      <c r="D3907" s="4" t="s">
        <v>277</v>
      </c>
      <c r="E3907" s="3">
        <v>437</v>
      </c>
    </row>
    <row r="3908" spans="1:6" x14ac:dyDescent="0.3">
      <c r="A3908" s="3"/>
      <c r="B3908" s="4"/>
      <c r="C3908" s="3"/>
      <c r="D3908" s="3">
        <f>2500</f>
        <v>2500</v>
      </c>
      <c r="E3908" s="3">
        <v>488</v>
      </c>
      <c r="F3908" s="3">
        <f>E3908*D3908*2*PI()/60/550</f>
        <v>232.28745681088165</v>
      </c>
    </row>
    <row r="3909" spans="1:6" x14ac:dyDescent="0.3">
      <c r="A3909" s="3"/>
      <c r="B3909" s="4"/>
      <c r="C3909" s="3"/>
      <c r="D3909" s="3">
        <f>2600</f>
        <v>2600</v>
      </c>
      <c r="E3909" s="3">
        <v>493</v>
      </c>
      <c r="F3909" s="3">
        <f t="shared" ref="F3909:F3953" si="151">E3909*D3909*2*PI()/60/550</f>
        <v>244.05414929523619</v>
      </c>
    </row>
    <row r="3910" spans="1:6" x14ac:dyDescent="0.3">
      <c r="A3910" s="3"/>
      <c r="B3910" s="4"/>
      <c r="C3910" s="3"/>
      <c r="D3910" s="3">
        <f t="shared" ref="D3910:D3953" si="152">D3909+100</f>
        <v>2700</v>
      </c>
      <c r="E3910" s="3">
        <v>499</v>
      </c>
      <c r="F3910" s="3">
        <f t="shared" si="151"/>
        <v>256.52532013221384</v>
      </c>
    </row>
    <row r="3911" spans="1:6" x14ac:dyDescent="0.3">
      <c r="A3911" s="3"/>
      <c r="B3911" s="4"/>
      <c r="C3911" s="3"/>
      <c r="D3911" s="3">
        <f t="shared" si="152"/>
        <v>2800</v>
      </c>
      <c r="E3911" s="3">
        <v>502</v>
      </c>
      <c r="F3911" s="3">
        <f t="shared" si="151"/>
        <v>267.62561417489775</v>
      </c>
    </row>
    <row r="3912" spans="1:6" x14ac:dyDescent="0.3">
      <c r="A3912" s="3"/>
      <c r="B3912" s="4"/>
      <c r="C3912" s="3"/>
      <c r="D3912" s="3">
        <f t="shared" si="152"/>
        <v>2900</v>
      </c>
      <c r="E3912" s="3">
        <v>494</v>
      </c>
      <c r="F3912" s="3">
        <f t="shared" si="151"/>
        <v>272.76640215349926</v>
      </c>
    </row>
    <row r="3913" spans="1:6" x14ac:dyDescent="0.3">
      <c r="A3913" s="3"/>
      <c r="B3913" s="4"/>
      <c r="C3913" s="3"/>
      <c r="D3913" s="3">
        <f>D3912+100</f>
        <v>3000</v>
      </c>
      <c r="E3913" s="3">
        <v>484</v>
      </c>
      <c r="F3913" s="3">
        <f t="shared" si="151"/>
        <v>276.46015351590182</v>
      </c>
    </row>
    <row r="3914" spans="1:6" x14ac:dyDescent="0.3">
      <c r="A3914" s="3"/>
      <c r="B3914" s="4"/>
      <c r="C3914" s="3"/>
      <c r="D3914" s="3">
        <f t="shared" si="152"/>
        <v>3100</v>
      </c>
      <c r="E3914" s="3">
        <v>476</v>
      </c>
      <c r="F3914" s="3">
        <f t="shared" si="151"/>
        <v>280.95358300830907</v>
      </c>
    </row>
    <row r="3915" spans="1:6" x14ac:dyDescent="0.3">
      <c r="A3915" s="3"/>
      <c r="B3915" s="4"/>
      <c r="C3915" s="3"/>
      <c r="D3915" s="3">
        <f t="shared" si="152"/>
        <v>3200</v>
      </c>
      <c r="E3915" s="3">
        <v>471</v>
      </c>
      <c r="F3915" s="3">
        <f t="shared" si="151"/>
        <v>286.97020893882041</v>
      </c>
    </row>
    <row r="3916" spans="1:6" x14ac:dyDescent="0.3">
      <c r="A3916" s="3"/>
      <c r="B3916" s="4"/>
      <c r="C3916" s="3"/>
      <c r="D3916" s="3">
        <f t="shared" si="152"/>
        <v>3300</v>
      </c>
      <c r="E3916" s="3">
        <v>469</v>
      </c>
      <c r="F3916" s="3">
        <f t="shared" si="151"/>
        <v>294.68139090672258</v>
      </c>
    </row>
    <row r="3917" spans="1:6" x14ac:dyDescent="0.3">
      <c r="A3917" s="3"/>
      <c r="B3917" s="4"/>
      <c r="C3917" s="3"/>
      <c r="D3917" s="3">
        <f t="shared" si="152"/>
        <v>3400</v>
      </c>
      <c r="E3917" s="3">
        <v>470</v>
      </c>
      <c r="F3917" s="3">
        <f t="shared" si="151"/>
        <v>304.2584885113024</v>
      </c>
    </row>
    <row r="3918" spans="1:6" x14ac:dyDescent="0.3">
      <c r="A3918" s="3"/>
      <c r="B3918" s="4"/>
      <c r="C3918" s="3"/>
      <c r="D3918" s="3">
        <f t="shared" si="152"/>
        <v>3500</v>
      </c>
      <c r="E3918" s="3">
        <v>479</v>
      </c>
      <c r="F3918" s="3">
        <f t="shared" si="151"/>
        <v>319.20485356019924</v>
      </c>
    </row>
    <row r="3919" spans="1:6" x14ac:dyDescent="0.3">
      <c r="A3919" s="3"/>
      <c r="B3919" s="4"/>
      <c r="C3919" s="3"/>
      <c r="D3919" s="3">
        <f t="shared" si="152"/>
        <v>3600</v>
      </c>
      <c r="E3919" s="3">
        <v>490</v>
      </c>
      <c r="F3919" s="3">
        <f t="shared" si="151"/>
        <v>335.8648146019633</v>
      </c>
    </row>
    <row r="3920" spans="1:6" x14ac:dyDescent="0.3">
      <c r="A3920" s="3"/>
      <c r="B3920" s="4"/>
      <c r="C3920" s="3"/>
      <c r="D3920" s="3">
        <f t="shared" si="152"/>
        <v>3700</v>
      </c>
      <c r="E3920" s="3">
        <v>506</v>
      </c>
      <c r="F3920" s="3">
        <f t="shared" si="151"/>
        <v>356.46604642732183</v>
      </c>
    </row>
    <row r="3921" spans="1:6" x14ac:dyDescent="0.3">
      <c r="A3921" s="3"/>
      <c r="B3921" s="4"/>
      <c r="C3921" s="3"/>
      <c r="D3921" s="3">
        <f t="shared" si="152"/>
        <v>3800</v>
      </c>
      <c r="E3921" s="3">
        <v>527</v>
      </c>
      <c r="F3921" s="3">
        <f t="shared" si="151"/>
        <v>381.29414836841943</v>
      </c>
    </row>
    <row r="3922" spans="1:6" x14ac:dyDescent="0.3">
      <c r="A3922" s="3"/>
      <c r="B3922" s="4"/>
      <c r="C3922" s="3"/>
      <c r="D3922" s="3">
        <f t="shared" si="152"/>
        <v>3900</v>
      </c>
      <c r="E3922" s="3">
        <v>550</v>
      </c>
      <c r="F3922" s="3">
        <f t="shared" si="151"/>
        <v>408.40704496667308</v>
      </c>
    </row>
    <row r="3923" spans="1:6" x14ac:dyDescent="0.3">
      <c r="A3923" s="3"/>
      <c r="B3923" s="4"/>
      <c r="C3923" s="3"/>
      <c r="D3923" s="3">
        <f t="shared" si="152"/>
        <v>4000</v>
      </c>
      <c r="E3923" s="3">
        <v>569</v>
      </c>
      <c r="F3923" s="3">
        <f t="shared" si="151"/>
        <v>433.34938664062844</v>
      </c>
    </row>
    <row r="3924" spans="1:6" x14ac:dyDescent="0.3">
      <c r="A3924" s="3"/>
      <c r="B3924" s="4"/>
      <c r="C3924" s="3"/>
      <c r="D3924" s="3">
        <f t="shared" si="152"/>
        <v>4100</v>
      </c>
      <c r="E3924" s="3">
        <v>476</v>
      </c>
      <c r="F3924" s="3">
        <f t="shared" si="151"/>
        <v>371.58377107550547</v>
      </c>
    </row>
    <row r="3925" spans="1:6" x14ac:dyDescent="0.3">
      <c r="A3925" s="3"/>
      <c r="B3925" s="4"/>
      <c r="C3925" s="3"/>
      <c r="D3925" s="3">
        <f t="shared" si="152"/>
        <v>4200</v>
      </c>
      <c r="E3925" s="3">
        <v>578</v>
      </c>
      <c r="F3925" s="3">
        <f t="shared" si="151"/>
        <v>462.21395914270192</v>
      </c>
    </row>
    <row r="3926" spans="1:6" x14ac:dyDescent="0.3">
      <c r="A3926" s="3"/>
      <c r="B3926" s="4"/>
      <c r="C3926" s="3"/>
      <c r="D3926" s="3">
        <f t="shared" si="152"/>
        <v>4300</v>
      </c>
      <c r="E3926" s="3">
        <v>578</v>
      </c>
      <c r="F3926" s="3">
        <f t="shared" si="151"/>
        <v>473.2190534080043</v>
      </c>
    </row>
    <row r="3927" spans="1:6" x14ac:dyDescent="0.3">
      <c r="A3927" s="3"/>
      <c r="B3927" s="4"/>
      <c r="C3927" s="3"/>
      <c r="D3927" s="3">
        <f t="shared" si="152"/>
        <v>4400</v>
      </c>
      <c r="E3927" s="3">
        <v>582</v>
      </c>
      <c r="F3927" s="3">
        <f t="shared" si="151"/>
        <v>487.57517983713592</v>
      </c>
    </row>
    <row r="3928" spans="1:6" x14ac:dyDescent="0.3">
      <c r="A3928" s="3"/>
      <c r="B3928" s="4"/>
      <c r="C3928" s="3"/>
      <c r="D3928" s="3">
        <f t="shared" si="152"/>
        <v>4500</v>
      </c>
      <c r="E3928" s="3">
        <v>587</v>
      </c>
      <c r="F3928" s="3">
        <f t="shared" si="151"/>
        <v>502.94042390651146</v>
      </c>
    </row>
    <row r="3929" spans="1:6" x14ac:dyDescent="0.3">
      <c r="A3929" s="3"/>
      <c r="B3929" s="4"/>
      <c r="C3929" s="3"/>
      <c r="D3929" s="3">
        <f t="shared" si="152"/>
        <v>4600</v>
      </c>
      <c r="E3929" s="3">
        <v>492</v>
      </c>
      <c r="F3929" s="3">
        <f t="shared" si="151"/>
        <v>430.91227233966185</v>
      </c>
    </row>
    <row r="3930" spans="1:6" x14ac:dyDescent="0.3">
      <c r="A3930" s="3"/>
      <c r="B3930" s="4"/>
      <c r="C3930" s="3"/>
      <c r="D3930" s="3">
        <f t="shared" si="152"/>
        <v>4700</v>
      </c>
      <c r="E3930" s="3">
        <v>597</v>
      </c>
      <c r="F3930" s="3">
        <f t="shared" si="151"/>
        <v>534.24211070955153</v>
      </c>
    </row>
    <row r="3931" spans="1:6" x14ac:dyDescent="0.3">
      <c r="A3931" s="3"/>
      <c r="B3931" s="4"/>
      <c r="C3931" s="3"/>
      <c r="D3931" s="3">
        <f t="shared" si="152"/>
        <v>4800</v>
      </c>
      <c r="E3931" s="3">
        <v>601</v>
      </c>
      <c r="F3931" s="3">
        <f t="shared" si="151"/>
        <v>549.26463558035368</v>
      </c>
    </row>
    <row r="3932" spans="1:6" x14ac:dyDescent="0.3">
      <c r="A3932" s="3"/>
      <c r="B3932" s="4"/>
      <c r="C3932" s="3"/>
      <c r="D3932" s="3">
        <f t="shared" si="152"/>
        <v>4900</v>
      </c>
      <c r="E3932" s="3">
        <v>603</v>
      </c>
      <c r="F3932" s="3">
        <f t="shared" si="151"/>
        <v>562.5735644582885</v>
      </c>
    </row>
    <row r="3933" spans="1:6" x14ac:dyDescent="0.3">
      <c r="A3933" s="3"/>
      <c r="B3933" s="4"/>
      <c r="C3933" s="3"/>
      <c r="D3933" s="3">
        <f t="shared" si="152"/>
        <v>5000</v>
      </c>
      <c r="E3933" s="3">
        <v>603</v>
      </c>
      <c r="F3933" s="3">
        <f t="shared" si="151"/>
        <v>574.05465761049857</v>
      </c>
    </row>
    <row r="3934" spans="1:6" x14ac:dyDescent="0.3">
      <c r="A3934" s="3"/>
      <c r="B3934" s="4"/>
      <c r="C3934" s="3"/>
      <c r="D3934" s="3">
        <f t="shared" si="152"/>
        <v>5100</v>
      </c>
      <c r="E3934" s="3">
        <v>600</v>
      </c>
      <c r="F3934" s="3">
        <f t="shared" si="151"/>
        <v>582.62263757483436</v>
      </c>
    </row>
    <row r="3935" spans="1:6" x14ac:dyDescent="0.3">
      <c r="A3935" s="3"/>
      <c r="B3935" s="4"/>
      <c r="C3935" s="3"/>
      <c r="D3935" s="3">
        <f t="shared" si="152"/>
        <v>5200</v>
      </c>
      <c r="E3935" s="3">
        <v>595</v>
      </c>
      <c r="F3935" s="3">
        <f t="shared" si="151"/>
        <v>589.096222436777</v>
      </c>
    </row>
    <row r="3936" spans="1:6" x14ac:dyDescent="0.3">
      <c r="A3936" s="3"/>
      <c r="B3936" s="4"/>
      <c r="C3936" s="3"/>
      <c r="D3936" s="3">
        <f t="shared" si="152"/>
        <v>5300</v>
      </c>
      <c r="E3936" s="3">
        <v>588</v>
      </c>
      <c r="F3936" s="3">
        <f t="shared" si="151"/>
        <v>593.36117246346851</v>
      </c>
    </row>
    <row r="3937" spans="1:6" x14ac:dyDescent="0.3">
      <c r="A3937" s="3"/>
      <c r="B3937" s="4"/>
      <c r="C3937" s="3"/>
      <c r="D3937" s="3">
        <f t="shared" si="152"/>
        <v>5400</v>
      </c>
      <c r="E3937" s="3">
        <v>585</v>
      </c>
      <c r="F3937" s="3">
        <f t="shared" si="151"/>
        <v>601.47219349637305</v>
      </c>
    </row>
    <row r="3938" spans="1:6" x14ac:dyDescent="0.3">
      <c r="A3938" s="3"/>
      <c r="B3938" s="4"/>
      <c r="C3938" s="3"/>
      <c r="D3938" s="3">
        <f t="shared" si="152"/>
        <v>5500</v>
      </c>
      <c r="E3938" s="3">
        <v>578</v>
      </c>
      <c r="F3938" s="3">
        <f t="shared" si="151"/>
        <v>605.28018459163343</v>
      </c>
    </row>
    <row r="3939" spans="1:6" x14ac:dyDescent="0.3">
      <c r="A3939" s="3"/>
      <c r="B3939" s="4"/>
      <c r="C3939" s="3"/>
      <c r="D3939" s="3">
        <f t="shared" si="152"/>
        <v>5600</v>
      </c>
      <c r="E3939" s="3">
        <v>571</v>
      </c>
      <c r="F3939" s="3">
        <f t="shared" si="151"/>
        <v>608.82161631022564</v>
      </c>
    </row>
    <row r="3940" spans="1:6" x14ac:dyDescent="0.3">
      <c r="A3940" s="3"/>
      <c r="B3940" s="4"/>
      <c r="C3940" s="3"/>
      <c r="D3940" s="3">
        <f t="shared" si="152"/>
        <v>5700</v>
      </c>
      <c r="E3940" s="3">
        <v>566</v>
      </c>
      <c r="F3940" s="3">
        <f t="shared" si="151"/>
        <v>614.26704357644792</v>
      </c>
    </row>
    <row r="3941" spans="1:6" x14ac:dyDescent="0.3">
      <c r="A3941" s="3"/>
      <c r="B3941" s="4"/>
      <c r="C3941" s="3"/>
      <c r="D3941" s="3">
        <f t="shared" si="152"/>
        <v>5800</v>
      </c>
      <c r="E3941" s="3">
        <v>560</v>
      </c>
      <c r="F3941" s="3">
        <f t="shared" si="151"/>
        <v>618.41775387028167</v>
      </c>
    </row>
    <row r="3942" spans="1:6" x14ac:dyDescent="0.3">
      <c r="A3942" s="3"/>
      <c r="B3942" s="4"/>
      <c r="C3942" s="3"/>
      <c r="D3942" s="3">
        <f t="shared" si="152"/>
        <v>5900</v>
      </c>
      <c r="E3942" s="3">
        <v>557</v>
      </c>
      <c r="F3942" s="3">
        <f t="shared" si="151"/>
        <v>625.71005681770532</v>
      </c>
    </row>
    <row r="3943" spans="1:6" x14ac:dyDescent="0.3">
      <c r="A3943" s="3"/>
      <c r="B3943" s="4"/>
      <c r="C3943" s="3"/>
      <c r="D3943" s="3">
        <f t="shared" si="152"/>
        <v>6000</v>
      </c>
      <c r="E3943" s="3">
        <v>555</v>
      </c>
      <c r="F3943" s="3">
        <f t="shared" si="151"/>
        <v>634.0305173608491</v>
      </c>
    </row>
    <row r="3944" spans="1:6" x14ac:dyDescent="0.3">
      <c r="A3944" s="3"/>
      <c r="B3944" s="4"/>
      <c r="C3944" s="3"/>
      <c r="D3944" s="3">
        <f t="shared" si="152"/>
        <v>6100</v>
      </c>
      <c r="E3944" s="3">
        <v>549</v>
      </c>
      <c r="F3944" s="3">
        <f t="shared" si="151"/>
        <v>637.62906894587013</v>
      </c>
    </row>
    <row r="3945" spans="1:6" x14ac:dyDescent="0.3">
      <c r="A3945" s="3"/>
      <c r="B3945" s="4"/>
      <c r="C3945" s="3"/>
      <c r="D3945" s="3">
        <f t="shared" si="152"/>
        <v>6200</v>
      </c>
      <c r="E3945" s="3">
        <v>539</v>
      </c>
      <c r="F3945" s="3">
        <f t="shared" si="151"/>
        <v>636.27723210705278</v>
      </c>
    </row>
    <row r="3946" spans="1:6" x14ac:dyDescent="0.3">
      <c r="A3946" s="3"/>
      <c r="B3946" s="4"/>
      <c r="C3946" s="3"/>
      <c r="D3946" s="3">
        <f t="shared" si="152"/>
        <v>6300</v>
      </c>
      <c r="E3946" s="3">
        <v>535</v>
      </c>
      <c r="F3946" s="3">
        <f t="shared" si="151"/>
        <v>641.74169932875134</v>
      </c>
    </row>
    <row r="3947" spans="1:6" x14ac:dyDescent="0.3">
      <c r="A3947" s="3"/>
      <c r="B3947" s="4"/>
      <c r="C3947" s="3"/>
      <c r="D3947" s="3">
        <f t="shared" si="152"/>
        <v>6400</v>
      </c>
      <c r="E3947" s="3">
        <v>560</v>
      </c>
      <c r="F3947" s="3">
        <f t="shared" si="151"/>
        <v>682.39200427065566</v>
      </c>
    </row>
    <row r="3948" spans="1:6" x14ac:dyDescent="0.3">
      <c r="A3948" s="3"/>
      <c r="B3948" s="4"/>
      <c r="C3948" s="3"/>
      <c r="D3948" s="3">
        <f t="shared" si="152"/>
        <v>6500</v>
      </c>
      <c r="E3948" s="3">
        <v>524</v>
      </c>
      <c r="F3948" s="3">
        <f t="shared" si="151"/>
        <v>648.50088352283842</v>
      </c>
    </row>
    <row r="3949" spans="1:6" x14ac:dyDescent="0.3">
      <c r="A3949" s="3"/>
      <c r="B3949" s="4"/>
      <c r="C3949" s="3"/>
      <c r="D3949" s="3">
        <f t="shared" si="152"/>
        <v>6600</v>
      </c>
      <c r="E3949" s="3"/>
      <c r="F3949" s="3">
        <f t="shared" si="151"/>
        <v>0</v>
      </c>
    </row>
    <row r="3950" spans="1:6" x14ac:dyDescent="0.3">
      <c r="A3950" s="3"/>
      <c r="B3950" s="4"/>
      <c r="C3950" s="3"/>
      <c r="D3950" s="3">
        <f t="shared" si="152"/>
        <v>6700</v>
      </c>
      <c r="E3950" s="3"/>
      <c r="F3950" s="3">
        <f t="shared" si="151"/>
        <v>0</v>
      </c>
    </row>
    <row r="3951" spans="1:6" x14ac:dyDescent="0.3">
      <c r="A3951" s="3"/>
      <c r="B3951" s="4"/>
      <c r="C3951" s="3"/>
      <c r="D3951" s="3">
        <f t="shared" si="152"/>
        <v>6800</v>
      </c>
      <c r="E3951" s="3"/>
      <c r="F3951" s="3">
        <f t="shared" si="151"/>
        <v>0</v>
      </c>
    </row>
    <row r="3952" spans="1:6" x14ac:dyDescent="0.3">
      <c r="A3952" s="3"/>
      <c r="B3952" s="4"/>
      <c r="C3952" s="3"/>
      <c r="D3952" s="3">
        <f t="shared" si="152"/>
        <v>6900</v>
      </c>
      <c r="E3952" s="3"/>
      <c r="F3952" s="3">
        <f t="shared" si="151"/>
        <v>0</v>
      </c>
    </row>
    <row r="3953" spans="1:6" x14ac:dyDescent="0.3">
      <c r="A3953" s="3"/>
      <c r="B3953" s="4"/>
      <c r="C3953" s="3"/>
      <c r="D3953" s="3">
        <f t="shared" si="152"/>
        <v>7000</v>
      </c>
      <c r="E3953" s="3"/>
      <c r="F3953" s="3">
        <f t="shared" si="151"/>
        <v>0</v>
      </c>
    </row>
    <row r="3954" spans="1:6" x14ac:dyDescent="0.3">
      <c r="A3954" s="3"/>
      <c r="B3954" s="4" t="s">
        <v>25</v>
      </c>
      <c r="C3954" s="3" t="s">
        <v>26</v>
      </c>
      <c r="D3954" s="3" t="s">
        <v>272</v>
      </c>
      <c r="E3954" s="3">
        <v>3.3839999999999999</v>
      </c>
    </row>
    <row r="3955" spans="1:6" x14ac:dyDescent="0.3">
      <c r="A3955" s="3"/>
      <c r="B3955" s="4"/>
      <c r="C3955" s="3">
        <v>10.4</v>
      </c>
      <c r="D3955" s="3" t="s">
        <v>273</v>
      </c>
      <c r="E3955" s="3">
        <v>3.855</v>
      </c>
    </row>
    <row r="3956" spans="1:6" x14ac:dyDescent="0.3">
      <c r="A3956" s="3"/>
      <c r="B3956" s="4"/>
      <c r="C3956" s="3"/>
      <c r="D3956" s="4" t="s">
        <v>274</v>
      </c>
      <c r="E3956" s="3">
        <v>2.02</v>
      </c>
    </row>
    <row r="3957" spans="1:6" x14ac:dyDescent="0.3">
      <c r="A3957" s="3"/>
      <c r="B3957" s="4"/>
      <c r="C3957" s="3"/>
      <c r="D3957" s="4" t="s">
        <v>275</v>
      </c>
      <c r="E3957" s="3">
        <v>235</v>
      </c>
    </row>
    <row r="3958" spans="1:6" x14ac:dyDescent="0.3">
      <c r="A3958" s="3"/>
      <c r="B3958" s="4"/>
      <c r="C3958" s="3"/>
      <c r="D3958" s="4" t="s">
        <v>276</v>
      </c>
      <c r="E3958" s="3">
        <v>0.63300000000000001</v>
      </c>
    </row>
    <row r="3959" spans="1:6" ht="28.8" x14ac:dyDescent="0.3">
      <c r="A3959" s="3"/>
      <c r="B3959" s="4"/>
      <c r="C3959" s="3"/>
      <c r="D3959" s="4" t="s">
        <v>277</v>
      </c>
      <c r="E3959" s="3">
        <v>316</v>
      </c>
    </row>
    <row r="3960" spans="1:6" x14ac:dyDescent="0.3">
      <c r="A3960" s="3"/>
      <c r="B3960" s="4"/>
      <c r="C3960" s="3"/>
      <c r="D3960" s="3">
        <f>2500</f>
        <v>2500</v>
      </c>
      <c r="E3960" s="3">
        <v>327</v>
      </c>
      <c r="F3960" s="3">
        <f>E3960*D3960*2*PI()/60/550</f>
        <v>155.65163601876702</v>
      </c>
    </row>
    <row r="3961" spans="1:6" x14ac:dyDescent="0.3">
      <c r="A3961" s="3"/>
      <c r="B3961" s="4"/>
      <c r="C3961" s="3"/>
      <c r="D3961" s="3">
        <f>2600</f>
        <v>2600</v>
      </c>
      <c r="E3961" s="3">
        <v>337</v>
      </c>
      <c r="F3961" s="3">
        <f t="shared" ref="F3961:F4005" si="153">E3961*D3961*2*PI()/60/550</f>
        <v>166.82808988335617</v>
      </c>
    </row>
    <row r="3962" spans="1:6" x14ac:dyDescent="0.3">
      <c r="A3962" s="3"/>
      <c r="B3962" s="4"/>
      <c r="C3962" s="3"/>
      <c r="D3962" s="3">
        <f t="shared" ref="D3962:D4005" si="154">D3961+100</f>
        <v>2700</v>
      </c>
      <c r="E3962" s="3">
        <v>341</v>
      </c>
      <c r="F3962" s="3">
        <f t="shared" si="153"/>
        <v>175.30087007031045</v>
      </c>
    </row>
    <row r="3963" spans="1:6" x14ac:dyDescent="0.3">
      <c r="A3963" s="3"/>
      <c r="B3963" s="4"/>
      <c r="C3963" s="3"/>
      <c r="D3963" s="3">
        <f t="shared" si="154"/>
        <v>2800</v>
      </c>
      <c r="E3963" s="3">
        <v>342</v>
      </c>
      <c r="F3963" s="3">
        <f t="shared" si="153"/>
        <v>182.32661364106579</v>
      </c>
    </row>
    <row r="3964" spans="1:6" x14ac:dyDescent="0.3">
      <c r="A3964" s="3"/>
      <c r="B3964" s="4"/>
      <c r="C3964" s="3"/>
      <c r="D3964" s="3">
        <f t="shared" si="154"/>
        <v>2900</v>
      </c>
      <c r="E3964" s="3">
        <v>354</v>
      </c>
      <c r="F3964" s="3">
        <f t="shared" si="153"/>
        <v>195.46418291971403</v>
      </c>
    </row>
    <row r="3965" spans="1:6" x14ac:dyDescent="0.3">
      <c r="A3965" s="3"/>
      <c r="B3965" s="4"/>
      <c r="C3965" s="3"/>
      <c r="D3965" s="3">
        <f>D3964+100</f>
        <v>3000</v>
      </c>
      <c r="E3965" s="3">
        <v>369</v>
      </c>
      <c r="F3965" s="3">
        <f t="shared" si="153"/>
        <v>210.77230712266064</v>
      </c>
    </row>
    <row r="3966" spans="1:6" x14ac:dyDescent="0.3">
      <c r="A3966" s="3"/>
      <c r="B3966" s="4"/>
      <c r="C3966" s="3"/>
      <c r="D3966" s="3">
        <f t="shared" si="154"/>
        <v>3100</v>
      </c>
      <c r="E3966" s="3">
        <v>374</v>
      </c>
      <c r="F3966" s="3">
        <f t="shared" si="153"/>
        <v>220.74924379224279</v>
      </c>
    </row>
    <row r="3967" spans="1:6" x14ac:dyDescent="0.3">
      <c r="A3967" s="3"/>
      <c r="B3967" s="4"/>
      <c r="C3967" s="3"/>
      <c r="D3967" s="3">
        <f t="shared" si="154"/>
        <v>3200</v>
      </c>
      <c r="E3967" s="3">
        <v>373</v>
      </c>
      <c r="F3967" s="3">
        <f t="shared" si="153"/>
        <v>227.26090856513801</v>
      </c>
    </row>
    <row r="3968" spans="1:6" x14ac:dyDescent="0.3">
      <c r="A3968" s="3"/>
      <c r="B3968" s="4"/>
      <c r="C3968" s="3"/>
      <c r="D3968" s="3">
        <f t="shared" si="154"/>
        <v>3300</v>
      </c>
      <c r="E3968" s="3">
        <v>369</v>
      </c>
      <c r="F3968" s="3">
        <f t="shared" si="153"/>
        <v>231.84953783492674</v>
      </c>
    </row>
    <row r="3969" spans="1:6" x14ac:dyDescent="0.3">
      <c r="A3969" s="3"/>
      <c r="B3969" s="4"/>
      <c r="C3969" s="3"/>
      <c r="D3969" s="3">
        <f t="shared" si="154"/>
        <v>3400</v>
      </c>
      <c r="E3969" s="3">
        <v>366</v>
      </c>
      <c r="F3969" s="3">
        <f t="shared" si="153"/>
        <v>236.93320594709931</v>
      </c>
    </row>
    <row r="3970" spans="1:6" x14ac:dyDescent="0.3">
      <c r="A3970" s="3"/>
      <c r="B3970" s="4"/>
      <c r="C3970" s="3"/>
      <c r="D3970" s="3">
        <f t="shared" si="154"/>
        <v>3500</v>
      </c>
      <c r="E3970" s="3">
        <v>362</v>
      </c>
      <c r="F3970" s="3">
        <f t="shared" si="153"/>
        <v>241.23623588474351</v>
      </c>
    </row>
    <row r="3971" spans="1:6" x14ac:dyDescent="0.3">
      <c r="A3971" s="3"/>
      <c r="B3971" s="4"/>
      <c r="C3971" s="3"/>
      <c r="D3971" s="3">
        <f t="shared" si="154"/>
        <v>3600</v>
      </c>
      <c r="E3971" s="3">
        <v>362</v>
      </c>
      <c r="F3971" s="3">
        <f t="shared" si="153"/>
        <v>248.12869976716476</v>
      </c>
    </row>
    <row r="3972" spans="1:6" x14ac:dyDescent="0.3">
      <c r="A3972" s="3"/>
      <c r="B3972" s="4"/>
      <c r="C3972" s="3"/>
      <c r="D3972" s="3">
        <f t="shared" si="154"/>
        <v>3700</v>
      </c>
      <c r="E3972" s="3">
        <v>366</v>
      </c>
      <c r="F3972" s="3">
        <f t="shared" si="153"/>
        <v>257.83907706007864</v>
      </c>
    </row>
    <row r="3973" spans="1:6" x14ac:dyDescent="0.3">
      <c r="A3973" s="3"/>
      <c r="B3973" s="4"/>
      <c r="C3973" s="3"/>
      <c r="D3973" s="3">
        <f t="shared" si="154"/>
        <v>3800</v>
      </c>
      <c r="E3973" s="3">
        <v>374</v>
      </c>
      <c r="F3973" s="3">
        <f t="shared" si="153"/>
        <v>270.59584722920084</v>
      </c>
    </row>
    <row r="3974" spans="1:6" x14ac:dyDescent="0.3">
      <c r="A3974" s="3"/>
      <c r="B3974" s="4"/>
      <c r="C3974" s="3"/>
      <c r="D3974" s="3">
        <f t="shared" si="154"/>
        <v>3900</v>
      </c>
      <c r="E3974" s="3">
        <v>384</v>
      </c>
      <c r="F3974" s="3">
        <f t="shared" si="153"/>
        <v>285.14237321309542</v>
      </c>
    </row>
    <row r="3975" spans="1:6" x14ac:dyDescent="0.3">
      <c r="A3975" s="3"/>
      <c r="B3975" s="4"/>
      <c r="C3975" s="3"/>
      <c r="D3975" s="3">
        <f t="shared" si="154"/>
        <v>4000</v>
      </c>
      <c r="E3975" s="3">
        <v>393</v>
      </c>
      <c r="F3975" s="3">
        <f t="shared" si="153"/>
        <v>299.30810008746391</v>
      </c>
    </row>
    <row r="3976" spans="1:6" x14ac:dyDescent="0.3">
      <c r="A3976" s="3"/>
      <c r="B3976" s="4"/>
      <c r="C3976" s="3"/>
      <c r="D3976" s="3">
        <f t="shared" si="154"/>
        <v>4100</v>
      </c>
      <c r="E3976" s="3">
        <v>401</v>
      </c>
      <c r="F3976" s="3">
        <f t="shared" si="153"/>
        <v>313.03590798587754</v>
      </c>
    </row>
    <row r="3977" spans="1:6" x14ac:dyDescent="0.3">
      <c r="A3977" s="3"/>
      <c r="B3977" s="4"/>
      <c r="C3977" s="3"/>
      <c r="D3977" s="3">
        <f t="shared" si="154"/>
        <v>4200</v>
      </c>
      <c r="E3977" s="3">
        <v>411</v>
      </c>
      <c r="F3977" s="3">
        <f t="shared" si="153"/>
        <v>328.66771143192125</v>
      </c>
    </row>
    <row r="3978" spans="1:6" x14ac:dyDescent="0.3">
      <c r="A3978" s="3"/>
      <c r="B3978" s="4"/>
      <c r="C3978" s="3"/>
      <c r="D3978" s="3">
        <f t="shared" si="154"/>
        <v>4300</v>
      </c>
      <c r="E3978" s="3">
        <v>419</v>
      </c>
      <c r="F3978" s="3">
        <f t="shared" si="153"/>
        <v>343.04287781652909</v>
      </c>
    </row>
    <row r="3979" spans="1:6" x14ac:dyDescent="0.3">
      <c r="A3979" s="3"/>
      <c r="B3979" s="4"/>
      <c r="C3979" s="3"/>
      <c r="D3979" s="3">
        <f t="shared" si="154"/>
        <v>4400</v>
      </c>
      <c r="E3979" s="3">
        <v>425</v>
      </c>
      <c r="F3979" s="3">
        <f t="shared" si="153"/>
        <v>356.04716740684324</v>
      </c>
    </row>
    <row r="3980" spans="1:6" x14ac:dyDescent="0.3">
      <c r="A3980" s="3"/>
      <c r="B3980" s="4"/>
      <c r="C3980" s="3"/>
      <c r="D3980" s="3">
        <f t="shared" si="154"/>
        <v>4500</v>
      </c>
      <c r="E3980" s="3">
        <v>428</v>
      </c>
      <c r="F3980" s="3">
        <f t="shared" si="153"/>
        <v>366.70954247357224</v>
      </c>
    </row>
    <row r="3981" spans="1:6" x14ac:dyDescent="0.3">
      <c r="A3981" s="3"/>
      <c r="B3981" s="4"/>
      <c r="C3981" s="3"/>
      <c r="D3981" s="3">
        <f t="shared" si="154"/>
        <v>4600</v>
      </c>
      <c r="E3981" s="3">
        <v>429</v>
      </c>
      <c r="F3981" s="3">
        <f t="shared" si="153"/>
        <v>375.73448136933928</v>
      </c>
    </row>
    <row r="3982" spans="1:6" x14ac:dyDescent="0.3">
      <c r="A3982" s="3"/>
      <c r="B3982" s="4"/>
      <c r="C3982" s="3"/>
      <c r="D3982" s="3">
        <f t="shared" si="154"/>
        <v>4700</v>
      </c>
      <c r="E3982" s="3">
        <v>429</v>
      </c>
      <c r="F3982" s="3">
        <f t="shared" si="153"/>
        <v>383.9026222686727</v>
      </c>
    </row>
    <row r="3983" spans="1:6" x14ac:dyDescent="0.3">
      <c r="A3983" s="3"/>
      <c r="B3983" s="4"/>
      <c r="C3983" s="3"/>
      <c r="D3983" s="3">
        <f t="shared" si="154"/>
        <v>4800</v>
      </c>
      <c r="E3983" s="3">
        <v>428</v>
      </c>
      <c r="F3983" s="3">
        <f t="shared" si="153"/>
        <v>391.15684530514369</v>
      </c>
    </row>
    <row r="3984" spans="1:6" x14ac:dyDescent="0.3">
      <c r="A3984" s="3"/>
      <c r="B3984" s="4"/>
      <c r="C3984" s="3"/>
      <c r="D3984" s="3">
        <f t="shared" si="154"/>
        <v>4900</v>
      </c>
      <c r="E3984" s="3">
        <v>425</v>
      </c>
      <c r="F3984" s="3">
        <f t="shared" si="153"/>
        <v>396.50707279398449</v>
      </c>
    </row>
    <row r="3985" spans="1:6" x14ac:dyDescent="0.3">
      <c r="A3985" s="3"/>
      <c r="B3985" s="4"/>
      <c r="C3985" s="3"/>
      <c r="D3985" s="3">
        <f t="shared" si="154"/>
        <v>5000</v>
      </c>
      <c r="E3985" s="3">
        <v>421</v>
      </c>
      <c r="F3985" s="3">
        <f t="shared" si="153"/>
        <v>400.79106277615239</v>
      </c>
    </row>
    <row r="3986" spans="1:6" x14ac:dyDescent="0.3">
      <c r="A3986" s="3"/>
      <c r="B3986" s="4"/>
      <c r="C3986" s="3"/>
      <c r="D3986" s="3">
        <f t="shared" si="154"/>
        <v>5100</v>
      </c>
      <c r="E3986" s="3">
        <v>418</v>
      </c>
      <c r="F3986" s="3">
        <f t="shared" si="153"/>
        <v>405.89377084380129</v>
      </c>
    </row>
    <row r="3987" spans="1:6" x14ac:dyDescent="0.3">
      <c r="A3987" s="3"/>
      <c r="B3987" s="4"/>
      <c r="C3987" s="3"/>
      <c r="D3987" s="3">
        <f t="shared" si="154"/>
        <v>5200</v>
      </c>
      <c r="E3987" s="3">
        <v>413</v>
      </c>
      <c r="F3987" s="3">
        <f t="shared" si="153"/>
        <v>408.90208380905693</v>
      </c>
    </row>
    <row r="3988" spans="1:6" x14ac:dyDescent="0.3">
      <c r="A3988" s="3"/>
      <c r="B3988" s="4"/>
      <c r="C3988" s="3"/>
      <c r="D3988" s="3">
        <f t="shared" si="154"/>
        <v>5300</v>
      </c>
      <c r="E3988" s="3">
        <v>409</v>
      </c>
      <c r="F3988" s="3">
        <f t="shared" si="153"/>
        <v>412.72911485979358</v>
      </c>
    </row>
    <row r="3989" spans="1:6" x14ac:dyDescent="0.3">
      <c r="A3989" s="3"/>
      <c r="B3989" s="4"/>
      <c r="C3989" s="3"/>
      <c r="D3989" s="3">
        <f t="shared" si="154"/>
        <v>5400</v>
      </c>
      <c r="E3989" s="3">
        <v>406</v>
      </c>
      <c r="F3989" s="3">
        <f t="shared" si="153"/>
        <v>417.43198386244018</v>
      </c>
    </row>
    <row r="3990" spans="1:6" x14ac:dyDescent="0.3">
      <c r="A3990" s="3"/>
      <c r="B3990" s="4"/>
      <c r="C3990" s="3"/>
      <c r="D3990" s="3">
        <f t="shared" si="154"/>
        <v>5500</v>
      </c>
      <c r="E3990" s="3">
        <v>402</v>
      </c>
      <c r="F3990" s="3">
        <f t="shared" si="153"/>
        <v>420.97341558103227</v>
      </c>
    </row>
    <row r="3991" spans="1:6" x14ac:dyDescent="0.3">
      <c r="A3991" s="3"/>
      <c r="B3991" s="4"/>
      <c r="C3991" s="3"/>
      <c r="D3991" s="3">
        <f t="shared" si="154"/>
        <v>5600</v>
      </c>
      <c r="E3991" s="3">
        <v>400</v>
      </c>
      <c r="F3991" s="3">
        <f t="shared" si="153"/>
        <v>426.49500266915976</v>
      </c>
    </row>
    <row r="3992" spans="1:6" x14ac:dyDescent="0.3">
      <c r="A3992" s="3"/>
      <c r="B3992" s="4"/>
      <c r="C3992" s="3"/>
      <c r="D3992" s="3">
        <f t="shared" si="154"/>
        <v>5700</v>
      </c>
      <c r="E3992" s="3">
        <v>395</v>
      </c>
      <c r="F3992" s="3">
        <f t="shared" si="153"/>
        <v>428.68459754893451</v>
      </c>
    </row>
    <row r="3993" spans="1:6" x14ac:dyDescent="0.3">
      <c r="A3993" s="3"/>
      <c r="B3993" s="4"/>
      <c r="C3993" s="3"/>
      <c r="D3993" s="3">
        <f t="shared" si="154"/>
        <v>5800</v>
      </c>
      <c r="E3993" s="3">
        <v>391</v>
      </c>
      <c r="F3993" s="3">
        <f t="shared" si="153"/>
        <v>431.78811029157168</v>
      </c>
    </row>
    <row r="3994" spans="1:6" x14ac:dyDescent="0.3">
      <c r="A3994" s="3"/>
      <c r="B3994" s="4"/>
      <c r="C3994" s="3"/>
      <c r="D3994" s="3">
        <f t="shared" si="154"/>
        <v>5900</v>
      </c>
      <c r="E3994" s="3">
        <v>387</v>
      </c>
      <c r="F3994" s="3">
        <f t="shared" si="153"/>
        <v>434.73930339039845</v>
      </c>
    </row>
    <row r="3995" spans="1:6" x14ac:dyDescent="0.3">
      <c r="A3995" s="3"/>
      <c r="B3995" s="4"/>
      <c r="C3995" s="3"/>
      <c r="D3995" s="3">
        <f t="shared" si="154"/>
        <v>6000</v>
      </c>
      <c r="E3995" s="3">
        <v>380</v>
      </c>
      <c r="F3995" s="3">
        <f t="shared" si="153"/>
        <v>434.11098485968057</v>
      </c>
    </row>
    <row r="3996" spans="1:6" x14ac:dyDescent="0.3">
      <c r="A3996" s="3"/>
      <c r="B3996" s="4"/>
      <c r="C3996" s="3"/>
      <c r="D3996" s="3">
        <f t="shared" si="154"/>
        <v>6100</v>
      </c>
      <c r="E3996" s="3">
        <v>373</v>
      </c>
      <c r="F3996" s="3">
        <f t="shared" si="153"/>
        <v>433.2161069522943</v>
      </c>
    </row>
    <row r="3997" spans="1:6" x14ac:dyDescent="0.3">
      <c r="A3997" s="3"/>
      <c r="B3997" s="4"/>
      <c r="C3997" s="3"/>
      <c r="D3997" s="3">
        <f t="shared" si="154"/>
        <v>6200</v>
      </c>
      <c r="E3997" s="3">
        <v>366</v>
      </c>
      <c r="F3997" s="3">
        <f t="shared" si="153"/>
        <v>432.05466966823991</v>
      </c>
    </row>
    <row r="3998" spans="1:6" x14ac:dyDescent="0.3">
      <c r="A3998" s="3"/>
      <c r="B3998" s="4"/>
      <c r="C3998" s="3"/>
      <c r="D3998" s="3">
        <f t="shared" si="154"/>
        <v>6300</v>
      </c>
      <c r="E3998" s="3">
        <v>361</v>
      </c>
      <c r="F3998" s="3">
        <f t="shared" si="153"/>
        <v>433.02570739753133</v>
      </c>
    </row>
    <row r="3999" spans="1:6" x14ac:dyDescent="0.3">
      <c r="A3999" s="3"/>
      <c r="B3999" s="4"/>
      <c r="C3999" s="3"/>
      <c r="D3999" s="3">
        <f t="shared" si="154"/>
        <v>6400</v>
      </c>
      <c r="E3999" s="3">
        <v>354</v>
      </c>
      <c r="F3999" s="3">
        <f t="shared" si="153"/>
        <v>431.36923127109299</v>
      </c>
    </row>
    <row r="4000" spans="1:6" x14ac:dyDescent="0.3">
      <c r="A4000" s="3"/>
      <c r="B4000" s="4"/>
      <c r="C4000" s="3"/>
      <c r="D4000" s="3">
        <f t="shared" si="154"/>
        <v>6500</v>
      </c>
      <c r="E4000" s="3">
        <v>350</v>
      </c>
      <c r="F4000" s="3">
        <f t="shared" si="153"/>
        <v>433.15898708586542</v>
      </c>
    </row>
    <row r="4001" spans="1:6" x14ac:dyDescent="0.3">
      <c r="A4001" s="3"/>
      <c r="B4001" s="4"/>
      <c r="C4001" s="3"/>
      <c r="D4001" s="3">
        <f t="shared" si="154"/>
        <v>6600</v>
      </c>
      <c r="E4001" s="3"/>
      <c r="F4001" s="3">
        <f t="shared" si="153"/>
        <v>0</v>
      </c>
    </row>
    <row r="4002" spans="1:6" x14ac:dyDescent="0.3">
      <c r="A4002" s="3"/>
      <c r="B4002" s="4"/>
      <c r="C4002" s="3"/>
      <c r="D4002" s="3">
        <f t="shared" si="154"/>
        <v>6700</v>
      </c>
      <c r="E4002" s="3"/>
      <c r="F4002" s="3">
        <f t="shared" si="153"/>
        <v>0</v>
      </c>
    </row>
    <row r="4003" spans="1:6" x14ac:dyDescent="0.3">
      <c r="A4003" s="3"/>
      <c r="B4003" s="4"/>
      <c r="C4003" s="3"/>
      <c r="D4003" s="3">
        <f t="shared" si="154"/>
        <v>6800</v>
      </c>
      <c r="E4003" s="3"/>
      <c r="F4003" s="3">
        <f t="shared" si="153"/>
        <v>0</v>
      </c>
    </row>
    <row r="4004" spans="1:6" x14ac:dyDescent="0.3">
      <c r="A4004" s="3"/>
      <c r="B4004" s="4"/>
      <c r="C4004" s="3"/>
      <c r="D4004" s="3">
        <f t="shared" si="154"/>
        <v>6900</v>
      </c>
      <c r="E4004" s="3"/>
      <c r="F4004" s="3">
        <f t="shared" si="153"/>
        <v>0</v>
      </c>
    </row>
    <row r="4005" spans="1:6" x14ac:dyDescent="0.3">
      <c r="A4005" s="3"/>
      <c r="B4005" s="4"/>
      <c r="C4005" s="3"/>
      <c r="D4005" s="3">
        <f t="shared" si="154"/>
        <v>7000</v>
      </c>
      <c r="E4005" s="3"/>
      <c r="F4005" s="3">
        <f t="shared" si="153"/>
        <v>0</v>
      </c>
    </row>
    <row r="4006" spans="1:6" x14ac:dyDescent="0.3">
      <c r="A4006" s="3"/>
      <c r="B4006" s="4" t="s">
        <v>25</v>
      </c>
      <c r="C4006" s="3" t="s">
        <v>185</v>
      </c>
      <c r="D4006" s="3" t="s">
        <v>272</v>
      </c>
      <c r="E4006" s="3">
        <v>4.21</v>
      </c>
    </row>
    <row r="4007" spans="1:6" x14ac:dyDescent="0.3">
      <c r="A4007" s="3"/>
      <c r="B4007" s="4"/>
      <c r="C4007" s="3">
        <v>10.49</v>
      </c>
      <c r="D4007" s="3" t="s">
        <v>273</v>
      </c>
      <c r="E4007" s="3">
        <v>4.16</v>
      </c>
    </row>
    <row r="4008" spans="1:6" x14ac:dyDescent="0.3">
      <c r="A4008" s="3"/>
      <c r="B4008" s="4"/>
      <c r="C4008" s="3"/>
      <c r="D4008" s="4" t="s">
        <v>274</v>
      </c>
      <c r="E4008" s="3">
        <v>2.23</v>
      </c>
    </row>
    <row r="4009" spans="1:6" x14ac:dyDescent="0.3">
      <c r="A4009" s="3"/>
      <c r="B4009" s="4"/>
      <c r="C4009" s="3"/>
      <c r="D4009" s="4" t="s">
        <v>275</v>
      </c>
      <c r="E4009" s="3">
        <v>260</v>
      </c>
    </row>
    <row r="4010" spans="1:6" x14ac:dyDescent="0.3">
      <c r="A4010" s="3"/>
      <c r="B4010" s="4"/>
      <c r="C4010" s="3"/>
      <c r="D4010" s="4" t="s">
        <v>276</v>
      </c>
      <c r="E4010" s="3">
        <v>0.65300000000000002</v>
      </c>
    </row>
    <row r="4011" spans="1:6" ht="28.8" x14ac:dyDescent="0.3">
      <c r="A4011" s="3"/>
      <c r="B4011" s="4"/>
      <c r="C4011" s="3"/>
      <c r="D4011" s="4" t="s">
        <v>277</v>
      </c>
      <c r="E4011" s="3">
        <v>457</v>
      </c>
    </row>
    <row r="4012" spans="1:6" x14ac:dyDescent="0.3">
      <c r="A4012" s="3"/>
      <c r="B4012" s="4"/>
      <c r="C4012" s="3"/>
      <c r="D4012" s="3">
        <f>2500</f>
        <v>2500</v>
      </c>
      <c r="E4012" s="3">
        <v>437</v>
      </c>
      <c r="F4012" s="3">
        <f>E4012*D4012*2*PI()/60/550</f>
        <v>208.01151357859692</v>
      </c>
    </row>
    <row r="4013" spans="1:6" x14ac:dyDescent="0.3">
      <c r="A4013" s="3"/>
      <c r="B4013" s="4"/>
      <c r="C4013" s="3"/>
      <c r="D4013" s="3">
        <f>2600</f>
        <v>2600</v>
      </c>
      <c r="E4013" s="3">
        <v>453</v>
      </c>
      <c r="F4013" s="3">
        <f t="shared" ref="F4013:F4057" si="155">E4013*D4013*2*PI()/60/550</f>
        <v>224.25259559988231</v>
      </c>
    </row>
    <row r="4014" spans="1:6" x14ac:dyDescent="0.3">
      <c r="A4014" s="3"/>
      <c r="B4014" s="4"/>
      <c r="C4014" s="3"/>
      <c r="D4014" s="3">
        <f t="shared" ref="D4014:D4057" si="156">D4013+100</f>
        <v>2700</v>
      </c>
      <c r="E4014" s="3">
        <v>477</v>
      </c>
      <c r="F4014" s="3">
        <f t="shared" si="155"/>
        <v>245.21558657929057</v>
      </c>
    </row>
    <row r="4015" spans="1:6" x14ac:dyDescent="0.3">
      <c r="A4015" s="3"/>
      <c r="B4015" s="4"/>
      <c r="C4015" s="3"/>
      <c r="D4015" s="3">
        <f t="shared" si="156"/>
        <v>2800</v>
      </c>
      <c r="E4015" s="3">
        <v>499</v>
      </c>
      <c r="F4015" s="3">
        <f t="shared" si="155"/>
        <v>266.02625791488839</v>
      </c>
    </row>
    <row r="4016" spans="1:6" x14ac:dyDescent="0.3">
      <c r="A4016" s="3"/>
      <c r="B4016" s="4"/>
      <c r="C4016" s="3"/>
      <c r="D4016" s="3">
        <f t="shared" si="156"/>
        <v>2900</v>
      </c>
      <c r="E4016" s="3">
        <v>514</v>
      </c>
      <c r="F4016" s="3">
        <f t="shared" si="155"/>
        <v>283.80957632975424</v>
      </c>
    </row>
    <row r="4017" spans="1:6" x14ac:dyDescent="0.3">
      <c r="A4017" s="3"/>
      <c r="B4017" s="4"/>
      <c r="C4017" s="3"/>
      <c r="D4017" s="3">
        <f>D4016+100</f>
        <v>3000</v>
      </c>
      <c r="E4017" s="3">
        <v>525</v>
      </c>
      <c r="F4017" s="3">
        <f t="shared" si="155"/>
        <v>299.87929875175297</v>
      </c>
    </row>
    <row r="4018" spans="1:6" x14ac:dyDescent="0.3">
      <c r="A4018" s="3"/>
      <c r="B4018" s="4"/>
      <c r="C4018" s="3"/>
      <c r="D4018" s="3">
        <f t="shared" si="156"/>
        <v>3100</v>
      </c>
      <c r="E4018" s="3">
        <v>538</v>
      </c>
      <c r="F4018" s="3">
        <f t="shared" si="155"/>
        <v>317.54837743376106</v>
      </c>
    </row>
    <row r="4019" spans="1:6" x14ac:dyDescent="0.3">
      <c r="A4019" s="3"/>
      <c r="B4019" s="4"/>
      <c r="C4019" s="3"/>
      <c r="D4019" s="3">
        <f t="shared" si="156"/>
        <v>3200</v>
      </c>
      <c r="E4019" s="3">
        <v>546</v>
      </c>
      <c r="F4019" s="3">
        <f t="shared" si="155"/>
        <v>332.66610208194464</v>
      </c>
    </row>
    <row r="4020" spans="1:6" x14ac:dyDescent="0.3">
      <c r="A4020" s="3"/>
      <c r="B4020" s="4"/>
      <c r="C4020" s="3"/>
      <c r="D4020" s="3">
        <f t="shared" si="156"/>
        <v>3300</v>
      </c>
      <c r="E4020" s="3">
        <v>547</v>
      </c>
      <c r="F4020" s="3">
        <f t="shared" si="155"/>
        <v>343.69023630272341</v>
      </c>
    </row>
    <row r="4021" spans="1:6" x14ac:dyDescent="0.3">
      <c r="A4021" s="3"/>
      <c r="B4021" s="4"/>
      <c r="C4021" s="3"/>
      <c r="D4021" s="3">
        <f t="shared" si="156"/>
        <v>3400</v>
      </c>
      <c r="E4021" s="3">
        <v>538</v>
      </c>
      <c r="F4021" s="3">
        <f t="shared" si="155"/>
        <v>348.27886557251207</v>
      </c>
    </row>
    <row r="4022" spans="1:6" x14ac:dyDescent="0.3">
      <c r="A4022" s="3"/>
      <c r="B4022" s="4"/>
      <c r="C4022" s="3"/>
      <c r="D4022" s="3">
        <f t="shared" si="156"/>
        <v>3500</v>
      </c>
      <c r="E4022" s="3">
        <v>524</v>
      </c>
      <c r="F4022" s="3">
        <f t="shared" si="155"/>
        <v>349.19278343537457</v>
      </c>
    </row>
    <row r="4023" spans="1:6" x14ac:dyDescent="0.3">
      <c r="A4023" s="3"/>
      <c r="B4023" s="4"/>
      <c r="C4023" s="3"/>
      <c r="D4023" s="3">
        <f t="shared" si="156"/>
        <v>3600</v>
      </c>
      <c r="E4023" s="3">
        <v>513</v>
      </c>
      <c r="F4023" s="3">
        <f t="shared" si="155"/>
        <v>351.62989773634121</v>
      </c>
    </row>
    <row r="4024" spans="1:6" x14ac:dyDescent="0.3">
      <c r="A4024" s="3"/>
      <c r="B4024" s="4"/>
      <c r="C4024" s="3"/>
      <c r="D4024" s="3">
        <f t="shared" si="156"/>
        <v>3700</v>
      </c>
      <c r="E4024" s="3">
        <v>520</v>
      </c>
      <c r="F4024" s="3">
        <f t="shared" si="155"/>
        <v>366.3287433640462</v>
      </c>
    </row>
    <row r="4025" spans="1:6" x14ac:dyDescent="0.3">
      <c r="A4025" s="3"/>
      <c r="B4025" s="4"/>
      <c r="C4025" s="3"/>
      <c r="D4025" s="3">
        <f t="shared" si="156"/>
        <v>3800</v>
      </c>
      <c r="E4025" s="3">
        <v>532</v>
      </c>
      <c r="F4025" s="3">
        <f t="shared" si="155"/>
        <v>384.91173990891667</v>
      </c>
    </row>
    <row r="4026" spans="1:6" x14ac:dyDescent="0.3">
      <c r="A4026" s="3"/>
      <c r="B4026" s="4"/>
      <c r="C4026" s="3"/>
      <c r="D4026" s="3">
        <f t="shared" si="156"/>
        <v>3900</v>
      </c>
      <c r="E4026" s="3">
        <v>544</v>
      </c>
      <c r="F4026" s="3">
        <f t="shared" si="155"/>
        <v>403.95169538521856</v>
      </c>
    </row>
    <row r="4027" spans="1:6" x14ac:dyDescent="0.3">
      <c r="A4027" s="3"/>
      <c r="B4027" s="4"/>
      <c r="C4027" s="3"/>
      <c r="D4027" s="3">
        <f t="shared" si="156"/>
        <v>4000</v>
      </c>
      <c r="E4027" s="3">
        <v>556</v>
      </c>
      <c r="F4027" s="3">
        <f t="shared" si="155"/>
        <v>423.44860979295152</v>
      </c>
    </row>
    <row r="4028" spans="1:6" x14ac:dyDescent="0.3">
      <c r="A4028" s="3"/>
      <c r="B4028" s="4"/>
      <c r="C4028" s="3"/>
      <c r="D4028" s="3">
        <f t="shared" si="156"/>
        <v>4100</v>
      </c>
      <c r="E4028" s="3">
        <v>569</v>
      </c>
      <c r="F4028" s="3">
        <f t="shared" si="155"/>
        <v>444.18312130664413</v>
      </c>
    </row>
    <row r="4029" spans="1:6" x14ac:dyDescent="0.3">
      <c r="A4029" s="3"/>
      <c r="B4029" s="4"/>
      <c r="C4029" s="3"/>
      <c r="D4029" s="3">
        <f t="shared" si="156"/>
        <v>4200</v>
      </c>
      <c r="E4029" s="3">
        <v>580</v>
      </c>
      <c r="F4029" s="3">
        <f t="shared" si="155"/>
        <v>463.81331540271128</v>
      </c>
    </row>
    <row r="4030" spans="1:6" x14ac:dyDescent="0.3">
      <c r="A4030" s="3"/>
      <c r="B4030" s="4"/>
      <c r="C4030" s="3"/>
      <c r="D4030" s="3">
        <f t="shared" si="156"/>
        <v>4300</v>
      </c>
      <c r="E4030" s="3">
        <v>590</v>
      </c>
      <c r="F4030" s="3">
        <f t="shared" si="155"/>
        <v>483.04367043377607</v>
      </c>
    </row>
    <row r="4031" spans="1:6" x14ac:dyDescent="0.3">
      <c r="A4031" s="3"/>
      <c r="B4031" s="4"/>
      <c r="C4031" s="3"/>
      <c r="D4031" s="3">
        <f t="shared" si="156"/>
        <v>4400</v>
      </c>
      <c r="E4031" s="3">
        <v>593</v>
      </c>
      <c r="F4031" s="3">
        <f t="shared" si="155"/>
        <v>496.79051828766603</v>
      </c>
    </row>
    <row r="4032" spans="1:6" x14ac:dyDescent="0.3">
      <c r="A4032" s="3"/>
      <c r="B4032" s="4"/>
      <c r="C4032" s="3"/>
      <c r="D4032" s="3">
        <f t="shared" si="156"/>
        <v>4500</v>
      </c>
      <c r="E4032" s="3">
        <v>594</v>
      </c>
      <c r="F4032" s="3">
        <f t="shared" si="155"/>
        <v>508.93800988154646</v>
      </c>
    </row>
    <row r="4033" spans="1:6" x14ac:dyDescent="0.3">
      <c r="A4033" s="3"/>
      <c r="B4033" s="4"/>
      <c r="C4033" s="3"/>
      <c r="D4033" s="3">
        <f t="shared" si="156"/>
        <v>4600</v>
      </c>
      <c r="E4033" s="3">
        <v>591</v>
      </c>
      <c r="F4033" s="3">
        <f t="shared" si="155"/>
        <v>517.62022957874012</v>
      </c>
    </row>
    <row r="4034" spans="1:6" x14ac:dyDescent="0.3">
      <c r="A4034" s="3"/>
      <c r="B4034" s="4"/>
      <c r="C4034" s="3"/>
      <c r="D4034" s="3">
        <f t="shared" si="156"/>
        <v>4700</v>
      </c>
      <c r="E4034" s="3">
        <v>593</v>
      </c>
      <c r="F4034" s="3">
        <f t="shared" si="155"/>
        <v>530.66259908000688</v>
      </c>
    </row>
    <row r="4035" spans="1:6" x14ac:dyDescent="0.3">
      <c r="A4035" s="3"/>
      <c r="B4035" s="4"/>
      <c r="C4035" s="3"/>
      <c r="D4035" s="3">
        <f t="shared" si="156"/>
        <v>4800</v>
      </c>
      <c r="E4035" s="3">
        <v>590</v>
      </c>
      <c r="F4035" s="3">
        <f t="shared" si="155"/>
        <v>539.2115390888664</v>
      </c>
    </row>
    <row r="4036" spans="1:6" x14ac:dyDescent="0.3">
      <c r="A4036" s="3"/>
      <c r="B4036" s="4"/>
      <c r="C4036" s="3"/>
      <c r="D4036" s="3">
        <f t="shared" si="156"/>
        <v>4900</v>
      </c>
      <c r="E4036" s="3">
        <v>585</v>
      </c>
      <c r="F4036" s="3">
        <f t="shared" si="155"/>
        <v>545.78032372819052</v>
      </c>
    </row>
    <row r="4037" spans="1:6" x14ac:dyDescent="0.3">
      <c r="A4037" s="3"/>
      <c r="B4037" s="4"/>
      <c r="C4037" s="3"/>
      <c r="D4037" s="3">
        <f t="shared" si="156"/>
        <v>5000</v>
      </c>
      <c r="E4037" s="3">
        <v>581</v>
      </c>
      <c r="F4037" s="3">
        <f t="shared" si="155"/>
        <v>553.11070658656661</v>
      </c>
    </row>
    <row r="4038" spans="1:6" x14ac:dyDescent="0.3">
      <c r="A4038" s="3"/>
      <c r="B4038" s="4"/>
      <c r="C4038" s="3"/>
      <c r="D4038" s="3">
        <f t="shared" si="156"/>
        <v>5100</v>
      </c>
      <c r="E4038" s="3">
        <v>575</v>
      </c>
      <c r="F4038" s="3">
        <f t="shared" si="155"/>
        <v>558.34669434254954</v>
      </c>
    </row>
    <row r="4039" spans="1:6" x14ac:dyDescent="0.3">
      <c r="A4039" s="3"/>
      <c r="B4039" s="4"/>
      <c r="C4039" s="3"/>
      <c r="D4039" s="3">
        <f t="shared" si="156"/>
        <v>5200</v>
      </c>
      <c r="E4039" s="3">
        <v>570</v>
      </c>
      <c r="F4039" s="3">
        <f t="shared" si="155"/>
        <v>564.34428031758466</v>
      </c>
    </row>
    <row r="4040" spans="1:6" x14ac:dyDescent="0.3">
      <c r="A4040" s="3"/>
      <c r="B4040" s="4"/>
      <c r="C4040" s="3"/>
      <c r="D4040" s="3">
        <f t="shared" si="156"/>
        <v>5300</v>
      </c>
      <c r="E4040" s="3">
        <v>569</v>
      </c>
      <c r="F4040" s="3">
        <f t="shared" si="155"/>
        <v>574.18793729883259</v>
      </c>
    </row>
    <row r="4041" spans="1:6" x14ac:dyDescent="0.3">
      <c r="A4041" s="3"/>
      <c r="B4041" s="4"/>
      <c r="C4041" s="3"/>
      <c r="D4041" s="3">
        <f t="shared" si="156"/>
        <v>5400</v>
      </c>
      <c r="E4041" s="3">
        <v>569</v>
      </c>
      <c r="F4041" s="3">
        <f t="shared" si="155"/>
        <v>585.02167196484834</v>
      </c>
    </row>
    <row r="4042" spans="1:6" x14ac:dyDescent="0.3">
      <c r="A4042" s="3"/>
      <c r="B4042" s="4"/>
      <c r="C4042" s="3"/>
      <c r="D4042" s="3">
        <f t="shared" si="156"/>
        <v>5500</v>
      </c>
      <c r="E4042" s="3">
        <v>566</v>
      </c>
      <c r="F4042" s="3">
        <f t="shared" si="155"/>
        <v>592.71381397727419</v>
      </c>
    </row>
    <row r="4043" spans="1:6" x14ac:dyDescent="0.3">
      <c r="A4043" s="3"/>
      <c r="B4043" s="4"/>
      <c r="C4043" s="3"/>
      <c r="D4043" s="3">
        <f t="shared" si="156"/>
        <v>5600</v>
      </c>
      <c r="E4043" s="3">
        <v>562</v>
      </c>
      <c r="F4043" s="3">
        <f t="shared" si="155"/>
        <v>599.22547875016949</v>
      </c>
    </row>
    <row r="4044" spans="1:6" x14ac:dyDescent="0.3">
      <c r="A4044" s="3"/>
      <c r="B4044" s="4"/>
      <c r="C4044" s="3"/>
      <c r="D4044" s="3">
        <f t="shared" si="156"/>
        <v>5700</v>
      </c>
      <c r="E4044" s="3">
        <v>557</v>
      </c>
      <c r="F4044" s="3">
        <f t="shared" si="155"/>
        <v>604.49954641710508</v>
      </c>
    </row>
    <row r="4045" spans="1:6" x14ac:dyDescent="0.3">
      <c r="A4045" s="3"/>
      <c r="B4045" s="4"/>
      <c r="C4045" s="3"/>
      <c r="D4045" s="3">
        <f t="shared" si="156"/>
        <v>5800</v>
      </c>
      <c r="E4045" s="3">
        <v>549</v>
      </c>
      <c r="F4045" s="3">
        <f t="shared" si="155"/>
        <v>606.27026227640113</v>
      </c>
    </row>
    <row r="4046" spans="1:6" x14ac:dyDescent="0.3">
      <c r="A4046" s="3"/>
      <c r="B4046" s="4"/>
      <c r="C4046" s="3"/>
      <c r="D4046" s="3">
        <f t="shared" si="156"/>
        <v>5900</v>
      </c>
      <c r="E4046" s="3">
        <v>544</v>
      </c>
      <c r="F4046" s="3">
        <f t="shared" si="155"/>
        <v>611.10641096738186</v>
      </c>
    </row>
    <row r="4047" spans="1:6" x14ac:dyDescent="0.3">
      <c r="A4047" s="3"/>
      <c r="B4047" s="4"/>
      <c r="C4047" s="3"/>
      <c r="D4047" s="3">
        <f t="shared" si="156"/>
        <v>6000</v>
      </c>
      <c r="E4047" s="3">
        <v>539</v>
      </c>
      <c r="F4047" s="3">
        <f t="shared" si="155"/>
        <v>615.75216010359941</v>
      </c>
    </row>
    <row r="4048" spans="1:6" x14ac:dyDescent="0.3">
      <c r="A4048" s="3"/>
      <c r="B4048" s="4"/>
      <c r="C4048" s="3"/>
      <c r="D4048" s="3">
        <f t="shared" si="156"/>
        <v>6100</v>
      </c>
      <c r="E4048" s="3">
        <v>532</v>
      </c>
      <c r="F4048" s="3">
        <f t="shared" si="155"/>
        <v>617.88463511694533</v>
      </c>
    </row>
    <row r="4049" spans="1:6" x14ac:dyDescent="0.3">
      <c r="A4049" s="3"/>
      <c r="B4049" s="4"/>
      <c r="C4049" s="3"/>
      <c r="D4049" s="3">
        <f t="shared" si="156"/>
        <v>6200</v>
      </c>
      <c r="E4049" s="3">
        <v>532</v>
      </c>
      <c r="F4049" s="3">
        <f t="shared" si="155"/>
        <v>628.01389143033782</v>
      </c>
    </row>
    <row r="4050" spans="1:6" x14ac:dyDescent="0.3">
      <c r="A4050" s="3"/>
      <c r="B4050" s="4"/>
      <c r="C4050" s="3"/>
      <c r="D4050" s="3">
        <f t="shared" si="156"/>
        <v>6300</v>
      </c>
      <c r="E4050" s="3">
        <v>510</v>
      </c>
      <c r="F4050" s="3">
        <f t="shared" si="155"/>
        <v>611.75376945357607</v>
      </c>
    </row>
    <row r="4051" spans="1:6" x14ac:dyDescent="0.3">
      <c r="A4051" s="3"/>
      <c r="B4051" s="4"/>
      <c r="C4051" s="3"/>
      <c r="D4051" s="3">
        <f t="shared" si="156"/>
        <v>6400</v>
      </c>
      <c r="E4051" s="3">
        <v>496</v>
      </c>
      <c r="F4051" s="3">
        <f t="shared" si="155"/>
        <v>604.4043466397236</v>
      </c>
    </row>
    <row r="4052" spans="1:6" x14ac:dyDescent="0.3">
      <c r="A4052" s="3"/>
      <c r="B4052" s="4"/>
      <c r="C4052" s="3"/>
      <c r="D4052" s="3">
        <f t="shared" si="156"/>
        <v>6500</v>
      </c>
      <c r="E4052" s="3">
        <v>486</v>
      </c>
      <c r="F4052" s="3">
        <f t="shared" si="155"/>
        <v>601.47219349637305</v>
      </c>
    </row>
    <row r="4053" spans="1:6" x14ac:dyDescent="0.3">
      <c r="A4053" s="3"/>
      <c r="B4053" s="4"/>
      <c r="C4053" s="3"/>
      <c r="D4053" s="3">
        <f t="shared" si="156"/>
        <v>6600</v>
      </c>
      <c r="E4053" s="3"/>
      <c r="F4053" s="3">
        <f t="shared" si="155"/>
        <v>0</v>
      </c>
    </row>
    <row r="4054" spans="1:6" x14ac:dyDescent="0.3">
      <c r="A4054" s="3"/>
      <c r="B4054" s="4"/>
      <c r="C4054" s="3"/>
      <c r="D4054" s="3">
        <f t="shared" si="156"/>
        <v>6700</v>
      </c>
      <c r="E4054" s="3"/>
      <c r="F4054" s="3">
        <f t="shared" si="155"/>
        <v>0</v>
      </c>
    </row>
    <row r="4055" spans="1:6" x14ac:dyDescent="0.3">
      <c r="A4055" s="3"/>
      <c r="B4055" s="4"/>
      <c r="C4055" s="3"/>
      <c r="D4055" s="3">
        <f t="shared" si="156"/>
        <v>6800</v>
      </c>
      <c r="E4055" s="3"/>
      <c r="F4055" s="3">
        <f t="shared" si="155"/>
        <v>0</v>
      </c>
    </row>
    <row r="4056" spans="1:6" x14ac:dyDescent="0.3">
      <c r="A4056" s="3"/>
      <c r="B4056" s="4"/>
      <c r="C4056" s="3"/>
      <c r="D4056" s="3">
        <f t="shared" si="156"/>
        <v>6900</v>
      </c>
      <c r="E4056" s="3"/>
      <c r="F4056" s="3">
        <f t="shared" si="155"/>
        <v>0</v>
      </c>
    </row>
    <row r="4057" spans="1:6" x14ac:dyDescent="0.3">
      <c r="A4057" s="3"/>
      <c r="B4057" s="4"/>
      <c r="C4057" s="3"/>
      <c r="D4057" s="3">
        <f t="shared" si="156"/>
        <v>7000</v>
      </c>
      <c r="E4057" s="3"/>
      <c r="F4057" s="3">
        <f t="shared" si="155"/>
        <v>0</v>
      </c>
    </row>
    <row r="4058" spans="1:6" x14ac:dyDescent="0.3">
      <c r="A4058" s="3"/>
      <c r="B4058" s="4" t="s">
        <v>25</v>
      </c>
      <c r="C4058" s="3" t="s">
        <v>201</v>
      </c>
      <c r="D4058" s="3" t="s">
        <v>272</v>
      </c>
      <c r="E4058" s="3">
        <v>3.5</v>
      </c>
    </row>
    <row r="4059" spans="1:6" x14ac:dyDescent="0.3">
      <c r="A4059" s="3"/>
      <c r="B4059" s="4"/>
      <c r="C4059" s="3">
        <v>10.5</v>
      </c>
      <c r="D4059" s="3" t="s">
        <v>273</v>
      </c>
      <c r="E4059" s="3">
        <v>4</v>
      </c>
    </row>
    <row r="4060" spans="1:6" x14ac:dyDescent="0.3">
      <c r="A4060" s="3"/>
      <c r="B4060" s="4"/>
      <c r="C4060" s="3"/>
      <c r="D4060" s="4" t="s">
        <v>274</v>
      </c>
      <c r="E4060" s="3">
        <v>2.5</v>
      </c>
    </row>
    <row r="4061" spans="1:6" x14ac:dyDescent="0.3">
      <c r="A4061" s="3"/>
      <c r="B4061" s="4"/>
      <c r="C4061" s="3"/>
      <c r="D4061" s="4" t="s">
        <v>275</v>
      </c>
      <c r="E4061" s="3">
        <v>256</v>
      </c>
    </row>
    <row r="4062" spans="1:6" x14ac:dyDescent="0.3">
      <c r="A4062" s="3"/>
      <c r="B4062" s="4"/>
      <c r="C4062" s="3"/>
      <c r="D4062" s="4" t="s">
        <v>276</v>
      </c>
      <c r="E4062" s="3">
        <v>0.75</v>
      </c>
    </row>
    <row r="4063" spans="1:6" ht="28.8" x14ac:dyDescent="0.3">
      <c r="A4063" s="3"/>
      <c r="B4063" s="4"/>
      <c r="C4063" s="3"/>
      <c r="D4063" s="4" t="s">
        <v>277</v>
      </c>
      <c r="E4063" s="3">
        <v>352</v>
      </c>
    </row>
    <row r="4064" spans="1:6" x14ac:dyDescent="0.3">
      <c r="A4064" s="3"/>
      <c r="B4064" s="4"/>
      <c r="C4064" s="3"/>
      <c r="D4064" s="3">
        <f>2500</f>
        <v>2500</v>
      </c>
      <c r="E4064" s="3">
        <v>339</v>
      </c>
      <c r="F4064" s="3">
        <f>E4064*D4064*2*PI()/60/550</f>
        <v>161.36362266165756</v>
      </c>
    </row>
    <row r="4065" spans="1:6" x14ac:dyDescent="0.3">
      <c r="A4065" s="3"/>
      <c r="B4065" s="4"/>
      <c r="C4065" s="3"/>
      <c r="D4065" s="3">
        <f>2600</f>
        <v>2600</v>
      </c>
      <c r="E4065" s="3">
        <v>348</v>
      </c>
      <c r="F4065" s="3">
        <f t="shared" ref="F4065:F4109" si="157">E4065*D4065*2*PI()/60/550</f>
        <v>172.27351714957848</v>
      </c>
    </row>
    <row r="4066" spans="1:6" x14ac:dyDescent="0.3">
      <c r="A4066" s="3"/>
      <c r="B4066" s="4"/>
      <c r="C4066" s="3"/>
      <c r="D4066" s="3">
        <f t="shared" ref="D4066:D4109" si="158">D4065+100</f>
        <v>2700</v>
      </c>
      <c r="E4066" s="3">
        <v>349</v>
      </c>
      <c r="F4066" s="3">
        <f t="shared" si="157"/>
        <v>179.41350045319166</v>
      </c>
    </row>
    <row r="4067" spans="1:6" x14ac:dyDescent="0.3">
      <c r="A4067" s="3"/>
      <c r="B4067" s="4"/>
      <c r="C4067" s="3"/>
      <c r="D4067" s="3">
        <f t="shared" si="158"/>
        <v>2800</v>
      </c>
      <c r="E4067" s="3">
        <v>350</v>
      </c>
      <c r="F4067" s="3">
        <f t="shared" si="157"/>
        <v>186.59156366775741</v>
      </c>
    </row>
    <row r="4068" spans="1:6" x14ac:dyDescent="0.3">
      <c r="A4068" s="3"/>
      <c r="B4068" s="4"/>
      <c r="C4068" s="3"/>
      <c r="D4068" s="3">
        <f t="shared" si="158"/>
        <v>2900</v>
      </c>
      <c r="E4068" s="3">
        <v>352</v>
      </c>
      <c r="F4068" s="3">
        <f t="shared" si="157"/>
        <v>194.35986550208852</v>
      </c>
    </row>
    <row r="4069" spans="1:6" x14ac:dyDescent="0.3">
      <c r="A4069" s="3"/>
      <c r="B4069" s="4"/>
      <c r="C4069" s="3"/>
      <c r="D4069" s="3">
        <f>D4068+100</f>
        <v>3000</v>
      </c>
      <c r="E4069" s="3">
        <v>355</v>
      </c>
      <c r="F4069" s="3">
        <f t="shared" si="157"/>
        <v>202.77552582261393</v>
      </c>
    </row>
    <row r="4070" spans="1:6" x14ac:dyDescent="0.3">
      <c r="A4070" s="3"/>
      <c r="B4070" s="4"/>
      <c r="C4070" s="3"/>
      <c r="D4070" s="3">
        <f t="shared" si="158"/>
        <v>3100</v>
      </c>
      <c r="E4070" s="3">
        <v>353</v>
      </c>
      <c r="F4070" s="3">
        <f t="shared" si="157"/>
        <v>208.35423277717032</v>
      </c>
    </row>
    <row r="4071" spans="1:6" x14ac:dyDescent="0.3">
      <c r="A4071" s="3"/>
      <c r="B4071" s="4"/>
      <c r="C4071" s="3"/>
      <c r="D4071" s="3">
        <f t="shared" si="158"/>
        <v>3200</v>
      </c>
      <c r="E4071" s="3">
        <v>352</v>
      </c>
      <c r="F4071" s="3">
        <f t="shared" si="157"/>
        <v>214.4660584850632</v>
      </c>
    </row>
    <row r="4072" spans="1:6" x14ac:dyDescent="0.3">
      <c r="A4072" s="3"/>
      <c r="B4072" s="4"/>
      <c r="C4072" s="3"/>
      <c r="D4072" s="3">
        <f t="shared" si="158"/>
        <v>3300</v>
      </c>
      <c r="E4072" s="3">
        <v>351</v>
      </c>
      <c r="F4072" s="3">
        <f t="shared" si="157"/>
        <v>220.53980428200347</v>
      </c>
    </row>
    <row r="4073" spans="1:6" x14ac:dyDescent="0.3">
      <c r="A4073" s="3"/>
      <c r="B4073" s="4"/>
      <c r="C4073" s="3"/>
      <c r="D4073" s="3">
        <f t="shared" si="158"/>
        <v>3400</v>
      </c>
      <c r="E4073" s="3">
        <v>351</v>
      </c>
      <c r="F4073" s="3">
        <f t="shared" si="157"/>
        <v>227.22282865418541</v>
      </c>
    </row>
    <row r="4074" spans="1:6" x14ac:dyDescent="0.3">
      <c r="A4074" s="3"/>
      <c r="B4074" s="4"/>
      <c r="C4074" s="3"/>
      <c r="D4074" s="3">
        <f t="shared" si="158"/>
        <v>3500</v>
      </c>
      <c r="E4074" s="3">
        <v>353</v>
      </c>
      <c r="F4074" s="3">
        <f t="shared" si="157"/>
        <v>235.23864990970844</v>
      </c>
    </row>
    <row r="4075" spans="1:6" x14ac:dyDescent="0.3">
      <c r="A4075" s="3"/>
      <c r="B4075" s="4"/>
      <c r="C4075" s="3"/>
      <c r="D4075" s="3">
        <f t="shared" si="158"/>
        <v>3600</v>
      </c>
      <c r="E4075" s="3">
        <v>359</v>
      </c>
      <c r="F4075" s="3">
        <f t="shared" si="157"/>
        <v>246.07238457572413</v>
      </c>
    </row>
    <row r="4076" spans="1:6" x14ac:dyDescent="0.3">
      <c r="A4076" s="3"/>
      <c r="B4076" s="4"/>
      <c r="C4076" s="3"/>
      <c r="D4076" s="3">
        <f t="shared" si="158"/>
        <v>3700</v>
      </c>
      <c r="E4076" s="3">
        <v>366</v>
      </c>
      <c r="F4076" s="3">
        <f t="shared" si="157"/>
        <v>257.83907706007864</v>
      </c>
    </row>
    <row r="4077" spans="1:6" x14ac:dyDescent="0.3">
      <c r="A4077" s="3"/>
      <c r="B4077" s="4"/>
      <c r="C4077" s="3"/>
      <c r="D4077" s="3">
        <f t="shared" si="158"/>
        <v>3800</v>
      </c>
      <c r="E4077" s="3">
        <v>370</v>
      </c>
      <c r="F4077" s="3">
        <f t="shared" si="157"/>
        <v>267.70177399680296</v>
      </c>
    </row>
    <row r="4078" spans="1:6" x14ac:dyDescent="0.3">
      <c r="A4078" s="3"/>
      <c r="B4078" s="4"/>
      <c r="C4078" s="3"/>
      <c r="D4078" s="3">
        <f t="shared" si="158"/>
        <v>3900</v>
      </c>
      <c r="E4078" s="3">
        <v>372</v>
      </c>
      <c r="F4078" s="3">
        <f t="shared" si="157"/>
        <v>276.23167405018614</v>
      </c>
    </row>
    <row r="4079" spans="1:6" x14ac:dyDescent="0.3">
      <c r="A4079" s="3"/>
      <c r="B4079" s="4"/>
      <c r="C4079" s="3"/>
      <c r="D4079" s="3">
        <f t="shared" si="158"/>
        <v>4000</v>
      </c>
      <c r="E4079" s="3">
        <v>376</v>
      </c>
      <c r="F4079" s="3">
        <f t="shared" si="157"/>
        <v>286.36093036357875</v>
      </c>
    </row>
    <row r="4080" spans="1:6" x14ac:dyDescent="0.3">
      <c r="A4080" s="3"/>
      <c r="B4080" s="4"/>
      <c r="C4080" s="3"/>
      <c r="D4080" s="3">
        <f t="shared" si="158"/>
        <v>4100</v>
      </c>
      <c r="E4080" s="3">
        <v>381</v>
      </c>
      <c r="F4080" s="3">
        <f t="shared" si="157"/>
        <v>297.42314449531005</v>
      </c>
    </row>
    <row r="4081" spans="1:6" x14ac:dyDescent="0.3">
      <c r="A4081" s="3"/>
      <c r="B4081" s="4"/>
      <c r="C4081" s="3"/>
      <c r="D4081" s="3">
        <f t="shared" si="158"/>
        <v>4200</v>
      </c>
      <c r="E4081" s="3">
        <v>389</v>
      </c>
      <c r="F4081" s="3">
        <f t="shared" si="157"/>
        <v>311.07479257181842</v>
      </c>
    </row>
    <row r="4082" spans="1:6" x14ac:dyDescent="0.3">
      <c r="A4082" s="3"/>
      <c r="B4082" s="4"/>
      <c r="C4082" s="3"/>
      <c r="D4082" s="3">
        <f t="shared" si="158"/>
        <v>4300</v>
      </c>
      <c r="E4082" s="3">
        <v>390</v>
      </c>
      <c r="F4082" s="3">
        <f t="shared" si="157"/>
        <v>319.30005333758078</v>
      </c>
    </row>
    <row r="4083" spans="1:6" x14ac:dyDescent="0.3">
      <c r="A4083" s="3"/>
      <c r="B4083" s="4"/>
      <c r="C4083" s="3"/>
      <c r="D4083" s="3">
        <f t="shared" si="158"/>
        <v>4400</v>
      </c>
      <c r="E4083" s="3">
        <v>392</v>
      </c>
      <c r="F4083" s="3">
        <f t="shared" si="157"/>
        <v>328.40115205525302</v>
      </c>
    </row>
    <row r="4084" spans="1:6" x14ac:dyDescent="0.3">
      <c r="A4084" s="3"/>
      <c r="B4084" s="4"/>
      <c r="C4084" s="3"/>
      <c r="D4084" s="3">
        <f t="shared" si="158"/>
        <v>4500</v>
      </c>
      <c r="E4084" s="3">
        <v>400</v>
      </c>
      <c r="F4084" s="3">
        <f t="shared" si="157"/>
        <v>342.71919857343198</v>
      </c>
    </row>
    <row r="4085" spans="1:6" x14ac:dyDescent="0.3">
      <c r="A4085" s="3"/>
      <c r="B4085" s="4"/>
      <c r="C4085" s="3"/>
      <c r="D4085" s="3">
        <f t="shared" si="158"/>
        <v>4600</v>
      </c>
      <c r="E4085" s="3">
        <v>403</v>
      </c>
      <c r="F4085" s="3">
        <f t="shared" si="157"/>
        <v>352.96269461968234</v>
      </c>
    </row>
    <row r="4086" spans="1:6" x14ac:dyDescent="0.3">
      <c r="A4086" s="3"/>
      <c r="B4086" s="4"/>
      <c r="C4086" s="3"/>
      <c r="D4086" s="3">
        <f t="shared" si="158"/>
        <v>4700</v>
      </c>
      <c r="E4086" s="3">
        <v>401</v>
      </c>
      <c r="F4086" s="3">
        <f t="shared" si="157"/>
        <v>358.84604086185959</v>
      </c>
    </row>
    <row r="4087" spans="1:6" x14ac:dyDescent="0.3">
      <c r="A4087" s="3"/>
      <c r="B4087" s="4"/>
      <c r="C4087" s="3"/>
      <c r="D4087" s="3">
        <f t="shared" si="158"/>
        <v>4800</v>
      </c>
      <c r="E4087" s="3">
        <v>399</v>
      </c>
      <c r="F4087" s="3">
        <f t="shared" si="157"/>
        <v>364.65322728213158</v>
      </c>
    </row>
    <row r="4088" spans="1:6" x14ac:dyDescent="0.3">
      <c r="A4088" s="3"/>
      <c r="B4088" s="4"/>
      <c r="C4088" s="3"/>
      <c r="D4088" s="3">
        <f t="shared" si="158"/>
        <v>4900</v>
      </c>
      <c r="E4088" s="3">
        <v>400</v>
      </c>
      <c r="F4088" s="3">
        <f t="shared" si="157"/>
        <v>373.18312733551483</v>
      </c>
    </row>
    <row r="4089" spans="1:6" x14ac:dyDescent="0.3">
      <c r="A4089" s="3"/>
      <c r="B4089" s="4"/>
      <c r="C4089" s="3"/>
      <c r="D4089" s="3">
        <f t="shared" si="158"/>
        <v>5000</v>
      </c>
      <c r="E4089" s="3">
        <v>402</v>
      </c>
      <c r="F4089" s="3">
        <f t="shared" si="157"/>
        <v>382.70310507366571</v>
      </c>
    </row>
    <row r="4090" spans="1:6" x14ac:dyDescent="0.3">
      <c r="A4090" s="3"/>
      <c r="B4090" s="4"/>
      <c r="C4090" s="3"/>
      <c r="D4090" s="3">
        <f t="shared" si="158"/>
        <v>5100</v>
      </c>
      <c r="E4090" s="3">
        <v>405</v>
      </c>
      <c r="F4090" s="3">
        <f t="shared" si="157"/>
        <v>393.27028036301317</v>
      </c>
    </row>
    <row r="4091" spans="1:6" x14ac:dyDescent="0.3">
      <c r="A4091" s="3"/>
      <c r="B4091" s="4"/>
      <c r="C4091" s="3"/>
      <c r="D4091" s="3">
        <f t="shared" si="158"/>
        <v>5200</v>
      </c>
      <c r="E4091" s="3">
        <v>408</v>
      </c>
      <c r="F4091" s="3">
        <f t="shared" si="157"/>
        <v>403.95169538521856</v>
      </c>
    </row>
    <row r="4092" spans="1:6" x14ac:dyDescent="0.3">
      <c r="A4092" s="3"/>
      <c r="B4092" s="4"/>
      <c r="C4092" s="3"/>
      <c r="D4092" s="3">
        <f t="shared" si="158"/>
        <v>5300</v>
      </c>
      <c r="E4092" s="3">
        <v>412</v>
      </c>
      <c r="F4092" s="3">
        <f t="shared" si="157"/>
        <v>415.75646778052561</v>
      </c>
    </row>
    <row r="4093" spans="1:6" x14ac:dyDescent="0.3">
      <c r="A4093" s="3"/>
      <c r="B4093" s="4"/>
      <c r="C4093" s="3"/>
      <c r="D4093" s="3">
        <f t="shared" si="158"/>
        <v>5400</v>
      </c>
      <c r="E4093" s="3">
        <v>413</v>
      </c>
      <c r="F4093" s="3">
        <f t="shared" si="157"/>
        <v>424.62908703248218</v>
      </c>
    </row>
    <row r="4094" spans="1:6" x14ac:dyDescent="0.3">
      <c r="A4094" s="3"/>
      <c r="B4094" s="4"/>
      <c r="C4094" s="3"/>
      <c r="D4094" s="3">
        <f t="shared" si="158"/>
        <v>5500</v>
      </c>
      <c r="E4094" s="3">
        <v>408</v>
      </c>
      <c r="F4094" s="3">
        <f t="shared" si="157"/>
        <v>427.25660088821184</v>
      </c>
    </row>
    <row r="4095" spans="1:6" x14ac:dyDescent="0.3">
      <c r="A4095" s="3"/>
      <c r="B4095" s="4"/>
      <c r="C4095" s="3"/>
      <c r="D4095" s="3">
        <f t="shared" si="158"/>
        <v>5600</v>
      </c>
      <c r="E4095" s="3">
        <v>400</v>
      </c>
      <c r="F4095" s="3">
        <f t="shared" si="157"/>
        <v>426.49500266915976</v>
      </c>
    </row>
    <row r="4096" spans="1:6" x14ac:dyDescent="0.3">
      <c r="A4096" s="3"/>
      <c r="B4096" s="4"/>
      <c r="C4096" s="3"/>
      <c r="D4096" s="3">
        <f t="shared" si="158"/>
        <v>5700</v>
      </c>
      <c r="E4096" s="3">
        <v>405</v>
      </c>
      <c r="F4096" s="3">
        <f t="shared" si="157"/>
        <v>439.53737217042652</v>
      </c>
    </row>
    <row r="4097" spans="1:6" x14ac:dyDescent="0.3">
      <c r="A4097" s="3"/>
      <c r="B4097" s="4"/>
      <c r="C4097" s="3"/>
      <c r="D4097" s="3">
        <f t="shared" si="158"/>
        <v>5800</v>
      </c>
      <c r="E4097" s="3">
        <v>419</v>
      </c>
      <c r="F4097" s="3">
        <f t="shared" si="157"/>
        <v>462.70899798508577</v>
      </c>
    </row>
    <row r="4098" spans="1:6" x14ac:dyDescent="0.3">
      <c r="A4098" s="3"/>
      <c r="B4098" s="4"/>
      <c r="C4098" s="3"/>
      <c r="D4098" s="3">
        <f t="shared" si="158"/>
        <v>5900</v>
      </c>
      <c r="E4098" s="3">
        <v>421</v>
      </c>
      <c r="F4098" s="3">
        <f t="shared" si="157"/>
        <v>472.9334540758598</v>
      </c>
    </row>
    <row r="4099" spans="1:6" x14ac:dyDescent="0.3">
      <c r="A4099" s="3"/>
      <c r="B4099" s="4"/>
      <c r="C4099" s="3"/>
      <c r="D4099" s="3">
        <f t="shared" si="158"/>
        <v>6000</v>
      </c>
      <c r="E4099" s="3">
        <v>417</v>
      </c>
      <c r="F4099" s="3">
        <f t="shared" si="157"/>
        <v>476.37968601707047</v>
      </c>
    </row>
    <row r="4100" spans="1:6" x14ac:dyDescent="0.3">
      <c r="A4100" s="3"/>
      <c r="B4100" s="4"/>
      <c r="C4100" s="3"/>
      <c r="D4100" s="3">
        <f t="shared" si="158"/>
        <v>6100</v>
      </c>
      <c r="E4100" s="3">
        <v>415</v>
      </c>
      <c r="F4100" s="3">
        <f t="shared" si="157"/>
        <v>481.99647288257944</v>
      </c>
    </row>
    <row r="4101" spans="1:6" x14ac:dyDescent="0.3">
      <c r="A4101" s="3"/>
      <c r="B4101" s="4"/>
      <c r="C4101" s="3"/>
      <c r="D4101" s="3">
        <f t="shared" si="158"/>
        <v>6200</v>
      </c>
      <c r="E4101" s="3">
        <v>409</v>
      </c>
      <c r="F4101" s="3">
        <f t="shared" si="157"/>
        <v>482.81519096806045</v>
      </c>
    </row>
    <row r="4102" spans="1:6" x14ac:dyDescent="0.3">
      <c r="A4102" s="3"/>
      <c r="B4102" s="4"/>
      <c r="C4102" s="3"/>
      <c r="D4102" s="3">
        <f t="shared" si="158"/>
        <v>6300</v>
      </c>
      <c r="E4102" s="3">
        <v>391</v>
      </c>
      <c r="F4102" s="3">
        <f t="shared" si="157"/>
        <v>469.01122324774161</v>
      </c>
    </row>
    <row r="4103" spans="1:6" x14ac:dyDescent="0.3">
      <c r="A4103" s="3"/>
      <c r="B4103" s="4"/>
      <c r="C4103" s="3"/>
      <c r="D4103" s="3">
        <f t="shared" si="158"/>
        <v>6400</v>
      </c>
      <c r="E4103" s="3">
        <v>375</v>
      </c>
      <c r="F4103" s="3">
        <f t="shared" si="157"/>
        <v>456.95893143124266</v>
      </c>
    </row>
    <row r="4104" spans="1:6" x14ac:dyDescent="0.3">
      <c r="A4104" s="3"/>
      <c r="B4104" s="4"/>
      <c r="C4104" s="3"/>
      <c r="D4104" s="3">
        <f t="shared" si="158"/>
        <v>6500</v>
      </c>
      <c r="E4104" s="3">
        <v>363</v>
      </c>
      <c r="F4104" s="3">
        <f t="shared" si="157"/>
        <v>449.24774946334043</v>
      </c>
    </row>
    <row r="4105" spans="1:6" x14ac:dyDescent="0.3">
      <c r="A4105" s="3"/>
      <c r="B4105" s="4"/>
      <c r="C4105" s="3"/>
      <c r="D4105" s="3">
        <f t="shared" si="158"/>
        <v>6600</v>
      </c>
      <c r="E4105" s="3"/>
      <c r="F4105" s="3">
        <f t="shared" si="157"/>
        <v>0</v>
      </c>
    </row>
    <row r="4106" spans="1:6" x14ac:dyDescent="0.3">
      <c r="A4106" s="3"/>
      <c r="B4106" s="4"/>
      <c r="C4106" s="3"/>
      <c r="D4106" s="3">
        <f t="shared" si="158"/>
        <v>6700</v>
      </c>
      <c r="E4106" s="3"/>
      <c r="F4106" s="3">
        <f t="shared" si="157"/>
        <v>0</v>
      </c>
    </row>
    <row r="4107" spans="1:6" x14ac:dyDescent="0.3">
      <c r="A4107" s="3"/>
      <c r="B4107" s="4"/>
      <c r="C4107" s="3"/>
      <c r="D4107" s="3">
        <f t="shared" si="158"/>
        <v>6800</v>
      </c>
      <c r="E4107" s="3"/>
      <c r="F4107" s="3">
        <f t="shared" si="157"/>
        <v>0</v>
      </c>
    </row>
    <row r="4108" spans="1:6" x14ac:dyDescent="0.3">
      <c r="A4108" s="3">
        <f>4108/52</f>
        <v>79</v>
      </c>
      <c r="B4108" s="4"/>
      <c r="C4108" s="3"/>
      <c r="D4108" s="3">
        <f t="shared" si="158"/>
        <v>6900</v>
      </c>
      <c r="E4108" s="3"/>
      <c r="F4108" s="3">
        <f t="shared" si="157"/>
        <v>0</v>
      </c>
    </row>
    <row r="4109" spans="1:6" x14ac:dyDescent="0.3">
      <c r="A4109" s="3" t="s">
        <v>307</v>
      </c>
      <c r="B4109" s="4"/>
      <c r="C4109" s="3"/>
      <c r="D4109" s="3">
        <f t="shared" si="158"/>
        <v>7000</v>
      </c>
      <c r="E4109" s="3"/>
      <c r="F4109" s="3">
        <f t="shared" si="157"/>
        <v>0</v>
      </c>
    </row>
    <row r="4110" spans="1:6" x14ac:dyDescent="0.3">
      <c r="A4110" s="3"/>
      <c r="B4110" s="4" t="s">
        <v>80</v>
      </c>
      <c r="C4110" s="3" t="s">
        <v>81</v>
      </c>
      <c r="D4110" s="3" t="s">
        <v>272</v>
      </c>
      <c r="E4110" s="3">
        <v>3.74</v>
      </c>
    </row>
    <row r="4111" spans="1:6" x14ac:dyDescent="0.3">
      <c r="A4111" s="3"/>
      <c r="B4111" s="4"/>
      <c r="C4111" s="3">
        <v>10.41</v>
      </c>
      <c r="D4111" s="3" t="s">
        <v>273</v>
      </c>
      <c r="E4111" s="3">
        <v>4.1849999999999996</v>
      </c>
    </row>
    <row r="4112" spans="1:6" x14ac:dyDescent="0.3">
      <c r="A4112" s="3"/>
      <c r="B4112" s="4"/>
      <c r="C4112" s="3"/>
      <c r="D4112" s="4" t="s">
        <v>274</v>
      </c>
      <c r="E4112" s="3">
        <v>2.25</v>
      </c>
    </row>
    <row r="4113" spans="1:6" x14ac:dyDescent="0.3">
      <c r="A4113" s="3"/>
      <c r="B4113" s="4"/>
      <c r="C4113" s="3"/>
      <c r="D4113" s="4" t="s">
        <v>275</v>
      </c>
      <c r="E4113" s="3">
        <v>255</v>
      </c>
    </row>
    <row r="4114" spans="1:6" x14ac:dyDescent="0.3">
      <c r="A4114" s="3"/>
      <c r="B4114" s="4"/>
      <c r="C4114" s="3"/>
      <c r="D4114" s="4" t="s">
        <v>276</v>
      </c>
      <c r="E4114" s="3">
        <v>0.65600000000000003</v>
      </c>
    </row>
    <row r="4115" spans="1:6" ht="28.8" x14ac:dyDescent="0.3">
      <c r="A4115" s="3"/>
      <c r="B4115" s="4"/>
      <c r="C4115" s="3"/>
      <c r="D4115" s="4" t="s">
        <v>277</v>
      </c>
      <c r="E4115" s="3">
        <v>412</v>
      </c>
    </row>
    <row r="4116" spans="1:6" x14ac:dyDescent="0.3">
      <c r="A4116" s="3"/>
      <c r="B4116" s="4"/>
      <c r="C4116" s="3"/>
      <c r="D4116" s="3">
        <f>2500</f>
        <v>2500</v>
      </c>
      <c r="E4116" s="3">
        <v>420</v>
      </c>
      <c r="F4116" s="3">
        <f>E4116*D4116*2*PI()/60/550</f>
        <v>199.91953250116867</v>
      </c>
    </row>
    <row r="4117" spans="1:6" x14ac:dyDescent="0.3">
      <c r="A4117" s="3"/>
      <c r="B4117" s="4"/>
      <c r="C4117" s="3"/>
      <c r="D4117" s="3">
        <f>2600</f>
        <v>2600</v>
      </c>
      <c r="E4117" s="3"/>
      <c r="F4117" s="3">
        <f t="shared" ref="F4117:F4161" si="159">E4117*D4117*2*PI()/60/550</f>
        <v>0</v>
      </c>
    </row>
    <row r="4118" spans="1:6" x14ac:dyDescent="0.3">
      <c r="A4118" s="3"/>
      <c r="B4118" s="4"/>
      <c r="C4118" s="3"/>
      <c r="D4118" s="3">
        <f t="shared" ref="D4118:D4161" si="160">D4117+100</f>
        <v>2700</v>
      </c>
      <c r="E4118" s="3"/>
      <c r="F4118" s="3">
        <f t="shared" si="159"/>
        <v>0</v>
      </c>
    </row>
    <row r="4119" spans="1:6" x14ac:dyDescent="0.3">
      <c r="A4119" s="3"/>
      <c r="B4119" s="4"/>
      <c r="C4119" s="3"/>
      <c r="D4119" s="3">
        <f t="shared" si="160"/>
        <v>2800</v>
      </c>
      <c r="E4119" s="3">
        <v>443</v>
      </c>
      <c r="F4119" s="3">
        <f t="shared" si="159"/>
        <v>236.17160772804723</v>
      </c>
    </row>
    <row r="4120" spans="1:6" x14ac:dyDescent="0.3">
      <c r="A4120" s="3"/>
      <c r="B4120" s="4"/>
      <c r="C4120" s="3"/>
      <c r="D4120" s="3">
        <f t="shared" si="160"/>
        <v>2900</v>
      </c>
      <c r="E4120" s="3"/>
      <c r="F4120" s="3">
        <f t="shared" si="159"/>
        <v>0</v>
      </c>
    </row>
    <row r="4121" spans="1:6" x14ac:dyDescent="0.3">
      <c r="A4121" s="3"/>
      <c r="B4121" s="4"/>
      <c r="C4121" s="3"/>
      <c r="D4121" s="3">
        <f>D4120+100</f>
        <v>3000</v>
      </c>
      <c r="E4121" s="3"/>
      <c r="F4121" s="3">
        <f t="shared" si="159"/>
        <v>0</v>
      </c>
    </row>
    <row r="4122" spans="1:6" x14ac:dyDescent="0.3">
      <c r="A4122" s="3"/>
      <c r="B4122" s="4"/>
      <c r="C4122" s="3"/>
      <c r="D4122" s="3">
        <f t="shared" si="160"/>
        <v>3100</v>
      </c>
      <c r="E4122" s="3">
        <v>452</v>
      </c>
      <c r="F4122" s="3">
        <f t="shared" si="159"/>
        <v>266.78785613394052</v>
      </c>
    </row>
    <row r="4123" spans="1:6" x14ac:dyDescent="0.3">
      <c r="A4123" s="3"/>
      <c r="B4123" s="4"/>
      <c r="C4123" s="3"/>
      <c r="D4123" s="3">
        <f t="shared" si="160"/>
        <v>3200</v>
      </c>
      <c r="E4123" s="3"/>
      <c r="F4123" s="3">
        <f t="shared" si="159"/>
        <v>0</v>
      </c>
    </row>
    <row r="4124" spans="1:6" x14ac:dyDescent="0.3">
      <c r="A4124" s="3"/>
      <c r="B4124" s="4"/>
      <c r="C4124" s="3"/>
      <c r="D4124" s="3">
        <f t="shared" si="160"/>
        <v>3300</v>
      </c>
      <c r="E4124" s="3">
        <v>469</v>
      </c>
      <c r="F4124" s="3">
        <f t="shared" si="159"/>
        <v>294.68139090672258</v>
      </c>
    </row>
    <row r="4125" spans="1:6" x14ac:dyDescent="0.3">
      <c r="A4125" s="3"/>
      <c r="B4125" s="4"/>
      <c r="C4125" s="3"/>
      <c r="D4125" s="3">
        <f t="shared" si="160"/>
        <v>3400</v>
      </c>
      <c r="E4125" s="3"/>
      <c r="F4125" s="3">
        <f t="shared" si="159"/>
        <v>0</v>
      </c>
    </row>
    <row r="4126" spans="1:6" x14ac:dyDescent="0.3">
      <c r="A4126" s="3"/>
      <c r="B4126" s="4"/>
      <c r="C4126" s="3"/>
      <c r="D4126" s="3">
        <f t="shared" si="160"/>
        <v>3500</v>
      </c>
      <c r="E4126" s="3"/>
      <c r="F4126" s="3">
        <f t="shared" si="159"/>
        <v>0</v>
      </c>
    </row>
    <row r="4127" spans="1:6" x14ac:dyDescent="0.3">
      <c r="A4127" s="3"/>
      <c r="B4127" s="4"/>
      <c r="C4127" s="3"/>
      <c r="D4127" s="3">
        <f t="shared" si="160"/>
        <v>3600</v>
      </c>
      <c r="E4127" s="3">
        <v>483</v>
      </c>
      <c r="F4127" s="3">
        <f t="shared" si="159"/>
        <v>331.06674582193529</v>
      </c>
    </row>
    <row r="4128" spans="1:6" x14ac:dyDescent="0.3">
      <c r="A4128" s="3"/>
      <c r="B4128" s="4"/>
      <c r="C4128" s="3"/>
      <c r="D4128" s="3">
        <f t="shared" si="160"/>
        <v>3700</v>
      </c>
      <c r="E4128" s="3"/>
      <c r="F4128" s="3">
        <f t="shared" si="159"/>
        <v>0</v>
      </c>
    </row>
    <row r="4129" spans="1:6" x14ac:dyDescent="0.3">
      <c r="A4129" s="3"/>
      <c r="B4129" s="4"/>
      <c r="C4129" s="3"/>
      <c r="D4129" s="3">
        <f t="shared" si="160"/>
        <v>3800</v>
      </c>
      <c r="E4129" s="3"/>
      <c r="F4129" s="3">
        <f t="shared" si="159"/>
        <v>0</v>
      </c>
    </row>
    <row r="4130" spans="1:6" x14ac:dyDescent="0.3">
      <c r="A4130" s="3"/>
      <c r="B4130" s="4"/>
      <c r="C4130" s="3"/>
      <c r="D4130" s="3">
        <f t="shared" si="160"/>
        <v>3900</v>
      </c>
      <c r="E4130" s="3">
        <v>489</v>
      </c>
      <c r="F4130" s="3">
        <f t="shared" si="159"/>
        <v>363.11099088855116</v>
      </c>
    </row>
    <row r="4131" spans="1:6" x14ac:dyDescent="0.3">
      <c r="A4131" s="3"/>
      <c r="B4131" s="4"/>
      <c r="C4131" s="3"/>
      <c r="D4131" s="3">
        <f t="shared" si="160"/>
        <v>4000</v>
      </c>
      <c r="E4131" s="3"/>
      <c r="F4131" s="3">
        <f t="shared" si="159"/>
        <v>0</v>
      </c>
    </row>
    <row r="4132" spans="1:6" x14ac:dyDescent="0.3">
      <c r="A4132" s="3"/>
      <c r="B4132" s="4"/>
      <c r="C4132" s="3"/>
      <c r="D4132" s="3">
        <f t="shared" si="160"/>
        <v>4100</v>
      </c>
      <c r="E4132" s="3"/>
      <c r="F4132" s="3">
        <f t="shared" si="159"/>
        <v>0</v>
      </c>
    </row>
    <row r="4133" spans="1:6" x14ac:dyDescent="0.3">
      <c r="A4133" s="3"/>
      <c r="B4133" s="4"/>
      <c r="C4133" s="3"/>
      <c r="D4133" s="3">
        <f t="shared" si="160"/>
        <v>4200</v>
      </c>
      <c r="E4133" s="3">
        <v>492</v>
      </c>
      <c r="F4133" s="3">
        <f t="shared" si="159"/>
        <v>393.44163996229992</v>
      </c>
    </row>
    <row r="4134" spans="1:6" x14ac:dyDescent="0.3">
      <c r="A4134" s="3"/>
      <c r="B4134" s="4"/>
      <c r="C4134" s="3"/>
      <c r="D4134" s="3">
        <f t="shared" si="160"/>
        <v>4300</v>
      </c>
      <c r="E4134" s="3"/>
      <c r="F4134" s="3">
        <f t="shared" si="159"/>
        <v>0</v>
      </c>
    </row>
    <row r="4135" spans="1:6" x14ac:dyDescent="0.3">
      <c r="A4135" s="3"/>
      <c r="B4135" s="4"/>
      <c r="C4135" s="3"/>
      <c r="D4135" s="3">
        <f t="shared" si="160"/>
        <v>4400</v>
      </c>
      <c r="E4135" s="3"/>
      <c r="F4135" s="3">
        <f t="shared" si="159"/>
        <v>0</v>
      </c>
    </row>
    <row r="4136" spans="1:6" x14ac:dyDescent="0.3">
      <c r="A4136" s="3"/>
      <c r="B4136" s="4"/>
      <c r="C4136" s="3"/>
      <c r="D4136" s="3">
        <f t="shared" si="160"/>
        <v>4500</v>
      </c>
      <c r="E4136" s="3">
        <v>513</v>
      </c>
      <c r="F4136" s="3">
        <f t="shared" si="159"/>
        <v>439.53737217042652</v>
      </c>
    </row>
    <row r="4137" spans="1:6" x14ac:dyDescent="0.3">
      <c r="A4137" s="3"/>
      <c r="B4137" s="4"/>
      <c r="C4137" s="3"/>
      <c r="D4137" s="3">
        <f t="shared" si="160"/>
        <v>4600</v>
      </c>
      <c r="E4137" s="3"/>
      <c r="F4137" s="3">
        <f t="shared" si="159"/>
        <v>0</v>
      </c>
    </row>
    <row r="4138" spans="1:6" x14ac:dyDescent="0.3">
      <c r="A4138" s="3"/>
      <c r="B4138" s="4"/>
      <c r="C4138" s="3"/>
      <c r="D4138" s="3">
        <f t="shared" si="160"/>
        <v>4700</v>
      </c>
      <c r="E4138" s="3"/>
      <c r="F4138" s="3">
        <f t="shared" si="159"/>
        <v>0</v>
      </c>
    </row>
    <row r="4139" spans="1:6" x14ac:dyDescent="0.3">
      <c r="A4139" s="3"/>
      <c r="B4139" s="4"/>
      <c r="C4139" s="3"/>
      <c r="D4139" s="3">
        <f t="shared" si="160"/>
        <v>4800</v>
      </c>
      <c r="E4139" s="3">
        <v>515</v>
      </c>
      <c r="F4139" s="3">
        <f t="shared" si="159"/>
        <v>470.6676993741799</v>
      </c>
    </row>
    <row r="4140" spans="1:6" x14ac:dyDescent="0.3">
      <c r="A4140" s="3"/>
      <c r="B4140" s="4"/>
      <c r="C4140" s="3"/>
      <c r="D4140" s="3">
        <f t="shared" si="160"/>
        <v>4900</v>
      </c>
      <c r="E4140" s="3"/>
      <c r="F4140" s="3">
        <f t="shared" si="159"/>
        <v>0</v>
      </c>
    </row>
    <row r="4141" spans="1:6" x14ac:dyDescent="0.3">
      <c r="A4141" s="3"/>
      <c r="B4141" s="4"/>
      <c r="C4141" s="3"/>
      <c r="D4141" s="3">
        <f t="shared" si="160"/>
        <v>5000</v>
      </c>
      <c r="E4141" s="3"/>
      <c r="F4141" s="3">
        <f t="shared" si="159"/>
        <v>0</v>
      </c>
    </row>
    <row r="4142" spans="1:6" x14ac:dyDescent="0.3">
      <c r="A4142" s="3"/>
      <c r="B4142" s="4"/>
      <c r="C4142" s="3"/>
      <c r="D4142" s="3">
        <f t="shared" si="160"/>
        <v>5100</v>
      </c>
      <c r="E4142" s="3">
        <v>520</v>
      </c>
      <c r="F4142" s="3">
        <f t="shared" si="159"/>
        <v>504.93961923152312</v>
      </c>
    </row>
    <row r="4143" spans="1:6" x14ac:dyDescent="0.3">
      <c r="A4143" s="3"/>
      <c r="B4143" s="4"/>
      <c r="C4143" s="3"/>
      <c r="D4143" s="3">
        <f t="shared" si="160"/>
        <v>5200</v>
      </c>
      <c r="E4143" s="3"/>
      <c r="F4143" s="3">
        <f t="shared" si="159"/>
        <v>0</v>
      </c>
    </row>
    <row r="4144" spans="1:6" x14ac:dyDescent="0.3">
      <c r="A4144" s="3"/>
      <c r="B4144" s="4"/>
      <c r="C4144" s="3"/>
      <c r="D4144" s="3">
        <f t="shared" si="160"/>
        <v>5300</v>
      </c>
      <c r="E4144" s="3">
        <v>517</v>
      </c>
      <c r="F4144" s="3">
        <f t="shared" si="159"/>
        <v>521.71382000614494</v>
      </c>
    </row>
    <row r="4145" spans="1:6" x14ac:dyDescent="0.3">
      <c r="A4145" s="3"/>
      <c r="B4145" s="4"/>
      <c r="C4145" s="3"/>
      <c r="D4145" s="3">
        <f t="shared" si="160"/>
        <v>5400</v>
      </c>
      <c r="E4145" s="3"/>
      <c r="F4145" s="3">
        <f t="shared" si="159"/>
        <v>0</v>
      </c>
    </row>
    <row r="4146" spans="1:6" x14ac:dyDescent="0.3">
      <c r="A4146" s="3"/>
      <c r="B4146" s="4"/>
      <c r="C4146" s="3"/>
      <c r="D4146" s="3">
        <f t="shared" si="160"/>
        <v>5500</v>
      </c>
      <c r="E4146" s="3"/>
      <c r="F4146" s="3">
        <f t="shared" si="159"/>
        <v>0</v>
      </c>
    </row>
    <row r="4147" spans="1:6" x14ac:dyDescent="0.3">
      <c r="A4147" s="3"/>
      <c r="B4147" s="4"/>
      <c r="C4147" s="3"/>
      <c r="D4147" s="3">
        <f t="shared" si="160"/>
        <v>5600</v>
      </c>
      <c r="E4147" s="3">
        <v>510</v>
      </c>
      <c r="F4147" s="3">
        <f t="shared" si="159"/>
        <v>543.78112840317874</v>
      </c>
    </row>
    <row r="4148" spans="1:6" x14ac:dyDescent="0.3">
      <c r="A4148" s="3"/>
      <c r="B4148" s="4"/>
      <c r="C4148" s="3"/>
      <c r="D4148" s="3">
        <f t="shared" si="160"/>
        <v>5700</v>
      </c>
      <c r="E4148" s="3"/>
      <c r="F4148" s="3">
        <f t="shared" si="159"/>
        <v>0</v>
      </c>
    </row>
    <row r="4149" spans="1:6" x14ac:dyDescent="0.3">
      <c r="A4149" s="3"/>
      <c r="B4149" s="4"/>
      <c r="C4149" s="3"/>
      <c r="D4149" s="3">
        <f t="shared" si="160"/>
        <v>5800</v>
      </c>
      <c r="E4149" s="3"/>
      <c r="F4149" s="3">
        <f t="shared" si="159"/>
        <v>0</v>
      </c>
    </row>
    <row r="4150" spans="1:6" x14ac:dyDescent="0.3">
      <c r="A4150" s="3"/>
      <c r="B4150" s="4"/>
      <c r="C4150" s="3"/>
      <c r="D4150" s="3">
        <f t="shared" si="160"/>
        <v>5900</v>
      </c>
      <c r="E4150" s="3">
        <v>508</v>
      </c>
      <c r="F4150" s="3">
        <f t="shared" si="159"/>
        <v>570.66554553571689</v>
      </c>
    </row>
    <row r="4151" spans="1:6" x14ac:dyDescent="0.3">
      <c r="A4151" s="3"/>
      <c r="B4151" s="4"/>
      <c r="C4151" s="3"/>
      <c r="D4151" s="3">
        <f t="shared" si="160"/>
        <v>6000</v>
      </c>
      <c r="E4151" s="3"/>
      <c r="F4151" s="3">
        <f t="shared" si="159"/>
        <v>0</v>
      </c>
    </row>
    <row r="4152" spans="1:6" x14ac:dyDescent="0.3">
      <c r="A4152" s="3"/>
      <c r="B4152" s="4"/>
      <c r="C4152" s="3"/>
      <c r="D4152" s="3">
        <f t="shared" si="160"/>
        <v>6100</v>
      </c>
      <c r="E4152" s="3"/>
      <c r="F4152" s="3">
        <f t="shared" si="159"/>
        <v>0</v>
      </c>
    </row>
    <row r="4153" spans="1:6" x14ac:dyDescent="0.3">
      <c r="A4153" s="3"/>
      <c r="B4153" s="4"/>
      <c r="C4153" s="3"/>
      <c r="D4153" s="3">
        <f t="shared" si="160"/>
        <v>6200</v>
      </c>
      <c r="E4153" s="3">
        <v>496</v>
      </c>
      <c r="F4153" s="3">
        <f t="shared" si="159"/>
        <v>585.51671080723224</v>
      </c>
    </row>
    <row r="4154" spans="1:6" x14ac:dyDescent="0.3">
      <c r="A4154" s="3"/>
      <c r="B4154" s="4"/>
      <c r="C4154" s="3"/>
      <c r="D4154" s="3">
        <f t="shared" si="160"/>
        <v>6300</v>
      </c>
      <c r="E4154" s="3"/>
      <c r="F4154" s="3">
        <f t="shared" si="159"/>
        <v>0</v>
      </c>
    </row>
    <row r="4155" spans="1:6" x14ac:dyDescent="0.3">
      <c r="A4155" s="3"/>
      <c r="B4155" s="4"/>
      <c r="C4155" s="3"/>
      <c r="D4155" s="3">
        <f t="shared" si="160"/>
        <v>6400</v>
      </c>
      <c r="E4155" s="3"/>
      <c r="F4155" s="3">
        <f t="shared" si="159"/>
        <v>0</v>
      </c>
    </row>
    <row r="4156" spans="1:6" x14ac:dyDescent="0.3">
      <c r="A4156" s="3"/>
      <c r="B4156" s="4"/>
      <c r="C4156" s="3"/>
      <c r="D4156" s="3">
        <f t="shared" si="160"/>
        <v>6500</v>
      </c>
      <c r="E4156" s="3">
        <v>491</v>
      </c>
      <c r="F4156" s="3">
        <f t="shared" si="159"/>
        <v>607.66017902617125</v>
      </c>
    </row>
    <row r="4157" spans="1:6" x14ac:dyDescent="0.3">
      <c r="A4157" s="3"/>
      <c r="B4157" s="4"/>
      <c r="C4157" s="3"/>
      <c r="D4157" s="3">
        <f t="shared" si="160"/>
        <v>6600</v>
      </c>
      <c r="E4157" s="3"/>
      <c r="F4157" s="3">
        <f t="shared" si="159"/>
        <v>0</v>
      </c>
    </row>
    <row r="4158" spans="1:6" x14ac:dyDescent="0.3">
      <c r="A4158" s="3"/>
      <c r="B4158" s="4"/>
      <c r="C4158" s="3"/>
      <c r="D4158" s="3">
        <f t="shared" si="160"/>
        <v>6700</v>
      </c>
      <c r="E4158" s="3"/>
      <c r="F4158" s="3">
        <f t="shared" si="159"/>
        <v>0</v>
      </c>
    </row>
    <row r="4159" spans="1:6" x14ac:dyDescent="0.3">
      <c r="A4159" s="3"/>
      <c r="B4159" s="4"/>
      <c r="C4159" s="3"/>
      <c r="D4159" s="3">
        <f t="shared" si="160"/>
        <v>6800</v>
      </c>
      <c r="E4159" s="3"/>
      <c r="F4159" s="3">
        <f t="shared" si="159"/>
        <v>0</v>
      </c>
    </row>
    <row r="4160" spans="1:6" x14ac:dyDescent="0.3">
      <c r="A4160" s="3"/>
      <c r="B4160" s="4"/>
      <c r="C4160" s="3"/>
      <c r="D4160" s="3">
        <f t="shared" si="160"/>
        <v>6900</v>
      </c>
      <c r="E4160" s="3"/>
      <c r="F4160" s="3">
        <f t="shared" si="159"/>
        <v>0</v>
      </c>
    </row>
    <row r="4161" spans="1:6" x14ac:dyDescent="0.3">
      <c r="A4161" s="3"/>
      <c r="B4161" s="4"/>
      <c r="C4161" s="3"/>
      <c r="D4161" s="3">
        <f t="shared" si="160"/>
        <v>7000</v>
      </c>
      <c r="E4161" s="3">
        <v>465</v>
      </c>
      <c r="F4161" s="3">
        <f t="shared" si="159"/>
        <v>619.75055075362286</v>
      </c>
    </row>
    <row r="4162" spans="1:6" x14ac:dyDescent="0.3">
      <c r="A4162" s="3"/>
      <c r="B4162" s="4" t="s">
        <v>98</v>
      </c>
      <c r="C4162" s="3" t="s">
        <v>99</v>
      </c>
      <c r="D4162" s="3" t="s">
        <v>272</v>
      </c>
      <c r="E4162" s="3">
        <v>4.25</v>
      </c>
    </row>
    <row r="4163" spans="1:6" x14ac:dyDescent="0.3">
      <c r="A4163" s="3"/>
      <c r="B4163" s="4"/>
      <c r="C4163" s="3">
        <v>11.3</v>
      </c>
      <c r="D4163" s="3" t="s">
        <v>273</v>
      </c>
      <c r="E4163" s="3">
        <v>4.2510000000000003</v>
      </c>
    </row>
    <row r="4164" spans="1:6" x14ac:dyDescent="0.3">
      <c r="A4164" s="3"/>
      <c r="B4164" s="4"/>
      <c r="C4164" s="3" t="s">
        <v>308</v>
      </c>
      <c r="D4164" s="4" t="s">
        <v>274</v>
      </c>
      <c r="E4164" s="3">
        <v>2.25</v>
      </c>
    </row>
    <row r="4165" spans="1:6" x14ac:dyDescent="0.3">
      <c r="A4165" s="3"/>
      <c r="B4165" s="4"/>
      <c r="C4165" s="3"/>
      <c r="D4165" s="4" t="s">
        <v>275</v>
      </c>
      <c r="E4165" s="3">
        <v>260</v>
      </c>
    </row>
    <row r="4166" spans="1:6" x14ac:dyDescent="0.3">
      <c r="A4166" s="3"/>
      <c r="B4166" s="4"/>
      <c r="C4166" s="3"/>
      <c r="D4166" s="4" t="s">
        <v>276</v>
      </c>
      <c r="E4166" s="3">
        <v>0.63500000000000001</v>
      </c>
    </row>
    <row r="4167" spans="1:6" ht="28.8" x14ac:dyDescent="0.3">
      <c r="A4167" s="3"/>
      <c r="B4167" s="4"/>
      <c r="C4167" s="3"/>
      <c r="D4167" s="4" t="s">
        <v>277</v>
      </c>
      <c r="E4167" s="3">
        <v>483</v>
      </c>
    </row>
    <row r="4168" spans="1:6" x14ac:dyDescent="0.3">
      <c r="A4168" s="3"/>
      <c r="B4168" s="4"/>
      <c r="C4168" s="3"/>
      <c r="D4168" s="3">
        <f>2500</f>
        <v>2500</v>
      </c>
      <c r="E4168" s="3">
        <v>521</v>
      </c>
      <c r="F4168" s="3">
        <f>E4168*D4168*2*PI()/60/550</f>
        <v>247.99542007883065</v>
      </c>
    </row>
    <row r="4169" spans="1:6" x14ac:dyDescent="0.3">
      <c r="A4169" s="3"/>
      <c r="B4169" s="4"/>
      <c r="C4169" s="3"/>
      <c r="D4169" s="3">
        <f>2600</f>
        <v>2600</v>
      </c>
      <c r="E4169" s="3">
        <v>525</v>
      </c>
      <c r="F4169" s="3">
        <f t="shared" ref="F4169:F4213" si="161">E4169*D4169*2*PI()/60/550</f>
        <v>259.89539225151924</v>
      </c>
    </row>
    <row r="4170" spans="1:6" x14ac:dyDescent="0.3">
      <c r="A4170" s="3"/>
      <c r="B4170" s="4"/>
      <c r="C4170" s="3"/>
      <c r="D4170" s="3">
        <f t="shared" ref="D4170:D4213" si="162">D4169+100</f>
        <v>2700</v>
      </c>
      <c r="E4170" s="3">
        <v>523</v>
      </c>
      <c r="F4170" s="3">
        <f t="shared" si="161"/>
        <v>268.8632112808574</v>
      </c>
    </row>
    <row r="4171" spans="1:6" x14ac:dyDescent="0.3">
      <c r="A4171" s="3"/>
      <c r="B4171" s="4"/>
      <c r="C4171" s="3"/>
      <c r="D4171" s="3">
        <f t="shared" si="162"/>
        <v>2800</v>
      </c>
      <c r="E4171" s="3">
        <v>518</v>
      </c>
      <c r="F4171" s="3">
        <f t="shared" si="161"/>
        <v>276.15551422828099</v>
      </c>
    </row>
    <row r="4172" spans="1:6" x14ac:dyDescent="0.3">
      <c r="A4172" s="3"/>
      <c r="B4172" s="4"/>
      <c r="C4172" s="3"/>
      <c r="D4172" s="3">
        <f t="shared" si="162"/>
        <v>2900</v>
      </c>
      <c r="E4172" s="3">
        <v>511</v>
      </c>
      <c r="F4172" s="3">
        <f t="shared" si="161"/>
        <v>282.15310020331606</v>
      </c>
    </row>
    <row r="4173" spans="1:6" x14ac:dyDescent="0.3">
      <c r="A4173" s="3"/>
      <c r="B4173" s="4"/>
      <c r="C4173" s="3"/>
      <c r="D4173" s="3">
        <f>D4172+100</f>
        <v>3000</v>
      </c>
      <c r="E4173" s="3">
        <v>504</v>
      </c>
      <c r="F4173" s="3">
        <f t="shared" si="161"/>
        <v>287.8841268016829</v>
      </c>
    </row>
    <row r="4174" spans="1:6" x14ac:dyDescent="0.3">
      <c r="A4174" s="3"/>
      <c r="B4174" s="4"/>
      <c r="C4174" s="3"/>
      <c r="D4174" s="3">
        <f t="shared" si="162"/>
        <v>3100</v>
      </c>
      <c r="E4174" s="3">
        <v>506</v>
      </c>
      <c r="F4174" s="3">
        <f t="shared" si="161"/>
        <v>298.66074160126971</v>
      </c>
    </row>
    <row r="4175" spans="1:6" x14ac:dyDescent="0.3">
      <c r="A4175" s="3"/>
      <c r="B4175" s="4"/>
      <c r="C4175" s="3"/>
      <c r="D4175" s="3">
        <f t="shared" si="162"/>
        <v>3200</v>
      </c>
      <c r="E4175" s="3">
        <v>516</v>
      </c>
      <c r="F4175" s="3">
        <f t="shared" si="161"/>
        <v>314.38774482469495</v>
      </c>
    </row>
    <row r="4176" spans="1:6" x14ac:dyDescent="0.3">
      <c r="A4176" s="3"/>
      <c r="B4176" s="4"/>
      <c r="C4176" s="3"/>
      <c r="D4176" s="3">
        <f t="shared" si="162"/>
        <v>3300</v>
      </c>
      <c r="E4176" s="3">
        <v>528</v>
      </c>
      <c r="F4176" s="3">
        <f t="shared" si="161"/>
        <v>331.7521842190821</v>
      </c>
    </row>
    <row r="4177" spans="1:6" x14ac:dyDescent="0.3">
      <c r="A4177" s="3"/>
      <c r="B4177" s="4"/>
      <c r="C4177" s="3"/>
      <c r="D4177" s="3">
        <f t="shared" si="162"/>
        <v>3400</v>
      </c>
      <c r="E4177" s="3">
        <v>541</v>
      </c>
      <c r="F4177" s="3">
        <f t="shared" si="161"/>
        <v>350.22094103109487</v>
      </c>
    </row>
    <row r="4178" spans="1:6" x14ac:dyDescent="0.3">
      <c r="A4178" s="3"/>
      <c r="B4178" s="4"/>
      <c r="C4178" s="3"/>
      <c r="D4178" s="3">
        <f t="shared" si="162"/>
        <v>3500</v>
      </c>
      <c r="E4178" s="3">
        <v>552</v>
      </c>
      <c r="F4178" s="3">
        <f t="shared" si="161"/>
        <v>367.85193980215035</v>
      </c>
    </row>
    <row r="4179" spans="1:6" x14ac:dyDescent="0.3">
      <c r="A4179" s="3"/>
      <c r="B4179" s="4"/>
      <c r="C4179" s="3"/>
      <c r="D4179" s="3">
        <f t="shared" si="162"/>
        <v>3600</v>
      </c>
      <c r="E4179" s="3">
        <v>557</v>
      </c>
      <c r="F4179" s="3">
        <f t="shared" si="161"/>
        <v>381.78918721080322</v>
      </c>
    </row>
    <row r="4180" spans="1:6" x14ac:dyDescent="0.3">
      <c r="A4180" s="3"/>
      <c r="B4180" s="4"/>
      <c r="C4180" s="3"/>
      <c r="D4180" s="3">
        <f t="shared" si="162"/>
        <v>3700</v>
      </c>
      <c r="E4180" s="3">
        <v>560</v>
      </c>
      <c r="F4180" s="3">
        <f t="shared" si="161"/>
        <v>394.50787746897282</v>
      </c>
    </row>
    <row r="4181" spans="1:6" x14ac:dyDescent="0.3">
      <c r="A4181" s="3"/>
      <c r="B4181" s="4"/>
      <c r="C4181" s="3"/>
      <c r="D4181" s="3">
        <f t="shared" si="162"/>
        <v>3800</v>
      </c>
      <c r="E4181" s="3">
        <v>565</v>
      </c>
      <c r="F4181" s="3">
        <f t="shared" si="161"/>
        <v>408.78784407619912</v>
      </c>
    </row>
    <row r="4182" spans="1:6" x14ac:dyDescent="0.3">
      <c r="A4182" s="3"/>
      <c r="B4182" s="4"/>
      <c r="C4182" s="3"/>
      <c r="D4182" s="3">
        <f t="shared" si="162"/>
        <v>3900</v>
      </c>
      <c r="E4182" s="3">
        <v>569</v>
      </c>
      <c r="F4182" s="3">
        <f t="shared" si="161"/>
        <v>422.51565197461275</v>
      </c>
    </row>
    <row r="4183" spans="1:6" x14ac:dyDescent="0.3">
      <c r="A4183" s="3"/>
      <c r="B4183" s="4"/>
      <c r="C4183" s="3"/>
      <c r="D4183" s="3">
        <f t="shared" si="162"/>
        <v>4000</v>
      </c>
      <c r="E4183" s="3">
        <v>579</v>
      </c>
      <c r="F4183" s="3">
        <f t="shared" si="161"/>
        <v>440.96536883114919</v>
      </c>
    </row>
    <row r="4184" spans="1:6" x14ac:dyDescent="0.3">
      <c r="A4184" s="3"/>
      <c r="B4184" s="4"/>
      <c r="C4184" s="3"/>
      <c r="D4184" s="3">
        <f t="shared" si="162"/>
        <v>4100</v>
      </c>
      <c r="E4184" s="3">
        <v>594</v>
      </c>
      <c r="F4184" s="3">
        <f t="shared" si="161"/>
        <v>463.69907566985347</v>
      </c>
    </row>
    <row r="4185" spans="1:6" x14ac:dyDescent="0.3">
      <c r="A4185" s="3"/>
      <c r="B4185" s="4"/>
      <c r="C4185" s="3"/>
      <c r="D4185" s="3">
        <f t="shared" si="162"/>
        <v>4200</v>
      </c>
      <c r="E4185" s="3">
        <v>607</v>
      </c>
      <c r="F4185" s="3">
        <f t="shared" si="161"/>
        <v>485.40462491283745</v>
      </c>
    </row>
    <row r="4186" spans="1:6" x14ac:dyDescent="0.3">
      <c r="A4186" s="3"/>
      <c r="B4186" s="4"/>
      <c r="C4186" s="3"/>
      <c r="D4186" s="3">
        <f t="shared" si="162"/>
        <v>4300</v>
      </c>
      <c r="E4186" s="3">
        <v>620</v>
      </c>
      <c r="F4186" s="3">
        <f t="shared" si="161"/>
        <v>507.60521299820533</v>
      </c>
    </row>
    <row r="4187" spans="1:6" x14ac:dyDescent="0.3">
      <c r="A4187" s="3"/>
      <c r="B4187" s="4"/>
      <c r="C4187" s="3"/>
      <c r="D4187" s="3">
        <f t="shared" si="162"/>
        <v>4400</v>
      </c>
      <c r="E4187" s="3">
        <v>628</v>
      </c>
      <c r="F4187" s="3">
        <f t="shared" si="161"/>
        <v>526.11204972117071</v>
      </c>
    </row>
    <row r="4188" spans="1:6" x14ac:dyDescent="0.3">
      <c r="A4188" s="3"/>
      <c r="B4188" s="4"/>
      <c r="C4188" s="3"/>
      <c r="D4188" s="3">
        <f t="shared" si="162"/>
        <v>4500</v>
      </c>
      <c r="E4188" s="3">
        <v>635</v>
      </c>
      <c r="F4188" s="3">
        <f t="shared" si="161"/>
        <v>544.0667277353233</v>
      </c>
    </row>
    <row r="4189" spans="1:6" x14ac:dyDescent="0.3">
      <c r="A4189" s="3"/>
      <c r="B4189" s="4"/>
      <c r="C4189" s="3"/>
      <c r="D4189" s="3">
        <f t="shared" si="162"/>
        <v>4600</v>
      </c>
      <c r="E4189" s="3">
        <v>640</v>
      </c>
      <c r="F4189" s="3">
        <f t="shared" si="161"/>
        <v>560.5362892223244</v>
      </c>
    </row>
    <row r="4190" spans="1:6" x14ac:dyDescent="0.3">
      <c r="A4190" s="3"/>
      <c r="B4190" s="4"/>
      <c r="C4190" s="3"/>
      <c r="D4190" s="3">
        <f t="shared" si="162"/>
        <v>4700</v>
      </c>
      <c r="E4190" s="3">
        <v>645</v>
      </c>
      <c r="F4190" s="3">
        <f t="shared" si="161"/>
        <v>577.19625026408823</v>
      </c>
    </row>
    <row r="4191" spans="1:6" x14ac:dyDescent="0.3">
      <c r="A4191" s="3"/>
      <c r="B4191" s="4"/>
      <c r="C4191" s="3"/>
      <c r="D4191" s="3">
        <f t="shared" si="162"/>
        <v>4800</v>
      </c>
      <c r="E4191" s="3">
        <v>647</v>
      </c>
      <c r="F4191" s="3">
        <f t="shared" si="161"/>
        <v>591.30485727202802</v>
      </c>
    </row>
    <row r="4192" spans="1:6" x14ac:dyDescent="0.3">
      <c r="A4192" s="3"/>
      <c r="B4192" s="4"/>
      <c r="C4192" s="3"/>
      <c r="D4192" s="3">
        <f t="shared" si="162"/>
        <v>4900</v>
      </c>
      <c r="E4192" s="3">
        <v>647</v>
      </c>
      <c r="F4192" s="3">
        <f t="shared" si="161"/>
        <v>603.62370846519525</v>
      </c>
    </row>
    <row r="4193" spans="1:6" x14ac:dyDescent="0.3">
      <c r="A4193" s="3"/>
      <c r="B4193" s="4"/>
      <c r="C4193" s="3"/>
      <c r="D4193" s="3">
        <f t="shared" si="162"/>
        <v>5000</v>
      </c>
      <c r="E4193" s="3">
        <v>646</v>
      </c>
      <c r="F4193" s="3">
        <f t="shared" si="161"/>
        <v>614.99056188454733</v>
      </c>
    </row>
    <row r="4194" spans="1:6" x14ac:dyDescent="0.3">
      <c r="A4194" s="3"/>
      <c r="B4194" s="4"/>
      <c r="C4194" s="3"/>
      <c r="D4194" s="3">
        <f t="shared" si="162"/>
        <v>5100</v>
      </c>
      <c r="E4194" s="3">
        <v>644</v>
      </c>
      <c r="F4194" s="3">
        <f t="shared" si="161"/>
        <v>625.34829766365567</v>
      </c>
    </row>
    <row r="4195" spans="1:6" x14ac:dyDescent="0.3">
      <c r="A4195" s="3"/>
      <c r="B4195" s="4"/>
      <c r="C4195" s="3"/>
      <c r="D4195" s="3">
        <f t="shared" si="162"/>
        <v>5200</v>
      </c>
      <c r="E4195" s="3">
        <v>643</v>
      </c>
      <c r="F4195" s="3">
        <f t="shared" si="161"/>
        <v>636.61995130562627</v>
      </c>
    </row>
    <row r="4196" spans="1:6" x14ac:dyDescent="0.3">
      <c r="A4196" s="3"/>
      <c r="B4196" s="4"/>
      <c r="C4196" s="3"/>
      <c r="D4196" s="3">
        <f t="shared" si="162"/>
        <v>5300</v>
      </c>
      <c r="E4196" s="3">
        <v>641</v>
      </c>
      <c r="F4196" s="3">
        <f t="shared" si="161"/>
        <v>646.84440739640024</v>
      </c>
    </row>
    <row r="4197" spans="1:6" x14ac:dyDescent="0.3">
      <c r="A4197" s="3"/>
      <c r="B4197" s="4"/>
      <c r="C4197" s="3"/>
      <c r="D4197" s="3">
        <f t="shared" si="162"/>
        <v>5400</v>
      </c>
      <c r="E4197" s="3">
        <v>640</v>
      </c>
      <c r="F4197" s="3">
        <f t="shared" si="161"/>
        <v>658.02086126098936</v>
      </c>
    </row>
    <row r="4198" spans="1:6" x14ac:dyDescent="0.3">
      <c r="A4198" s="3"/>
      <c r="B4198" s="4"/>
      <c r="C4198" s="3"/>
      <c r="D4198" s="3">
        <f t="shared" si="162"/>
        <v>5500</v>
      </c>
      <c r="E4198" s="3">
        <v>638</v>
      </c>
      <c r="F4198" s="3">
        <f t="shared" si="161"/>
        <v>668.11203766342931</v>
      </c>
    </row>
    <row r="4199" spans="1:6" x14ac:dyDescent="0.3">
      <c r="A4199" s="3"/>
      <c r="B4199" s="4"/>
      <c r="C4199" s="3"/>
      <c r="D4199" s="3">
        <f t="shared" si="162"/>
        <v>5600</v>
      </c>
      <c r="E4199" s="3">
        <v>636</v>
      </c>
      <c r="F4199" s="3">
        <f t="shared" si="161"/>
        <v>678.12705424396415</v>
      </c>
    </row>
    <row r="4200" spans="1:6" x14ac:dyDescent="0.3">
      <c r="A4200" s="3"/>
      <c r="B4200" s="4"/>
      <c r="C4200" s="3"/>
      <c r="D4200" s="3">
        <f t="shared" si="162"/>
        <v>5700</v>
      </c>
      <c r="E4200" s="3">
        <v>632</v>
      </c>
      <c r="F4200" s="3">
        <f t="shared" si="161"/>
        <v>685.89535607829521</v>
      </c>
    </row>
    <row r="4201" spans="1:6" x14ac:dyDescent="0.3">
      <c r="A4201" s="3"/>
      <c r="B4201" s="4"/>
      <c r="C4201" s="3"/>
      <c r="D4201" s="3">
        <f t="shared" si="162"/>
        <v>5800</v>
      </c>
      <c r="E4201" s="3">
        <v>628</v>
      </c>
      <c r="F4201" s="3">
        <f t="shared" si="161"/>
        <v>693.51133826881596</v>
      </c>
    </row>
    <row r="4202" spans="1:6" x14ac:dyDescent="0.3">
      <c r="A4202" s="3"/>
      <c r="B4202" s="4"/>
      <c r="C4202" s="3"/>
      <c r="D4202" s="3">
        <f t="shared" si="162"/>
        <v>5900</v>
      </c>
      <c r="E4202" s="3">
        <v>623</v>
      </c>
      <c r="F4202" s="3">
        <f t="shared" si="161"/>
        <v>699.85164344242446</v>
      </c>
    </row>
    <row r="4203" spans="1:6" x14ac:dyDescent="0.3">
      <c r="A4203" s="3"/>
      <c r="B4203" s="4"/>
      <c r="C4203" s="3"/>
      <c r="D4203" s="3">
        <f t="shared" si="162"/>
        <v>6000</v>
      </c>
      <c r="E4203" s="3">
        <v>618</v>
      </c>
      <c r="F4203" s="3">
        <f t="shared" si="161"/>
        <v>706.00154906126988</v>
      </c>
    </row>
    <row r="4204" spans="1:6" x14ac:dyDescent="0.3">
      <c r="A4204" s="3"/>
      <c r="B4204" s="4"/>
      <c r="C4204" s="3"/>
      <c r="D4204" s="3">
        <f t="shared" si="162"/>
        <v>6100</v>
      </c>
      <c r="E4204" s="3">
        <v>614</v>
      </c>
      <c r="F4204" s="3">
        <f t="shared" si="161"/>
        <v>713.12249240940673</v>
      </c>
    </row>
    <row r="4205" spans="1:6" x14ac:dyDescent="0.3">
      <c r="A4205" s="3"/>
      <c r="B4205" s="4"/>
      <c r="C4205" s="3"/>
      <c r="D4205" s="3">
        <f t="shared" si="162"/>
        <v>6200</v>
      </c>
      <c r="E4205" s="3">
        <v>609</v>
      </c>
      <c r="F4205" s="3">
        <f t="shared" si="161"/>
        <v>718.9106388742025</v>
      </c>
    </row>
    <row r="4206" spans="1:6" x14ac:dyDescent="0.3">
      <c r="A4206" s="3"/>
      <c r="B4206" s="4"/>
      <c r="C4206" s="3"/>
      <c r="D4206" s="3">
        <f t="shared" si="162"/>
        <v>6300</v>
      </c>
      <c r="E4206" s="3">
        <v>603</v>
      </c>
      <c r="F4206" s="3">
        <f t="shared" si="161"/>
        <v>723.30886858922815</v>
      </c>
    </row>
    <row r="4207" spans="1:6" x14ac:dyDescent="0.3">
      <c r="A4207" s="3"/>
      <c r="B4207" s="4"/>
      <c r="C4207" s="3"/>
      <c r="D4207" s="3">
        <f t="shared" si="162"/>
        <v>6400</v>
      </c>
      <c r="E4207" s="3">
        <v>595</v>
      </c>
      <c r="F4207" s="3">
        <f t="shared" si="161"/>
        <v>725.04150453757165</v>
      </c>
    </row>
    <row r="4208" spans="1:6" x14ac:dyDescent="0.3">
      <c r="A4208" s="3"/>
      <c r="B4208" s="4"/>
      <c r="C4208" s="3"/>
      <c r="D4208" s="3">
        <f t="shared" si="162"/>
        <v>6500</v>
      </c>
      <c r="E4208" s="3">
        <v>587</v>
      </c>
      <c r="F4208" s="3">
        <f t="shared" si="161"/>
        <v>726.46950119829432</v>
      </c>
    </row>
    <row r="4209" spans="1:6" x14ac:dyDescent="0.3">
      <c r="A4209" s="3"/>
      <c r="B4209" s="4"/>
      <c r="C4209" s="3"/>
      <c r="D4209" s="3">
        <f t="shared" si="162"/>
        <v>6600</v>
      </c>
      <c r="E4209" s="3"/>
      <c r="F4209" s="3">
        <f t="shared" si="161"/>
        <v>0</v>
      </c>
    </row>
    <row r="4210" spans="1:6" x14ac:dyDescent="0.3">
      <c r="A4210" s="3"/>
      <c r="B4210" s="4"/>
      <c r="C4210" s="3"/>
      <c r="D4210" s="3">
        <f t="shared" si="162"/>
        <v>6700</v>
      </c>
      <c r="E4210" s="3"/>
      <c r="F4210" s="3">
        <f t="shared" si="161"/>
        <v>0</v>
      </c>
    </row>
    <row r="4211" spans="1:6" x14ac:dyDescent="0.3">
      <c r="A4211" s="3"/>
      <c r="B4211" s="4"/>
      <c r="C4211" s="3"/>
      <c r="D4211" s="3">
        <f t="shared" si="162"/>
        <v>6800</v>
      </c>
      <c r="E4211" s="3"/>
      <c r="F4211" s="3">
        <f t="shared" si="161"/>
        <v>0</v>
      </c>
    </row>
    <row r="4212" spans="1:6" x14ac:dyDescent="0.3">
      <c r="A4212" s="3"/>
      <c r="B4212" s="4"/>
      <c r="C4212" s="3"/>
      <c r="D4212" s="3">
        <f t="shared" si="162"/>
        <v>6900</v>
      </c>
      <c r="E4212" s="3"/>
      <c r="F4212" s="3">
        <f t="shared" si="161"/>
        <v>0</v>
      </c>
    </row>
    <row r="4213" spans="1:6" x14ac:dyDescent="0.3">
      <c r="A4213" s="3"/>
      <c r="B4213" s="4"/>
      <c r="C4213" s="3"/>
      <c r="D4213" s="3">
        <f t="shared" si="162"/>
        <v>7000</v>
      </c>
      <c r="E4213" s="3"/>
      <c r="F4213" s="3">
        <f t="shared" si="161"/>
        <v>0</v>
      </c>
    </row>
    <row r="4214" spans="1:6" x14ac:dyDescent="0.3">
      <c r="A4214" s="3"/>
      <c r="B4214" s="4" t="s">
        <v>138</v>
      </c>
      <c r="C4214" s="3" t="s">
        <v>139</v>
      </c>
      <c r="D4214" s="3" t="s">
        <v>272</v>
      </c>
      <c r="E4214" s="3">
        <v>3.9</v>
      </c>
    </row>
    <row r="4215" spans="1:6" x14ac:dyDescent="0.3">
      <c r="A4215" s="3"/>
      <c r="B4215" s="4"/>
      <c r="C4215" s="3">
        <v>11.48</v>
      </c>
      <c r="D4215" s="3" t="s">
        <v>273</v>
      </c>
      <c r="E4215" s="3">
        <v>4.3600000000000003</v>
      </c>
    </row>
    <row r="4216" spans="1:6" x14ac:dyDescent="0.3">
      <c r="A4216" s="3"/>
      <c r="B4216" s="4"/>
      <c r="C4216" s="3"/>
      <c r="D4216" s="4" t="s">
        <v>274</v>
      </c>
      <c r="E4216" s="3">
        <v>2.25</v>
      </c>
    </row>
    <row r="4217" spans="1:6" x14ac:dyDescent="0.3">
      <c r="A4217" s="3"/>
      <c r="B4217" s="4"/>
      <c r="C4217" s="3"/>
      <c r="D4217" s="4" t="s">
        <v>275</v>
      </c>
      <c r="E4217" s="3">
        <v>256</v>
      </c>
    </row>
    <row r="4218" spans="1:6" x14ac:dyDescent="0.3">
      <c r="A4218" s="3"/>
      <c r="B4218" s="4"/>
      <c r="C4218" s="3"/>
      <c r="D4218" s="4" t="s">
        <v>276</v>
      </c>
      <c r="E4218" s="3">
        <v>0.752</v>
      </c>
    </row>
    <row r="4219" spans="1:6" ht="28.8" x14ac:dyDescent="0.3">
      <c r="A4219" s="3"/>
      <c r="B4219" s="4"/>
      <c r="C4219" s="3"/>
      <c r="D4219" s="4" t="s">
        <v>277</v>
      </c>
      <c r="E4219" s="3">
        <v>466</v>
      </c>
    </row>
    <row r="4220" spans="1:6" x14ac:dyDescent="0.3">
      <c r="A4220" s="3"/>
      <c r="B4220" s="4"/>
      <c r="C4220" s="3"/>
      <c r="D4220" s="3">
        <f>2500</f>
        <v>2500</v>
      </c>
      <c r="E4220" s="3"/>
      <c r="F4220" s="3">
        <f>E4220*D4220*2*PI()/60/550</f>
        <v>0</v>
      </c>
    </row>
    <row r="4221" spans="1:6" x14ac:dyDescent="0.3">
      <c r="A4221" s="3"/>
      <c r="B4221" s="4"/>
      <c r="C4221" s="3"/>
      <c r="D4221" s="3">
        <f>2600</f>
        <v>2600</v>
      </c>
      <c r="E4221" s="3"/>
      <c r="F4221" s="3">
        <f t="shared" ref="F4221:F4265" si="163">E4221*D4221*2*PI()/60/550</f>
        <v>0</v>
      </c>
    </row>
    <row r="4222" spans="1:6" x14ac:dyDescent="0.3">
      <c r="A4222" s="3"/>
      <c r="B4222" s="4"/>
      <c r="C4222" s="3"/>
      <c r="D4222" s="3">
        <f t="shared" ref="D4222:D4265" si="164">D4221+100</f>
        <v>2700</v>
      </c>
      <c r="E4222" s="3"/>
      <c r="F4222" s="3">
        <f t="shared" si="163"/>
        <v>0</v>
      </c>
    </row>
    <row r="4223" spans="1:6" x14ac:dyDescent="0.3">
      <c r="A4223" s="3"/>
      <c r="B4223" s="4"/>
      <c r="C4223" s="3"/>
      <c r="D4223" s="3">
        <f t="shared" si="164"/>
        <v>2800</v>
      </c>
      <c r="E4223" s="3"/>
      <c r="F4223" s="3">
        <f t="shared" si="163"/>
        <v>0</v>
      </c>
    </row>
    <row r="4224" spans="1:6" x14ac:dyDescent="0.3">
      <c r="A4224" s="3"/>
      <c r="B4224" s="4"/>
      <c r="C4224" s="3"/>
      <c r="D4224" s="3">
        <f t="shared" si="164"/>
        <v>2900</v>
      </c>
      <c r="E4224" s="3"/>
      <c r="F4224" s="3">
        <f t="shared" si="163"/>
        <v>0</v>
      </c>
    </row>
    <row r="4225" spans="1:6" x14ac:dyDescent="0.3">
      <c r="A4225" s="3"/>
      <c r="B4225" s="4"/>
      <c r="C4225" s="3"/>
      <c r="D4225" s="3">
        <f>D4224+100</f>
        <v>3000</v>
      </c>
      <c r="E4225" s="3">
        <v>495</v>
      </c>
      <c r="F4225" s="3">
        <f t="shared" si="163"/>
        <v>282.74333882308139</v>
      </c>
    </row>
    <row r="4226" spans="1:6" x14ac:dyDescent="0.3">
      <c r="A4226" s="3"/>
      <c r="B4226" s="4"/>
      <c r="C4226" s="3"/>
      <c r="D4226" s="3">
        <f t="shared" si="164"/>
        <v>3100</v>
      </c>
      <c r="E4226" s="3">
        <v>511</v>
      </c>
      <c r="F4226" s="3">
        <f t="shared" si="163"/>
        <v>301.61193470009641</v>
      </c>
    </row>
    <row r="4227" spans="1:6" x14ac:dyDescent="0.3">
      <c r="A4227" s="3"/>
      <c r="B4227" s="4"/>
      <c r="C4227" s="3"/>
      <c r="D4227" s="3">
        <f t="shared" si="164"/>
        <v>3200</v>
      </c>
      <c r="E4227" s="3">
        <v>533</v>
      </c>
      <c r="F4227" s="3">
        <f t="shared" si="163"/>
        <v>324.74548060380312</v>
      </c>
    </row>
    <row r="4228" spans="1:6" x14ac:dyDescent="0.3">
      <c r="A4228" s="3"/>
      <c r="B4228" s="4"/>
      <c r="C4228" s="3"/>
      <c r="D4228" s="3">
        <f t="shared" si="164"/>
        <v>3300</v>
      </c>
      <c r="E4228" s="3">
        <v>553</v>
      </c>
      <c r="F4228" s="3">
        <f t="shared" si="163"/>
        <v>347.46014748703112</v>
      </c>
    </row>
    <row r="4229" spans="1:6" x14ac:dyDescent="0.3">
      <c r="A4229" s="3"/>
      <c r="B4229" s="4"/>
      <c r="C4229" s="3"/>
      <c r="D4229" s="3">
        <f t="shared" si="164"/>
        <v>3400</v>
      </c>
      <c r="E4229" s="3">
        <v>570</v>
      </c>
      <c r="F4229" s="3">
        <f t="shared" si="163"/>
        <v>368.99433713072841</v>
      </c>
    </row>
    <row r="4230" spans="1:6" x14ac:dyDescent="0.3">
      <c r="A4230" s="3"/>
      <c r="B4230" s="4"/>
      <c r="C4230" s="3"/>
      <c r="D4230" s="3">
        <f t="shared" si="164"/>
        <v>3500</v>
      </c>
      <c r="E4230" s="3">
        <v>585</v>
      </c>
      <c r="F4230" s="3">
        <f t="shared" si="163"/>
        <v>389.84308837727889</v>
      </c>
    </row>
    <row r="4231" spans="1:6" x14ac:dyDescent="0.3">
      <c r="A4231" s="3"/>
      <c r="B4231" s="4"/>
      <c r="C4231" s="3"/>
      <c r="D4231" s="3">
        <f t="shared" si="164"/>
        <v>3600</v>
      </c>
      <c r="E4231" s="3">
        <v>595</v>
      </c>
      <c r="F4231" s="3">
        <f t="shared" si="163"/>
        <v>407.83584630238403</v>
      </c>
    </row>
    <row r="4232" spans="1:6" x14ac:dyDescent="0.3">
      <c r="A4232" s="3"/>
      <c r="B4232" s="4"/>
      <c r="C4232" s="3"/>
      <c r="D4232" s="3">
        <f t="shared" si="164"/>
        <v>3700</v>
      </c>
      <c r="E4232" s="3">
        <v>604</v>
      </c>
      <c r="F4232" s="3">
        <f t="shared" si="163"/>
        <v>425.50492498439212</v>
      </c>
    </row>
    <row r="4233" spans="1:6" x14ac:dyDescent="0.3">
      <c r="A4233" s="3"/>
      <c r="B4233" s="4"/>
      <c r="C4233" s="3"/>
      <c r="D4233" s="3">
        <f t="shared" si="164"/>
        <v>3800</v>
      </c>
      <c r="E4233" s="3">
        <v>607</v>
      </c>
      <c r="F4233" s="3">
        <f t="shared" si="163"/>
        <v>439.17561301637681</v>
      </c>
    </row>
    <row r="4234" spans="1:6" x14ac:dyDescent="0.3">
      <c r="A4234" s="3"/>
      <c r="B4234" s="4"/>
      <c r="C4234" s="3"/>
      <c r="D4234" s="3">
        <f t="shared" si="164"/>
        <v>3900</v>
      </c>
      <c r="E4234" s="3">
        <v>696</v>
      </c>
      <c r="F4234" s="3">
        <f t="shared" si="163"/>
        <v>516.82055144873539</v>
      </c>
    </row>
    <row r="4235" spans="1:6" x14ac:dyDescent="0.3">
      <c r="A4235" s="3"/>
      <c r="B4235" s="4"/>
      <c r="C4235" s="3"/>
      <c r="D4235" s="3">
        <f t="shared" si="164"/>
        <v>4000</v>
      </c>
      <c r="E4235" s="3">
        <v>607</v>
      </c>
      <c r="F4235" s="3">
        <f t="shared" si="163"/>
        <v>462.29011896460713</v>
      </c>
    </row>
    <row r="4236" spans="1:6" x14ac:dyDescent="0.3">
      <c r="A4236" s="3"/>
      <c r="B4236" s="4"/>
      <c r="C4236" s="3"/>
      <c r="D4236" s="3">
        <f t="shared" si="164"/>
        <v>4100</v>
      </c>
      <c r="E4236" s="3">
        <v>614</v>
      </c>
      <c r="F4236" s="3">
        <f t="shared" si="163"/>
        <v>479.31183916042096</v>
      </c>
    </row>
    <row r="4237" spans="1:6" x14ac:dyDescent="0.3">
      <c r="A4237" s="3"/>
      <c r="B4237" s="4"/>
      <c r="C4237" s="3"/>
      <c r="D4237" s="3">
        <f t="shared" si="164"/>
        <v>4200</v>
      </c>
      <c r="E4237" s="3">
        <v>625</v>
      </c>
      <c r="F4237" s="3">
        <f t="shared" si="163"/>
        <v>499.79883125292167</v>
      </c>
    </row>
    <row r="4238" spans="1:6" x14ac:dyDescent="0.3">
      <c r="A4238" s="3"/>
      <c r="B4238" s="4"/>
      <c r="C4238" s="3"/>
      <c r="D4238" s="3">
        <f t="shared" si="164"/>
        <v>4300</v>
      </c>
      <c r="E4238" s="3">
        <v>635</v>
      </c>
      <c r="F4238" s="3">
        <f t="shared" si="163"/>
        <v>519.88598428041996</v>
      </c>
    </row>
    <row r="4239" spans="1:6" x14ac:dyDescent="0.3">
      <c r="A4239" s="3"/>
      <c r="B4239" s="4"/>
      <c r="C4239" s="3"/>
      <c r="D4239" s="3">
        <f t="shared" si="164"/>
        <v>4400</v>
      </c>
      <c r="E4239" s="3">
        <v>640</v>
      </c>
      <c r="F4239" s="3">
        <f t="shared" si="163"/>
        <v>536.16514621265799</v>
      </c>
    </row>
    <row r="4240" spans="1:6" x14ac:dyDescent="0.3">
      <c r="A4240" s="3"/>
      <c r="B4240" s="4"/>
      <c r="C4240" s="3"/>
      <c r="D4240" s="3">
        <f t="shared" si="164"/>
        <v>4500</v>
      </c>
      <c r="E4240" s="3">
        <v>647</v>
      </c>
      <c r="F4240" s="3">
        <f t="shared" si="163"/>
        <v>554.3483036925262</v>
      </c>
    </row>
    <row r="4241" spans="1:6" x14ac:dyDescent="0.3">
      <c r="A4241" s="3"/>
      <c r="B4241" s="4"/>
      <c r="C4241" s="3"/>
      <c r="D4241" s="3">
        <f t="shared" si="164"/>
        <v>4600</v>
      </c>
      <c r="E4241" s="3">
        <v>660</v>
      </c>
      <c r="F4241" s="3">
        <f t="shared" si="163"/>
        <v>578.0530482605219</v>
      </c>
    </row>
    <row r="4242" spans="1:6" x14ac:dyDescent="0.3">
      <c r="A4242" s="3"/>
      <c r="B4242" s="4"/>
      <c r="C4242" s="3"/>
      <c r="D4242" s="3">
        <f t="shared" si="164"/>
        <v>4700</v>
      </c>
      <c r="E4242" s="3">
        <v>670</v>
      </c>
      <c r="F4242" s="3">
        <f t="shared" si="163"/>
        <v>599.56819794874298</v>
      </c>
    </row>
    <row r="4243" spans="1:6" x14ac:dyDescent="0.3">
      <c r="A4243" s="3"/>
      <c r="B4243" s="4"/>
      <c r="C4243" s="3"/>
      <c r="D4243" s="3">
        <f t="shared" si="164"/>
        <v>4800</v>
      </c>
      <c r="E4243" s="3">
        <v>674</v>
      </c>
      <c r="F4243" s="3">
        <f t="shared" si="163"/>
        <v>615.98063956931503</v>
      </c>
    </row>
    <row r="4244" spans="1:6" x14ac:dyDescent="0.3">
      <c r="A4244" s="3"/>
      <c r="B4244" s="4"/>
      <c r="C4244" s="3"/>
      <c r="D4244" s="3">
        <f t="shared" si="164"/>
        <v>4900</v>
      </c>
      <c r="E4244" s="3">
        <v>672</v>
      </c>
      <c r="F4244" s="3">
        <f t="shared" si="163"/>
        <v>626.94765392366492</v>
      </c>
    </row>
    <row r="4245" spans="1:6" x14ac:dyDescent="0.3">
      <c r="A4245" s="3"/>
      <c r="B4245" s="4"/>
      <c r="C4245" s="3"/>
      <c r="D4245" s="3">
        <f t="shared" si="164"/>
        <v>5000</v>
      </c>
      <c r="E4245" s="3">
        <v>668</v>
      </c>
      <c r="F4245" s="3">
        <f t="shared" si="163"/>
        <v>635.93451290847929</v>
      </c>
    </row>
    <row r="4246" spans="1:6" x14ac:dyDescent="0.3">
      <c r="A4246" s="3"/>
      <c r="B4246" s="4"/>
      <c r="C4246" s="3"/>
      <c r="D4246" s="3">
        <f t="shared" si="164"/>
        <v>5100</v>
      </c>
      <c r="E4246" s="3">
        <v>666</v>
      </c>
      <c r="F4246" s="3">
        <f t="shared" si="163"/>
        <v>646.71112770806621</v>
      </c>
    </row>
    <row r="4247" spans="1:6" x14ac:dyDescent="0.3">
      <c r="A4247" s="3"/>
      <c r="B4247" s="4"/>
      <c r="C4247" s="3"/>
      <c r="D4247" s="3">
        <f t="shared" si="164"/>
        <v>5200</v>
      </c>
      <c r="E4247" s="3">
        <v>666</v>
      </c>
      <c r="F4247" s="3">
        <f t="shared" si="163"/>
        <v>659.3917380552831</v>
      </c>
    </row>
    <row r="4248" spans="1:6" x14ac:dyDescent="0.3">
      <c r="A4248" s="3"/>
      <c r="B4248" s="4"/>
      <c r="C4248" s="3"/>
      <c r="D4248" s="3">
        <f t="shared" si="164"/>
        <v>5300</v>
      </c>
      <c r="E4248" s="3">
        <v>667</v>
      </c>
      <c r="F4248" s="3">
        <f t="shared" si="163"/>
        <v>673.08146604274407</v>
      </c>
    </row>
    <row r="4249" spans="1:6" x14ac:dyDescent="0.3">
      <c r="A4249" s="3"/>
      <c r="B4249" s="4"/>
      <c r="C4249" s="3"/>
      <c r="D4249" s="3">
        <f t="shared" si="164"/>
        <v>5400</v>
      </c>
      <c r="E4249" s="3">
        <v>667</v>
      </c>
      <c r="F4249" s="3">
        <f t="shared" si="163"/>
        <v>685.78111634543734</v>
      </c>
    </row>
    <row r="4250" spans="1:6" x14ac:dyDescent="0.3">
      <c r="A4250" s="3"/>
      <c r="B4250" s="4"/>
      <c r="C4250" s="3"/>
      <c r="D4250" s="3">
        <f t="shared" si="164"/>
        <v>5500</v>
      </c>
      <c r="E4250" s="3">
        <v>667</v>
      </c>
      <c r="F4250" s="3">
        <f t="shared" si="163"/>
        <v>698.48076664813061</v>
      </c>
    </row>
    <row r="4251" spans="1:6" x14ac:dyDescent="0.3">
      <c r="A4251" s="3"/>
      <c r="B4251" s="4"/>
      <c r="C4251" s="3"/>
      <c r="D4251" s="3">
        <f t="shared" si="164"/>
        <v>5600</v>
      </c>
      <c r="E4251" s="3">
        <v>666</v>
      </c>
      <c r="F4251" s="3">
        <f t="shared" si="163"/>
        <v>710.11417944415098</v>
      </c>
    </row>
    <row r="4252" spans="1:6" x14ac:dyDescent="0.3">
      <c r="A4252" s="3"/>
      <c r="B4252" s="4"/>
      <c r="C4252" s="3"/>
      <c r="D4252" s="3">
        <f t="shared" si="164"/>
        <v>5700</v>
      </c>
      <c r="E4252" s="3">
        <v>664</v>
      </c>
      <c r="F4252" s="3">
        <f t="shared" si="163"/>
        <v>720.62423486706962</v>
      </c>
    </row>
    <row r="4253" spans="1:6" x14ac:dyDescent="0.3">
      <c r="A4253" s="3"/>
      <c r="B4253" s="4"/>
      <c r="C4253" s="3"/>
      <c r="D4253" s="3">
        <f t="shared" si="164"/>
        <v>5800</v>
      </c>
      <c r="E4253" s="3">
        <v>662</v>
      </c>
      <c r="F4253" s="3">
        <f t="shared" si="163"/>
        <v>731.05813046808305</v>
      </c>
    </row>
    <row r="4254" spans="1:6" x14ac:dyDescent="0.3">
      <c r="A4254" s="3"/>
      <c r="B4254" s="4"/>
      <c r="C4254" s="3"/>
      <c r="D4254" s="3">
        <f t="shared" si="164"/>
        <v>5900</v>
      </c>
      <c r="E4254" s="3">
        <v>656</v>
      </c>
      <c r="F4254" s="3">
        <f t="shared" si="163"/>
        <v>736.92243675478403</v>
      </c>
    </row>
    <row r="4255" spans="1:6" x14ac:dyDescent="0.3">
      <c r="A4255" s="3"/>
      <c r="B4255" s="4"/>
      <c r="C4255" s="3"/>
      <c r="D4255" s="3">
        <f t="shared" si="164"/>
        <v>6000</v>
      </c>
      <c r="E4255" s="3">
        <v>651</v>
      </c>
      <c r="F4255" s="3">
        <f t="shared" si="163"/>
        <v>743.70066090434739</v>
      </c>
    </row>
    <row r="4256" spans="1:6" x14ac:dyDescent="0.3">
      <c r="A4256" s="3"/>
      <c r="B4256" s="4"/>
      <c r="C4256" s="3"/>
      <c r="D4256" s="3">
        <f t="shared" si="164"/>
        <v>6100</v>
      </c>
      <c r="E4256" s="3">
        <v>645</v>
      </c>
      <c r="F4256" s="3">
        <f t="shared" si="163"/>
        <v>749.1270482150934</v>
      </c>
    </row>
    <row r="4257" spans="1:6" x14ac:dyDescent="0.3">
      <c r="A4257" s="3"/>
      <c r="B4257" s="4"/>
      <c r="C4257" s="3"/>
      <c r="D4257" s="3">
        <f t="shared" si="164"/>
        <v>6200</v>
      </c>
      <c r="E4257" s="3">
        <v>639</v>
      </c>
      <c r="F4257" s="3">
        <f t="shared" si="163"/>
        <v>754.32495606012378</v>
      </c>
    </row>
    <row r="4258" spans="1:6" x14ac:dyDescent="0.3">
      <c r="A4258" s="3"/>
      <c r="B4258" s="4"/>
      <c r="C4258" s="3"/>
      <c r="D4258" s="3">
        <f t="shared" si="164"/>
        <v>6300</v>
      </c>
      <c r="E4258" s="3">
        <v>629</v>
      </c>
      <c r="F4258" s="3">
        <f t="shared" si="163"/>
        <v>754.49631565941047</v>
      </c>
    </row>
    <row r="4259" spans="1:6" x14ac:dyDescent="0.3">
      <c r="A4259" s="3"/>
      <c r="B4259" s="4"/>
      <c r="C4259" s="3"/>
      <c r="D4259" s="3">
        <f t="shared" si="164"/>
        <v>6400</v>
      </c>
      <c r="E4259" s="3">
        <v>618</v>
      </c>
      <c r="F4259" s="3">
        <f t="shared" si="163"/>
        <v>753.06831899868791</v>
      </c>
    </row>
    <row r="4260" spans="1:6" x14ac:dyDescent="0.3">
      <c r="A4260" s="3"/>
      <c r="B4260" s="4"/>
      <c r="C4260" s="3"/>
      <c r="D4260" s="3">
        <f t="shared" si="164"/>
        <v>6500</v>
      </c>
      <c r="E4260" s="3">
        <v>605</v>
      </c>
      <c r="F4260" s="3">
        <f t="shared" si="163"/>
        <v>748.74624910556747</v>
      </c>
    </row>
    <row r="4261" spans="1:6" x14ac:dyDescent="0.3">
      <c r="A4261" s="3"/>
      <c r="B4261" s="4"/>
      <c r="C4261" s="3"/>
      <c r="D4261" s="3">
        <f t="shared" si="164"/>
        <v>6600</v>
      </c>
      <c r="E4261" s="3">
        <v>590</v>
      </c>
      <c r="F4261" s="3">
        <f t="shared" si="163"/>
        <v>741.41586624719105</v>
      </c>
    </row>
    <row r="4262" spans="1:6" x14ac:dyDescent="0.3">
      <c r="A4262" s="3"/>
      <c r="B4262" s="4"/>
      <c r="C4262" s="3"/>
      <c r="D4262" s="3">
        <f t="shared" si="164"/>
        <v>6700</v>
      </c>
      <c r="E4262" s="3">
        <v>575</v>
      </c>
      <c r="F4262" s="3">
        <f t="shared" si="163"/>
        <v>733.51428472452596</v>
      </c>
    </row>
    <row r="4263" spans="1:6" x14ac:dyDescent="0.3">
      <c r="A4263" s="3"/>
      <c r="B4263" s="4"/>
      <c r="C4263" s="3"/>
      <c r="D4263" s="3">
        <f t="shared" si="164"/>
        <v>6800</v>
      </c>
      <c r="E4263" s="3">
        <v>565</v>
      </c>
      <c r="F4263" s="3">
        <f t="shared" si="163"/>
        <v>731.5150893995143</v>
      </c>
    </row>
    <row r="4264" spans="1:6" x14ac:dyDescent="0.3">
      <c r="A4264" s="3"/>
      <c r="B4264" s="4"/>
      <c r="C4264" s="3"/>
      <c r="D4264" s="3">
        <f t="shared" si="164"/>
        <v>6900</v>
      </c>
      <c r="E4264" s="3">
        <v>551</v>
      </c>
      <c r="F4264" s="3">
        <f t="shared" si="163"/>
        <v>723.88006725351727</v>
      </c>
    </row>
    <row r="4265" spans="1:6" x14ac:dyDescent="0.3">
      <c r="A4265" s="3"/>
      <c r="B4265" s="4"/>
      <c r="C4265" s="3"/>
      <c r="D4265" s="3">
        <f t="shared" si="164"/>
        <v>7000</v>
      </c>
      <c r="E4265" s="3">
        <v>542</v>
      </c>
      <c r="F4265" s="3">
        <f t="shared" si="163"/>
        <v>722.37591077088939</v>
      </c>
    </row>
    <row r="4266" spans="1:6" x14ac:dyDescent="0.3">
      <c r="A4266" s="3"/>
      <c r="B4266" s="4" t="s">
        <v>188</v>
      </c>
      <c r="C4266" s="4" t="s">
        <v>189</v>
      </c>
      <c r="D4266" s="3" t="s">
        <v>272</v>
      </c>
      <c r="E4266" s="3">
        <v>3.85</v>
      </c>
    </row>
    <row r="4267" spans="1:6" x14ac:dyDescent="0.3">
      <c r="A4267" s="3"/>
      <c r="B4267" s="4"/>
      <c r="C4267" s="3">
        <v>11.4</v>
      </c>
      <c r="D4267" s="3" t="s">
        <v>273</v>
      </c>
      <c r="E4267" s="3">
        <v>4.4400000000000004</v>
      </c>
    </row>
    <row r="4268" spans="1:6" x14ac:dyDescent="0.3">
      <c r="A4268" s="3"/>
      <c r="B4268" s="4"/>
      <c r="C4268" s="3"/>
      <c r="D4268" s="4" t="s">
        <v>274</v>
      </c>
      <c r="E4268" s="3">
        <v>2.4500000000000002</v>
      </c>
    </row>
    <row r="4269" spans="1:6" x14ac:dyDescent="0.3">
      <c r="A4269" s="3"/>
      <c r="B4269" s="4"/>
      <c r="C4269" s="3"/>
      <c r="D4269" s="4" t="s">
        <v>275</v>
      </c>
      <c r="E4269" s="3">
        <v>247</v>
      </c>
    </row>
    <row r="4270" spans="1:6" x14ac:dyDescent="0.3">
      <c r="A4270" s="3"/>
      <c r="B4270" s="4"/>
      <c r="C4270" s="3"/>
      <c r="D4270" s="4" t="s">
        <v>276</v>
      </c>
      <c r="E4270" s="3">
        <v>0.63400000000000001</v>
      </c>
    </row>
    <row r="4271" spans="1:6" ht="28.8" x14ac:dyDescent="0.3">
      <c r="A4271" s="3"/>
      <c r="B4271" s="4"/>
      <c r="C4271" s="3"/>
      <c r="D4271" s="4" t="s">
        <v>277</v>
      </c>
      <c r="E4271" s="3">
        <v>477</v>
      </c>
    </row>
    <row r="4272" spans="1:6" x14ac:dyDescent="0.3">
      <c r="A4272" s="3"/>
      <c r="B4272" s="4"/>
      <c r="C4272" s="3"/>
      <c r="D4272" s="3">
        <f>2500</f>
        <v>2500</v>
      </c>
      <c r="E4272" s="3">
        <v>450</v>
      </c>
      <c r="F4272" s="3">
        <f>E4272*D4272*2*PI()/60/550</f>
        <v>214.19949910839497</v>
      </c>
    </row>
    <row r="4273" spans="1:6" x14ac:dyDescent="0.3">
      <c r="A4273" s="3"/>
      <c r="B4273" s="4"/>
      <c r="C4273" s="3"/>
      <c r="D4273" s="3">
        <f>2600</f>
        <v>2600</v>
      </c>
      <c r="E4273" s="3">
        <v>473</v>
      </c>
      <c r="F4273" s="3">
        <f t="shared" ref="F4273:F4317" si="165">E4273*D4273*2*PI()/60/550</f>
        <v>234.15337244755924</v>
      </c>
    </row>
    <row r="4274" spans="1:6" x14ac:dyDescent="0.3">
      <c r="A4274" s="3"/>
      <c r="B4274" s="4"/>
      <c r="C4274" s="3"/>
      <c r="D4274" s="3">
        <f t="shared" ref="D4274:D4317" si="166">D4273+100</f>
        <v>2700</v>
      </c>
      <c r="E4274" s="3">
        <v>496</v>
      </c>
      <c r="F4274" s="3">
        <f t="shared" si="165"/>
        <v>254.98308373863338</v>
      </c>
    </row>
    <row r="4275" spans="1:6" x14ac:dyDescent="0.3">
      <c r="A4275" s="3"/>
      <c r="B4275" s="4"/>
      <c r="C4275" s="3"/>
      <c r="D4275" s="3">
        <f t="shared" si="166"/>
        <v>2800</v>
      </c>
      <c r="E4275" s="3">
        <v>510</v>
      </c>
      <c r="F4275" s="3">
        <f t="shared" si="165"/>
        <v>271.89056420158937</v>
      </c>
    </row>
    <row r="4276" spans="1:6" x14ac:dyDescent="0.3">
      <c r="A4276" s="3"/>
      <c r="B4276" s="4"/>
      <c r="C4276" s="3"/>
      <c r="D4276" s="3">
        <f t="shared" si="166"/>
        <v>2900</v>
      </c>
      <c r="E4276" s="3">
        <v>520</v>
      </c>
      <c r="F4276" s="3">
        <f t="shared" si="165"/>
        <v>287.12252858263082</v>
      </c>
    </row>
    <row r="4277" spans="1:6" x14ac:dyDescent="0.3">
      <c r="A4277" s="3"/>
      <c r="B4277" s="4"/>
      <c r="C4277" s="3"/>
      <c r="D4277" s="3">
        <f>D4276+100</f>
        <v>3000</v>
      </c>
      <c r="E4277" s="3">
        <v>533</v>
      </c>
      <c r="F4277" s="3">
        <f t="shared" si="165"/>
        <v>304.44888806606542</v>
      </c>
    </row>
    <row r="4278" spans="1:6" x14ac:dyDescent="0.3">
      <c r="A4278" s="3"/>
      <c r="B4278" s="4"/>
      <c r="C4278" s="3"/>
      <c r="D4278" s="3">
        <f t="shared" si="166"/>
        <v>3100</v>
      </c>
      <c r="E4278" s="3">
        <v>543</v>
      </c>
      <c r="F4278" s="3">
        <f t="shared" si="165"/>
        <v>320.49957053258777</v>
      </c>
    </row>
    <row r="4279" spans="1:6" x14ac:dyDescent="0.3">
      <c r="A4279" s="3"/>
      <c r="B4279" s="4"/>
      <c r="C4279" s="3"/>
      <c r="D4279" s="3">
        <f t="shared" si="166"/>
        <v>3200</v>
      </c>
      <c r="E4279" s="3">
        <v>548</v>
      </c>
      <c r="F4279" s="3">
        <f t="shared" si="165"/>
        <v>333.88465923242796</v>
      </c>
    </row>
    <row r="4280" spans="1:6" x14ac:dyDescent="0.3">
      <c r="A4280" s="3"/>
      <c r="B4280" s="4"/>
      <c r="C4280" s="3"/>
      <c r="D4280" s="3">
        <f t="shared" si="166"/>
        <v>3300</v>
      </c>
      <c r="E4280" s="3">
        <v>546</v>
      </c>
      <c r="F4280" s="3">
        <f t="shared" si="165"/>
        <v>343.06191777200536</v>
      </c>
    </row>
    <row r="4281" spans="1:6" x14ac:dyDescent="0.3">
      <c r="A4281" s="3"/>
      <c r="B4281" s="4"/>
      <c r="C4281" s="3"/>
      <c r="D4281" s="3">
        <f t="shared" si="166"/>
        <v>3400</v>
      </c>
      <c r="E4281" s="3">
        <v>538</v>
      </c>
      <c r="F4281" s="3">
        <f t="shared" si="165"/>
        <v>348.27886557251207</v>
      </c>
    </row>
    <row r="4282" spans="1:6" x14ac:dyDescent="0.3">
      <c r="A4282" s="3"/>
      <c r="B4282" s="4"/>
      <c r="C4282" s="3"/>
      <c r="D4282" s="3">
        <f t="shared" si="166"/>
        <v>3500</v>
      </c>
      <c r="E4282" s="3">
        <v>533</v>
      </c>
      <c r="F4282" s="3">
        <f t="shared" si="165"/>
        <v>355.19036941040963</v>
      </c>
    </row>
    <row r="4283" spans="1:6" x14ac:dyDescent="0.3">
      <c r="A4283" s="3"/>
      <c r="B4283" s="4"/>
      <c r="C4283" s="3"/>
      <c r="D4283" s="3">
        <f t="shared" si="166"/>
        <v>3600</v>
      </c>
      <c r="E4283" s="3">
        <v>531</v>
      </c>
      <c r="F4283" s="3">
        <f t="shared" si="165"/>
        <v>363.96778888498483</v>
      </c>
    </row>
    <row r="4284" spans="1:6" x14ac:dyDescent="0.3">
      <c r="A4284" s="3"/>
      <c r="B4284" s="4"/>
      <c r="C4284" s="3"/>
      <c r="D4284" s="3">
        <f t="shared" si="166"/>
        <v>3700</v>
      </c>
      <c r="E4284" s="3">
        <v>536</v>
      </c>
      <c r="F4284" s="3">
        <f t="shared" si="165"/>
        <v>377.60039700601686</v>
      </c>
    </row>
    <row r="4285" spans="1:6" x14ac:dyDescent="0.3">
      <c r="A4285" s="3"/>
      <c r="B4285" s="4"/>
      <c r="C4285" s="3"/>
      <c r="D4285" s="3">
        <f t="shared" si="166"/>
        <v>3800</v>
      </c>
      <c r="E4285" s="3">
        <v>547</v>
      </c>
      <c r="F4285" s="3">
        <f t="shared" si="165"/>
        <v>395.76451453040875</v>
      </c>
    </row>
    <row r="4286" spans="1:6" x14ac:dyDescent="0.3">
      <c r="A4286" s="3"/>
      <c r="B4286" s="4"/>
      <c r="C4286" s="3"/>
      <c r="D4286" s="3">
        <f t="shared" si="166"/>
        <v>3900</v>
      </c>
      <c r="E4286" s="3">
        <v>563</v>
      </c>
      <c r="F4286" s="3">
        <f t="shared" si="165"/>
        <v>418.06030239315811</v>
      </c>
    </row>
    <row r="4287" spans="1:6" x14ac:dyDescent="0.3">
      <c r="A4287" s="3"/>
      <c r="B4287" s="4"/>
      <c r="C4287" s="3"/>
      <c r="D4287" s="3">
        <f t="shared" si="166"/>
        <v>4000</v>
      </c>
      <c r="E4287" s="3">
        <v>577</v>
      </c>
      <c r="F4287" s="3">
        <f t="shared" si="165"/>
        <v>439.44217239304504</v>
      </c>
    </row>
    <row r="4288" spans="1:6" x14ac:dyDescent="0.3">
      <c r="A4288" s="3"/>
      <c r="B4288" s="4"/>
      <c r="C4288" s="3"/>
      <c r="D4288" s="3">
        <f t="shared" si="166"/>
        <v>4100</v>
      </c>
      <c r="E4288" s="3">
        <v>489</v>
      </c>
      <c r="F4288" s="3">
        <f t="shared" si="165"/>
        <v>381.73206734437434</v>
      </c>
    </row>
    <row r="4289" spans="1:6" x14ac:dyDescent="0.3">
      <c r="A4289" s="3"/>
      <c r="B4289" s="4"/>
      <c r="C4289" s="3"/>
      <c r="D4289" s="3">
        <f t="shared" si="166"/>
        <v>4200</v>
      </c>
      <c r="E4289" s="3">
        <v>597</v>
      </c>
      <c r="F4289" s="3">
        <f t="shared" si="165"/>
        <v>477.40784361279071</v>
      </c>
    </row>
    <row r="4290" spans="1:6" x14ac:dyDescent="0.3">
      <c r="A4290" s="3"/>
      <c r="B4290" s="4"/>
      <c r="C4290" s="3"/>
      <c r="D4290" s="3">
        <f t="shared" si="166"/>
        <v>4300</v>
      </c>
      <c r="E4290" s="3">
        <v>600</v>
      </c>
      <c r="F4290" s="3">
        <f t="shared" si="165"/>
        <v>491.23085128858582</v>
      </c>
    </row>
    <row r="4291" spans="1:6" x14ac:dyDescent="0.3">
      <c r="A4291" s="3"/>
      <c r="B4291" s="4"/>
      <c r="C4291" s="3"/>
      <c r="D4291" s="3">
        <f t="shared" si="166"/>
        <v>4400</v>
      </c>
      <c r="E4291" s="3">
        <v>601</v>
      </c>
      <c r="F4291" s="3">
        <f t="shared" si="165"/>
        <v>503.49258261532418</v>
      </c>
    </row>
    <row r="4292" spans="1:6" x14ac:dyDescent="0.3">
      <c r="A4292" s="3"/>
      <c r="B4292" s="4"/>
      <c r="C4292" s="3"/>
      <c r="D4292" s="3">
        <f t="shared" si="166"/>
        <v>4500</v>
      </c>
      <c r="E4292" s="3">
        <v>604</v>
      </c>
      <c r="F4292" s="3">
        <f t="shared" si="165"/>
        <v>517.50598984588237</v>
      </c>
    </row>
    <row r="4293" spans="1:6" x14ac:dyDescent="0.3">
      <c r="A4293" s="3"/>
      <c r="B4293" s="4"/>
      <c r="C4293" s="3"/>
      <c r="D4293" s="3">
        <f t="shared" si="166"/>
        <v>4600</v>
      </c>
      <c r="E4293" s="3">
        <v>605</v>
      </c>
      <c r="F4293" s="3">
        <f t="shared" si="165"/>
        <v>529.88196090547842</v>
      </c>
    </row>
    <row r="4294" spans="1:6" x14ac:dyDescent="0.3">
      <c r="A4294" s="3"/>
      <c r="B4294" s="4"/>
      <c r="C4294" s="3"/>
      <c r="D4294" s="3">
        <f t="shared" si="166"/>
        <v>4700</v>
      </c>
      <c r="E4294" s="3">
        <v>603</v>
      </c>
      <c r="F4294" s="3">
        <f t="shared" si="165"/>
        <v>539.61137815386871</v>
      </c>
    </row>
    <row r="4295" spans="1:6" x14ac:dyDescent="0.3">
      <c r="A4295" s="3"/>
      <c r="B4295" s="4"/>
      <c r="C4295" s="3"/>
      <c r="D4295" s="3">
        <f t="shared" si="166"/>
        <v>4800</v>
      </c>
      <c r="E4295" s="3">
        <v>604</v>
      </c>
      <c r="F4295" s="3">
        <f t="shared" si="165"/>
        <v>552.00638916894104</v>
      </c>
    </row>
    <row r="4296" spans="1:6" x14ac:dyDescent="0.3">
      <c r="A4296" s="3"/>
      <c r="B4296" s="4"/>
      <c r="C4296" s="3"/>
      <c r="D4296" s="3">
        <f t="shared" si="166"/>
        <v>4900</v>
      </c>
      <c r="E4296" s="3">
        <v>604</v>
      </c>
      <c r="F4296" s="3">
        <f t="shared" si="165"/>
        <v>563.50652227662738</v>
      </c>
    </row>
    <row r="4297" spans="1:6" x14ac:dyDescent="0.3">
      <c r="A4297" s="3"/>
      <c r="B4297" s="4"/>
      <c r="C4297" s="3"/>
      <c r="D4297" s="3">
        <f t="shared" si="166"/>
        <v>5000</v>
      </c>
      <c r="E4297" s="3">
        <v>601</v>
      </c>
      <c r="F4297" s="3">
        <f t="shared" si="165"/>
        <v>572.15066206286838</v>
      </c>
    </row>
    <row r="4298" spans="1:6" x14ac:dyDescent="0.3">
      <c r="A4298" s="3"/>
      <c r="B4298" s="4"/>
      <c r="C4298" s="3"/>
      <c r="D4298" s="3">
        <f t="shared" si="166"/>
        <v>5100</v>
      </c>
      <c r="E4298" s="3">
        <v>598</v>
      </c>
      <c r="F4298" s="3">
        <f t="shared" si="165"/>
        <v>580.68056211625151</v>
      </c>
    </row>
    <row r="4299" spans="1:6" x14ac:dyDescent="0.3">
      <c r="A4299" s="3"/>
      <c r="B4299" s="4"/>
      <c r="C4299" s="3"/>
      <c r="D4299" s="3">
        <f t="shared" si="166"/>
        <v>5200</v>
      </c>
      <c r="E4299" s="3">
        <v>597</v>
      </c>
      <c r="F4299" s="3">
        <f t="shared" si="165"/>
        <v>591.07637780631239</v>
      </c>
    </row>
    <row r="4300" spans="1:6" x14ac:dyDescent="0.3">
      <c r="A4300" s="3"/>
      <c r="B4300" s="4"/>
      <c r="C4300" s="3"/>
      <c r="D4300" s="3">
        <f t="shared" si="166"/>
        <v>5300</v>
      </c>
      <c r="E4300" s="3">
        <v>598</v>
      </c>
      <c r="F4300" s="3">
        <f t="shared" si="165"/>
        <v>603.45234886590856</v>
      </c>
    </row>
    <row r="4301" spans="1:6" x14ac:dyDescent="0.3">
      <c r="A4301" s="3"/>
      <c r="B4301" s="4"/>
      <c r="C4301" s="3"/>
      <c r="D4301" s="3">
        <f t="shared" si="166"/>
        <v>5400</v>
      </c>
      <c r="E4301" s="3">
        <v>602</v>
      </c>
      <c r="F4301" s="3">
        <f t="shared" si="165"/>
        <v>618.95087262361812</v>
      </c>
    </row>
    <row r="4302" spans="1:6" x14ac:dyDescent="0.3">
      <c r="A4302" s="3"/>
      <c r="B4302" s="4"/>
      <c r="C4302" s="3"/>
      <c r="D4302" s="3">
        <f t="shared" si="166"/>
        <v>5500</v>
      </c>
      <c r="E4302" s="3">
        <v>601</v>
      </c>
      <c r="F4302" s="3">
        <f t="shared" si="165"/>
        <v>629.36572826915517</v>
      </c>
    </row>
    <row r="4303" spans="1:6" x14ac:dyDescent="0.3">
      <c r="A4303" s="3"/>
      <c r="B4303" s="4"/>
      <c r="C4303" s="3"/>
      <c r="D4303" s="3">
        <f t="shared" si="166"/>
        <v>5600</v>
      </c>
      <c r="E4303" s="3">
        <v>594</v>
      </c>
      <c r="F4303" s="3">
        <f t="shared" si="165"/>
        <v>633.34507896370224</v>
      </c>
    </row>
    <row r="4304" spans="1:6" x14ac:dyDescent="0.3">
      <c r="A4304" s="3"/>
      <c r="B4304" s="4"/>
      <c r="C4304" s="3"/>
      <c r="D4304" s="3">
        <f t="shared" si="166"/>
        <v>5700</v>
      </c>
      <c r="E4304" s="3">
        <v>589</v>
      </c>
      <c r="F4304" s="3">
        <f t="shared" si="165"/>
        <v>639.2284252058796</v>
      </c>
    </row>
    <row r="4305" spans="1:6" x14ac:dyDescent="0.3">
      <c r="A4305" s="3"/>
      <c r="B4305" s="4"/>
      <c r="C4305" s="3"/>
      <c r="D4305" s="3">
        <f t="shared" si="166"/>
        <v>5800</v>
      </c>
      <c r="E4305" s="3">
        <v>582</v>
      </c>
      <c r="F4305" s="3">
        <f t="shared" si="165"/>
        <v>642.71273705804276</v>
      </c>
    </row>
    <row r="4306" spans="1:6" x14ac:dyDescent="0.3">
      <c r="A4306" s="3"/>
      <c r="B4306" s="4"/>
      <c r="C4306" s="3"/>
      <c r="D4306" s="3">
        <f t="shared" si="166"/>
        <v>5900</v>
      </c>
      <c r="E4306" s="3">
        <v>577</v>
      </c>
      <c r="F4306" s="3">
        <f t="shared" si="165"/>
        <v>648.17720427974143</v>
      </c>
    </row>
    <row r="4307" spans="1:6" x14ac:dyDescent="0.3">
      <c r="A4307" s="3"/>
      <c r="B4307" s="4"/>
      <c r="C4307" s="3"/>
      <c r="D4307" s="3">
        <f t="shared" si="166"/>
        <v>6000</v>
      </c>
      <c r="E4307" s="3">
        <v>572</v>
      </c>
      <c r="F4307" s="3">
        <f t="shared" si="165"/>
        <v>653.45127194667702</v>
      </c>
    </row>
    <row r="4308" spans="1:6" x14ac:dyDescent="0.3">
      <c r="A4308" s="3"/>
      <c r="B4308" s="4"/>
      <c r="C4308" s="3"/>
      <c r="D4308" s="3">
        <f t="shared" si="166"/>
        <v>6100</v>
      </c>
      <c r="E4308" s="3">
        <v>564</v>
      </c>
      <c r="F4308" s="3">
        <f t="shared" si="165"/>
        <v>655.05062820668627</v>
      </c>
    </row>
    <row r="4309" spans="1:6" x14ac:dyDescent="0.3">
      <c r="A4309" s="3"/>
      <c r="B4309" s="4"/>
      <c r="C4309" s="3"/>
      <c r="D4309" s="3">
        <f t="shared" si="166"/>
        <v>6200</v>
      </c>
      <c r="E4309" s="3">
        <v>548</v>
      </c>
      <c r="F4309" s="3">
        <f t="shared" si="165"/>
        <v>646.90152726282918</v>
      </c>
    </row>
    <row r="4310" spans="1:6" x14ac:dyDescent="0.3">
      <c r="A4310" s="3"/>
      <c r="B4310" s="4"/>
      <c r="C4310" s="3"/>
      <c r="D4310" s="3">
        <f t="shared" si="166"/>
        <v>6300</v>
      </c>
      <c r="E4310" s="3">
        <v>535</v>
      </c>
      <c r="F4310" s="3">
        <f t="shared" si="165"/>
        <v>641.74169932875134</v>
      </c>
    </row>
    <row r="4311" spans="1:6" x14ac:dyDescent="0.3">
      <c r="A4311" s="3"/>
      <c r="B4311" s="4"/>
      <c r="C4311" s="3"/>
      <c r="D4311" s="3">
        <f t="shared" si="166"/>
        <v>6400</v>
      </c>
      <c r="E4311" s="3">
        <v>526</v>
      </c>
      <c r="F4311" s="3">
        <f t="shared" si="165"/>
        <v>640.96106115422299</v>
      </c>
    </row>
    <row r="4312" spans="1:6" x14ac:dyDescent="0.3">
      <c r="A4312" s="3"/>
      <c r="B4312" s="4"/>
      <c r="C4312" s="3"/>
      <c r="D4312" s="3">
        <f t="shared" si="166"/>
        <v>6500</v>
      </c>
      <c r="E4312" s="3">
        <v>516</v>
      </c>
      <c r="F4312" s="3">
        <f t="shared" si="165"/>
        <v>638.60010667516156</v>
      </c>
    </row>
    <row r="4313" spans="1:6" x14ac:dyDescent="0.3">
      <c r="A4313" s="3"/>
      <c r="B4313" s="4"/>
      <c r="C4313" s="3"/>
      <c r="D4313" s="3">
        <f t="shared" si="166"/>
        <v>6600</v>
      </c>
      <c r="E4313" s="3"/>
      <c r="F4313" s="3">
        <f t="shared" si="165"/>
        <v>0</v>
      </c>
    </row>
    <row r="4314" spans="1:6" x14ac:dyDescent="0.3">
      <c r="A4314" s="3"/>
      <c r="B4314" s="4"/>
      <c r="C4314" s="3"/>
      <c r="D4314" s="3">
        <f t="shared" si="166"/>
        <v>6700</v>
      </c>
      <c r="E4314" s="3"/>
      <c r="F4314" s="3">
        <f t="shared" si="165"/>
        <v>0</v>
      </c>
    </row>
    <row r="4315" spans="1:6" x14ac:dyDescent="0.3">
      <c r="A4315" s="3"/>
      <c r="B4315" s="4"/>
      <c r="C4315" s="3"/>
      <c r="D4315" s="3">
        <f t="shared" si="166"/>
        <v>6800</v>
      </c>
      <c r="E4315" s="3"/>
      <c r="F4315" s="3">
        <f t="shared" si="165"/>
        <v>0</v>
      </c>
    </row>
    <row r="4316" spans="1:6" x14ac:dyDescent="0.3">
      <c r="A4316" s="3"/>
      <c r="B4316" s="4"/>
      <c r="C4316" s="3"/>
      <c r="D4316" s="3">
        <f t="shared" si="166"/>
        <v>6900</v>
      </c>
      <c r="E4316" s="3"/>
      <c r="F4316" s="3">
        <f t="shared" si="165"/>
        <v>0</v>
      </c>
    </row>
    <row r="4317" spans="1:6" x14ac:dyDescent="0.3">
      <c r="A4317" s="3"/>
      <c r="B4317" s="4"/>
      <c r="C4317" s="3"/>
      <c r="D4317" s="3">
        <f t="shared" si="166"/>
        <v>7000</v>
      </c>
      <c r="E4317" s="3"/>
      <c r="F4317" s="3">
        <f t="shared" si="165"/>
        <v>0</v>
      </c>
    </row>
    <row r="4318" spans="1:6" x14ac:dyDescent="0.3">
      <c r="A4318" s="3"/>
      <c r="B4318" s="4" t="s">
        <v>141</v>
      </c>
      <c r="C4318" s="3" t="s">
        <v>142</v>
      </c>
      <c r="D4318" s="3" t="s">
        <v>272</v>
      </c>
      <c r="E4318" s="3">
        <v>3.51</v>
      </c>
    </row>
    <row r="4319" spans="1:6" x14ac:dyDescent="0.3">
      <c r="A4319" s="3"/>
      <c r="B4319" s="4"/>
      <c r="C4319" s="3">
        <v>13.5</v>
      </c>
      <c r="D4319" s="3" t="s">
        <v>273</v>
      </c>
      <c r="E4319" s="3">
        <v>4.1749999999999998</v>
      </c>
    </row>
    <row r="4320" spans="1:6" x14ac:dyDescent="0.3">
      <c r="A4320" s="3"/>
      <c r="B4320" s="4"/>
      <c r="C4320" s="3"/>
      <c r="D4320" s="4" t="s">
        <v>274</v>
      </c>
      <c r="E4320" s="3">
        <v>2.16</v>
      </c>
    </row>
    <row r="4321" spans="1:6" x14ac:dyDescent="0.3">
      <c r="A4321" s="3"/>
      <c r="B4321" s="4"/>
      <c r="C4321" s="3"/>
      <c r="D4321" s="4" t="s">
        <v>275</v>
      </c>
      <c r="E4321" s="3">
        <v>249</v>
      </c>
    </row>
    <row r="4322" spans="1:6" x14ac:dyDescent="0.3">
      <c r="A4322" s="3"/>
      <c r="B4322" s="4"/>
      <c r="C4322" s="3"/>
      <c r="D4322" s="4" t="s">
        <v>276</v>
      </c>
      <c r="E4322" s="3">
        <v>0.75600000000000001</v>
      </c>
    </row>
    <row r="4323" spans="1:6" ht="28.8" x14ac:dyDescent="0.3">
      <c r="A4323" s="3"/>
      <c r="B4323" s="4"/>
      <c r="C4323" s="3"/>
      <c r="D4323" s="4" t="s">
        <v>277</v>
      </c>
      <c r="E4323" s="3">
        <v>385</v>
      </c>
    </row>
    <row r="4324" spans="1:6" x14ac:dyDescent="0.3">
      <c r="A4324" s="3"/>
      <c r="B4324" s="4"/>
      <c r="C4324" s="3"/>
      <c r="D4324" s="3">
        <f>2500</f>
        <v>2500</v>
      </c>
      <c r="E4324" s="3"/>
      <c r="F4324" s="3">
        <f>E4324*D4324*2*PI()/60/550</f>
        <v>0</v>
      </c>
    </row>
    <row r="4325" spans="1:6" x14ac:dyDescent="0.3">
      <c r="A4325" s="3"/>
      <c r="B4325" s="4"/>
      <c r="C4325" s="3"/>
      <c r="D4325" s="3">
        <f>2600</f>
        <v>2600</v>
      </c>
      <c r="E4325" s="3"/>
      <c r="F4325" s="3">
        <f t="shared" ref="F4325:F4369" si="167">E4325*D4325*2*PI()/60/550</f>
        <v>0</v>
      </c>
    </row>
    <row r="4326" spans="1:6" x14ac:dyDescent="0.3">
      <c r="A4326" s="3"/>
      <c r="B4326" s="4"/>
      <c r="C4326" s="3"/>
      <c r="D4326" s="3">
        <f t="shared" ref="D4326:D4369" si="168">D4325+100</f>
        <v>2700</v>
      </c>
      <c r="E4326" s="3"/>
      <c r="F4326" s="3">
        <f t="shared" si="167"/>
        <v>0</v>
      </c>
    </row>
    <row r="4327" spans="1:6" x14ac:dyDescent="0.3">
      <c r="A4327" s="3"/>
      <c r="B4327" s="4"/>
      <c r="C4327" s="3"/>
      <c r="D4327" s="3">
        <f t="shared" si="168"/>
        <v>2800</v>
      </c>
      <c r="E4327" s="3"/>
      <c r="F4327" s="3">
        <f t="shared" si="167"/>
        <v>0</v>
      </c>
    </row>
    <row r="4328" spans="1:6" x14ac:dyDescent="0.3">
      <c r="A4328" s="3"/>
      <c r="B4328" s="4"/>
      <c r="C4328" s="3"/>
      <c r="D4328" s="3">
        <f t="shared" si="168"/>
        <v>2900</v>
      </c>
      <c r="E4328" s="3"/>
      <c r="F4328" s="3">
        <f t="shared" si="167"/>
        <v>0</v>
      </c>
    </row>
    <row r="4329" spans="1:6" x14ac:dyDescent="0.3">
      <c r="A4329" s="3"/>
      <c r="B4329" s="4"/>
      <c r="C4329" s="3"/>
      <c r="D4329" s="3">
        <f>D4328+100</f>
        <v>3000</v>
      </c>
      <c r="E4329" s="3"/>
      <c r="F4329" s="3">
        <f t="shared" si="167"/>
        <v>0</v>
      </c>
    </row>
    <row r="4330" spans="1:6" x14ac:dyDescent="0.3">
      <c r="A4330" s="3"/>
      <c r="B4330" s="4"/>
      <c r="C4330" s="3"/>
      <c r="D4330" s="3">
        <f t="shared" si="168"/>
        <v>3100</v>
      </c>
      <c r="E4330" s="3"/>
      <c r="F4330" s="3">
        <f t="shared" si="167"/>
        <v>0</v>
      </c>
    </row>
    <row r="4331" spans="1:6" x14ac:dyDescent="0.3">
      <c r="A4331" s="3"/>
      <c r="B4331" s="4"/>
      <c r="C4331" s="3"/>
      <c r="D4331" s="3">
        <f t="shared" si="168"/>
        <v>3200</v>
      </c>
      <c r="E4331" s="3"/>
      <c r="F4331" s="3">
        <f t="shared" si="167"/>
        <v>0</v>
      </c>
    </row>
    <row r="4332" spans="1:6" x14ac:dyDescent="0.3">
      <c r="A4332" s="3"/>
      <c r="B4332" s="4"/>
      <c r="C4332" s="3"/>
      <c r="D4332" s="3">
        <f t="shared" si="168"/>
        <v>3300</v>
      </c>
      <c r="E4332" s="3"/>
      <c r="F4332" s="3">
        <f t="shared" si="167"/>
        <v>0</v>
      </c>
    </row>
    <row r="4333" spans="1:6" x14ac:dyDescent="0.3">
      <c r="A4333" s="3"/>
      <c r="B4333" s="4"/>
      <c r="C4333" s="3"/>
      <c r="D4333" s="3">
        <f t="shared" si="168"/>
        <v>3400</v>
      </c>
      <c r="E4333" s="3"/>
      <c r="F4333" s="3">
        <f t="shared" si="167"/>
        <v>0</v>
      </c>
    </row>
    <row r="4334" spans="1:6" x14ac:dyDescent="0.3">
      <c r="A4334" s="3"/>
      <c r="B4334" s="4"/>
      <c r="C4334" s="3"/>
      <c r="D4334" s="3">
        <f t="shared" si="168"/>
        <v>3500</v>
      </c>
      <c r="E4334" s="3">
        <v>421</v>
      </c>
      <c r="F4334" s="3">
        <f t="shared" si="167"/>
        <v>280.5537439433067</v>
      </c>
    </row>
    <row r="4335" spans="1:6" x14ac:dyDescent="0.3">
      <c r="A4335" s="3"/>
      <c r="B4335" s="4"/>
      <c r="C4335" s="3"/>
      <c r="D4335" s="3">
        <f t="shared" si="168"/>
        <v>3600</v>
      </c>
      <c r="E4335" s="3">
        <v>428</v>
      </c>
      <c r="F4335" s="3">
        <f t="shared" si="167"/>
        <v>293.36763397885778</v>
      </c>
    </row>
    <row r="4336" spans="1:6" x14ac:dyDescent="0.3">
      <c r="A4336" s="3"/>
      <c r="B4336" s="4"/>
      <c r="C4336" s="3"/>
      <c r="D4336" s="3">
        <f t="shared" si="168"/>
        <v>3700</v>
      </c>
      <c r="E4336" s="3">
        <v>445</v>
      </c>
      <c r="F4336" s="3">
        <f t="shared" si="167"/>
        <v>313.49286691730873</v>
      </c>
    </row>
    <row r="4337" spans="1:6" x14ac:dyDescent="0.3">
      <c r="A4337" s="3"/>
      <c r="B4337" s="4"/>
      <c r="C4337" s="3"/>
      <c r="D4337" s="3">
        <f t="shared" si="168"/>
        <v>3800</v>
      </c>
      <c r="E4337" s="3">
        <v>461</v>
      </c>
      <c r="F4337" s="3">
        <f t="shared" si="167"/>
        <v>333.54194003385453</v>
      </c>
    </row>
    <row r="4338" spans="1:6" x14ac:dyDescent="0.3">
      <c r="A4338" s="3"/>
      <c r="B4338" s="4"/>
      <c r="C4338" s="3"/>
      <c r="D4338" s="3">
        <f t="shared" si="168"/>
        <v>3900</v>
      </c>
      <c r="E4338" s="3">
        <v>478</v>
      </c>
      <c r="F4338" s="3">
        <f t="shared" si="167"/>
        <v>354.94284998921773</v>
      </c>
    </row>
    <row r="4339" spans="1:6" x14ac:dyDescent="0.3">
      <c r="A4339" s="3"/>
      <c r="B4339" s="4"/>
      <c r="C4339" s="3"/>
      <c r="D4339" s="3">
        <f t="shared" si="168"/>
        <v>4000</v>
      </c>
      <c r="E4339" s="3">
        <v>498</v>
      </c>
      <c r="F4339" s="3">
        <f t="shared" si="167"/>
        <v>379.27591308793137</v>
      </c>
    </row>
    <row r="4340" spans="1:6" x14ac:dyDescent="0.3">
      <c r="A4340" s="3"/>
      <c r="B4340" s="4"/>
      <c r="C4340" s="3"/>
      <c r="D4340" s="3">
        <f t="shared" si="168"/>
        <v>4100</v>
      </c>
      <c r="E4340" s="3">
        <v>513</v>
      </c>
      <c r="F4340" s="3">
        <f t="shared" si="167"/>
        <v>400.46738353305523</v>
      </c>
    </row>
    <row r="4341" spans="1:6" x14ac:dyDescent="0.3">
      <c r="A4341" s="3"/>
      <c r="B4341" s="4"/>
      <c r="C4341" s="3"/>
      <c r="D4341" s="3">
        <f t="shared" si="168"/>
        <v>4200</v>
      </c>
      <c r="E4341" s="3">
        <v>525</v>
      </c>
      <c r="F4341" s="3">
        <f t="shared" si="167"/>
        <v>419.83101825245416</v>
      </c>
    </row>
    <row r="4342" spans="1:6" x14ac:dyDescent="0.3">
      <c r="A4342" s="3"/>
      <c r="B4342" s="4"/>
      <c r="C4342" s="3"/>
      <c r="D4342" s="3">
        <f t="shared" si="168"/>
        <v>4300</v>
      </c>
      <c r="E4342" s="3">
        <v>535</v>
      </c>
      <c r="F4342" s="3">
        <f t="shared" si="167"/>
        <v>438.01417573232237</v>
      </c>
    </row>
    <row r="4343" spans="1:6" x14ac:dyDescent="0.3">
      <c r="A4343" s="3"/>
      <c r="B4343" s="4"/>
      <c r="C4343" s="3"/>
      <c r="D4343" s="3">
        <f t="shared" si="168"/>
        <v>4400</v>
      </c>
      <c r="E4343" s="3">
        <v>545</v>
      </c>
      <c r="F4343" s="3">
        <f t="shared" si="167"/>
        <v>456.57813232171662</v>
      </c>
    </row>
    <row r="4344" spans="1:6" x14ac:dyDescent="0.3">
      <c r="A4344" s="3"/>
      <c r="B4344" s="4"/>
      <c r="C4344" s="3"/>
      <c r="D4344" s="3">
        <f t="shared" si="168"/>
        <v>4500</v>
      </c>
      <c r="E4344" s="3">
        <v>555</v>
      </c>
      <c r="F4344" s="3">
        <f t="shared" si="167"/>
        <v>475.52288802063686</v>
      </c>
    </row>
    <row r="4345" spans="1:6" x14ac:dyDescent="0.3">
      <c r="A4345" s="3"/>
      <c r="B4345" s="4"/>
      <c r="C4345" s="3"/>
      <c r="D4345" s="3">
        <f t="shared" si="168"/>
        <v>4600</v>
      </c>
      <c r="E4345" s="3">
        <v>565</v>
      </c>
      <c r="F4345" s="3">
        <f t="shared" si="167"/>
        <v>494.84844282908313</v>
      </c>
    </row>
    <row r="4346" spans="1:6" x14ac:dyDescent="0.3">
      <c r="A4346" s="3"/>
      <c r="B4346" s="4"/>
      <c r="C4346" s="3"/>
      <c r="D4346" s="3">
        <f t="shared" si="168"/>
        <v>4700</v>
      </c>
      <c r="E4346" s="3">
        <v>575</v>
      </c>
      <c r="F4346" s="3">
        <f t="shared" si="167"/>
        <v>514.55479674705543</v>
      </c>
    </row>
    <row r="4347" spans="1:6" x14ac:dyDescent="0.3">
      <c r="A4347" s="3"/>
      <c r="B4347" s="4"/>
      <c r="C4347" s="3"/>
      <c r="D4347" s="3">
        <f t="shared" si="168"/>
        <v>4800</v>
      </c>
      <c r="E4347" s="3">
        <v>584</v>
      </c>
      <c r="F4347" s="3">
        <f t="shared" si="167"/>
        <v>533.72803191169135</v>
      </c>
    </row>
    <row r="4348" spans="1:6" x14ac:dyDescent="0.3">
      <c r="A4348" s="3"/>
      <c r="B4348" s="4"/>
      <c r="C4348" s="3"/>
      <c r="D4348" s="3">
        <f t="shared" si="168"/>
        <v>4900</v>
      </c>
      <c r="E4348" s="3">
        <v>590</v>
      </c>
      <c r="F4348" s="3">
        <f t="shared" si="167"/>
        <v>550.44511281988434</v>
      </c>
    </row>
    <row r="4349" spans="1:6" x14ac:dyDescent="0.3">
      <c r="A4349" s="3"/>
      <c r="B4349" s="4"/>
      <c r="C4349" s="3"/>
      <c r="D4349" s="3">
        <f t="shared" si="168"/>
        <v>5000</v>
      </c>
      <c r="E4349" s="3">
        <v>594</v>
      </c>
      <c r="F4349" s="3">
        <f t="shared" si="167"/>
        <v>565.48667764616278</v>
      </c>
    </row>
    <row r="4350" spans="1:6" x14ac:dyDescent="0.3">
      <c r="A4350" s="3"/>
      <c r="B4350" s="4"/>
      <c r="C4350" s="3"/>
      <c r="D4350" s="3">
        <f t="shared" si="168"/>
        <v>5100</v>
      </c>
      <c r="E4350" s="3">
        <v>593</v>
      </c>
      <c r="F4350" s="3">
        <f t="shared" si="167"/>
        <v>575.82537346979461</v>
      </c>
    </row>
    <row r="4351" spans="1:6" x14ac:dyDescent="0.3">
      <c r="A4351" s="3"/>
      <c r="B4351" s="4"/>
      <c r="C4351" s="3"/>
      <c r="D4351" s="3">
        <f t="shared" si="168"/>
        <v>5200</v>
      </c>
      <c r="E4351" s="3">
        <v>590</v>
      </c>
      <c r="F4351" s="3">
        <f t="shared" si="167"/>
        <v>584.14583401293851</v>
      </c>
    </row>
    <row r="4352" spans="1:6" x14ac:dyDescent="0.3">
      <c r="A4352" s="3"/>
      <c r="B4352" s="4"/>
      <c r="C4352" s="3"/>
      <c r="D4352" s="3">
        <f t="shared" si="168"/>
        <v>5300</v>
      </c>
      <c r="E4352" s="3">
        <v>583</v>
      </c>
      <c r="F4352" s="3">
        <f t="shared" si="167"/>
        <v>588.31558426224865</v>
      </c>
    </row>
    <row r="4353" spans="1:6" x14ac:dyDescent="0.3">
      <c r="A4353" s="3"/>
      <c r="B4353" s="4"/>
      <c r="C4353" s="3"/>
      <c r="D4353" s="3">
        <f t="shared" si="168"/>
        <v>5400</v>
      </c>
      <c r="E4353" s="3">
        <v>579</v>
      </c>
      <c r="F4353" s="3">
        <f t="shared" si="167"/>
        <v>595.30324792205136</v>
      </c>
    </row>
    <row r="4354" spans="1:6" x14ac:dyDescent="0.3">
      <c r="A4354" s="3"/>
      <c r="B4354" s="4"/>
      <c r="C4354" s="3"/>
      <c r="D4354" s="3">
        <f t="shared" si="168"/>
        <v>5500</v>
      </c>
      <c r="E4354" s="3">
        <v>580</v>
      </c>
      <c r="F4354" s="3">
        <f t="shared" si="167"/>
        <v>607.37457969402669</v>
      </c>
    </row>
    <row r="4355" spans="1:6" x14ac:dyDescent="0.3">
      <c r="A4355" s="3"/>
      <c r="B4355" s="4"/>
      <c r="C4355" s="3"/>
      <c r="D4355" s="3">
        <f t="shared" si="168"/>
        <v>5600</v>
      </c>
      <c r="E4355" s="3">
        <v>583</v>
      </c>
      <c r="F4355" s="3">
        <f t="shared" si="167"/>
        <v>621.6164663903005</v>
      </c>
    </row>
    <row r="4356" spans="1:6" x14ac:dyDescent="0.3">
      <c r="A4356" s="3"/>
      <c r="B4356" s="4"/>
      <c r="C4356" s="3"/>
      <c r="D4356" s="3">
        <f t="shared" si="168"/>
        <v>5700</v>
      </c>
      <c r="E4356" s="3">
        <v>588</v>
      </c>
      <c r="F4356" s="3">
        <f t="shared" si="167"/>
        <v>638.14314774373042</v>
      </c>
    </row>
    <row r="4357" spans="1:6" x14ac:dyDescent="0.3">
      <c r="A4357" s="3"/>
      <c r="B4357" s="4"/>
      <c r="C4357" s="3"/>
      <c r="D4357" s="3">
        <f t="shared" si="168"/>
        <v>5800</v>
      </c>
      <c r="E4357" s="3">
        <v>591</v>
      </c>
      <c r="F4357" s="3">
        <f t="shared" si="167"/>
        <v>652.65159381667229</v>
      </c>
    </row>
    <row r="4358" spans="1:6" x14ac:dyDescent="0.3">
      <c r="A4358" s="3"/>
      <c r="B4358" s="4"/>
      <c r="C4358" s="3"/>
      <c r="D4358" s="3">
        <f t="shared" si="168"/>
        <v>5900</v>
      </c>
      <c r="E4358" s="3">
        <v>595</v>
      </c>
      <c r="F4358" s="3">
        <f t="shared" si="167"/>
        <v>668.39763699557386</v>
      </c>
    </row>
    <row r="4359" spans="1:6" x14ac:dyDescent="0.3">
      <c r="A4359" s="3"/>
      <c r="B4359" s="4"/>
      <c r="C4359" s="3"/>
      <c r="D4359" s="3">
        <f t="shared" si="168"/>
        <v>6000</v>
      </c>
      <c r="E4359" s="3">
        <v>597</v>
      </c>
      <c r="F4359" s="3">
        <f t="shared" si="167"/>
        <v>682.01120516112962</v>
      </c>
    </row>
    <row r="4360" spans="1:6" x14ac:dyDescent="0.3">
      <c r="A4360" s="3"/>
      <c r="B4360" s="4"/>
      <c r="C4360" s="3"/>
      <c r="D4360" s="3">
        <f t="shared" si="168"/>
        <v>6100</v>
      </c>
      <c r="E4360" s="3">
        <v>598</v>
      </c>
      <c r="F4360" s="3">
        <f t="shared" si="167"/>
        <v>694.53949586453609</v>
      </c>
    </row>
    <row r="4361" spans="1:6" x14ac:dyDescent="0.3">
      <c r="A4361" s="3"/>
      <c r="B4361" s="4"/>
      <c r="C4361" s="3"/>
      <c r="D4361" s="3">
        <f t="shared" si="168"/>
        <v>6200</v>
      </c>
      <c r="E4361" s="3">
        <v>596</v>
      </c>
      <c r="F4361" s="3">
        <f t="shared" si="167"/>
        <v>703.56443476030313</v>
      </c>
    </row>
    <row r="4362" spans="1:6" x14ac:dyDescent="0.3">
      <c r="A4362" s="3"/>
      <c r="B4362" s="4"/>
      <c r="C4362" s="3"/>
      <c r="D4362" s="3">
        <f t="shared" si="168"/>
        <v>6300</v>
      </c>
      <c r="E4362" s="3">
        <v>591</v>
      </c>
      <c r="F4362" s="3">
        <f t="shared" si="167"/>
        <v>708.91466224914404</v>
      </c>
    </row>
    <row r="4363" spans="1:6" x14ac:dyDescent="0.3">
      <c r="A4363" s="3"/>
      <c r="B4363" s="4"/>
      <c r="C4363" s="3"/>
      <c r="D4363" s="3">
        <f t="shared" si="168"/>
        <v>6400</v>
      </c>
      <c r="E4363" s="3">
        <v>585</v>
      </c>
      <c r="F4363" s="3">
        <f t="shared" si="167"/>
        <v>712.85593303273856</v>
      </c>
    </row>
    <row r="4364" spans="1:6" x14ac:dyDescent="0.3">
      <c r="A4364" s="3"/>
      <c r="B4364" s="4"/>
      <c r="C4364" s="3"/>
      <c r="D4364" s="3">
        <f t="shared" si="168"/>
        <v>6500</v>
      </c>
      <c r="E4364" s="3">
        <v>579</v>
      </c>
      <c r="F4364" s="3">
        <f t="shared" si="167"/>
        <v>716.56872435061734</v>
      </c>
    </row>
    <row r="4365" spans="1:6" x14ac:dyDescent="0.3">
      <c r="A4365" s="3"/>
      <c r="B4365" s="4"/>
      <c r="C4365" s="3"/>
      <c r="D4365" s="3">
        <f t="shared" si="168"/>
        <v>6600</v>
      </c>
      <c r="E4365" s="3">
        <v>573</v>
      </c>
      <c r="F4365" s="3">
        <f t="shared" si="167"/>
        <v>720.0530362027805</v>
      </c>
    </row>
    <row r="4366" spans="1:6" x14ac:dyDescent="0.3">
      <c r="A4366" s="3"/>
      <c r="B4366" s="4"/>
      <c r="C4366" s="3"/>
      <c r="D4366" s="3">
        <f t="shared" si="168"/>
        <v>6700</v>
      </c>
      <c r="E4366" s="3">
        <v>568</v>
      </c>
      <c r="F4366" s="3">
        <f t="shared" si="167"/>
        <v>724.58454560614041</v>
      </c>
    </row>
    <row r="4367" spans="1:6" x14ac:dyDescent="0.3">
      <c r="A4367" s="3"/>
      <c r="B4367" s="4"/>
      <c r="C4367" s="3"/>
      <c r="D4367" s="3">
        <f t="shared" si="168"/>
        <v>6800</v>
      </c>
      <c r="E4367" s="3">
        <v>563</v>
      </c>
      <c r="F4367" s="3">
        <f t="shared" si="167"/>
        <v>728.92565545473724</v>
      </c>
    </row>
    <row r="4368" spans="1:6" x14ac:dyDescent="0.3">
      <c r="A4368" s="3"/>
      <c r="B4368" s="4"/>
      <c r="C4368" s="3"/>
      <c r="D4368" s="3">
        <f t="shared" si="168"/>
        <v>6900</v>
      </c>
      <c r="E4368" s="3">
        <v>558</v>
      </c>
      <c r="F4368" s="3">
        <f t="shared" si="167"/>
        <v>733.07636574857099</v>
      </c>
    </row>
    <row r="4369" spans="1:6" x14ac:dyDescent="0.3">
      <c r="A4369" s="3"/>
      <c r="B4369" s="4"/>
      <c r="C4369" s="3"/>
      <c r="D4369" s="3">
        <f t="shared" si="168"/>
        <v>7000</v>
      </c>
      <c r="E4369" s="3">
        <v>552</v>
      </c>
      <c r="F4369" s="3">
        <f t="shared" si="167"/>
        <v>735.70387960430071</v>
      </c>
    </row>
    <row r="4370" spans="1:6" x14ac:dyDescent="0.3">
      <c r="A4370" s="3"/>
      <c r="B4370" s="4" t="s">
        <v>67</v>
      </c>
      <c r="C4370" s="3" t="s">
        <v>68</v>
      </c>
      <c r="D4370" s="3" t="s">
        <v>272</v>
      </c>
      <c r="E4370" s="3">
        <v>4.5</v>
      </c>
    </row>
    <row r="4371" spans="1:6" x14ac:dyDescent="0.3">
      <c r="A4371" s="3"/>
      <c r="B4371" s="4"/>
      <c r="C4371" s="3">
        <v>10.75</v>
      </c>
      <c r="D4371" s="3" t="s">
        <v>273</v>
      </c>
      <c r="E4371" s="3">
        <v>4.5999999999999996</v>
      </c>
    </row>
    <row r="4372" spans="1:6" x14ac:dyDescent="0.3">
      <c r="A4372" s="3"/>
      <c r="B4372" s="4"/>
      <c r="C4372" s="3"/>
      <c r="D4372" s="4" t="s">
        <v>274</v>
      </c>
      <c r="E4372" s="3">
        <v>2.2999999999999998</v>
      </c>
    </row>
    <row r="4373" spans="1:6" x14ac:dyDescent="0.3">
      <c r="A4373" s="3"/>
      <c r="B4373" s="4"/>
      <c r="C4373" s="3"/>
      <c r="D4373" s="4" t="s">
        <v>275</v>
      </c>
      <c r="E4373" s="3">
        <v>254</v>
      </c>
    </row>
    <row r="4374" spans="1:6" x14ac:dyDescent="0.3">
      <c r="A4374" s="3"/>
      <c r="B4374" s="4"/>
      <c r="C4374" s="3"/>
      <c r="D4374" s="4" t="s">
        <v>276</v>
      </c>
      <c r="E4374" s="3">
        <v>0.64600000000000002</v>
      </c>
    </row>
    <row r="4375" spans="1:6" ht="28.8" x14ac:dyDescent="0.3">
      <c r="A4375" s="3"/>
      <c r="B4375" s="4"/>
      <c r="C4375" s="3"/>
      <c r="D4375" s="4" t="s">
        <v>277</v>
      </c>
      <c r="E4375" s="3">
        <v>598</v>
      </c>
    </row>
    <row r="4376" spans="1:6" x14ac:dyDescent="0.3">
      <c r="A4376" s="3"/>
      <c r="B4376" s="4"/>
      <c r="C4376" s="3"/>
      <c r="D4376" s="3">
        <f>2500</f>
        <v>2500</v>
      </c>
      <c r="E4376" s="3"/>
      <c r="F4376" s="3">
        <f>E4376*D4376*2*PI()/60/550</f>
        <v>0</v>
      </c>
    </row>
    <row r="4377" spans="1:6" x14ac:dyDescent="0.3">
      <c r="A4377" s="3"/>
      <c r="B4377" s="4"/>
      <c r="C4377" s="3"/>
      <c r="D4377" s="3">
        <f>2600</f>
        <v>2600</v>
      </c>
      <c r="E4377" s="3"/>
      <c r="F4377" s="3">
        <f t="shared" ref="F4377:F4421" si="169">E4377*D4377*2*PI()/60/550</f>
        <v>0</v>
      </c>
    </row>
    <row r="4378" spans="1:6" x14ac:dyDescent="0.3">
      <c r="A4378" s="3"/>
      <c r="B4378" s="4"/>
      <c r="C4378" s="3"/>
      <c r="D4378" s="3">
        <f t="shared" ref="D4378:D4421" si="170">D4377+100</f>
        <v>2700</v>
      </c>
      <c r="E4378" s="3"/>
      <c r="F4378" s="3">
        <f t="shared" si="169"/>
        <v>0</v>
      </c>
    </row>
    <row r="4379" spans="1:6" x14ac:dyDescent="0.3">
      <c r="A4379" s="3"/>
      <c r="B4379" s="4"/>
      <c r="C4379" s="3"/>
      <c r="D4379" s="3">
        <f t="shared" si="170"/>
        <v>2800</v>
      </c>
      <c r="E4379" s="3"/>
      <c r="F4379" s="3">
        <f t="shared" si="169"/>
        <v>0</v>
      </c>
    </row>
    <row r="4380" spans="1:6" x14ac:dyDescent="0.3">
      <c r="A4380" s="3"/>
      <c r="B4380" s="4"/>
      <c r="C4380" s="3"/>
      <c r="D4380" s="3">
        <f t="shared" si="170"/>
        <v>2900</v>
      </c>
      <c r="E4380" s="3"/>
      <c r="F4380" s="3">
        <f t="shared" si="169"/>
        <v>0</v>
      </c>
    </row>
    <row r="4381" spans="1:6" x14ac:dyDescent="0.3">
      <c r="A4381" s="3"/>
      <c r="B4381" s="4"/>
      <c r="C4381" s="3"/>
      <c r="D4381" s="3">
        <f>D4380+100</f>
        <v>3000</v>
      </c>
      <c r="E4381" s="3"/>
      <c r="F4381" s="3">
        <f t="shared" si="169"/>
        <v>0</v>
      </c>
    </row>
    <row r="4382" spans="1:6" x14ac:dyDescent="0.3">
      <c r="A4382" s="3"/>
      <c r="B4382" s="4"/>
      <c r="C4382" s="3"/>
      <c r="D4382" s="3">
        <f t="shared" si="170"/>
        <v>3100</v>
      </c>
      <c r="E4382" s="3"/>
      <c r="F4382" s="3">
        <f t="shared" si="169"/>
        <v>0</v>
      </c>
    </row>
    <row r="4383" spans="1:6" x14ac:dyDescent="0.3">
      <c r="A4383" s="3"/>
      <c r="B4383" s="4"/>
      <c r="C4383" s="3"/>
      <c r="D4383" s="3">
        <f t="shared" si="170"/>
        <v>3200</v>
      </c>
      <c r="E4383" s="3"/>
      <c r="F4383" s="3">
        <f t="shared" si="169"/>
        <v>0</v>
      </c>
    </row>
    <row r="4384" spans="1:6" x14ac:dyDescent="0.3">
      <c r="A4384" s="3"/>
      <c r="B4384" s="4"/>
      <c r="C4384" s="3"/>
      <c r="D4384" s="3">
        <f t="shared" si="170"/>
        <v>3300</v>
      </c>
      <c r="E4384" s="3"/>
      <c r="F4384" s="3">
        <f t="shared" si="169"/>
        <v>0</v>
      </c>
    </row>
    <row r="4385" spans="1:6" x14ac:dyDescent="0.3">
      <c r="A4385" s="3"/>
      <c r="B4385" s="4"/>
      <c r="C4385" s="3"/>
      <c r="D4385" s="3">
        <f t="shared" si="170"/>
        <v>3400</v>
      </c>
      <c r="E4385" s="3"/>
      <c r="F4385" s="3">
        <f t="shared" si="169"/>
        <v>0</v>
      </c>
    </row>
    <row r="4386" spans="1:6" x14ac:dyDescent="0.3">
      <c r="A4386" s="3"/>
      <c r="B4386" s="4"/>
      <c r="C4386" s="3"/>
      <c r="D4386" s="3">
        <f t="shared" si="170"/>
        <v>3500</v>
      </c>
      <c r="E4386" s="3"/>
      <c r="F4386" s="3">
        <f t="shared" si="169"/>
        <v>0</v>
      </c>
    </row>
    <row r="4387" spans="1:6" x14ac:dyDescent="0.3">
      <c r="A4387" s="3"/>
      <c r="B4387" s="4"/>
      <c r="C4387" s="3"/>
      <c r="D4387" s="3">
        <f t="shared" si="170"/>
        <v>3600</v>
      </c>
      <c r="E4387" s="3"/>
      <c r="F4387" s="3">
        <f t="shared" si="169"/>
        <v>0</v>
      </c>
    </row>
    <row r="4388" spans="1:6" x14ac:dyDescent="0.3">
      <c r="A4388" s="3"/>
      <c r="B4388" s="4"/>
      <c r="C4388" s="3"/>
      <c r="D4388" s="3">
        <f t="shared" si="170"/>
        <v>3700</v>
      </c>
      <c r="E4388" s="3"/>
      <c r="F4388" s="3">
        <f t="shared" si="169"/>
        <v>0</v>
      </c>
    </row>
    <row r="4389" spans="1:6" x14ac:dyDescent="0.3">
      <c r="A4389" s="3"/>
      <c r="B4389" s="4"/>
      <c r="C4389" s="3"/>
      <c r="D4389" s="3">
        <f t="shared" si="170"/>
        <v>3800</v>
      </c>
      <c r="E4389" s="3"/>
      <c r="F4389" s="3">
        <f t="shared" si="169"/>
        <v>0</v>
      </c>
    </row>
    <row r="4390" spans="1:6" x14ac:dyDescent="0.3">
      <c r="A4390" s="3"/>
      <c r="B4390" s="4"/>
      <c r="C4390" s="3"/>
      <c r="D4390" s="3">
        <f t="shared" si="170"/>
        <v>3900</v>
      </c>
      <c r="E4390" s="3"/>
      <c r="F4390" s="3">
        <f t="shared" si="169"/>
        <v>0</v>
      </c>
    </row>
    <row r="4391" spans="1:6" x14ac:dyDescent="0.3">
      <c r="A4391" s="3"/>
      <c r="B4391" s="4"/>
      <c r="C4391" s="3"/>
      <c r="D4391" s="3">
        <f t="shared" si="170"/>
        <v>4000</v>
      </c>
      <c r="E4391" s="3">
        <v>723</v>
      </c>
      <c r="F4391" s="3">
        <f t="shared" si="169"/>
        <v>550.63551237464742</v>
      </c>
    </row>
    <row r="4392" spans="1:6" x14ac:dyDescent="0.3">
      <c r="A4392" s="3"/>
      <c r="B4392" s="4"/>
      <c r="C4392" s="3"/>
      <c r="D4392" s="3">
        <f t="shared" si="170"/>
        <v>4100</v>
      </c>
      <c r="E4392" s="3">
        <v>740</v>
      </c>
      <c r="F4392" s="3">
        <f t="shared" si="169"/>
        <v>577.67224915099587</v>
      </c>
    </row>
    <row r="4393" spans="1:6" x14ac:dyDescent="0.3">
      <c r="A4393" s="3"/>
      <c r="B4393" s="4"/>
      <c r="C4393" s="3"/>
      <c r="D4393" s="3">
        <f t="shared" si="170"/>
        <v>4200</v>
      </c>
      <c r="E4393" s="3">
        <v>752</v>
      </c>
      <c r="F4393" s="3">
        <f t="shared" si="169"/>
        <v>601.35795376351541</v>
      </c>
    </row>
    <row r="4394" spans="1:6" x14ac:dyDescent="0.3">
      <c r="A4394" s="3"/>
      <c r="B4394" s="4"/>
      <c r="C4394" s="3"/>
      <c r="D4394" s="3">
        <f t="shared" si="170"/>
        <v>4300</v>
      </c>
      <c r="E4394" s="3">
        <v>758</v>
      </c>
      <c r="F4394" s="3">
        <f t="shared" si="169"/>
        <v>620.58830879458003</v>
      </c>
    </row>
    <row r="4395" spans="1:6" x14ac:dyDescent="0.3">
      <c r="A4395" s="3"/>
      <c r="B4395" s="4"/>
      <c r="C4395" s="3"/>
      <c r="D4395" s="3">
        <f t="shared" si="170"/>
        <v>4400</v>
      </c>
      <c r="E4395" s="3">
        <v>761</v>
      </c>
      <c r="F4395" s="3">
        <f t="shared" si="169"/>
        <v>637.53386916848876</v>
      </c>
    </row>
    <row r="4396" spans="1:6" x14ac:dyDescent="0.3">
      <c r="A4396" s="3"/>
      <c r="B4396" s="4"/>
      <c r="C4396" s="3"/>
      <c r="D4396" s="3">
        <f t="shared" si="170"/>
        <v>4500</v>
      </c>
      <c r="E4396" s="3">
        <v>764</v>
      </c>
      <c r="F4396" s="3">
        <f t="shared" si="169"/>
        <v>654.59366927525502</v>
      </c>
    </row>
    <row r="4397" spans="1:6" x14ac:dyDescent="0.3">
      <c r="A4397" s="3"/>
      <c r="B4397" s="4"/>
      <c r="C4397" s="3"/>
      <c r="D4397" s="3">
        <f t="shared" si="170"/>
        <v>4600</v>
      </c>
      <c r="E4397" s="3">
        <v>766</v>
      </c>
      <c r="F4397" s="3">
        <f t="shared" si="169"/>
        <v>670.89187116296944</v>
      </c>
    </row>
    <row r="4398" spans="1:6" x14ac:dyDescent="0.3">
      <c r="A4398" s="3"/>
      <c r="B4398" s="4"/>
      <c r="C4398" s="3"/>
      <c r="D4398" s="3">
        <f t="shared" si="170"/>
        <v>4700</v>
      </c>
      <c r="E4398" s="3">
        <v>766</v>
      </c>
      <c r="F4398" s="3">
        <f t="shared" si="169"/>
        <v>685.47647705781651</v>
      </c>
    </row>
    <row r="4399" spans="1:6" x14ac:dyDescent="0.3">
      <c r="A4399" s="3"/>
      <c r="B4399" s="4"/>
      <c r="C4399" s="3"/>
      <c r="D4399" s="3">
        <f t="shared" si="170"/>
        <v>4800</v>
      </c>
      <c r="E4399" s="3">
        <v>768</v>
      </c>
      <c r="F4399" s="3">
        <f t="shared" si="169"/>
        <v>701.88891867838868</v>
      </c>
    </row>
    <row r="4400" spans="1:6" x14ac:dyDescent="0.3">
      <c r="A4400" s="3"/>
      <c r="B4400" s="4"/>
      <c r="C4400" s="3"/>
      <c r="D4400" s="3">
        <f t="shared" si="170"/>
        <v>4900</v>
      </c>
      <c r="E4400" s="3">
        <v>767</v>
      </c>
      <c r="F4400" s="3">
        <f t="shared" si="169"/>
        <v>715.57864666584976</v>
      </c>
    </row>
    <row r="4401" spans="1:6" x14ac:dyDescent="0.3">
      <c r="A4401" s="3"/>
      <c r="B4401" s="4"/>
      <c r="C4401" s="3"/>
      <c r="D4401" s="3">
        <f t="shared" si="170"/>
        <v>5000</v>
      </c>
      <c r="E4401" s="3">
        <v>764</v>
      </c>
      <c r="F4401" s="3">
        <f t="shared" si="169"/>
        <v>727.32629919472788</v>
      </c>
    </row>
    <row r="4402" spans="1:6" x14ac:dyDescent="0.3">
      <c r="A4402" s="3"/>
      <c r="B4402" s="4"/>
      <c r="C4402" s="3"/>
      <c r="D4402" s="3">
        <f t="shared" si="170"/>
        <v>5100</v>
      </c>
      <c r="E4402" s="3">
        <v>759</v>
      </c>
      <c r="F4402" s="3">
        <f t="shared" si="169"/>
        <v>737.0176365321654</v>
      </c>
    </row>
    <row r="4403" spans="1:6" x14ac:dyDescent="0.3">
      <c r="A4403" s="3"/>
      <c r="B4403" s="4"/>
      <c r="C4403" s="3"/>
      <c r="D4403" s="3">
        <f t="shared" si="170"/>
        <v>5200</v>
      </c>
      <c r="E4403" s="3">
        <v>753</v>
      </c>
      <c r="F4403" s="3">
        <f t="shared" si="169"/>
        <v>745.52849663007237</v>
      </c>
    </row>
    <row r="4404" spans="1:6" x14ac:dyDescent="0.3">
      <c r="A4404" s="3"/>
      <c r="B4404" s="4"/>
      <c r="C4404" s="3"/>
      <c r="D4404" s="3">
        <f t="shared" si="170"/>
        <v>5300</v>
      </c>
      <c r="E4404" s="3">
        <v>748</v>
      </c>
      <c r="F4404" s="3">
        <f t="shared" si="169"/>
        <v>754.81999490250757</v>
      </c>
    </row>
    <row r="4405" spans="1:6" x14ac:dyDescent="0.3">
      <c r="A4405" s="3"/>
      <c r="B4405" s="4"/>
      <c r="C4405" s="3"/>
      <c r="D4405" s="3">
        <f t="shared" si="170"/>
        <v>5400</v>
      </c>
      <c r="E4405" s="3">
        <v>745</v>
      </c>
      <c r="F4405" s="3">
        <f t="shared" si="169"/>
        <v>765.97740881162053</v>
      </c>
    </row>
    <row r="4406" spans="1:6" x14ac:dyDescent="0.3">
      <c r="A4406" s="3"/>
      <c r="B4406" s="4"/>
      <c r="C4406" s="3"/>
      <c r="D4406" s="3">
        <f t="shared" si="170"/>
        <v>5500</v>
      </c>
      <c r="E4406" s="3">
        <v>741</v>
      </c>
      <c r="F4406" s="3">
        <f t="shared" si="169"/>
        <v>775.97338543667888</v>
      </c>
    </row>
    <row r="4407" spans="1:6" x14ac:dyDescent="0.3">
      <c r="A4407" s="3"/>
      <c r="B4407" s="4"/>
      <c r="C4407" s="3"/>
      <c r="D4407" s="3">
        <f t="shared" si="170"/>
        <v>5600</v>
      </c>
      <c r="E4407" s="3">
        <v>735</v>
      </c>
      <c r="F4407" s="3">
        <f t="shared" si="169"/>
        <v>783.684567404581</v>
      </c>
    </row>
    <row r="4408" spans="1:6" x14ac:dyDescent="0.3">
      <c r="A4408" s="3"/>
      <c r="B4408" s="4"/>
      <c r="C4408" s="3"/>
      <c r="D4408" s="3">
        <f t="shared" si="170"/>
        <v>5700</v>
      </c>
      <c r="E4408" s="3">
        <v>726</v>
      </c>
      <c r="F4408" s="3">
        <f t="shared" si="169"/>
        <v>787.91143752032008</v>
      </c>
    </row>
    <row r="4409" spans="1:6" x14ac:dyDescent="0.3">
      <c r="A4409" s="3"/>
      <c r="B4409" s="4"/>
      <c r="C4409" s="3"/>
      <c r="D4409" s="3">
        <f t="shared" si="170"/>
        <v>5800</v>
      </c>
      <c r="E4409" s="3">
        <v>717</v>
      </c>
      <c r="F4409" s="3">
        <f t="shared" si="169"/>
        <v>791.79558843748566</v>
      </c>
    </row>
    <row r="4410" spans="1:6" x14ac:dyDescent="0.3">
      <c r="A4410" s="3"/>
      <c r="B4410" s="4"/>
      <c r="C4410" s="3"/>
      <c r="D4410" s="3">
        <f t="shared" si="170"/>
        <v>5900</v>
      </c>
      <c r="E4410" s="3">
        <v>706</v>
      </c>
      <c r="F4410" s="3">
        <f t="shared" si="169"/>
        <v>793.09030540987419</v>
      </c>
    </row>
    <row r="4411" spans="1:6" x14ac:dyDescent="0.3">
      <c r="A4411" s="3"/>
      <c r="B4411" s="4"/>
      <c r="C4411" s="3"/>
      <c r="D4411" s="3">
        <f t="shared" si="170"/>
        <v>6000</v>
      </c>
      <c r="E4411" s="3">
        <v>696</v>
      </c>
      <c r="F4411" s="3">
        <f t="shared" si="169"/>
        <v>795.10854069036225</v>
      </c>
    </row>
    <row r="4412" spans="1:6" x14ac:dyDescent="0.3">
      <c r="A4412" s="3"/>
      <c r="B4412" s="4"/>
      <c r="C4412" s="3"/>
      <c r="D4412" s="3">
        <f t="shared" si="170"/>
        <v>6100</v>
      </c>
      <c r="E4412" s="3"/>
      <c r="F4412" s="3">
        <f t="shared" si="169"/>
        <v>0</v>
      </c>
    </row>
    <row r="4413" spans="1:6" x14ac:dyDescent="0.3">
      <c r="A4413" s="3"/>
      <c r="B4413" s="4"/>
      <c r="C4413" s="3"/>
      <c r="D4413" s="3">
        <f t="shared" si="170"/>
        <v>6200</v>
      </c>
      <c r="E4413" s="3"/>
      <c r="F4413" s="3">
        <f t="shared" si="169"/>
        <v>0</v>
      </c>
    </row>
    <row r="4414" spans="1:6" x14ac:dyDescent="0.3">
      <c r="A4414" s="3"/>
      <c r="B4414" s="4"/>
      <c r="C4414" s="3"/>
      <c r="D4414" s="3">
        <f t="shared" si="170"/>
        <v>6300</v>
      </c>
      <c r="E4414" s="3"/>
      <c r="F4414" s="3">
        <f t="shared" si="169"/>
        <v>0</v>
      </c>
    </row>
    <row r="4415" spans="1:6" x14ac:dyDescent="0.3">
      <c r="A4415" s="3"/>
      <c r="B4415" s="4"/>
      <c r="C4415" s="3"/>
      <c r="D4415" s="3">
        <f t="shared" si="170"/>
        <v>6400</v>
      </c>
      <c r="E4415" s="3"/>
      <c r="F4415" s="3">
        <f t="shared" si="169"/>
        <v>0</v>
      </c>
    </row>
    <row r="4416" spans="1:6" x14ac:dyDescent="0.3">
      <c r="A4416" s="3"/>
      <c r="B4416" s="4"/>
      <c r="C4416" s="3"/>
      <c r="D4416" s="3">
        <f t="shared" si="170"/>
        <v>6500</v>
      </c>
      <c r="E4416" s="3"/>
      <c r="F4416" s="3">
        <f t="shared" si="169"/>
        <v>0</v>
      </c>
    </row>
    <row r="4417" spans="1:6" x14ac:dyDescent="0.3">
      <c r="A4417" s="3"/>
      <c r="B4417" s="4"/>
      <c r="C4417" s="3"/>
      <c r="D4417" s="3">
        <f t="shared" si="170"/>
        <v>6600</v>
      </c>
      <c r="E4417" s="3"/>
      <c r="F4417" s="3">
        <f t="shared" si="169"/>
        <v>0</v>
      </c>
    </row>
    <row r="4418" spans="1:6" x14ac:dyDescent="0.3">
      <c r="A4418" s="3"/>
      <c r="B4418" s="4"/>
      <c r="C4418" s="3"/>
      <c r="D4418" s="3">
        <f t="shared" si="170"/>
        <v>6700</v>
      </c>
      <c r="E4418" s="3"/>
      <c r="F4418" s="3">
        <f t="shared" si="169"/>
        <v>0</v>
      </c>
    </row>
    <row r="4419" spans="1:6" x14ac:dyDescent="0.3">
      <c r="A4419" s="3"/>
      <c r="B4419" s="4"/>
      <c r="C4419" s="3"/>
      <c r="D4419" s="3">
        <f t="shared" si="170"/>
        <v>6800</v>
      </c>
      <c r="E4419" s="3"/>
      <c r="F4419" s="3">
        <f t="shared" si="169"/>
        <v>0</v>
      </c>
    </row>
    <row r="4420" spans="1:6" x14ac:dyDescent="0.3">
      <c r="A4420" s="3"/>
      <c r="B4420" s="4"/>
      <c r="C4420" s="3"/>
      <c r="D4420" s="3">
        <f t="shared" si="170"/>
        <v>6900</v>
      </c>
      <c r="E4420" s="3"/>
      <c r="F4420" s="3">
        <f t="shared" si="169"/>
        <v>0</v>
      </c>
    </row>
    <row r="4421" spans="1:6" x14ac:dyDescent="0.3">
      <c r="A4421" s="3"/>
      <c r="B4421" s="4"/>
      <c r="C4421" s="3"/>
      <c r="D4421" s="3">
        <f t="shared" si="170"/>
        <v>7000</v>
      </c>
      <c r="E4421" s="3"/>
      <c r="F4421" s="3">
        <f t="shared" si="169"/>
        <v>0</v>
      </c>
    </row>
    <row r="4422" spans="1:6" ht="28.8" x14ac:dyDescent="0.3">
      <c r="A4422" s="3"/>
      <c r="B4422" s="4" t="s">
        <v>309</v>
      </c>
      <c r="C4422" s="3" t="s">
        <v>310</v>
      </c>
      <c r="D4422" s="3" t="s">
        <v>272</v>
      </c>
      <c r="E4422" s="3">
        <v>4</v>
      </c>
    </row>
    <row r="4423" spans="1:6" x14ac:dyDescent="0.3">
      <c r="A4423" s="3"/>
      <c r="B4423" s="4"/>
      <c r="C4423" s="3"/>
      <c r="D4423" s="3" t="s">
        <v>273</v>
      </c>
      <c r="E4423" s="3">
        <v>4.03</v>
      </c>
    </row>
    <row r="4424" spans="1:6" x14ac:dyDescent="0.3">
      <c r="A4424" s="3"/>
      <c r="B4424" s="4"/>
      <c r="C4424" s="3" t="s">
        <v>311</v>
      </c>
      <c r="D4424" s="4" t="s">
        <v>274</v>
      </c>
      <c r="E4424" s="3">
        <v>2.08</v>
      </c>
    </row>
    <row r="4425" spans="1:6" x14ac:dyDescent="0.3">
      <c r="A4425" s="3"/>
      <c r="B4425" s="4"/>
      <c r="C4425" s="3" t="s">
        <v>312</v>
      </c>
      <c r="D4425" s="4" t="s">
        <v>275</v>
      </c>
      <c r="E4425" s="3">
        <v>245</v>
      </c>
    </row>
    <row r="4426" spans="1:6" x14ac:dyDescent="0.3">
      <c r="A4426" s="3"/>
      <c r="B4426" s="4"/>
      <c r="C4426" s="3" t="s">
        <v>313</v>
      </c>
      <c r="D4426" s="4" t="s">
        <v>276</v>
      </c>
      <c r="E4426" s="3">
        <v>0.61199999999999999</v>
      </c>
    </row>
    <row r="4427" spans="1:6" ht="28.8" x14ac:dyDescent="0.3">
      <c r="A4427" s="3"/>
      <c r="B4427" s="4"/>
      <c r="C4427" s="3" t="s">
        <v>314</v>
      </c>
      <c r="D4427" s="4" t="s">
        <v>277</v>
      </c>
      <c r="E4427" s="3">
        <v>408</v>
      </c>
    </row>
    <row r="4428" spans="1:6" x14ac:dyDescent="0.3">
      <c r="A4428" s="3"/>
      <c r="B4428" s="4"/>
      <c r="C4428" s="3"/>
      <c r="D4428" s="3">
        <f>2500</f>
        <v>2500</v>
      </c>
      <c r="E4428" s="3"/>
      <c r="F4428" s="3">
        <f>E4428*D4428*2*PI()/60/550</f>
        <v>0</v>
      </c>
    </row>
    <row r="4429" spans="1:6" x14ac:dyDescent="0.3">
      <c r="A4429" s="3"/>
      <c r="B4429" s="4"/>
      <c r="C4429" s="3"/>
      <c r="D4429" s="3">
        <f>2600</f>
        <v>2600</v>
      </c>
      <c r="E4429" s="3"/>
      <c r="F4429" s="3">
        <f t="shared" ref="F4429:F4473" si="171">E4429*D4429*2*PI()/60/550</f>
        <v>0</v>
      </c>
    </row>
    <row r="4430" spans="1:6" x14ac:dyDescent="0.3">
      <c r="A4430" s="3"/>
      <c r="B4430" s="4"/>
      <c r="C4430" s="3"/>
      <c r="D4430" s="3">
        <f t="shared" ref="D4430:D4473" si="172">D4429+100</f>
        <v>2700</v>
      </c>
      <c r="E4430" s="3"/>
      <c r="F4430" s="3">
        <f t="shared" si="171"/>
        <v>0</v>
      </c>
    </row>
    <row r="4431" spans="1:6" x14ac:dyDescent="0.3">
      <c r="A4431" s="3"/>
      <c r="B4431" s="4"/>
      <c r="C4431" s="3"/>
      <c r="D4431" s="3">
        <f t="shared" si="172"/>
        <v>2800</v>
      </c>
      <c r="E4431" s="3"/>
      <c r="F4431" s="3">
        <f t="shared" si="171"/>
        <v>0</v>
      </c>
    </row>
    <row r="4432" spans="1:6" x14ac:dyDescent="0.3">
      <c r="A4432" s="3"/>
      <c r="B4432" s="4"/>
      <c r="C4432" s="3"/>
      <c r="D4432" s="3">
        <f t="shared" si="172"/>
        <v>2900</v>
      </c>
      <c r="E4432" s="3"/>
      <c r="F4432" s="3">
        <f t="shared" si="171"/>
        <v>0</v>
      </c>
    </row>
    <row r="4433" spans="1:6" x14ac:dyDescent="0.3">
      <c r="A4433" s="3"/>
      <c r="B4433" s="4"/>
      <c r="C4433" s="3"/>
      <c r="D4433" s="3">
        <f>D4432+100</f>
        <v>3000</v>
      </c>
      <c r="E4433" s="3"/>
      <c r="F4433" s="3">
        <f t="shared" si="171"/>
        <v>0</v>
      </c>
    </row>
    <row r="4434" spans="1:6" x14ac:dyDescent="0.3">
      <c r="A4434" s="3"/>
      <c r="B4434" s="4"/>
      <c r="C4434" s="3"/>
      <c r="D4434" s="3">
        <f t="shared" si="172"/>
        <v>3100</v>
      </c>
      <c r="E4434" s="3"/>
      <c r="F4434" s="3">
        <f t="shared" si="171"/>
        <v>0</v>
      </c>
    </row>
    <row r="4435" spans="1:6" x14ac:dyDescent="0.3">
      <c r="A4435" s="3"/>
      <c r="B4435" s="4"/>
      <c r="C4435" s="3"/>
      <c r="D4435" s="3">
        <f t="shared" si="172"/>
        <v>3200</v>
      </c>
      <c r="E4435" s="3"/>
      <c r="F4435" s="3">
        <f t="shared" si="171"/>
        <v>0</v>
      </c>
    </row>
    <row r="4436" spans="1:6" x14ac:dyDescent="0.3">
      <c r="A4436" s="3"/>
      <c r="B4436" s="4"/>
      <c r="C4436" s="3"/>
      <c r="D4436" s="3">
        <f t="shared" si="172"/>
        <v>3300</v>
      </c>
      <c r="E4436" s="3"/>
      <c r="F4436" s="3">
        <f t="shared" si="171"/>
        <v>0</v>
      </c>
    </row>
    <row r="4437" spans="1:6" x14ac:dyDescent="0.3">
      <c r="A4437" s="3"/>
      <c r="B4437" s="4"/>
      <c r="C4437" s="3"/>
      <c r="D4437" s="3">
        <f t="shared" si="172"/>
        <v>3400</v>
      </c>
      <c r="E4437" s="3"/>
      <c r="F4437" s="3">
        <f t="shared" si="171"/>
        <v>0</v>
      </c>
    </row>
    <row r="4438" spans="1:6" x14ac:dyDescent="0.3">
      <c r="A4438" s="3"/>
      <c r="B4438" s="4"/>
      <c r="C4438" s="3"/>
      <c r="D4438" s="3">
        <f t="shared" si="172"/>
        <v>3500</v>
      </c>
      <c r="E4438" s="3"/>
      <c r="F4438" s="3">
        <f t="shared" si="171"/>
        <v>0</v>
      </c>
    </row>
    <row r="4439" spans="1:6" x14ac:dyDescent="0.3">
      <c r="A4439" s="3"/>
      <c r="B4439" s="4"/>
      <c r="C4439" s="3"/>
      <c r="D4439" s="3">
        <f t="shared" si="172"/>
        <v>3600</v>
      </c>
      <c r="E4439" s="3">
        <v>499</v>
      </c>
      <c r="F4439" s="3">
        <f t="shared" si="171"/>
        <v>342.03376017628506</v>
      </c>
    </row>
    <row r="4440" spans="1:6" x14ac:dyDescent="0.3">
      <c r="A4440" s="3"/>
      <c r="B4440" s="4"/>
      <c r="C4440" s="3"/>
      <c r="D4440" s="3">
        <f t="shared" si="172"/>
        <v>3700</v>
      </c>
      <c r="E4440" s="3"/>
      <c r="F4440" s="3">
        <f t="shared" si="171"/>
        <v>0</v>
      </c>
    </row>
    <row r="4441" spans="1:6" x14ac:dyDescent="0.3">
      <c r="A4441" s="3"/>
      <c r="B4441" s="4"/>
      <c r="C4441" s="3"/>
      <c r="D4441" s="3">
        <f t="shared" si="172"/>
        <v>3800</v>
      </c>
      <c r="E4441" s="3">
        <v>496</v>
      </c>
      <c r="F4441" s="3">
        <f t="shared" si="171"/>
        <v>358.86508081733587</v>
      </c>
    </row>
    <row r="4442" spans="1:6" x14ac:dyDescent="0.3">
      <c r="A4442" s="3"/>
      <c r="B4442" s="4"/>
      <c r="C4442" s="3"/>
      <c r="D4442" s="3">
        <f t="shared" si="172"/>
        <v>3900</v>
      </c>
      <c r="E4442" s="3"/>
      <c r="F4442" s="3">
        <f t="shared" si="171"/>
        <v>0</v>
      </c>
    </row>
    <row r="4443" spans="1:6" x14ac:dyDescent="0.3">
      <c r="A4443" s="3"/>
      <c r="B4443" s="4"/>
      <c r="C4443" s="3"/>
      <c r="D4443" s="3">
        <f t="shared" si="172"/>
        <v>4000</v>
      </c>
      <c r="E4443" s="3">
        <v>496</v>
      </c>
      <c r="F4443" s="3">
        <f t="shared" si="171"/>
        <v>377.75271664982728</v>
      </c>
    </row>
    <row r="4444" spans="1:6" x14ac:dyDescent="0.3">
      <c r="A4444" s="3"/>
      <c r="B4444" s="4"/>
      <c r="C4444" s="3"/>
      <c r="D4444" s="3">
        <f t="shared" si="172"/>
        <v>4100</v>
      </c>
      <c r="E4444" s="3"/>
      <c r="F4444" s="3">
        <f t="shared" si="171"/>
        <v>0</v>
      </c>
    </row>
    <row r="4445" spans="1:6" x14ac:dyDescent="0.3">
      <c r="A4445" s="3"/>
      <c r="B4445" s="4"/>
      <c r="C4445" s="3"/>
      <c r="D4445" s="3">
        <f t="shared" si="172"/>
        <v>4200</v>
      </c>
      <c r="E4445" s="3">
        <v>499</v>
      </c>
      <c r="F4445" s="3">
        <f t="shared" si="171"/>
        <v>399.03938687233267</v>
      </c>
    </row>
    <row r="4446" spans="1:6" x14ac:dyDescent="0.3">
      <c r="A4446" s="3"/>
      <c r="B4446" s="4"/>
      <c r="C4446" s="3"/>
      <c r="D4446" s="3">
        <f t="shared" si="172"/>
        <v>4300</v>
      </c>
      <c r="E4446" s="3"/>
      <c r="F4446" s="3">
        <f t="shared" si="171"/>
        <v>0</v>
      </c>
    </row>
    <row r="4447" spans="1:6" x14ac:dyDescent="0.3">
      <c r="A4447" s="3"/>
      <c r="B4447" s="4"/>
      <c r="C4447" s="3"/>
      <c r="D4447" s="3">
        <f t="shared" si="172"/>
        <v>4400</v>
      </c>
      <c r="E4447" s="3">
        <v>508</v>
      </c>
      <c r="F4447" s="3">
        <f t="shared" si="171"/>
        <v>425.58108480629733</v>
      </c>
    </row>
    <row r="4448" spans="1:6" x14ac:dyDescent="0.3">
      <c r="A4448" s="3"/>
      <c r="B4448" s="4"/>
      <c r="C4448" s="3"/>
      <c r="D4448" s="3">
        <f t="shared" si="172"/>
        <v>4500</v>
      </c>
      <c r="E4448" s="3"/>
      <c r="F4448" s="3">
        <f t="shared" si="171"/>
        <v>0</v>
      </c>
    </row>
    <row r="4449" spans="1:6" x14ac:dyDescent="0.3">
      <c r="A4449" s="3"/>
      <c r="B4449" s="4"/>
      <c r="C4449" s="3"/>
      <c r="D4449" s="3">
        <f t="shared" si="172"/>
        <v>4600</v>
      </c>
      <c r="E4449" s="3">
        <v>516</v>
      </c>
      <c r="F4449" s="3">
        <f t="shared" si="171"/>
        <v>451.93238318549896</v>
      </c>
    </row>
    <row r="4450" spans="1:6" x14ac:dyDescent="0.3">
      <c r="A4450" s="3"/>
      <c r="B4450" s="4"/>
      <c r="C4450" s="3"/>
      <c r="D4450" s="3">
        <f t="shared" si="172"/>
        <v>4700</v>
      </c>
      <c r="E4450" s="3"/>
      <c r="F4450" s="3">
        <f t="shared" si="171"/>
        <v>0</v>
      </c>
    </row>
    <row r="4451" spans="1:6" x14ac:dyDescent="0.3">
      <c r="A4451" s="3"/>
      <c r="B4451" s="4"/>
      <c r="C4451" s="3"/>
      <c r="D4451" s="3">
        <f t="shared" si="172"/>
        <v>4800</v>
      </c>
      <c r="E4451" s="3">
        <v>519</v>
      </c>
      <c r="F4451" s="3">
        <f t="shared" si="171"/>
        <v>474.32337082562987</v>
      </c>
    </row>
    <row r="4452" spans="1:6" x14ac:dyDescent="0.3">
      <c r="A4452" s="3"/>
      <c r="B4452" s="4"/>
      <c r="C4452" s="3"/>
      <c r="D4452" s="3">
        <f t="shared" si="172"/>
        <v>4900</v>
      </c>
      <c r="E4452" s="3"/>
      <c r="F4452" s="3">
        <f t="shared" si="171"/>
        <v>0</v>
      </c>
    </row>
    <row r="4453" spans="1:6" x14ac:dyDescent="0.3">
      <c r="A4453" s="3"/>
      <c r="B4453" s="4"/>
      <c r="C4453" s="3"/>
      <c r="D4453" s="3">
        <f t="shared" si="172"/>
        <v>5000</v>
      </c>
      <c r="E4453" s="3">
        <v>520</v>
      </c>
      <c r="F4453" s="3">
        <f t="shared" si="171"/>
        <v>495.0388423838462</v>
      </c>
    </row>
    <row r="4454" spans="1:6" x14ac:dyDescent="0.3">
      <c r="A4454" s="3"/>
      <c r="B4454" s="4"/>
      <c r="C4454" s="3"/>
      <c r="D4454" s="3">
        <f t="shared" si="172"/>
        <v>5100</v>
      </c>
      <c r="E4454" s="3"/>
      <c r="F4454" s="3">
        <f t="shared" si="171"/>
        <v>0</v>
      </c>
    </row>
    <row r="4455" spans="1:6" x14ac:dyDescent="0.3">
      <c r="A4455" s="3"/>
      <c r="B4455" s="4"/>
      <c r="C4455" s="3"/>
      <c r="D4455" s="3">
        <f t="shared" si="172"/>
        <v>5200</v>
      </c>
      <c r="E4455" s="3">
        <v>522</v>
      </c>
      <c r="F4455" s="3">
        <f t="shared" si="171"/>
        <v>516.82055144873539</v>
      </c>
    </row>
    <row r="4456" spans="1:6" x14ac:dyDescent="0.3">
      <c r="A4456" s="3"/>
      <c r="B4456" s="4"/>
      <c r="C4456" s="3"/>
      <c r="D4456" s="3">
        <f t="shared" si="172"/>
        <v>5300</v>
      </c>
      <c r="E4456" s="3"/>
      <c r="F4456" s="3">
        <f t="shared" si="171"/>
        <v>0</v>
      </c>
    </row>
    <row r="4457" spans="1:6" x14ac:dyDescent="0.3">
      <c r="A4457" s="3"/>
      <c r="B4457" s="4"/>
      <c r="C4457" s="3"/>
      <c r="D4457" s="3">
        <f t="shared" si="172"/>
        <v>5400</v>
      </c>
      <c r="E4457" s="3">
        <v>523</v>
      </c>
      <c r="F4457" s="3">
        <f t="shared" si="171"/>
        <v>537.7264225617148</v>
      </c>
    </row>
    <row r="4458" spans="1:6" x14ac:dyDescent="0.3">
      <c r="A4458" s="3"/>
      <c r="B4458" s="4"/>
      <c r="C4458" s="3"/>
      <c r="D4458" s="3">
        <f t="shared" si="172"/>
        <v>5500</v>
      </c>
      <c r="E4458" s="3"/>
      <c r="F4458" s="3">
        <f t="shared" si="171"/>
        <v>0</v>
      </c>
    </row>
    <row r="4459" spans="1:6" x14ac:dyDescent="0.3">
      <c r="A4459" s="3"/>
      <c r="B4459" s="4"/>
      <c r="C4459" s="3"/>
      <c r="D4459" s="3">
        <f t="shared" si="172"/>
        <v>5600</v>
      </c>
      <c r="E4459" s="3">
        <v>522</v>
      </c>
      <c r="F4459" s="3">
        <f t="shared" si="171"/>
        <v>556.57597848325349</v>
      </c>
    </row>
    <row r="4460" spans="1:6" x14ac:dyDescent="0.3">
      <c r="A4460" s="3"/>
      <c r="B4460" s="4"/>
      <c r="C4460" s="3"/>
      <c r="D4460" s="3">
        <f t="shared" si="172"/>
        <v>5700</v>
      </c>
      <c r="E4460" s="3"/>
      <c r="F4460" s="3">
        <f t="shared" si="171"/>
        <v>0</v>
      </c>
    </row>
    <row r="4461" spans="1:6" x14ac:dyDescent="0.3">
      <c r="A4461" s="3"/>
      <c r="B4461" s="4"/>
      <c r="C4461" s="3"/>
      <c r="D4461" s="3">
        <f t="shared" si="172"/>
        <v>5800</v>
      </c>
      <c r="E4461" s="3">
        <v>521</v>
      </c>
      <c r="F4461" s="3">
        <f t="shared" si="171"/>
        <v>575.34937458288709</v>
      </c>
    </row>
    <row r="4462" spans="1:6" x14ac:dyDescent="0.3">
      <c r="A4462" s="3"/>
      <c r="B4462" s="4"/>
      <c r="C4462" s="3"/>
      <c r="D4462" s="3">
        <f t="shared" si="172"/>
        <v>5900</v>
      </c>
      <c r="E4462" s="3"/>
      <c r="F4462" s="3">
        <f t="shared" si="171"/>
        <v>0</v>
      </c>
    </row>
    <row r="4463" spans="1:6" x14ac:dyDescent="0.3">
      <c r="A4463" s="3"/>
      <c r="B4463" s="4"/>
      <c r="C4463" s="3"/>
      <c r="D4463" s="3">
        <f t="shared" si="172"/>
        <v>6000</v>
      </c>
      <c r="E4463" s="3">
        <v>517</v>
      </c>
      <c r="F4463" s="3">
        <f t="shared" si="171"/>
        <v>590.61941887488115</v>
      </c>
    </row>
    <row r="4464" spans="1:6" x14ac:dyDescent="0.3">
      <c r="A4464" s="3"/>
      <c r="B4464" s="4"/>
      <c r="C4464" s="3"/>
      <c r="D4464" s="3">
        <f t="shared" si="172"/>
        <v>6100</v>
      </c>
      <c r="E4464" s="3"/>
      <c r="F4464" s="3">
        <f t="shared" si="171"/>
        <v>0</v>
      </c>
    </row>
    <row r="4465" spans="1:6" x14ac:dyDescent="0.3">
      <c r="A4465" s="3"/>
      <c r="B4465" s="4"/>
      <c r="C4465" s="3"/>
      <c r="D4465" s="3">
        <f t="shared" si="172"/>
        <v>6200</v>
      </c>
      <c r="E4465" s="3">
        <v>514</v>
      </c>
      <c r="F4465" s="3">
        <f t="shared" si="171"/>
        <v>606.76530111878492</v>
      </c>
    </row>
    <row r="4466" spans="1:6" x14ac:dyDescent="0.3">
      <c r="A4466" s="3"/>
      <c r="B4466" s="4"/>
      <c r="C4466" s="3"/>
      <c r="D4466" s="3">
        <f t="shared" si="172"/>
        <v>6300</v>
      </c>
      <c r="E4466" s="3"/>
      <c r="F4466" s="3">
        <f t="shared" si="171"/>
        <v>0</v>
      </c>
    </row>
    <row r="4467" spans="1:6" x14ac:dyDescent="0.3">
      <c r="A4467" s="3"/>
      <c r="B4467" s="4"/>
      <c r="C4467" s="3"/>
      <c r="D4467" s="3">
        <f t="shared" si="172"/>
        <v>6400</v>
      </c>
      <c r="E4467" s="3">
        <v>510</v>
      </c>
      <c r="F4467" s="3">
        <f t="shared" si="171"/>
        <v>621.46414674649009</v>
      </c>
    </row>
    <row r="4468" spans="1:6" x14ac:dyDescent="0.3">
      <c r="A4468" s="3"/>
      <c r="B4468" s="4"/>
      <c r="C4468" s="3"/>
      <c r="D4468" s="3">
        <f t="shared" si="172"/>
        <v>6500</v>
      </c>
      <c r="E4468" s="3"/>
      <c r="F4468" s="3">
        <f t="shared" si="171"/>
        <v>0</v>
      </c>
    </row>
    <row r="4469" spans="1:6" x14ac:dyDescent="0.3">
      <c r="A4469" s="3"/>
      <c r="B4469" s="4"/>
      <c r="C4469" s="3"/>
      <c r="D4469" s="3">
        <f t="shared" si="172"/>
        <v>6600</v>
      </c>
      <c r="E4469" s="3"/>
      <c r="F4469" s="3">
        <f t="shared" si="171"/>
        <v>0</v>
      </c>
    </row>
    <row r="4470" spans="1:6" x14ac:dyDescent="0.3">
      <c r="A4470" s="3"/>
      <c r="B4470" s="4"/>
      <c r="C4470" s="3"/>
      <c r="D4470" s="3">
        <f t="shared" si="172"/>
        <v>6700</v>
      </c>
      <c r="E4470" s="3"/>
      <c r="F4470" s="3">
        <f t="shared" si="171"/>
        <v>0</v>
      </c>
    </row>
    <row r="4471" spans="1:6" x14ac:dyDescent="0.3">
      <c r="A4471" s="3"/>
      <c r="B4471" s="4"/>
      <c r="C4471" s="3"/>
      <c r="D4471" s="3">
        <f t="shared" si="172"/>
        <v>6800</v>
      </c>
      <c r="E4471" s="3"/>
      <c r="F4471" s="3">
        <f t="shared" si="171"/>
        <v>0</v>
      </c>
    </row>
    <row r="4472" spans="1:6" x14ac:dyDescent="0.3">
      <c r="A4472" s="3"/>
      <c r="B4472" s="4"/>
      <c r="C4472" s="3"/>
      <c r="D4472" s="3">
        <f t="shared" si="172"/>
        <v>6900</v>
      </c>
      <c r="E4472" s="3"/>
      <c r="F4472" s="3">
        <f t="shared" si="171"/>
        <v>0</v>
      </c>
    </row>
    <row r="4473" spans="1:6" x14ac:dyDescent="0.3">
      <c r="A4473" s="3"/>
      <c r="B4473" s="4"/>
      <c r="C4473" s="3"/>
      <c r="D4473" s="3">
        <f t="shared" si="172"/>
        <v>7000</v>
      </c>
      <c r="E4473" s="3"/>
      <c r="F4473" s="3">
        <f t="shared" si="171"/>
        <v>0</v>
      </c>
    </row>
    <row r="4474" spans="1:6" x14ac:dyDescent="0.3">
      <c r="A4474" s="3"/>
      <c r="B4474" s="4" t="s">
        <v>73</v>
      </c>
      <c r="C4474" s="3" t="s">
        <v>315</v>
      </c>
      <c r="D4474" s="3" t="s">
        <v>272</v>
      </c>
      <c r="E4474" s="3"/>
    </row>
    <row r="4475" spans="1:6" x14ac:dyDescent="0.3">
      <c r="A4475" s="3"/>
      <c r="B4475" s="4"/>
      <c r="C4475" s="3">
        <v>10.98</v>
      </c>
      <c r="D4475" s="3" t="s">
        <v>273</v>
      </c>
      <c r="E4475" s="3"/>
    </row>
    <row r="4476" spans="1:6" x14ac:dyDescent="0.3">
      <c r="A4476" s="3"/>
      <c r="B4476" s="4"/>
      <c r="C4476" s="3" t="s">
        <v>316</v>
      </c>
      <c r="D4476" s="4" t="s">
        <v>274</v>
      </c>
      <c r="E4476" s="3">
        <v>2.08</v>
      </c>
    </row>
    <row r="4477" spans="1:6" x14ac:dyDescent="0.3">
      <c r="A4477" s="3"/>
      <c r="B4477" s="4"/>
      <c r="C4477" s="3"/>
      <c r="D4477" s="4" t="s">
        <v>275</v>
      </c>
      <c r="E4477" s="3">
        <v>254</v>
      </c>
    </row>
    <row r="4478" spans="1:6" x14ac:dyDescent="0.3">
      <c r="A4478" s="3"/>
      <c r="B4478" s="4"/>
      <c r="C4478" s="3"/>
      <c r="D4478" s="4" t="s">
        <v>276</v>
      </c>
      <c r="E4478" s="3">
        <v>0.64</v>
      </c>
    </row>
    <row r="4479" spans="1:6" ht="28.8" x14ac:dyDescent="0.3">
      <c r="A4479" s="3"/>
      <c r="B4479" s="4"/>
      <c r="C4479" s="3"/>
      <c r="D4479" s="4" t="s">
        <v>277</v>
      </c>
      <c r="E4479" s="3">
        <v>418</v>
      </c>
    </row>
    <row r="4480" spans="1:6" x14ac:dyDescent="0.3">
      <c r="A4480" s="3"/>
      <c r="B4480" s="4"/>
      <c r="C4480" s="3"/>
      <c r="D4480" s="3">
        <f>2500</f>
        <v>2500</v>
      </c>
      <c r="E4480" s="3"/>
      <c r="F4480" s="3">
        <f>E4480*D4480*2*PI()/60/550</f>
        <v>0</v>
      </c>
    </row>
    <row r="4481" spans="1:6" x14ac:dyDescent="0.3">
      <c r="A4481" s="3"/>
      <c r="B4481" s="4"/>
      <c r="C4481" s="3"/>
      <c r="D4481" s="3">
        <f>2600</f>
        <v>2600</v>
      </c>
      <c r="E4481" s="3"/>
      <c r="F4481" s="3">
        <f t="shared" ref="F4481:F4525" si="173">E4481*D4481*2*PI()/60/550</f>
        <v>0</v>
      </c>
    </row>
    <row r="4482" spans="1:6" x14ac:dyDescent="0.3">
      <c r="A4482" s="3"/>
      <c r="B4482" s="4"/>
      <c r="C4482" s="3"/>
      <c r="D4482" s="3">
        <f t="shared" ref="D4482:D4525" si="174">D4481+100</f>
        <v>2700</v>
      </c>
      <c r="E4482" s="3"/>
      <c r="F4482" s="3">
        <f t="shared" si="173"/>
        <v>0</v>
      </c>
    </row>
    <row r="4483" spans="1:6" x14ac:dyDescent="0.3">
      <c r="A4483" s="3"/>
      <c r="B4483" s="4"/>
      <c r="C4483" s="3"/>
      <c r="D4483" s="3">
        <f t="shared" si="174"/>
        <v>2800</v>
      </c>
      <c r="E4483" s="3"/>
      <c r="F4483" s="3">
        <f t="shared" si="173"/>
        <v>0</v>
      </c>
    </row>
    <row r="4484" spans="1:6" x14ac:dyDescent="0.3">
      <c r="A4484" s="3"/>
      <c r="B4484" s="4"/>
      <c r="C4484" s="3"/>
      <c r="D4484" s="3">
        <f t="shared" si="174"/>
        <v>2900</v>
      </c>
      <c r="E4484" s="3"/>
      <c r="F4484" s="3">
        <f t="shared" si="173"/>
        <v>0</v>
      </c>
    </row>
    <row r="4485" spans="1:6" x14ac:dyDescent="0.3">
      <c r="A4485" s="3"/>
      <c r="B4485" s="4"/>
      <c r="C4485" s="3"/>
      <c r="D4485" s="3">
        <f>D4484+100</f>
        <v>3000</v>
      </c>
      <c r="E4485" s="3">
        <v>440</v>
      </c>
      <c r="F4485" s="3">
        <f t="shared" si="173"/>
        <v>251.32741228718342</v>
      </c>
    </row>
    <row r="4486" spans="1:6" x14ac:dyDescent="0.3">
      <c r="A4486" s="3"/>
      <c r="B4486" s="4"/>
      <c r="C4486" s="3"/>
      <c r="D4486" s="3">
        <f t="shared" si="174"/>
        <v>3100</v>
      </c>
      <c r="E4486" s="3"/>
      <c r="F4486" s="3">
        <f t="shared" si="173"/>
        <v>0</v>
      </c>
    </row>
    <row r="4487" spans="1:6" x14ac:dyDescent="0.3">
      <c r="A4487" s="3"/>
      <c r="B4487" s="4"/>
      <c r="C4487" s="3"/>
      <c r="D4487" s="3">
        <f t="shared" si="174"/>
        <v>3200</v>
      </c>
      <c r="E4487" s="3"/>
      <c r="F4487" s="3">
        <f t="shared" si="173"/>
        <v>0</v>
      </c>
    </row>
    <row r="4488" spans="1:6" x14ac:dyDescent="0.3">
      <c r="A4488" s="3"/>
      <c r="B4488" s="4"/>
      <c r="C4488" s="3"/>
      <c r="D4488" s="3">
        <f t="shared" si="174"/>
        <v>3300</v>
      </c>
      <c r="E4488" s="3"/>
      <c r="F4488" s="3">
        <f t="shared" si="173"/>
        <v>0</v>
      </c>
    </row>
    <row r="4489" spans="1:6" x14ac:dyDescent="0.3">
      <c r="A4489" s="3"/>
      <c r="B4489" s="4"/>
      <c r="C4489" s="3"/>
      <c r="D4489" s="3">
        <f t="shared" si="174"/>
        <v>3400</v>
      </c>
      <c r="E4489" s="3"/>
      <c r="F4489" s="3">
        <f t="shared" si="173"/>
        <v>0</v>
      </c>
    </row>
    <row r="4490" spans="1:6" x14ac:dyDescent="0.3">
      <c r="A4490" s="3"/>
      <c r="B4490" s="4"/>
      <c r="C4490" s="3"/>
      <c r="D4490" s="3">
        <f t="shared" si="174"/>
        <v>3500</v>
      </c>
      <c r="E4490" s="3">
        <v>455</v>
      </c>
      <c r="F4490" s="3">
        <f t="shared" si="173"/>
        <v>303.21129096010583</v>
      </c>
    </row>
    <row r="4491" spans="1:6" x14ac:dyDescent="0.3">
      <c r="A4491" s="3"/>
      <c r="B4491" s="4"/>
      <c r="C4491" s="3"/>
      <c r="D4491" s="3">
        <f t="shared" si="174"/>
        <v>3600</v>
      </c>
      <c r="E4491" s="3"/>
      <c r="F4491" s="3">
        <f t="shared" si="173"/>
        <v>0</v>
      </c>
    </row>
    <row r="4492" spans="1:6" x14ac:dyDescent="0.3">
      <c r="A4492" s="3"/>
      <c r="B4492" s="4"/>
      <c r="C4492" s="3"/>
      <c r="D4492" s="3">
        <f t="shared" si="174"/>
        <v>3700</v>
      </c>
      <c r="E4492" s="3"/>
      <c r="F4492" s="3">
        <f t="shared" si="173"/>
        <v>0</v>
      </c>
    </row>
    <row r="4493" spans="1:6" x14ac:dyDescent="0.3">
      <c r="A4493" s="3"/>
      <c r="B4493" s="4"/>
      <c r="C4493" s="3"/>
      <c r="D4493" s="3">
        <f t="shared" si="174"/>
        <v>3800</v>
      </c>
      <c r="E4493" s="3"/>
      <c r="F4493" s="3">
        <f t="shared" si="173"/>
        <v>0</v>
      </c>
    </row>
    <row r="4494" spans="1:6" x14ac:dyDescent="0.3">
      <c r="A4494" s="3"/>
      <c r="B4494" s="4"/>
      <c r="C4494" s="3"/>
      <c r="D4494" s="3">
        <f t="shared" si="174"/>
        <v>3900</v>
      </c>
      <c r="E4494" s="3"/>
      <c r="F4494" s="3">
        <f t="shared" si="173"/>
        <v>0</v>
      </c>
    </row>
    <row r="4495" spans="1:6" x14ac:dyDescent="0.3">
      <c r="A4495" s="3"/>
      <c r="B4495" s="4"/>
      <c r="C4495" s="3"/>
      <c r="D4495" s="3">
        <f t="shared" si="174"/>
        <v>4000</v>
      </c>
      <c r="E4495" s="3">
        <v>487</v>
      </c>
      <c r="F4495" s="3">
        <f t="shared" si="173"/>
        <v>370.89833267835866</v>
      </c>
    </row>
    <row r="4496" spans="1:6" x14ac:dyDescent="0.3">
      <c r="A4496" s="3"/>
      <c r="B4496" s="4"/>
      <c r="C4496" s="3"/>
      <c r="D4496" s="3">
        <f t="shared" si="174"/>
        <v>4100</v>
      </c>
      <c r="E4496" s="3"/>
      <c r="F4496" s="3">
        <f t="shared" si="173"/>
        <v>0</v>
      </c>
    </row>
    <row r="4497" spans="1:6" x14ac:dyDescent="0.3">
      <c r="A4497" s="3"/>
      <c r="B4497" s="4"/>
      <c r="C4497" s="3"/>
      <c r="D4497" s="3">
        <f t="shared" si="174"/>
        <v>4200</v>
      </c>
      <c r="E4497" s="3"/>
      <c r="F4497" s="3">
        <f t="shared" si="173"/>
        <v>0</v>
      </c>
    </row>
    <row r="4498" spans="1:6" x14ac:dyDescent="0.3">
      <c r="A4498" s="3"/>
      <c r="B4498" s="4"/>
      <c r="C4498" s="3"/>
      <c r="D4498" s="3">
        <f t="shared" si="174"/>
        <v>4300</v>
      </c>
      <c r="E4498" s="3"/>
      <c r="F4498" s="3">
        <f t="shared" si="173"/>
        <v>0</v>
      </c>
    </row>
    <row r="4499" spans="1:6" x14ac:dyDescent="0.3">
      <c r="A4499" s="3"/>
      <c r="B4499" s="4"/>
      <c r="C4499" s="3"/>
      <c r="D4499" s="3">
        <f t="shared" si="174"/>
        <v>4400</v>
      </c>
      <c r="E4499" s="3"/>
      <c r="F4499" s="3">
        <f t="shared" si="173"/>
        <v>0</v>
      </c>
    </row>
    <row r="4500" spans="1:6" x14ac:dyDescent="0.3">
      <c r="A4500" s="3"/>
      <c r="B4500" s="4"/>
      <c r="C4500" s="3"/>
      <c r="D4500" s="3">
        <f t="shared" si="174"/>
        <v>4500</v>
      </c>
      <c r="E4500" s="3">
        <v>512</v>
      </c>
      <c r="F4500" s="3">
        <f t="shared" si="173"/>
        <v>438.68057417399297</v>
      </c>
    </row>
    <row r="4501" spans="1:6" x14ac:dyDescent="0.3">
      <c r="A4501" s="3"/>
      <c r="B4501" s="4"/>
      <c r="C4501" s="3"/>
      <c r="D4501" s="3">
        <f t="shared" si="174"/>
        <v>4600</v>
      </c>
      <c r="E4501" s="3"/>
      <c r="F4501" s="3">
        <f t="shared" si="173"/>
        <v>0</v>
      </c>
    </row>
    <row r="4502" spans="1:6" x14ac:dyDescent="0.3">
      <c r="A4502" s="3"/>
      <c r="B4502" s="4"/>
      <c r="C4502" s="3"/>
      <c r="D4502" s="3">
        <f t="shared" si="174"/>
        <v>4700</v>
      </c>
      <c r="E4502" s="3"/>
      <c r="F4502" s="3">
        <f t="shared" si="173"/>
        <v>0</v>
      </c>
    </row>
    <row r="4503" spans="1:6" x14ac:dyDescent="0.3">
      <c r="A4503" s="3"/>
      <c r="B4503" s="4"/>
      <c r="C4503" s="3"/>
      <c r="D4503" s="3">
        <f t="shared" si="174"/>
        <v>4800</v>
      </c>
      <c r="E4503" s="3"/>
      <c r="F4503" s="3">
        <f t="shared" si="173"/>
        <v>0</v>
      </c>
    </row>
    <row r="4504" spans="1:6" x14ac:dyDescent="0.3">
      <c r="A4504" s="3"/>
      <c r="B4504" s="4"/>
      <c r="C4504" s="3"/>
      <c r="D4504" s="3">
        <f t="shared" si="174"/>
        <v>4900</v>
      </c>
      <c r="E4504" s="3"/>
      <c r="F4504" s="3">
        <f t="shared" si="173"/>
        <v>0</v>
      </c>
    </row>
    <row r="4505" spans="1:6" x14ac:dyDescent="0.3">
      <c r="A4505" s="3"/>
      <c r="B4505" s="4"/>
      <c r="C4505" s="3"/>
      <c r="D4505" s="3">
        <f t="shared" si="174"/>
        <v>5000</v>
      </c>
      <c r="E4505" s="3">
        <v>555</v>
      </c>
      <c r="F4505" s="3">
        <f t="shared" si="173"/>
        <v>528.35876446737427</v>
      </c>
    </row>
    <row r="4506" spans="1:6" x14ac:dyDescent="0.3">
      <c r="A4506" s="3"/>
      <c r="B4506" s="4"/>
      <c r="C4506" s="3"/>
      <c r="D4506" s="3">
        <f t="shared" si="174"/>
        <v>5100</v>
      </c>
      <c r="E4506" s="3"/>
      <c r="F4506" s="3">
        <f t="shared" si="173"/>
        <v>0</v>
      </c>
    </row>
    <row r="4507" spans="1:6" x14ac:dyDescent="0.3">
      <c r="A4507" s="3"/>
      <c r="B4507" s="4"/>
      <c r="C4507" s="3"/>
      <c r="D4507" s="3">
        <f t="shared" si="174"/>
        <v>5200</v>
      </c>
      <c r="E4507" s="3"/>
      <c r="F4507" s="3">
        <f t="shared" si="173"/>
        <v>0</v>
      </c>
    </row>
    <row r="4508" spans="1:6" x14ac:dyDescent="0.3">
      <c r="A4508" s="3"/>
      <c r="B4508" s="4"/>
      <c r="C4508" s="3"/>
      <c r="D4508" s="3">
        <f t="shared" si="174"/>
        <v>5300</v>
      </c>
      <c r="E4508" s="3"/>
      <c r="F4508" s="3">
        <f t="shared" si="173"/>
        <v>0</v>
      </c>
    </row>
    <row r="4509" spans="1:6" x14ac:dyDescent="0.3">
      <c r="A4509" s="3"/>
      <c r="B4509" s="4"/>
      <c r="C4509" s="3"/>
      <c r="D4509" s="3">
        <f t="shared" si="174"/>
        <v>5400</v>
      </c>
      <c r="E4509" s="3"/>
      <c r="F4509" s="3">
        <f t="shared" si="173"/>
        <v>0</v>
      </c>
    </row>
    <row r="4510" spans="1:6" x14ac:dyDescent="0.3">
      <c r="A4510" s="3"/>
      <c r="B4510" s="4"/>
      <c r="C4510" s="3"/>
      <c r="D4510" s="3">
        <f t="shared" si="174"/>
        <v>5500</v>
      </c>
      <c r="E4510" s="3">
        <v>550</v>
      </c>
      <c r="F4510" s="3">
        <f t="shared" si="173"/>
        <v>575.95865315812875</v>
      </c>
    </row>
    <row r="4511" spans="1:6" x14ac:dyDescent="0.3">
      <c r="A4511" s="3"/>
      <c r="B4511" s="4"/>
      <c r="C4511" s="3"/>
      <c r="D4511" s="3">
        <f t="shared" si="174"/>
        <v>5600</v>
      </c>
      <c r="E4511" s="3"/>
      <c r="F4511" s="3">
        <f t="shared" si="173"/>
        <v>0</v>
      </c>
    </row>
    <row r="4512" spans="1:6" x14ac:dyDescent="0.3">
      <c r="A4512" s="3"/>
      <c r="B4512" s="4"/>
      <c r="C4512" s="3"/>
      <c r="D4512" s="3">
        <f t="shared" si="174"/>
        <v>5700</v>
      </c>
      <c r="E4512" s="3"/>
      <c r="F4512" s="3">
        <f t="shared" si="173"/>
        <v>0</v>
      </c>
    </row>
    <row r="4513" spans="1:6" x14ac:dyDescent="0.3">
      <c r="A4513" s="3"/>
      <c r="B4513" s="4"/>
      <c r="C4513" s="3"/>
      <c r="D4513" s="3">
        <f t="shared" si="174"/>
        <v>5800</v>
      </c>
      <c r="E4513" s="3"/>
      <c r="F4513" s="3">
        <f t="shared" si="173"/>
        <v>0</v>
      </c>
    </row>
    <row r="4514" spans="1:6" x14ac:dyDescent="0.3">
      <c r="A4514" s="3"/>
      <c r="B4514" s="4"/>
      <c r="C4514" s="3"/>
      <c r="D4514" s="3">
        <f t="shared" si="174"/>
        <v>5900</v>
      </c>
      <c r="E4514" s="3"/>
      <c r="F4514" s="3">
        <f t="shared" si="173"/>
        <v>0</v>
      </c>
    </row>
    <row r="4515" spans="1:6" x14ac:dyDescent="0.3">
      <c r="A4515" s="3"/>
      <c r="B4515" s="4"/>
      <c r="C4515" s="3"/>
      <c r="D4515" s="3">
        <f t="shared" si="174"/>
        <v>6000</v>
      </c>
      <c r="E4515" s="3">
        <v>580</v>
      </c>
      <c r="F4515" s="3">
        <f t="shared" si="173"/>
        <v>662.59045057530182</v>
      </c>
    </row>
    <row r="4516" spans="1:6" x14ac:dyDescent="0.3">
      <c r="A4516" s="3"/>
      <c r="B4516" s="4"/>
      <c r="C4516" s="3"/>
      <c r="D4516" s="3">
        <f t="shared" si="174"/>
        <v>6100</v>
      </c>
      <c r="E4516" s="3"/>
      <c r="F4516" s="3">
        <f t="shared" si="173"/>
        <v>0</v>
      </c>
    </row>
    <row r="4517" spans="1:6" x14ac:dyDescent="0.3">
      <c r="A4517" s="3"/>
      <c r="B4517" s="4"/>
      <c r="C4517" s="3"/>
      <c r="D4517" s="3">
        <f t="shared" si="174"/>
        <v>6200</v>
      </c>
      <c r="E4517" s="3"/>
      <c r="F4517" s="3">
        <f t="shared" si="173"/>
        <v>0</v>
      </c>
    </row>
    <row r="4518" spans="1:6" x14ac:dyDescent="0.3">
      <c r="A4518" s="3"/>
      <c r="B4518" s="4"/>
      <c r="C4518" s="3"/>
      <c r="D4518" s="3">
        <f t="shared" si="174"/>
        <v>6300</v>
      </c>
      <c r="E4518" s="3"/>
      <c r="F4518" s="3">
        <f t="shared" si="173"/>
        <v>0</v>
      </c>
    </row>
    <row r="4519" spans="1:6" x14ac:dyDescent="0.3">
      <c r="A4519" s="3"/>
      <c r="B4519" s="4"/>
      <c r="C4519" s="3"/>
      <c r="D4519" s="3">
        <f t="shared" si="174"/>
        <v>6400</v>
      </c>
      <c r="E4519" s="3"/>
      <c r="F4519" s="3">
        <f t="shared" si="173"/>
        <v>0</v>
      </c>
    </row>
    <row r="4520" spans="1:6" x14ac:dyDescent="0.3">
      <c r="A4520" s="3"/>
      <c r="B4520" s="4"/>
      <c r="C4520" s="3"/>
      <c r="D4520" s="3">
        <f t="shared" si="174"/>
        <v>6500</v>
      </c>
      <c r="E4520" s="3">
        <v>580</v>
      </c>
      <c r="F4520" s="3">
        <f t="shared" si="173"/>
        <v>717.80632145657694</v>
      </c>
    </row>
    <row r="4521" spans="1:6" x14ac:dyDescent="0.3">
      <c r="A4521" s="3"/>
      <c r="B4521" s="4"/>
      <c r="C4521" s="3"/>
      <c r="D4521" s="3">
        <f t="shared" si="174"/>
        <v>6600</v>
      </c>
      <c r="E4521" s="3"/>
      <c r="F4521" s="3">
        <f t="shared" si="173"/>
        <v>0</v>
      </c>
    </row>
    <row r="4522" spans="1:6" x14ac:dyDescent="0.3">
      <c r="A4522" s="3"/>
      <c r="B4522" s="4"/>
      <c r="C4522" s="3"/>
      <c r="D4522" s="3">
        <f t="shared" si="174"/>
        <v>6700</v>
      </c>
      <c r="E4522" s="3"/>
      <c r="F4522" s="3">
        <f t="shared" si="173"/>
        <v>0</v>
      </c>
    </row>
    <row r="4523" spans="1:6" x14ac:dyDescent="0.3">
      <c r="A4523" s="3"/>
      <c r="B4523" s="4"/>
      <c r="C4523" s="3"/>
      <c r="D4523" s="3">
        <f t="shared" si="174"/>
        <v>6800</v>
      </c>
      <c r="E4523" s="3"/>
      <c r="F4523" s="3">
        <f t="shared" si="173"/>
        <v>0</v>
      </c>
    </row>
    <row r="4524" spans="1:6" x14ac:dyDescent="0.3">
      <c r="A4524" s="3"/>
      <c r="B4524" s="4"/>
      <c r="C4524" s="3"/>
      <c r="D4524" s="3">
        <f t="shared" si="174"/>
        <v>6900</v>
      </c>
      <c r="E4524" s="3"/>
      <c r="F4524" s="3">
        <f t="shared" si="173"/>
        <v>0</v>
      </c>
    </row>
    <row r="4525" spans="1:6" x14ac:dyDescent="0.3">
      <c r="A4525" s="3"/>
      <c r="B4525" s="4"/>
      <c r="C4525" s="3"/>
      <c r="D4525" s="3">
        <f t="shared" si="174"/>
        <v>7000</v>
      </c>
      <c r="E4525" s="3"/>
      <c r="F4525" s="3">
        <f t="shared" si="173"/>
        <v>0</v>
      </c>
    </row>
    <row r="4526" spans="1:6" x14ac:dyDescent="0.3">
      <c r="A4526" s="3"/>
      <c r="B4526" s="4" t="s">
        <v>73</v>
      </c>
      <c r="C4526" s="3" t="s">
        <v>74</v>
      </c>
      <c r="D4526" s="3" t="s">
        <v>272</v>
      </c>
      <c r="E4526" s="3">
        <v>3.48</v>
      </c>
    </row>
    <row r="4527" spans="1:6" x14ac:dyDescent="0.3">
      <c r="A4527" s="3"/>
      <c r="B4527" s="4"/>
      <c r="C4527" s="3">
        <v>10.3</v>
      </c>
      <c r="D4527" s="3" t="s">
        <v>273</v>
      </c>
      <c r="E4527" s="3">
        <v>3.7360000000000002</v>
      </c>
    </row>
    <row r="4528" spans="1:6" x14ac:dyDescent="0.3">
      <c r="A4528" s="3"/>
      <c r="B4528" s="4"/>
      <c r="C4528" s="3"/>
      <c r="D4528" s="4" t="s">
        <v>274</v>
      </c>
      <c r="E4528" s="3">
        <v>2</v>
      </c>
    </row>
    <row r="4529" spans="1:6" x14ac:dyDescent="0.3">
      <c r="A4529" s="3"/>
      <c r="B4529" s="4"/>
      <c r="C4529" s="3"/>
      <c r="D4529" s="4" t="s">
        <v>275</v>
      </c>
      <c r="E4529" s="3">
        <v>229</v>
      </c>
    </row>
    <row r="4530" spans="1:6" x14ac:dyDescent="0.3">
      <c r="A4530" s="3"/>
      <c r="B4530" s="4"/>
      <c r="C4530" s="3"/>
      <c r="D4530" s="4" t="s">
        <v>276</v>
      </c>
      <c r="E4530" s="3">
        <v>0.54300000000000004</v>
      </c>
    </row>
    <row r="4531" spans="1:6" ht="28.8" x14ac:dyDescent="0.3">
      <c r="A4531" s="3"/>
      <c r="B4531" s="4"/>
      <c r="C4531" s="3"/>
      <c r="D4531" s="4" t="s">
        <v>277</v>
      </c>
      <c r="E4531" s="3">
        <v>305</v>
      </c>
    </row>
    <row r="4532" spans="1:6" x14ac:dyDescent="0.3">
      <c r="A4532" s="3"/>
      <c r="B4532" s="4"/>
      <c r="C4532" s="3"/>
      <c r="D4532" s="3">
        <f>2500</f>
        <v>2500</v>
      </c>
      <c r="E4532" s="3"/>
      <c r="F4532" s="3">
        <f>E4532*D4532*2*PI()/60/550</f>
        <v>0</v>
      </c>
    </row>
    <row r="4533" spans="1:6" x14ac:dyDescent="0.3">
      <c r="A4533" s="3"/>
      <c r="B4533" s="4"/>
      <c r="C4533" s="3"/>
      <c r="D4533" s="3">
        <f>2600</f>
        <v>2600</v>
      </c>
      <c r="E4533" s="3">
        <v>298</v>
      </c>
      <c r="F4533" s="3">
        <f t="shared" ref="F4533:F4577" si="175">E4533*D4533*2*PI()/60/550</f>
        <v>147.52157503038615</v>
      </c>
    </row>
    <row r="4534" spans="1:6" x14ac:dyDescent="0.3">
      <c r="A4534" s="3"/>
      <c r="B4534" s="4"/>
      <c r="C4534" s="3"/>
      <c r="D4534" s="3">
        <f t="shared" ref="D4534:D4577" si="176">D4533+100</f>
        <v>2700</v>
      </c>
      <c r="E4534" s="3"/>
      <c r="F4534" s="3">
        <f t="shared" si="175"/>
        <v>0</v>
      </c>
    </row>
    <row r="4535" spans="1:6" x14ac:dyDescent="0.3">
      <c r="A4535" s="3"/>
      <c r="B4535" s="4"/>
      <c r="C4535" s="3"/>
      <c r="D4535" s="3">
        <f t="shared" si="176"/>
        <v>2800</v>
      </c>
      <c r="E4535" s="3">
        <v>309</v>
      </c>
      <c r="F4535" s="3">
        <f t="shared" si="175"/>
        <v>164.73369478096296</v>
      </c>
    </row>
    <row r="4536" spans="1:6" x14ac:dyDescent="0.3">
      <c r="A4536" s="3"/>
      <c r="B4536" s="4"/>
      <c r="C4536" s="3"/>
      <c r="D4536" s="3">
        <f t="shared" si="176"/>
        <v>2900</v>
      </c>
      <c r="E4536" s="3"/>
      <c r="F4536" s="3">
        <f t="shared" si="175"/>
        <v>0</v>
      </c>
    </row>
    <row r="4537" spans="1:6" x14ac:dyDescent="0.3">
      <c r="A4537" s="3"/>
      <c r="B4537" s="4"/>
      <c r="C4537" s="3"/>
      <c r="D4537" s="3">
        <f>D4536+100</f>
        <v>3000</v>
      </c>
      <c r="E4537" s="3">
        <v>316</v>
      </c>
      <c r="F4537" s="3">
        <f t="shared" si="175"/>
        <v>180.49877791534087</v>
      </c>
    </row>
    <row r="4538" spans="1:6" x14ac:dyDescent="0.3">
      <c r="A4538" s="3"/>
      <c r="B4538" s="4"/>
      <c r="C4538" s="3"/>
      <c r="D4538" s="3">
        <f t="shared" si="176"/>
        <v>3100</v>
      </c>
      <c r="E4538" s="3"/>
      <c r="F4538" s="3">
        <f t="shared" si="175"/>
        <v>0</v>
      </c>
    </row>
    <row r="4539" spans="1:6" x14ac:dyDescent="0.3">
      <c r="A4539" s="3"/>
      <c r="B4539" s="4"/>
      <c r="C4539" s="3"/>
      <c r="D4539" s="3">
        <f t="shared" si="176"/>
        <v>3200</v>
      </c>
      <c r="E4539" s="3">
        <v>321</v>
      </c>
      <c r="F4539" s="3">
        <f t="shared" si="175"/>
        <v>195.57842265257185</v>
      </c>
    </row>
    <row r="4540" spans="1:6" x14ac:dyDescent="0.3">
      <c r="A4540" s="3"/>
      <c r="B4540" s="4"/>
      <c r="C4540" s="3"/>
      <c r="D4540" s="3">
        <f t="shared" si="176"/>
        <v>3300</v>
      </c>
      <c r="E4540" s="3"/>
      <c r="F4540" s="3">
        <f t="shared" si="175"/>
        <v>0</v>
      </c>
    </row>
    <row r="4541" spans="1:6" x14ac:dyDescent="0.3">
      <c r="A4541" s="3"/>
      <c r="B4541" s="4"/>
      <c r="C4541" s="3"/>
      <c r="D4541" s="3">
        <f t="shared" si="176"/>
        <v>3400</v>
      </c>
      <c r="E4541" s="3">
        <v>319</v>
      </c>
      <c r="F4541" s="3">
        <f t="shared" si="175"/>
        <v>206.50735709596907</v>
      </c>
    </row>
    <row r="4542" spans="1:6" x14ac:dyDescent="0.3">
      <c r="A4542" s="3"/>
      <c r="B4542" s="4"/>
      <c r="C4542" s="3"/>
      <c r="D4542" s="3">
        <f t="shared" si="176"/>
        <v>3500</v>
      </c>
      <c r="E4542" s="3"/>
      <c r="F4542" s="3">
        <f t="shared" si="175"/>
        <v>0</v>
      </c>
    </row>
    <row r="4543" spans="1:6" x14ac:dyDescent="0.3">
      <c r="A4543" s="3"/>
      <c r="B4543" s="4"/>
      <c r="C4543" s="3"/>
      <c r="D4543" s="3">
        <f t="shared" si="176"/>
        <v>3600</v>
      </c>
      <c r="E4543" s="3">
        <v>317</v>
      </c>
      <c r="F4543" s="3">
        <f t="shared" si="175"/>
        <v>217.28397189555588</v>
      </c>
    </row>
    <row r="4544" spans="1:6" x14ac:dyDescent="0.3">
      <c r="A4544" s="3"/>
      <c r="B4544" s="4"/>
      <c r="C4544" s="3"/>
      <c r="D4544" s="3">
        <f t="shared" si="176"/>
        <v>3700</v>
      </c>
      <c r="E4544" s="3"/>
      <c r="F4544" s="3">
        <f t="shared" si="175"/>
        <v>0</v>
      </c>
    </row>
    <row r="4545" spans="1:6" x14ac:dyDescent="0.3">
      <c r="A4545" s="3"/>
      <c r="B4545" s="4"/>
      <c r="C4545" s="3"/>
      <c r="D4545" s="3">
        <f t="shared" si="176"/>
        <v>3800</v>
      </c>
      <c r="E4545" s="3">
        <v>331</v>
      </c>
      <c r="F4545" s="3">
        <f t="shared" si="175"/>
        <v>239.48455998092371</v>
      </c>
    </row>
    <row r="4546" spans="1:6" x14ac:dyDescent="0.3">
      <c r="A4546" s="3"/>
      <c r="B4546" s="4"/>
      <c r="C4546" s="3"/>
      <c r="D4546" s="3">
        <f t="shared" si="176"/>
        <v>3900</v>
      </c>
      <c r="E4546" s="3"/>
      <c r="F4546" s="3">
        <f t="shared" si="175"/>
        <v>0</v>
      </c>
    </row>
    <row r="4547" spans="1:6" x14ac:dyDescent="0.3">
      <c r="A4547" s="3"/>
      <c r="B4547" s="4"/>
      <c r="C4547" s="3"/>
      <c r="D4547" s="3">
        <f t="shared" si="176"/>
        <v>4000</v>
      </c>
      <c r="E4547" s="3">
        <v>346</v>
      </c>
      <c r="F4547" s="3">
        <f t="shared" si="175"/>
        <v>263.5129837920166</v>
      </c>
    </row>
    <row r="4548" spans="1:6" x14ac:dyDescent="0.3">
      <c r="A4548" s="3"/>
      <c r="B4548" s="4"/>
      <c r="C4548" s="3"/>
      <c r="D4548" s="3">
        <f t="shared" si="176"/>
        <v>4100</v>
      </c>
      <c r="E4548" s="3"/>
      <c r="F4548" s="3">
        <f t="shared" si="175"/>
        <v>0</v>
      </c>
    </row>
    <row r="4549" spans="1:6" x14ac:dyDescent="0.3">
      <c r="A4549" s="3"/>
      <c r="B4549" s="4"/>
      <c r="C4549" s="3"/>
      <c r="D4549" s="3">
        <f t="shared" si="176"/>
        <v>4200</v>
      </c>
      <c r="E4549" s="3">
        <v>354</v>
      </c>
      <c r="F4549" s="3">
        <f t="shared" si="175"/>
        <v>283.08605802165482</v>
      </c>
    </row>
    <row r="4550" spans="1:6" x14ac:dyDescent="0.3">
      <c r="A4550" s="3"/>
      <c r="B4550" s="4"/>
      <c r="C4550" s="3"/>
      <c r="D4550" s="3">
        <f t="shared" si="176"/>
        <v>4300</v>
      </c>
      <c r="E4550" s="3"/>
      <c r="F4550" s="3">
        <f t="shared" si="175"/>
        <v>0</v>
      </c>
    </row>
    <row r="4551" spans="1:6" x14ac:dyDescent="0.3">
      <c r="A4551" s="3"/>
      <c r="B4551" s="4"/>
      <c r="C4551" s="3"/>
      <c r="D4551" s="3">
        <f t="shared" si="176"/>
        <v>4400</v>
      </c>
      <c r="E4551" s="3">
        <v>357</v>
      </c>
      <c r="F4551" s="3">
        <f t="shared" si="175"/>
        <v>299.07962062174829</v>
      </c>
    </row>
    <row r="4552" spans="1:6" x14ac:dyDescent="0.3">
      <c r="A4552" s="3"/>
      <c r="B4552" s="4"/>
      <c r="C4552" s="3"/>
      <c r="D4552" s="3">
        <f t="shared" si="176"/>
        <v>4500</v>
      </c>
      <c r="E4552" s="3"/>
      <c r="F4552" s="3">
        <f t="shared" si="175"/>
        <v>0</v>
      </c>
    </row>
    <row r="4553" spans="1:6" x14ac:dyDescent="0.3">
      <c r="A4553" s="3"/>
      <c r="B4553" s="4"/>
      <c r="C4553" s="3"/>
      <c r="D4553" s="3">
        <f t="shared" si="176"/>
        <v>4600</v>
      </c>
      <c r="E4553" s="3">
        <v>360</v>
      </c>
      <c r="F4553" s="3">
        <f t="shared" si="175"/>
        <v>315.30166268755744</v>
      </c>
    </row>
    <row r="4554" spans="1:6" x14ac:dyDescent="0.3">
      <c r="A4554" s="3"/>
      <c r="B4554" s="4"/>
      <c r="C4554" s="3"/>
      <c r="D4554" s="3">
        <f t="shared" si="176"/>
        <v>4700</v>
      </c>
      <c r="E4554" s="3"/>
      <c r="F4554" s="3">
        <f t="shared" si="175"/>
        <v>0</v>
      </c>
    </row>
    <row r="4555" spans="1:6" x14ac:dyDescent="0.3">
      <c r="A4555" s="3"/>
      <c r="B4555" s="4"/>
      <c r="C4555" s="3"/>
      <c r="D4555" s="3">
        <f t="shared" si="176"/>
        <v>4800</v>
      </c>
      <c r="E4555" s="3">
        <v>363</v>
      </c>
      <c r="F4555" s="3">
        <f t="shared" si="175"/>
        <v>331.7521842190821</v>
      </c>
    </row>
    <row r="4556" spans="1:6" x14ac:dyDescent="0.3">
      <c r="A4556" s="3"/>
      <c r="B4556" s="4"/>
      <c r="C4556" s="3"/>
      <c r="D4556" s="3">
        <f t="shared" si="176"/>
        <v>4900</v>
      </c>
      <c r="E4556" s="3"/>
      <c r="F4556" s="3">
        <f t="shared" si="175"/>
        <v>0</v>
      </c>
    </row>
    <row r="4557" spans="1:6" x14ac:dyDescent="0.3">
      <c r="A4557" s="3"/>
      <c r="B4557" s="4"/>
      <c r="C4557" s="3"/>
      <c r="D4557" s="3">
        <f t="shared" si="176"/>
        <v>5000</v>
      </c>
      <c r="E4557" s="3">
        <v>364</v>
      </c>
      <c r="F4557" s="3">
        <f t="shared" si="175"/>
        <v>346.5271896686923</v>
      </c>
    </row>
    <row r="4558" spans="1:6" x14ac:dyDescent="0.3">
      <c r="A4558" s="3"/>
      <c r="B4558" s="4"/>
      <c r="C4558" s="3"/>
      <c r="D4558" s="3">
        <f t="shared" si="176"/>
        <v>5100</v>
      </c>
      <c r="E4558" s="3"/>
      <c r="F4558" s="3">
        <f t="shared" si="175"/>
        <v>0</v>
      </c>
    </row>
    <row r="4559" spans="1:6" x14ac:dyDescent="0.3">
      <c r="A4559" s="3"/>
      <c r="B4559" s="4"/>
      <c r="C4559" s="3"/>
      <c r="D4559" s="3">
        <f t="shared" si="176"/>
        <v>5200</v>
      </c>
      <c r="E4559" s="3">
        <v>361</v>
      </c>
      <c r="F4559" s="3">
        <f t="shared" si="175"/>
        <v>357.41804420113698</v>
      </c>
    </row>
    <row r="4560" spans="1:6" x14ac:dyDescent="0.3">
      <c r="A4560" s="3"/>
      <c r="B4560" s="4"/>
      <c r="C4560" s="3"/>
      <c r="D4560" s="3">
        <f t="shared" si="176"/>
        <v>5300</v>
      </c>
      <c r="E4560" s="3"/>
      <c r="F4560" s="3">
        <f t="shared" si="175"/>
        <v>0</v>
      </c>
    </row>
    <row r="4561" spans="1:6" x14ac:dyDescent="0.3">
      <c r="A4561" s="3"/>
      <c r="B4561" s="4"/>
      <c r="C4561" s="3"/>
      <c r="D4561" s="3">
        <f t="shared" si="176"/>
        <v>5400</v>
      </c>
      <c r="E4561" s="3">
        <v>356</v>
      </c>
      <c r="F4561" s="3">
        <f t="shared" si="175"/>
        <v>366.02410407642532</v>
      </c>
    </row>
    <row r="4562" spans="1:6" x14ac:dyDescent="0.3">
      <c r="A4562" s="3"/>
      <c r="B4562" s="4"/>
      <c r="C4562" s="3"/>
      <c r="D4562" s="3">
        <f t="shared" si="176"/>
        <v>5500</v>
      </c>
      <c r="E4562" s="3"/>
      <c r="F4562" s="3">
        <f t="shared" si="175"/>
        <v>0</v>
      </c>
    </row>
    <row r="4563" spans="1:6" x14ac:dyDescent="0.3">
      <c r="A4563" s="3"/>
      <c r="B4563" s="4"/>
      <c r="C4563" s="3"/>
      <c r="D4563" s="3">
        <f t="shared" si="176"/>
        <v>5600</v>
      </c>
      <c r="E4563" s="3">
        <v>351</v>
      </c>
      <c r="F4563" s="3">
        <f t="shared" si="175"/>
        <v>374.24936484218773</v>
      </c>
    </row>
    <row r="4564" spans="1:6" x14ac:dyDescent="0.3">
      <c r="A4564" s="3"/>
      <c r="B4564" s="4"/>
      <c r="C4564" s="3"/>
      <c r="D4564" s="3">
        <f t="shared" si="176"/>
        <v>5700</v>
      </c>
      <c r="E4564" s="3"/>
      <c r="F4564" s="3">
        <f t="shared" si="175"/>
        <v>0</v>
      </c>
    </row>
    <row r="4565" spans="1:6" x14ac:dyDescent="0.3">
      <c r="A4565" s="3"/>
      <c r="B4565" s="4"/>
      <c r="C4565" s="3"/>
      <c r="D4565" s="3">
        <f t="shared" si="176"/>
        <v>5800</v>
      </c>
      <c r="E4565" s="3">
        <v>345</v>
      </c>
      <c r="F4565" s="3">
        <f t="shared" si="175"/>
        <v>380.98950908079854</v>
      </c>
    </row>
    <row r="4566" spans="1:6" x14ac:dyDescent="0.3">
      <c r="A4566" s="3"/>
      <c r="B4566" s="4"/>
      <c r="C4566" s="3"/>
      <c r="D4566" s="3">
        <f t="shared" si="176"/>
        <v>5900</v>
      </c>
      <c r="E4566" s="3"/>
      <c r="F4566" s="3">
        <f t="shared" si="175"/>
        <v>0</v>
      </c>
    </row>
    <row r="4567" spans="1:6" x14ac:dyDescent="0.3">
      <c r="A4567" s="3"/>
      <c r="B4567" s="4"/>
      <c r="C4567" s="3"/>
      <c r="D4567" s="3">
        <f t="shared" si="176"/>
        <v>6000</v>
      </c>
      <c r="E4567" s="3">
        <v>340</v>
      </c>
      <c r="F4567" s="3">
        <f t="shared" si="175"/>
        <v>388.41509171655622</v>
      </c>
    </row>
    <row r="4568" spans="1:6" x14ac:dyDescent="0.3">
      <c r="A4568" s="3"/>
      <c r="B4568" s="4"/>
      <c r="C4568" s="3"/>
      <c r="D4568" s="3">
        <f t="shared" si="176"/>
        <v>6100</v>
      </c>
      <c r="E4568" s="3"/>
      <c r="F4568" s="3">
        <f t="shared" si="175"/>
        <v>0</v>
      </c>
    </row>
    <row r="4569" spans="1:6" x14ac:dyDescent="0.3">
      <c r="A4569" s="3"/>
      <c r="B4569" s="4"/>
      <c r="C4569" s="3"/>
      <c r="D4569" s="3">
        <f t="shared" si="176"/>
        <v>6200</v>
      </c>
      <c r="E4569" s="3">
        <v>333</v>
      </c>
      <c r="F4569" s="3">
        <f t="shared" si="175"/>
        <v>393.09892076372648</v>
      </c>
    </row>
    <row r="4570" spans="1:6" x14ac:dyDescent="0.3">
      <c r="A4570" s="3"/>
      <c r="B4570" s="4"/>
      <c r="C4570" s="3"/>
      <c r="D4570" s="3">
        <f t="shared" si="176"/>
        <v>6300</v>
      </c>
      <c r="E4570" s="3">
        <v>328</v>
      </c>
      <c r="F4570" s="3">
        <f t="shared" si="175"/>
        <v>393.44163996229992</v>
      </c>
    </row>
    <row r="4571" spans="1:6" x14ac:dyDescent="0.3">
      <c r="A4571" s="3"/>
      <c r="B4571" s="4"/>
      <c r="C4571" s="3"/>
      <c r="D4571" s="3">
        <f t="shared" si="176"/>
        <v>6400</v>
      </c>
      <c r="E4571" s="3">
        <v>312</v>
      </c>
      <c r="F4571" s="3">
        <f t="shared" si="175"/>
        <v>380.18983095079392</v>
      </c>
    </row>
    <row r="4572" spans="1:6" x14ac:dyDescent="0.3">
      <c r="A4572" s="3"/>
      <c r="B4572" s="4"/>
      <c r="C4572" s="3"/>
      <c r="D4572" s="3">
        <f t="shared" si="176"/>
        <v>6500</v>
      </c>
      <c r="E4572" s="3"/>
      <c r="F4572" s="3">
        <f t="shared" si="175"/>
        <v>0</v>
      </c>
    </row>
    <row r="4573" spans="1:6" x14ac:dyDescent="0.3">
      <c r="A4573" s="3"/>
      <c r="B4573" s="4"/>
      <c r="C4573" s="3"/>
      <c r="D4573" s="3">
        <f t="shared" si="176"/>
        <v>6600</v>
      </c>
      <c r="E4573" s="3"/>
      <c r="F4573" s="3">
        <f t="shared" si="175"/>
        <v>0</v>
      </c>
    </row>
    <row r="4574" spans="1:6" x14ac:dyDescent="0.3">
      <c r="A4574" s="3"/>
      <c r="B4574" s="4"/>
      <c r="C4574" s="3"/>
      <c r="D4574" s="3">
        <f t="shared" si="176"/>
        <v>6700</v>
      </c>
      <c r="E4574" s="3"/>
      <c r="F4574" s="3">
        <f t="shared" si="175"/>
        <v>0</v>
      </c>
    </row>
    <row r="4575" spans="1:6" x14ac:dyDescent="0.3">
      <c r="A4575" s="3"/>
      <c r="B4575" s="4"/>
      <c r="C4575" s="3"/>
      <c r="D4575" s="3">
        <f t="shared" si="176"/>
        <v>6800</v>
      </c>
      <c r="E4575" s="3"/>
      <c r="F4575" s="3">
        <f t="shared" si="175"/>
        <v>0</v>
      </c>
    </row>
    <row r="4576" spans="1:6" x14ac:dyDescent="0.3">
      <c r="A4576" s="3"/>
      <c r="B4576" s="4"/>
      <c r="C4576" s="3"/>
      <c r="D4576" s="3">
        <f t="shared" si="176"/>
        <v>6900</v>
      </c>
      <c r="E4576" s="3"/>
      <c r="F4576" s="3">
        <f t="shared" si="175"/>
        <v>0</v>
      </c>
    </row>
    <row r="4577" spans="1:6" x14ac:dyDescent="0.3">
      <c r="A4577" s="3"/>
      <c r="B4577" s="4"/>
      <c r="C4577" s="3"/>
      <c r="D4577" s="3">
        <f t="shared" si="176"/>
        <v>7000</v>
      </c>
      <c r="E4577" s="3"/>
      <c r="F4577" s="3">
        <f t="shared" si="175"/>
        <v>0</v>
      </c>
    </row>
    <row r="4578" spans="1:6" x14ac:dyDescent="0.3">
      <c r="A4578" s="3"/>
      <c r="B4578" s="4" t="s">
        <v>73</v>
      </c>
      <c r="C4578" s="3" t="s">
        <v>100</v>
      </c>
      <c r="D4578" s="3" t="s">
        <v>272</v>
      </c>
      <c r="E4578" s="3">
        <v>4.25</v>
      </c>
    </row>
    <row r="4579" spans="1:6" x14ac:dyDescent="0.3">
      <c r="A4579" s="3"/>
      <c r="B4579" s="4"/>
      <c r="C4579" s="3">
        <v>10.5</v>
      </c>
      <c r="D4579" s="3" t="s">
        <v>273</v>
      </c>
      <c r="E4579" s="3">
        <v>4.3099999999999996</v>
      </c>
    </row>
    <row r="4580" spans="1:6" x14ac:dyDescent="0.3">
      <c r="A4580" s="3"/>
      <c r="B4580" s="4"/>
      <c r="C4580" s="3"/>
      <c r="D4580" s="4" t="s">
        <v>274</v>
      </c>
      <c r="E4580" s="3">
        <v>2.25</v>
      </c>
    </row>
    <row r="4581" spans="1:6" x14ac:dyDescent="0.3">
      <c r="A4581" s="3"/>
      <c r="B4581" s="4"/>
      <c r="C4581" s="3"/>
      <c r="D4581" s="4" t="s">
        <v>275</v>
      </c>
      <c r="E4581" s="3">
        <v>244</v>
      </c>
    </row>
    <row r="4582" spans="1:6" x14ac:dyDescent="0.3">
      <c r="A4582" s="3"/>
      <c r="B4582" s="4"/>
      <c r="C4582" s="3"/>
      <c r="D4582" s="4" t="s">
        <v>276</v>
      </c>
      <c r="E4582" s="3">
        <v>0.55000000000000004</v>
      </c>
    </row>
    <row r="4583" spans="1:6" ht="28.8" x14ac:dyDescent="0.3">
      <c r="A4583" s="3"/>
      <c r="B4583" s="4"/>
      <c r="C4583" s="3"/>
      <c r="D4583" s="4" t="s">
        <v>277</v>
      </c>
      <c r="E4583" s="3">
        <v>496</v>
      </c>
    </row>
    <row r="4584" spans="1:6" x14ac:dyDescent="0.3">
      <c r="A4584" s="3"/>
      <c r="B4584" s="4"/>
      <c r="C4584" s="3"/>
      <c r="D4584" s="3">
        <f>2500</f>
        <v>2500</v>
      </c>
      <c r="E4584" s="3"/>
      <c r="F4584" s="3">
        <f>E4584*D4584*2*PI()/60/550</f>
        <v>0</v>
      </c>
    </row>
    <row r="4585" spans="1:6" x14ac:dyDescent="0.3">
      <c r="A4585" s="3"/>
      <c r="B4585" s="4"/>
      <c r="C4585" s="3"/>
      <c r="D4585" s="3">
        <f>2600</f>
        <v>2600</v>
      </c>
      <c r="E4585" s="3"/>
      <c r="F4585" s="3">
        <f t="shared" ref="F4585:F4629" si="177">E4585*D4585*2*PI()/60/550</f>
        <v>0</v>
      </c>
    </row>
    <row r="4586" spans="1:6" x14ac:dyDescent="0.3">
      <c r="A4586" s="3"/>
      <c r="B4586" s="4"/>
      <c r="C4586" s="3"/>
      <c r="D4586" s="3">
        <f t="shared" ref="D4586:D4629" si="178">D4585+100</f>
        <v>2700</v>
      </c>
      <c r="E4586" s="3"/>
      <c r="F4586" s="3">
        <f t="shared" si="177"/>
        <v>0</v>
      </c>
    </row>
    <row r="4587" spans="1:6" x14ac:dyDescent="0.3">
      <c r="A4587" s="3"/>
      <c r="B4587" s="4"/>
      <c r="C4587" s="3"/>
      <c r="D4587" s="3">
        <f t="shared" si="178"/>
        <v>2800</v>
      </c>
      <c r="E4587" s="3"/>
      <c r="F4587" s="3">
        <f t="shared" si="177"/>
        <v>0</v>
      </c>
    </row>
    <row r="4588" spans="1:6" x14ac:dyDescent="0.3">
      <c r="A4588" s="3"/>
      <c r="B4588" s="4"/>
      <c r="C4588" s="3"/>
      <c r="D4588" s="3">
        <f t="shared" si="178"/>
        <v>2900</v>
      </c>
      <c r="E4588" s="3"/>
      <c r="F4588" s="3">
        <f t="shared" si="177"/>
        <v>0</v>
      </c>
    </row>
    <row r="4589" spans="1:6" x14ac:dyDescent="0.3">
      <c r="A4589" s="3"/>
      <c r="B4589" s="4"/>
      <c r="C4589" s="3"/>
      <c r="D4589" s="3">
        <f>D4588+100</f>
        <v>3000</v>
      </c>
      <c r="E4589" s="3">
        <v>555</v>
      </c>
      <c r="F4589" s="3">
        <f t="shared" si="177"/>
        <v>317.01525868042455</v>
      </c>
    </row>
    <row r="4590" spans="1:6" x14ac:dyDescent="0.3">
      <c r="A4590" s="3"/>
      <c r="B4590" s="4"/>
      <c r="C4590" s="3"/>
      <c r="D4590" s="3">
        <f t="shared" si="178"/>
        <v>3100</v>
      </c>
      <c r="E4590" s="3"/>
      <c r="F4590" s="3">
        <f t="shared" si="177"/>
        <v>0</v>
      </c>
    </row>
    <row r="4591" spans="1:6" x14ac:dyDescent="0.3">
      <c r="A4591" s="3"/>
      <c r="B4591" s="4"/>
      <c r="C4591" s="3"/>
      <c r="D4591" s="3">
        <f t="shared" si="178"/>
        <v>3200</v>
      </c>
      <c r="E4591" s="3">
        <v>556</v>
      </c>
      <c r="F4591" s="3">
        <f t="shared" si="177"/>
        <v>338.75888783436119</v>
      </c>
    </row>
    <row r="4592" spans="1:6" x14ac:dyDescent="0.3">
      <c r="A4592" s="3"/>
      <c r="B4592" s="4"/>
      <c r="C4592" s="3"/>
      <c r="D4592" s="3">
        <f t="shared" si="178"/>
        <v>3300</v>
      </c>
      <c r="E4592" s="3"/>
      <c r="F4592" s="3">
        <f t="shared" si="177"/>
        <v>0</v>
      </c>
    </row>
    <row r="4593" spans="1:6" x14ac:dyDescent="0.3">
      <c r="A4593" s="3"/>
      <c r="B4593" s="4"/>
      <c r="C4593" s="3"/>
      <c r="D4593" s="3">
        <f t="shared" si="178"/>
        <v>3400</v>
      </c>
      <c r="E4593" s="3">
        <v>573</v>
      </c>
      <c r="F4593" s="3">
        <f t="shared" si="177"/>
        <v>370.9364125893112</v>
      </c>
    </row>
    <row r="4594" spans="1:6" x14ac:dyDescent="0.3">
      <c r="A4594" s="3"/>
      <c r="B4594" s="4"/>
      <c r="C4594" s="3"/>
      <c r="D4594" s="3">
        <f t="shared" si="178"/>
        <v>3500</v>
      </c>
      <c r="E4594" s="3"/>
      <c r="F4594" s="3">
        <f t="shared" si="177"/>
        <v>0</v>
      </c>
    </row>
    <row r="4595" spans="1:6" x14ac:dyDescent="0.3">
      <c r="A4595" s="3"/>
      <c r="B4595" s="4"/>
      <c r="C4595" s="3"/>
      <c r="D4595" s="3">
        <f t="shared" si="178"/>
        <v>3600</v>
      </c>
      <c r="E4595" s="3">
        <v>579</v>
      </c>
      <c r="F4595" s="3">
        <f t="shared" si="177"/>
        <v>396.86883194803426</v>
      </c>
    </row>
    <row r="4596" spans="1:6" x14ac:dyDescent="0.3">
      <c r="A4596" s="3"/>
      <c r="B4596" s="4"/>
      <c r="C4596" s="3"/>
      <c r="D4596" s="3">
        <f t="shared" si="178"/>
        <v>3700</v>
      </c>
      <c r="E4596" s="3"/>
      <c r="F4596" s="3">
        <f t="shared" si="177"/>
        <v>0</v>
      </c>
    </row>
    <row r="4597" spans="1:6" x14ac:dyDescent="0.3">
      <c r="A4597" s="3"/>
      <c r="B4597" s="4"/>
      <c r="C4597" s="3"/>
      <c r="D4597" s="3">
        <f t="shared" si="178"/>
        <v>3800</v>
      </c>
      <c r="E4597" s="3">
        <v>582</v>
      </c>
      <c r="F4597" s="3">
        <f t="shared" si="177"/>
        <v>421.08765531389008</v>
      </c>
    </row>
    <row r="4598" spans="1:6" x14ac:dyDescent="0.3">
      <c r="A4598" s="3"/>
      <c r="B4598" s="4"/>
      <c r="C4598" s="3"/>
      <c r="D4598" s="3">
        <f t="shared" si="178"/>
        <v>3900</v>
      </c>
      <c r="E4598" s="3"/>
      <c r="F4598" s="3">
        <f t="shared" si="177"/>
        <v>0</v>
      </c>
    </row>
    <row r="4599" spans="1:6" x14ac:dyDescent="0.3">
      <c r="A4599" s="3"/>
      <c r="B4599" s="4"/>
      <c r="C4599" s="3"/>
      <c r="D4599" s="3">
        <f t="shared" si="178"/>
        <v>4000</v>
      </c>
      <c r="E4599" s="3">
        <v>582</v>
      </c>
      <c r="F4599" s="3">
        <f t="shared" si="177"/>
        <v>443.25016348830536</v>
      </c>
    </row>
    <row r="4600" spans="1:6" x14ac:dyDescent="0.3">
      <c r="A4600" s="3"/>
      <c r="B4600" s="4"/>
      <c r="C4600" s="3"/>
      <c r="D4600" s="3">
        <f t="shared" si="178"/>
        <v>4100</v>
      </c>
      <c r="E4600" s="3"/>
      <c r="F4600" s="3">
        <f t="shared" si="177"/>
        <v>0</v>
      </c>
    </row>
    <row r="4601" spans="1:6" x14ac:dyDescent="0.3">
      <c r="A4601" s="3"/>
      <c r="B4601" s="4"/>
      <c r="C4601" s="3"/>
      <c r="D4601" s="3">
        <f t="shared" si="178"/>
        <v>4200</v>
      </c>
      <c r="E4601" s="3">
        <v>582</v>
      </c>
      <c r="F4601" s="3">
        <f t="shared" si="177"/>
        <v>465.41267166272058</v>
      </c>
    </row>
    <row r="4602" spans="1:6" x14ac:dyDescent="0.3">
      <c r="A4602" s="3"/>
      <c r="B4602" s="4"/>
      <c r="C4602" s="3"/>
      <c r="D4602" s="3">
        <f t="shared" si="178"/>
        <v>4300</v>
      </c>
      <c r="E4602" s="3"/>
      <c r="F4602" s="3">
        <f t="shared" si="177"/>
        <v>0</v>
      </c>
    </row>
    <row r="4603" spans="1:6" x14ac:dyDescent="0.3">
      <c r="A4603" s="3"/>
      <c r="B4603" s="4"/>
      <c r="C4603" s="3"/>
      <c r="D4603" s="3">
        <f t="shared" si="178"/>
        <v>4400</v>
      </c>
      <c r="E4603" s="3">
        <v>578</v>
      </c>
      <c r="F4603" s="3">
        <f t="shared" si="177"/>
        <v>484.22414767330673</v>
      </c>
    </row>
    <row r="4604" spans="1:6" x14ac:dyDescent="0.3">
      <c r="A4604" s="3"/>
      <c r="B4604" s="4"/>
      <c r="C4604" s="3"/>
      <c r="D4604" s="3">
        <f t="shared" si="178"/>
        <v>4500</v>
      </c>
      <c r="E4604" s="3"/>
      <c r="F4604" s="3">
        <f t="shared" si="177"/>
        <v>0</v>
      </c>
    </row>
    <row r="4605" spans="1:6" x14ac:dyDescent="0.3">
      <c r="A4605" s="3"/>
      <c r="B4605" s="4"/>
      <c r="C4605" s="3"/>
      <c r="D4605" s="3">
        <f t="shared" si="178"/>
        <v>4600</v>
      </c>
      <c r="E4605" s="3">
        <v>575</v>
      </c>
      <c r="F4605" s="3">
        <f t="shared" si="177"/>
        <v>503.60682234818199</v>
      </c>
    </row>
    <row r="4606" spans="1:6" x14ac:dyDescent="0.3">
      <c r="A4606" s="3"/>
      <c r="B4606" s="4"/>
      <c r="C4606" s="3"/>
      <c r="D4606" s="3">
        <f t="shared" si="178"/>
        <v>4700</v>
      </c>
      <c r="E4606" s="3"/>
      <c r="F4606" s="3">
        <f t="shared" si="177"/>
        <v>0</v>
      </c>
    </row>
    <row r="4607" spans="1:6" x14ac:dyDescent="0.3">
      <c r="A4607" s="3"/>
      <c r="B4607" s="4"/>
      <c r="C4607" s="3"/>
      <c r="D4607" s="3">
        <f t="shared" si="178"/>
        <v>4800</v>
      </c>
      <c r="E4607" s="3">
        <v>557</v>
      </c>
      <c r="F4607" s="3">
        <f t="shared" si="177"/>
        <v>509.05224961440439</v>
      </c>
    </row>
    <row r="4608" spans="1:6" x14ac:dyDescent="0.3">
      <c r="A4608" s="3"/>
      <c r="B4608" s="4"/>
      <c r="C4608" s="3"/>
      <c r="D4608" s="3">
        <f t="shared" si="178"/>
        <v>4900</v>
      </c>
      <c r="E4608" s="3"/>
      <c r="F4608" s="3">
        <f t="shared" si="177"/>
        <v>0</v>
      </c>
    </row>
    <row r="4609" spans="1:6" x14ac:dyDescent="0.3">
      <c r="A4609" s="3"/>
      <c r="B4609" s="4"/>
      <c r="C4609" s="3"/>
      <c r="D4609" s="3">
        <f t="shared" si="178"/>
        <v>5000</v>
      </c>
      <c r="E4609" s="3">
        <v>561</v>
      </c>
      <c r="F4609" s="3">
        <f t="shared" si="177"/>
        <v>534.07075111026484</v>
      </c>
    </row>
    <row r="4610" spans="1:6" x14ac:dyDescent="0.3">
      <c r="A4610" s="3"/>
      <c r="B4610" s="4"/>
      <c r="C4610" s="3"/>
      <c r="D4610" s="3">
        <f t="shared" si="178"/>
        <v>5100</v>
      </c>
      <c r="E4610" s="3"/>
      <c r="F4610" s="3">
        <f t="shared" si="177"/>
        <v>0</v>
      </c>
    </row>
    <row r="4611" spans="1:6" x14ac:dyDescent="0.3">
      <c r="A4611" s="3"/>
      <c r="B4611" s="4"/>
      <c r="C4611" s="3"/>
      <c r="D4611" s="3">
        <f t="shared" si="178"/>
        <v>5200</v>
      </c>
      <c r="E4611" s="3">
        <v>553</v>
      </c>
      <c r="F4611" s="3">
        <f t="shared" si="177"/>
        <v>547.51295967653391</v>
      </c>
    </row>
    <row r="4612" spans="1:6" x14ac:dyDescent="0.3">
      <c r="A4612" s="3"/>
      <c r="B4612" s="4"/>
      <c r="C4612" s="3"/>
      <c r="D4612" s="3">
        <f t="shared" si="178"/>
        <v>5300</v>
      </c>
      <c r="E4612" s="3"/>
      <c r="F4612" s="3">
        <f t="shared" si="177"/>
        <v>0</v>
      </c>
    </row>
    <row r="4613" spans="1:6" x14ac:dyDescent="0.3">
      <c r="A4613" s="3"/>
      <c r="B4613" s="4"/>
      <c r="C4613" s="3"/>
      <c r="D4613" s="3">
        <f t="shared" si="178"/>
        <v>5400</v>
      </c>
      <c r="E4613" s="3">
        <v>544</v>
      </c>
      <c r="F4613" s="3">
        <f t="shared" si="177"/>
        <v>559.31773207184096</v>
      </c>
    </row>
    <row r="4614" spans="1:6" x14ac:dyDescent="0.3">
      <c r="A4614" s="3"/>
      <c r="B4614" s="4"/>
      <c r="C4614" s="3"/>
      <c r="D4614" s="3">
        <f t="shared" si="178"/>
        <v>5500</v>
      </c>
      <c r="E4614" s="3"/>
      <c r="F4614" s="3">
        <f t="shared" si="177"/>
        <v>0</v>
      </c>
    </row>
    <row r="4615" spans="1:6" x14ac:dyDescent="0.3">
      <c r="A4615" s="3"/>
      <c r="B4615" s="4"/>
      <c r="C4615" s="3"/>
      <c r="D4615" s="3">
        <f t="shared" si="178"/>
        <v>5600</v>
      </c>
      <c r="E4615" s="3">
        <v>531</v>
      </c>
      <c r="F4615" s="3">
        <f t="shared" si="177"/>
        <v>566.17211604330964</v>
      </c>
    </row>
    <row r="4616" spans="1:6" x14ac:dyDescent="0.3">
      <c r="A4616" s="3"/>
      <c r="B4616" s="4"/>
      <c r="C4616" s="3"/>
      <c r="D4616" s="3">
        <f t="shared" si="178"/>
        <v>5700</v>
      </c>
      <c r="E4616" s="3"/>
      <c r="F4616" s="3">
        <f t="shared" si="177"/>
        <v>0</v>
      </c>
    </row>
    <row r="4617" spans="1:6" x14ac:dyDescent="0.3">
      <c r="A4617" s="3"/>
      <c r="B4617" s="4"/>
      <c r="C4617" s="3"/>
      <c r="D4617" s="3">
        <f t="shared" si="178"/>
        <v>5800</v>
      </c>
      <c r="E4617" s="3">
        <v>513</v>
      </c>
      <c r="F4617" s="3">
        <f t="shared" si="177"/>
        <v>566.51483524188302</v>
      </c>
    </row>
    <row r="4618" spans="1:6" x14ac:dyDescent="0.3">
      <c r="A4618" s="3"/>
      <c r="B4618" s="4"/>
      <c r="C4618" s="3"/>
      <c r="D4618" s="3">
        <f t="shared" si="178"/>
        <v>5900</v>
      </c>
      <c r="E4618" s="3"/>
      <c r="F4618" s="3">
        <f t="shared" si="177"/>
        <v>0</v>
      </c>
    </row>
    <row r="4619" spans="1:6" x14ac:dyDescent="0.3">
      <c r="A4619" s="3"/>
      <c r="B4619" s="4"/>
      <c r="C4619" s="3"/>
      <c r="D4619" s="3">
        <f t="shared" si="178"/>
        <v>6000</v>
      </c>
      <c r="E4619" s="3">
        <v>491</v>
      </c>
      <c r="F4619" s="3">
        <f t="shared" si="177"/>
        <v>560.91708833185032</v>
      </c>
    </row>
    <row r="4620" spans="1:6" x14ac:dyDescent="0.3">
      <c r="A4620" s="3"/>
      <c r="B4620" s="4"/>
      <c r="C4620" s="3"/>
      <c r="D4620" s="3">
        <f t="shared" si="178"/>
        <v>6100</v>
      </c>
      <c r="E4620" s="3"/>
      <c r="F4620" s="3">
        <f t="shared" si="177"/>
        <v>0</v>
      </c>
    </row>
    <row r="4621" spans="1:6" x14ac:dyDescent="0.3">
      <c r="A4621" s="3"/>
      <c r="B4621" s="4"/>
      <c r="C4621" s="3"/>
      <c r="D4621" s="3">
        <f t="shared" si="178"/>
        <v>6200</v>
      </c>
      <c r="E4621" s="3"/>
      <c r="F4621" s="3">
        <f t="shared" si="177"/>
        <v>0</v>
      </c>
    </row>
    <row r="4622" spans="1:6" x14ac:dyDescent="0.3">
      <c r="A4622" s="3"/>
      <c r="B4622" s="4"/>
      <c r="C4622" s="3"/>
      <c r="D4622" s="3">
        <f t="shared" si="178"/>
        <v>6300</v>
      </c>
      <c r="E4622" s="3"/>
      <c r="F4622" s="3">
        <f t="shared" si="177"/>
        <v>0</v>
      </c>
    </row>
    <row r="4623" spans="1:6" x14ac:dyDescent="0.3">
      <c r="A4623" s="3"/>
      <c r="B4623" s="4"/>
      <c r="C4623" s="3"/>
      <c r="D4623" s="3">
        <f t="shared" si="178"/>
        <v>6400</v>
      </c>
      <c r="E4623" s="3"/>
      <c r="F4623" s="3">
        <f t="shared" si="177"/>
        <v>0</v>
      </c>
    </row>
    <row r="4624" spans="1:6" x14ac:dyDescent="0.3">
      <c r="A4624" s="3"/>
      <c r="B4624" s="4"/>
      <c r="C4624" s="3"/>
      <c r="D4624" s="3">
        <f t="shared" si="178"/>
        <v>6500</v>
      </c>
      <c r="E4624" s="3"/>
      <c r="F4624" s="3">
        <f t="shared" si="177"/>
        <v>0</v>
      </c>
    </row>
    <row r="4625" spans="1:6" x14ac:dyDescent="0.3">
      <c r="A4625" s="3"/>
      <c r="B4625" s="4"/>
      <c r="C4625" s="3"/>
      <c r="D4625" s="3">
        <f t="shared" si="178"/>
        <v>6600</v>
      </c>
      <c r="E4625" s="3"/>
      <c r="F4625" s="3">
        <f t="shared" si="177"/>
        <v>0</v>
      </c>
    </row>
    <row r="4626" spans="1:6" x14ac:dyDescent="0.3">
      <c r="A4626" s="3"/>
      <c r="B4626" s="4"/>
      <c r="C4626" s="3"/>
      <c r="D4626" s="3">
        <f t="shared" si="178"/>
        <v>6700</v>
      </c>
      <c r="E4626" s="3"/>
      <c r="F4626" s="3">
        <f t="shared" si="177"/>
        <v>0</v>
      </c>
    </row>
    <row r="4627" spans="1:6" x14ac:dyDescent="0.3">
      <c r="A4627" s="3"/>
      <c r="B4627" s="4"/>
      <c r="C4627" s="3"/>
      <c r="D4627" s="3">
        <f t="shared" si="178"/>
        <v>6800</v>
      </c>
      <c r="E4627" s="3"/>
      <c r="F4627" s="3">
        <f t="shared" si="177"/>
        <v>0</v>
      </c>
    </row>
    <row r="4628" spans="1:6" x14ac:dyDescent="0.3">
      <c r="A4628" s="3"/>
      <c r="B4628" s="4"/>
      <c r="C4628" s="3"/>
      <c r="D4628" s="3">
        <f t="shared" si="178"/>
        <v>6900</v>
      </c>
      <c r="E4628" s="3"/>
      <c r="F4628" s="3">
        <f t="shared" si="177"/>
        <v>0</v>
      </c>
    </row>
    <row r="4629" spans="1:6" x14ac:dyDescent="0.3">
      <c r="A4629" s="3"/>
      <c r="B4629" s="4">
        <f>4628/52</f>
        <v>89</v>
      </c>
      <c r="C4629" s="3"/>
      <c r="D4629" s="3">
        <f t="shared" si="178"/>
        <v>7000</v>
      </c>
      <c r="E4629" s="3"/>
      <c r="F4629" s="3">
        <f t="shared" si="177"/>
        <v>0</v>
      </c>
    </row>
    <row r="4630" spans="1:6" x14ac:dyDescent="0.3">
      <c r="A4630" s="3"/>
      <c r="B4630" s="4" t="s">
        <v>317</v>
      </c>
      <c r="C4630" s="3" t="s">
        <v>318</v>
      </c>
      <c r="D4630" s="3" t="s">
        <v>272</v>
      </c>
      <c r="E4630" s="3">
        <v>4.25</v>
      </c>
    </row>
    <row r="4631" spans="1:6" x14ac:dyDescent="0.3">
      <c r="A4631" s="3"/>
      <c r="B4631" s="4"/>
      <c r="C4631" s="3"/>
      <c r="D4631" s="3" t="s">
        <v>273</v>
      </c>
      <c r="E4631" s="3">
        <v>4.3499999999999996</v>
      </c>
    </row>
    <row r="4632" spans="1:6" x14ac:dyDescent="0.3">
      <c r="A4632" s="3"/>
      <c r="B4632" s="4"/>
      <c r="C4632" s="3"/>
      <c r="D4632" s="4" t="s">
        <v>274</v>
      </c>
      <c r="E4632" s="3">
        <v>2.14</v>
      </c>
    </row>
    <row r="4633" spans="1:6" x14ac:dyDescent="0.3">
      <c r="A4633" s="3"/>
      <c r="B4633" s="4"/>
      <c r="C4633" s="3"/>
      <c r="D4633" s="4" t="s">
        <v>275</v>
      </c>
      <c r="E4633" s="3">
        <v>242</v>
      </c>
    </row>
    <row r="4634" spans="1:6" x14ac:dyDescent="0.3">
      <c r="A4634" s="3"/>
      <c r="B4634" s="4"/>
      <c r="C4634" s="3"/>
      <c r="D4634" s="4" t="s">
        <v>276</v>
      </c>
      <c r="E4634" s="3">
        <v>0.58399999999999996</v>
      </c>
    </row>
    <row r="4635" spans="1:6" ht="28.8" x14ac:dyDescent="0.3">
      <c r="A4635" s="3"/>
      <c r="B4635" s="4"/>
      <c r="C4635" s="3"/>
      <c r="D4635" s="4" t="s">
        <v>277</v>
      </c>
      <c r="E4635" s="3">
        <v>505</v>
      </c>
    </row>
    <row r="4636" spans="1:6" x14ac:dyDescent="0.3">
      <c r="A4636" s="3"/>
      <c r="B4636" s="4"/>
      <c r="C4636" s="3"/>
      <c r="D4636" s="3">
        <f>2500</f>
        <v>2500</v>
      </c>
      <c r="E4636" s="3"/>
      <c r="F4636" s="3">
        <f>E4636*D4636*2*PI()/60/550</f>
        <v>0</v>
      </c>
    </row>
    <row r="4637" spans="1:6" x14ac:dyDescent="0.3">
      <c r="A4637" s="3"/>
      <c r="B4637" s="4"/>
      <c r="C4637" s="3"/>
      <c r="D4637" s="3">
        <f>2600</f>
        <v>2600</v>
      </c>
      <c r="E4637" s="3"/>
      <c r="F4637" s="3">
        <f t="shared" ref="F4637:F4681" si="179">E4637*D4637*2*PI()/60/550</f>
        <v>0</v>
      </c>
    </row>
    <row r="4638" spans="1:6" x14ac:dyDescent="0.3">
      <c r="A4638" s="3"/>
      <c r="B4638" s="4"/>
      <c r="C4638" s="3"/>
      <c r="D4638" s="3">
        <f t="shared" ref="D4638:D4681" si="180">D4637+100</f>
        <v>2700</v>
      </c>
      <c r="E4638" s="3"/>
      <c r="F4638" s="3">
        <f t="shared" si="179"/>
        <v>0</v>
      </c>
    </row>
    <row r="4639" spans="1:6" x14ac:dyDescent="0.3">
      <c r="A4639" s="3"/>
      <c r="B4639" s="4"/>
      <c r="C4639" s="3"/>
      <c r="D4639" s="3">
        <f t="shared" si="180"/>
        <v>2800</v>
      </c>
      <c r="E4639" s="3"/>
      <c r="F4639" s="3">
        <f t="shared" si="179"/>
        <v>0</v>
      </c>
    </row>
    <row r="4640" spans="1:6" x14ac:dyDescent="0.3">
      <c r="A4640" s="3"/>
      <c r="B4640" s="4"/>
      <c r="C4640" s="3"/>
      <c r="D4640" s="3">
        <f t="shared" si="180"/>
        <v>2900</v>
      </c>
      <c r="E4640" s="3"/>
      <c r="F4640" s="3">
        <f t="shared" si="179"/>
        <v>0</v>
      </c>
    </row>
    <row r="4641" spans="1:6" x14ac:dyDescent="0.3">
      <c r="A4641" s="3"/>
      <c r="B4641" s="4"/>
      <c r="C4641" s="3"/>
      <c r="D4641" s="3">
        <f>D4640+100</f>
        <v>3000</v>
      </c>
      <c r="E4641" s="3"/>
      <c r="F4641" s="3">
        <f t="shared" si="179"/>
        <v>0</v>
      </c>
    </row>
    <row r="4642" spans="1:6" x14ac:dyDescent="0.3">
      <c r="A4642" s="3"/>
      <c r="B4642" s="4"/>
      <c r="C4642" s="3"/>
      <c r="D4642" s="3">
        <f t="shared" si="180"/>
        <v>3100</v>
      </c>
      <c r="E4642" s="3"/>
      <c r="F4642" s="3">
        <f t="shared" si="179"/>
        <v>0</v>
      </c>
    </row>
    <row r="4643" spans="1:6" x14ac:dyDescent="0.3">
      <c r="A4643" s="3"/>
      <c r="B4643" s="4"/>
      <c r="C4643" s="3"/>
      <c r="D4643" s="3">
        <f t="shared" si="180"/>
        <v>3200</v>
      </c>
      <c r="E4643" s="3"/>
      <c r="F4643" s="3">
        <f t="shared" si="179"/>
        <v>0</v>
      </c>
    </row>
    <row r="4644" spans="1:6" x14ac:dyDescent="0.3">
      <c r="A4644" s="3"/>
      <c r="B4644" s="4"/>
      <c r="C4644" s="3"/>
      <c r="D4644" s="3">
        <f t="shared" si="180"/>
        <v>3300</v>
      </c>
      <c r="E4644" s="3"/>
      <c r="F4644" s="3">
        <f t="shared" si="179"/>
        <v>0</v>
      </c>
    </row>
    <row r="4645" spans="1:6" x14ac:dyDescent="0.3">
      <c r="A4645" s="3"/>
      <c r="B4645" s="4"/>
      <c r="C4645" s="3"/>
      <c r="D4645" s="3">
        <f t="shared" si="180"/>
        <v>3400</v>
      </c>
      <c r="E4645" s="3"/>
      <c r="F4645" s="3">
        <f t="shared" si="179"/>
        <v>0</v>
      </c>
    </row>
    <row r="4646" spans="1:6" x14ac:dyDescent="0.3">
      <c r="A4646" s="3"/>
      <c r="B4646" s="4"/>
      <c r="C4646" s="3"/>
      <c r="D4646" s="3">
        <f t="shared" si="180"/>
        <v>3500</v>
      </c>
      <c r="E4646" s="3">
        <v>450</v>
      </c>
      <c r="F4646" s="3">
        <f t="shared" si="179"/>
        <v>299.87929875175297</v>
      </c>
    </row>
    <row r="4647" spans="1:6" x14ac:dyDescent="0.3">
      <c r="A4647" s="3"/>
      <c r="B4647" s="4"/>
      <c r="C4647" s="3"/>
      <c r="D4647" s="3">
        <f t="shared" si="180"/>
        <v>3600</v>
      </c>
      <c r="E4647" s="3">
        <v>459</v>
      </c>
      <c r="F4647" s="3">
        <f t="shared" si="179"/>
        <v>314.61622429041057</v>
      </c>
    </row>
    <row r="4648" spans="1:6" x14ac:dyDescent="0.3">
      <c r="A4648" s="3"/>
      <c r="B4648" s="4"/>
      <c r="C4648" s="3"/>
      <c r="D4648" s="3">
        <f t="shared" si="180"/>
        <v>3700</v>
      </c>
      <c r="E4648" s="3">
        <v>466</v>
      </c>
      <c r="F4648" s="3">
        <f t="shared" si="179"/>
        <v>328.28691232239521</v>
      </c>
    </row>
    <row r="4649" spans="1:6" x14ac:dyDescent="0.3">
      <c r="A4649" s="3"/>
      <c r="B4649" s="4"/>
      <c r="C4649" s="3"/>
      <c r="D4649" s="3">
        <f t="shared" si="180"/>
        <v>3800</v>
      </c>
      <c r="E4649" s="3">
        <v>499</v>
      </c>
      <c r="F4649" s="3">
        <f t="shared" si="179"/>
        <v>361.03563574163428</v>
      </c>
    </row>
    <row r="4650" spans="1:6" x14ac:dyDescent="0.3">
      <c r="A4650" s="3"/>
      <c r="B4650" s="4"/>
      <c r="C4650" s="3"/>
      <c r="D4650" s="3">
        <f t="shared" si="180"/>
        <v>3900</v>
      </c>
      <c r="E4650" s="3">
        <v>514</v>
      </c>
      <c r="F4650" s="3">
        <f t="shared" si="179"/>
        <v>381.67494747794547</v>
      </c>
    </row>
    <row r="4651" spans="1:6" x14ac:dyDescent="0.3">
      <c r="A4651" s="3"/>
      <c r="B4651" s="4"/>
      <c r="C4651" s="3"/>
      <c r="D4651" s="3">
        <f t="shared" si="180"/>
        <v>4000</v>
      </c>
      <c r="E4651" s="3">
        <v>52</v>
      </c>
      <c r="F4651" s="3">
        <f t="shared" si="179"/>
        <v>39.603107390707699</v>
      </c>
    </row>
    <row r="4652" spans="1:6" x14ac:dyDescent="0.3">
      <c r="A4652" s="3"/>
      <c r="B4652" s="4"/>
      <c r="C4652" s="3"/>
      <c r="D4652" s="3">
        <f t="shared" si="180"/>
        <v>4100</v>
      </c>
      <c r="E4652" s="3">
        <v>524</v>
      </c>
      <c r="F4652" s="3">
        <f t="shared" si="179"/>
        <v>409.05440345286735</v>
      </c>
    </row>
    <row r="4653" spans="1:6" x14ac:dyDescent="0.3">
      <c r="A4653" s="3"/>
      <c r="B4653" s="4"/>
      <c r="C4653" s="3"/>
      <c r="D4653" s="3">
        <f t="shared" si="180"/>
        <v>4200</v>
      </c>
      <c r="E4653" s="3">
        <v>534</v>
      </c>
      <c r="F4653" s="3">
        <f t="shared" si="179"/>
        <v>427.02812142249627</v>
      </c>
    </row>
    <row r="4654" spans="1:6" x14ac:dyDescent="0.3">
      <c r="A4654" s="3"/>
      <c r="B4654" s="4"/>
      <c r="C4654" s="3"/>
      <c r="D4654" s="3">
        <f t="shared" si="180"/>
        <v>4300</v>
      </c>
      <c r="E4654" s="3">
        <v>543</v>
      </c>
      <c r="F4654" s="3">
        <f t="shared" si="179"/>
        <v>444.56392041617016</v>
      </c>
    </row>
    <row r="4655" spans="1:6" x14ac:dyDescent="0.3">
      <c r="A4655" s="3"/>
      <c r="B4655" s="4"/>
      <c r="C4655" s="3"/>
      <c r="D4655" s="3">
        <f t="shared" si="180"/>
        <v>4400</v>
      </c>
      <c r="E4655" s="3">
        <v>552</v>
      </c>
      <c r="F4655" s="3">
        <f t="shared" si="179"/>
        <v>462.44243860841755</v>
      </c>
    </row>
    <row r="4656" spans="1:6" x14ac:dyDescent="0.3">
      <c r="A4656" s="3"/>
      <c r="B4656" s="4"/>
      <c r="C4656" s="3"/>
      <c r="D4656" s="3">
        <f t="shared" si="180"/>
        <v>4500</v>
      </c>
      <c r="E4656" s="3">
        <v>564</v>
      </c>
      <c r="F4656" s="3">
        <f t="shared" si="179"/>
        <v>483.23406998853909</v>
      </c>
    </row>
    <row r="4657" spans="1:6" x14ac:dyDescent="0.3">
      <c r="A4657" s="3"/>
      <c r="B4657" s="4"/>
      <c r="C4657" s="3"/>
      <c r="D4657" s="3">
        <f t="shared" si="180"/>
        <v>4600</v>
      </c>
      <c r="E4657" s="3">
        <v>562</v>
      </c>
      <c r="F4657" s="3">
        <f t="shared" si="179"/>
        <v>492.22092897335352</v>
      </c>
    </row>
    <row r="4658" spans="1:6" x14ac:dyDescent="0.3">
      <c r="A4658" s="3"/>
      <c r="B4658" s="4"/>
      <c r="C4658" s="3"/>
      <c r="D4658" s="3">
        <f t="shared" si="180"/>
        <v>4700</v>
      </c>
      <c r="E4658" s="3">
        <v>572</v>
      </c>
      <c r="F4658" s="3">
        <f t="shared" si="179"/>
        <v>511.87016302489695</v>
      </c>
    </row>
    <row r="4659" spans="1:6" x14ac:dyDescent="0.3">
      <c r="A4659" s="3"/>
      <c r="B4659" s="4"/>
      <c r="C4659" s="3"/>
      <c r="D4659" s="3">
        <f t="shared" si="180"/>
        <v>4800</v>
      </c>
      <c r="E4659" s="3">
        <v>611</v>
      </c>
      <c r="F4659" s="3">
        <f t="shared" si="179"/>
        <v>558.40381420897847</v>
      </c>
    </row>
    <row r="4660" spans="1:6" x14ac:dyDescent="0.3">
      <c r="A4660" s="3"/>
      <c r="B4660" s="4"/>
      <c r="C4660" s="3"/>
      <c r="D4660" s="3">
        <f t="shared" si="180"/>
        <v>4900</v>
      </c>
      <c r="E4660" s="3">
        <v>610</v>
      </c>
      <c r="F4660" s="3">
        <f t="shared" si="179"/>
        <v>569.10426918666008</v>
      </c>
    </row>
    <row r="4661" spans="1:6" x14ac:dyDescent="0.3">
      <c r="A4661" s="3"/>
      <c r="B4661" s="4"/>
      <c r="C4661" s="3"/>
      <c r="D4661" s="3">
        <f t="shared" si="180"/>
        <v>5000</v>
      </c>
      <c r="E4661" s="3">
        <v>595</v>
      </c>
      <c r="F4661" s="3">
        <f t="shared" si="179"/>
        <v>566.43867541997793</v>
      </c>
    </row>
    <row r="4662" spans="1:6" x14ac:dyDescent="0.3">
      <c r="A4662" s="3"/>
      <c r="B4662" s="4"/>
      <c r="C4662" s="3"/>
      <c r="D4662" s="3">
        <f t="shared" si="180"/>
        <v>5100</v>
      </c>
      <c r="E4662" s="3">
        <v>601</v>
      </c>
      <c r="F4662" s="3">
        <f t="shared" si="179"/>
        <v>583.59367530412578</v>
      </c>
    </row>
    <row r="4663" spans="1:6" x14ac:dyDescent="0.3">
      <c r="A4663" s="3"/>
      <c r="B4663" s="4"/>
      <c r="C4663" s="3"/>
      <c r="D4663" s="3">
        <f t="shared" si="180"/>
        <v>5200</v>
      </c>
      <c r="E4663" s="3">
        <v>599</v>
      </c>
      <c r="F4663" s="3">
        <f t="shared" si="179"/>
        <v>593.05653317584768</v>
      </c>
    </row>
    <row r="4664" spans="1:6" x14ac:dyDescent="0.3">
      <c r="A4664" s="3"/>
      <c r="B4664" s="4"/>
      <c r="C4664" s="3"/>
      <c r="D4664" s="3">
        <f t="shared" si="180"/>
        <v>5300</v>
      </c>
      <c r="E4664" s="3">
        <v>592</v>
      </c>
      <c r="F4664" s="3">
        <f t="shared" si="179"/>
        <v>597.39764302444451</v>
      </c>
    </row>
    <row r="4665" spans="1:6" x14ac:dyDescent="0.3">
      <c r="A4665" s="3"/>
      <c r="B4665" s="4"/>
      <c r="C4665" s="3"/>
      <c r="D4665" s="3">
        <f t="shared" si="180"/>
        <v>5400</v>
      </c>
      <c r="E4665" s="3">
        <v>585</v>
      </c>
      <c r="F4665" s="3">
        <f t="shared" si="179"/>
        <v>601.47219349637305</v>
      </c>
    </row>
    <row r="4666" spans="1:6" x14ac:dyDescent="0.3">
      <c r="A4666" s="3"/>
      <c r="B4666" s="4"/>
      <c r="C4666" s="3"/>
      <c r="D4666" s="3">
        <f t="shared" si="180"/>
        <v>5500</v>
      </c>
      <c r="E4666" s="3">
        <v>577</v>
      </c>
      <c r="F4666" s="3">
        <f t="shared" si="179"/>
        <v>604.23298704043691</v>
      </c>
    </row>
    <row r="4667" spans="1:6" x14ac:dyDescent="0.3">
      <c r="A4667" s="3"/>
      <c r="B4667" s="4"/>
      <c r="C4667" s="3"/>
      <c r="D4667" s="3">
        <f t="shared" si="180"/>
        <v>5600</v>
      </c>
      <c r="E4667" s="3">
        <v>571</v>
      </c>
      <c r="F4667" s="3">
        <f t="shared" si="179"/>
        <v>608.82161631022564</v>
      </c>
    </row>
    <row r="4668" spans="1:6" x14ac:dyDescent="0.3">
      <c r="A4668" s="3"/>
      <c r="B4668" s="4"/>
      <c r="C4668" s="3"/>
      <c r="D4668" s="3">
        <f t="shared" si="180"/>
        <v>5700</v>
      </c>
      <c r="E4668" s="3">
        <v>561</v>
      </c>
      <c r="F4668" s="3">
        <f t="shared" si="179"/>
        <v>608.8406562657018</v>
      </c>
    </row>
    <row r="4669" spans="1:6" x14ac:dyDescent="0.3">
      <c r="A4669" s="3"/>
      <c r="B4669" s="4"/>
      <c r="C4669" s="3"/>
      <c r="D4669" s="3">
        <f t="shared" si="180"/>
        <v>5800</v>
      </c>
      <c r="E4669" s="3">
        <v>557</v>
      </c>
      <c r="F4669" s="3">
        <f t="shared" si="179"/>
        <v>615.1048016174052</v>
      </c>
    </row>
    <row r="4670" spans="1:6" x14ac:dyDescent="0.3">
      <c r="A4670" s="3"/>
      <c r="B4670" s="4"/>
      <c r="C4670" s="3"/>
      <c r="D4670" s="3">
        <f t="shared" si="180"/>
        <v>5900</v>
      </c>
      <c r="E4670" s="3">
        <v>547</v>
      </c>
      <c r="F4670" s="3">
        <f t="shared" si="179"/>
        <v>614.47648308668727</v>
      </c>
    </row>
    <row r="4671" spans="1:6" x14ac:dyDescent="0.3">
      <c r="A4671" s="3"/>
      <c r="B4671" s="4"/>
      <c r="C4671" s="3"/>
      <c r="D4671" s="3">
        <f t="shared" si="180"/>
        <v>6000</v>
      </c>
      <c r="E4671" s="3">
        <v>535</v>
      </c>
      <c r="F4671" s="3">
        <f t="shared" si="179"/>
        <v>611.18257078928707</v>
      </c>
    </row>
    <row r="4672" spans="1:6" x14ac:dyDescent="0.3">
      <c r="A4672" s="3"/>
      <c r="B4672" s="4"/>
      <c r="C4672" s="3"/>
      <c r="D4672" s="3">
        <f t="shared" si="180"/>
        <v>6100</v>
      </c>
      <c r="E4672" s="3">
        <v>514</v>
      </c>
      <c r="F4672" s="3">
        <f t="shared" si="179"/>
        <v>596.97876400396592</v>
      </c>
    </row>
    <row r="4673" spans="1:6" x14ac:dyDescent="0.3">
      <c r="A4673" s="3"/>
      <c r="B4673" s="4"/>
      <c r="C4673" s="3"/>
      <c r="D4673" s="3">
        <f t="shared" si="180"/>
        <v>6200</v>
      </c>
      <c r="E4673" s="3"/>
      <c r="F4673" s="3">
        <f t="shared" si="179"/>
        <v>0</v>
      </c>
    </row>
    <row r="4674" spans="1:6" x14ac:dyDescent="0.3">
      <c r="A4674" s="3"/>
      <c r="B4674" s="4"/>
      <c r="C4674" s="3"/>
      <c r="D4674" s="3">
        <f t="shared" si="180"/>
        <v>6300</v>
      </c>
      <c r="E4674" s="3"/>
      <c r="F4674" s="3">
        <f t="shared" si="179"/>
        <v>0</v>
      </c>
    </row>
    <row r="4675" spans="1:6" x14ac:dyDescent="0.3">
      <c r="A4675" s="3"/>
      <c r="B4675" s="4"/>
      <c r="C4675" s="3"/>
      <c r="D4675" s="3">
        <f t="shared" si="180"/>
        <v>6400</v>
      </c>
      <c r="E4675" s="3"/>
      <c r="F4675" s="3">
        <f t="shared" si="179"/>
        <v>0</v>
      </c>
    </row>
    <row r="4676" spans="1:6" x14ac:dyDescent="0.3">
      <c r="A4676" s="3"/>
      <c r="B4676" s="4"/>
      <c r="C4676" s="3"/>
      <c r="D4676" s="3">
        <f t="shared" si="180"/>
        <v>6500</v>
      </c>
      <c r="E4676" s="3"/>
      <c r="F4676" s="3">
        <f t="shared" si="179"/>
        <v>0</v>
      </c>
    </row>
    <row r="4677" spans="1:6" x14ac:dyDescent="0.3">
      <c r="A4677" s="3"/>
      <c r="B4677" s="4"/>
      <c r="C4677" s="3"/>
      <c r="D4677" s="3">
        <f t="shared" si="180"/>
        <v>6600</v>
      </c>
      <c r="E4677" s="3"/>
      <c r="F4677" s="3">
        <f t="shared" si="179"/>
        <v>0</v>
      </c>
    </row>
    <row r="4678" spans="1:6" x14ac:dyDescent="0.3">
      <c r="A4678" s="3"/>
      <c r="B4678" s="4"/>
      <c r="C4678" s="3"/>
      <c r="D4678" s="3">
        <f t="shared" si="180"/>
        <v>6700</v>
      </c>
      <c r="E4678" s="3"/>
      <c r="F4678" s="3">
        <f t="shared" si="179"/>
        <v>0</v>
      </c>
    </row>
    <row r="4679" spans="1:6" x14ac:dyDescent="0.3">
      <c r="A4679" s="3"/>
      <c r="B4679" s="4"/>
      <c r="C4679" s="3"/>
      <c r="D4679" s="3">
        <f t="shared" si="180"/>
        <v>6800</v>
      </c>
      <c r="E4679" s="3"/>
      <c r="F4679" s="3">
        <f t="shared" si="179"/>
        <v>0</v>
      </c>
    </row>
    <row r="4680" spans="1:6" x14ac:dyDescent="0.3">
      <c r="A4680" s="3"/>
      <c r="B4680" s="4"/>
      <c r="C4680" s="3"/>
      <c r="D4680" s="3">
        <f t="shared" si="180"/>
        <v>6900</v>
      </c>
      <c r="E4680" s="3"/>
      <c r="F4680" s="3">
        <f t="shared" si="179"/>
        <v>0</v>
      </c>
    </row>
    <row r="4681" spans="1:6" x14ac:dyDescent="0.3">
      <c r="A4681" s="3"/>
      <c r="B4681" s="4"/>
      <c r="C4681" s="3"/>
      <c r="D4681" s="3">
        <f t="shared" si="180"/>
        <v>7000</v>
      </c>
      <c r="E4681" s="3"/>
      <c r="F4681" s="3">
        <f t="shared" si="179"/>
        <v>0</v>
      </c>
    </row>
    <row r="4682" spans="1:6" x14ac:dyDescent="0.3">
      <c r="A4682" s="3"/>
      <c r="B4682" s="4" t="s">
        <v>317</v>
      </c>
      <c r="C4682" s="3" t="s">
        <v>319</v>
      </c>
      <c r="D4682" s="3" t="s">
        <v>272</v>
      </c>
      <c r="E4682" s="3">
        <v>3.64</v>
      </c>
    </row>
    <row r="4683" spans="1:6" x14ac:dyDescent="0.3">
      <c r="A4683" s="3"/>
      <c r="B4683" s="4"/>
      <c r="C4683" s="3"/>
      <c r="D4683" s="3" t="s">
        <v>273</v>
      </c>
      <c r="E4683" s="3">
        <v>4.3499999999999996</v>
      </c>
    </row>
    <row r="4684" spans="1:6" x14ac:dyDescent="0.3">
      <c r="A4684" s="3"/>
      <c r="B4684" s="4"/>
      <c r="C4684" s="3"/>
      <c r="D4684" s="4" t="s">
        <v>274</v>
      </c>
      <c r="E4684" s="3">
        <v>2.2000000000000002</v>
      </c>
    </row>
    <row r="4685" spans="1:6" x14ac:dyDescent="0.3">
      <c r="A4685" s="3"/>
      <c r="B4685" s="4"/>
      <c r="C4685" s="3"/>
      <c r="D4685" s="4" t="s">
        <v>275</v>
      </c>
      <c r="E4685" s="3">
        <v>256</v>
      </c>
    </row>
    <row r="4686" spans="1:6" x14ac:dyDescent="0.3">
      <c r="A4686" s="3"/>
      <c r="B4686" s="4"/>
      <c r="C4686" s="3"/>
      <c r="D4686" s="4" t="s">
        <v>276</v>
      </c>
      <c r="E4686" s="3">
        <v>0.69699999999999995</v>
      </c>
    </row>
    <row r="4687" spans="1:6" ht="28.8" x14ac:dyDescent="0.3">
      <c r="A4687" s="3"/>
      <c r="B4687" s="4"/>
      <c r="C4687" s="3"/>
      <c r="D4687" s="4" t="s">
        <v>277</v>
      </c>
      <c r="E4687" s="3">
        <v>433</v>
      </c>
    </row>
    <row r="4688" spans="1:6" x14ac:dyDescent="0.3">
      <c r="A4688" s="3"/>
      <c r="B4688" s="4"/>
      <c r="C4688" s="3"/>
      <c r="D4688" s="3">
        <f>2500</f>
        <v>2500</v>
      </c>
      <c r="E4688" s="3"/>
      <c r="F4688" s="3">
        <f>E4688*D4688*2*PI()/60/550</f>
        <v>0</v>
      </c>
    </row>
    <row r="4689" spans="1:6" x14ac:dyDescent="0.3">
      <c r="A4689" s="3"/>
      <c r="B4689" s="4"/>
      <c r="C4689" s="3"/>
      <c r="D4689" s="3">
        <f>2600</f>
        <v>2600</v>
      </c>
      <c r="E4689" s="3"/>
      <c r="F4689" s="3">
        <f t="shared" ref="F4689:F4733" si="181">E4689*D4689*2*PI()/60/550</f>
        <v>0</v>
      </c>
    </row>
    <row r="4690" spans="1:6" x14ac:dyDescent="0.3">
      <c r="A4690" s="3"/>
      <c r="B4690" s="4"/>
      <c r="C4690" s="3"/>
      <c r="D4690" s="3">
        <f t="shared" ref="D4690:D4733" si="182">D4689+100</f>
        <v>2700</v>
      </c>
      <c r="E4690" s="3"/>
      <c r="F4690" s="3">
        <f t="shared" si="181"/>
        <v>0</v>
      </c>
    </row>
    <row r="4691" spans="1:6" x14ac:dyDescent="0.3">
      <c r="A4691" s="3"/>
      <c r="B4691" s="4"/>
      <c r="C4691" s="3"/>
      <c r="D4691" s="3">
        <f t="shared" si="182"/>
        <v>2800</v>
      </c>
      <c r="E4691" s="3"/>
      <c r="F4691" s="3">
        <f t="shared" si="181"/>
        <v>0</v>
      </c>
    </row>
    <row r="4692" spans="1:6" x14ac:dyDescent="0.3">
      <c r="A4692" s="3"/>
      <c r="B4692" s="4"/>
      <c r="C4692" s="3"/>
      <c r="D4692" s="3">
        <f t="shared" si="182"/>
        <v>2900</v>
      </c>
      <c r="E4692" s="3"/>
      <c r="F4692" s="3">
        <f t="shared" si="181"/>
        <v>0</v>
      </c>
    </row>
    <row r="4693" spans="1:6" x14ac:dyDescent="0.3">
      <c r="A4693" s="3"/>
      <c r="B4693" s="4"/>
      <c r="C4693" s="3"/>
      <c r="D4693" s="3">
        <f>D4692+100</f>
        <v>3000</v>
      </c>
      <c r="E4693" s="3">
        <v>408</v>
      </c>
      <c r="F4693" s="3">
        <f t="shared" si="181"/>
        <v>233.04905502993373</v>
      </c>
    </row>
    <row r="4694" spans="1:6" x14ac:dyDescent="0.3">
      <c r="A4694" s="3"/>
      <c r="B4694" s="4"/>
      <c r="C4694" s="3"/>
      <c r="D4694" s="3">
        <f t="shared" si="182"/>
        <v>3100</v>
      </c>
      <c r="E4694" s="3">
        <v>421</v>
      </c>
      <c r="F4694" s="3">
        <f t="shared" si="181"/>
        <v>248.4904589212145</v>
      </c>
    </row>
    <row r="4695" spans="1:6" x14ac:dyDescent="0.3">
      <c r="A4695" s="3"/>
      <c r="B4695" s="4"/>
      <c r="C4695" s="3"/>
      <c r="D4695" s="3">
        <f t="shared" si="182"/>
        <v>3200</v>
      </c>
      <c r="E4695" s="3">
        <v>425</v>
      </c>
      <c r="F4695" s="3">
        <f t="shared" si="181"/>
        <v>258.94339447770415</v>
      </c>
    </row>
    <row r="4696" spans="1:6" x14ac:dyDescent="0.3">
      <c r="A4696" s="3"/>
      <c r="B4696" s="4"/>
      <c r="C4696" s="3"/>
      <c r="D4696" s="3">
        <f t="shared" si="182"/>
        <v>3300</v>
      </c>
      <c r="E4696" s="3">
        <v>418</v>
      </c>
      <c r="F4696" s="3">
        <f t="shared" si="181"/>
        <v>262.63714584010671</v>
      </c>
    </row>
    <row r="4697" spans="1:6" x14ac:dyDescent="0.3">
      <c r="A4697" s="3"/>
      <c r="B4697" s="4"/>
      <c r="C4697" s="3"/>
      <c r="D4697" s="3">
        <f t="shared" si="182"/>
        <v>3400</v>
      </c>
      <c r="E4697" s="3">
        <v>407</v>
      </c>
      <c r="F4697" s="3">
        <f t="shared" si="181"/>
        <v>263.47490388106394</v>
      </c>
    </row>
    <row r="4698" spans="1:6" x14ac:dyDescent="0.3">
      <c r="A4698" s="3"/>
      <c r="B4698" s="4"/>
      <c r="C4698" s="3"/>
      <c r="D4698" s="3">
        <f t="shared" si="182"/>
        <v>3500</v>
      </c>
      <c r="E4698" s="3">
        <v>401</v>
      </c>
      <c r="F4698" s="3">
        <f t="shared" si="181"/>
        <v>267.22577510989544</v>
      </c>
    </row>
    <row r="4699" spans="1:6" x14ac:dyDescent="0.3">
      <c r="A4699" s="3"/>
      <c r="B4699" s="4"/>
      <c r="C4699" s="3"/>
      <c r="D4699" s="3">
        <f t="shared" si="182"/>
        <v>3600</v>
      </c>
      <c r="E4699" s="3">
        <v>393</v>
      </c>
      <c r="F4699" s="3">
        <f t="shared" si="181"/>
        <v>269.37729007871752</v>
      </c>
    </row>
    <row r="4700" spans="1:6" x14ac:dyDescent="0.3">
      <c r="A4700" s="3"/>
      <c r="B4700" s="4"/>
      <c r="C4700" s="3"/>
      <c r="D4700" s="3">
        <f t="shared" si="182"/>
        <v>3700</v>
      </c>
      <c r="E4700" s="3">
        <v>391</v>
      </c>
      <c r="F4700" s="3">
        <f t="shared" si="181"/>
        <v>275.45103587565779</v>
      </c>
    </row>
    <row r="4701" spans="1:6" x14ac:dyDescent="0.3">
      <c r="A4701" s="3"/>
      <c r="B4701" s="4"/>
      <c r="C4701" s="3"/>
      <c r="D4701" s="3">
        <f t="shared" si="182"/>
        <v>3800</v>
      </c>
      <c r="E4701" s="3">
        <v>395</v>
      </c>
      <c r="F4701" s="3">
        <f t="shared" si="181"/>
        <v>285.78973169928963</v>
      </c>
    </row>
    <row r="4702" spans="1:6" x14ac:dyDescent="0.3">
      <c r="A4702" s="3"/>
      <c r="B4702" s="4"/>
      <c r="C4702" s="3"/>
      <c r="D4702" s="3">
        <f t="shared" si="182"/>
        <v>3900</v>
      </c>
      <c r="E4702" s="3">
        <v>408</v>
      </c>
      <c r="F4702" s="3">
        <f t="shared" si="181"/>
        <v>302.96377153891387</v>
      </c>
    </row>
    <row r="4703" spans="1:6" x14ac:dyDescent="0.3">
      <c r="A4703" s="3"/>
      <c r="B4703" s="4"/>
      <c r="C4703" s="3"/>
      <c r="D4703" s="3">
        <f t="shared" si="182"/>
        <v>4000</v>
      </c>
      <c r="E4703" s="3">
        <v>424</v>
      </c>
      <c r="F4703" s="3">
        <f t="shared" si="181"/>
        <v>322.91764487807814</v>
      </c>
    </row>
    <row r="4704" spans="1:6" x14ac:dyDescent="0.3">
      <c r="A4704" s="3"/>
      <c r="B4704" s="4"/>
      <c r="C4704" s="3"/>
      <c r="D4704" s="3">
        <f t="shared" si="182"/>
        <v>4100</v>
      </c>
      <c r="E4704" s="3">
        <v>438</v>
      </c>
      <c r="F4704" s="3">
        <f t="shared" si="181"/>
        <v>341.9195204434273</v>
      </c>
    </row>
    <row r="4705" spans="1:6" x14ac:dyDescent="0.3">
      <c r="A4705" s="3"/>
      <c r="B4705" s="4"/>
      <c r="C4705" s="3"/>
      <c r="D4705" s="3">
        <f t="shared" si="182"/>
        <v>4200</v>
      </c>
      <c r="E4705" s="3">
        <v>451</v>
      </c>
      <c r="F4705" s="3">
        <f t="shared" si="181"/>
        <v>360.65483663210824</v>
      </c>
    </row>
    <row r="4706" spans="1:6" x14ac:dyDescent="0.3">
      <c r="A4706" s="3"/>
      <c r="B4706" s="4"/>
      <c r="C4706" s="3"/>
      <c r="D4706" s="3">
        <f t="shared" si="182"/>
        <v>4300</v>
      </c>
      <c r="E4706" s="3">
        <v>459</v>
      </c>
      <c r="F4706" s="3">
        <f t="shared" si="181"/>
        <v>375.79160123576816</v>
      </c>
    </row>
    <row r="4707" spans="1:6" x14ac:dyDescent="0.3">
      <c r="A4707" s="3"/>
      <c r="B4707" s="4"/>
      <c r="C4707" s="3"/>
      <c r="D4707" s="3">
        <f t="shared" si="182"/>
        <v>4400</v>
      </c>
      <c r="E4707" s="3">
        <v>467</v>
      </c>
      <c r="F4707" s="3">
        <f t="shared" si="181"/>
        <v>391.2330051270489</v>
      </c>
    </row>
    <row r="4708" spans="1:6" x14ac:dyDescent="0.3">
      <c r="A4708" s="3"/>
      <c r="B4708" s="4"/>
      <c r="C4708" s="3"/>
      <c r="D4708" s="3">
        <f t="shared" si="182"/>
        <v>4500</v>
      </c>
      <c r="E4708" s="3">
        <v>475</v>
      </c>
      <c r="F4708" s="3">
        <f t="shared" si="181"/>
        <v>406.97904830595047</v>
      </c>
    </row>
    <row r="4709" spans="1:6" x14ac:dyDescent="0.3">
      <c r="A4709" s="3"/>
      <c r="B4709" s="4"/>
      <c r="C4709" s="3"/>
      <c r="D4709" s="3">
        <f t="shared" si="182"/>
        <v>4600</v>
      </c>
      <c r="E4709" s="3">
        <v>479</v>
      </c>
      <c r="F4709" s="3">
        <f t="shared" si="181"/>
        <v>419.52637896483333</v>
      </c>
    </row>
    <row r="4710" spans="1:6" x14ac:dyDescent="0.3">
      <c r="A4710" s="3"/>
      <c r="B4710" s="4"/>
      <c r="C4710" s="3"/>
      <c r="D4710" s="3">
        <f t="shared" si="182"/>
        <v>4700</v>
      </c>
      <c r="E4710" s="3">
        <v>485</v>
      </c>
      <c r="F4710" s="3">
        <f t="shared" si="181"/>
        <v>434.01578508229898</v>
      </c>
    </row>
    <row r="4711" spans="1:6" x14ac:dyDescent="0.3">
      <c r="A4711" s="3"/>
      <c r="B4711" s="4"/>
      <c r="C4711" s="3"/>
      <c r="D4711" s="3">
        <f t="shared" si="182"/>
        <v>4800</v>
      </c>
      <c r="E4711" s="3">
        <v>493</v>
      </c>
      <c r="F4711" s="3">
        <f t="shared" si="181"/>
        <v>450.56150639120523</v>
      </c>
    </row>
    <row r="4712" spans="1:6" x14ac:dyDescent="0.3">
      <c r="A4712" s="3"/>
      <c r="B4712" s="4"/>
      <c r="C4712" s="3"/>
      <c r="D4712" s="3">
        <f t="shared" si="182"/>
        <v>4900</v>
      </c>
      <c r="E4712" s="3">
        <v>504</v>
      </c>
      <c r="F4712" s="3">
        <f t="shared" si="181"/>
        <v>470.21074044274866</v>
      </c>
    </row>
    <row r="4713" spans="1:6" x14ac:dyDescent="0.3">
      <c r="A4713" s="3"/>
      <c r="B4713" s="4"/>
      <c r="C4713" s="3"/>
      <c r="D4713" s="3">
        <f t="shared" si="182"/>
        <v>5000</v>
      </c>
      <c r="E4713" s="3">
        <v>514</v>
      </c>
      <c r="F4713" s="3">
        <f t="shared" si="181"/>
        <v>489.32685574095569</v>
      </c>
    </row>
    <row r="4714" spans="1:6" x14ac:dyDescent="0.3">
      <c r="A4714" s="3"/>
      <c r="B4714" s="4"/>
      <c r="C4714" s="3"/>
      <c r="D4714" s="3">
        <f t="shared" si="182"/>
        <v>5100</v>
      </c>
      <c r="E4714" s="3">
        <v>526</v>
      </c>
      <c r="F4714" s="3">
        <f t="shared" si="181"/>
        <v>510.7658456072715</v>
      </c>
    </row>
    <row r="4715" spans="1:6" x14ac:dyDescent="0.3">
      <c r="A4715" s="3"/>
      <c r="B4715" s="4"/>
      <c r="C4715" s="3"/>
      <c r="D4715" s="3">
        <f t="shared" si="182"/>
        <v>5200</v>
      </c>
      <c r="E4715" s="3">
        <v>534</v>
      </c>
      <c r="F4715" s="3">
        <f t="shared" si="181"/>
        <v>528.70148366594788</v>
      </c>
    </row>
    <row r="4716" spans="1:6" x14ac:dyDescent="0.3">
      <c r="A4716" s="3"/>
      <c r="B4716" s="4"/>
      <c r="C4716" s="3"/>
      <c r="D4716" s="3">
        <f t="shared" si="182"/>
        <v>5300</v>
      </c>
      <c r="E4716" s="3">
        <v>539</v>
      </c>
      <c r="F4716" s="3">
        <f t="shared" si="181"/>
        <v>543.91440809151288</v>
      </c>
    </row>
    <row r="4717" spans="1:6" x14ac:dyDescent="0.3">
      <c r="A4717" s="3"/>
      <c r="B4717" s="4"/>
      <c r="C4717" s="3"/>
      <c r="D4717" s="3">
        <f t="shared" si="182"/>
        <v>5400</v>
      </c>
      <c r="E4717" s="3">
        <v>544</v>
      </c>
      <c r="F4717" s="3">
        <f t="shared" si="181"/>
        <v>559.31773207184096</v>
      </c>
    </row>
    <row r="4718" spans="1:6" x14ac:dyDescent="0.3">
      <c r="A4718" s="3"/>
      <c r="B4718" s="4"/>
      <c r="C4718" s="3"/>
      <c r="D4718" s="3">
        <f t="shared" si="182"/>
        <v>5500</v>
      </c>
      <c r="E4718" s="3">
        <v>547</v>
      </c>
      <c r="F4718" s="3">
        <f t="shared" si="181"/>
        <v>572.81706050453897</v>
      </c>
    </row>
    <row r="4719" spans="1:6" x14ac:dyDescent="0.3">
      <c r="A4719" s="3"/>
      <c r="B4719" s="4"/>
      <c r="C4719" s="3"/>
      <c r="D4719" s="3">
        <f t="shared" si="182"/>
        <v>5600</v>
      </c>
      <c r="E4719" s="3">
        <v>545</v>
      </c>
      <c r="F4719" s="3">
        <f t="shared" si="181"/>
        <v>581.09944113673021</v>
      </c>
    </row>
    <row r="4720" spans="1:6" x14ac:dyDescent="0.3">
      <c r="A4720" s="3"/>
      <c r="B4720" s="4"/>
      <c r="C4720" s="3"/>
      <c r="D4720" s="3">
        <f t="shared" si="182"/>
        <v>5700</v>
      </c>
      <c r="E4720" s="3">
        <v>545</v>
      </c>
      <c r="F4720" s="3">
        <f t="shared" si="181"/>
        <v>591.4762168713147</v>
      </c>
    </row>
    <row r="4721" spans="1:6" x14ac:dyDescent="0.3">
      <c r="A4721" s="3"/>
      <c r="B4721" s="4"/>
      <c r="C4721" s="3"/>
      <c r="D4721" s="3">
        <f t="shared" si="182"/>
        <v>5800</v>
      </c>
      <c r="E4721" s="3">
        <v>545</v>
      </c>
      <c r="F4721" s="3">
        <f t="shared" si="181"/>
        <v>601.8529926058992</v>
      </c>
    </row>
    <row r="4722" spans="1:6" x14ac:dyDescent="0.3">
      <c r="A4722" s="3"/>
      <c r="B4722" s="4"/>
      <c r="C4722" s="3"/>
      <c r="D4722" s="3">
        <f t="shared" si="182"/>
        <v>5900</v>
      </c>
      <c r="E4722" s="3">
        <v>546</v>
      </c>
      <c r="F4722" s="3">
        <f t="shared" si="181"/>
        <v>613.35312571358554</v>
      </c>
    </row>
    <row r="4723" spans="1:6" x14ac:dyDescent="0.3">
      <c r="A4723" s="3"/>
      <c r="B4723" s="4"/>
      <c r="C4723" s="3"/>
      <c r="D4723" s="3">
        <f t="shared" si="182"/>
        <v>6000</v>
      </c>
      <c r="E4723" s="3">
        <v>542</v>
      </c>
      <c r="F4723" s="3">
        <f t="shared" si="181"/>
        <v>619.17935208933375</v>
      </c>
    </row>
    <row r="4724" spans="1:6" x14ac:dyDescent="0.3">
      <c r="A4724" s="3"/>
      <c r="B4724" s="4"/>
      <c r="C4724" s="3"/>
      <c r="D4724" s="3">
        <f t="shared" si="182"/>
        <v>6100</v>
      </c>
      <c r="E4724" s="3">
        <v>540</v>
      </c>
      <c r="F4724" s="3">
        <f t="shared" si="181"/>
        <v>627.17613338938042</v>
      </c>
    </row>
    <row r="4725" spans="1:6" x14ac:dyDescent="0.3">
      <c r="A4725" s="3"/>
      <c r="B4725" s="4"/>
      <c r="C4725" s="3"/>
      <c r="D4725" s="3">
        <f t="shared" si="182"/>
        <v>6200</v>
      </c>
      <c r="E4725" s="3">
        <v>537</v>
      </c>
      <c r="F4725" s="3">
        <f t="shared" si="181"/>
        <v>633.91627762799135</v>
      </c>
    </row>
    <row r="4726" spans="1:6" x14ac:dyDescent="0.3">
      <c r="A4726" s="3"/>
      <c r="B4726" s="4"/>
      <c r="C4726" s="3"/>
      <c r="D4726" s="3">
        <f t="shared" si="182"/>
        <v>6300</v>
      </c>
      <c r="E4726" s="3">
        <v>534</v>
      </c>
      <c r="F4726" s="3">
        <f t="shared" si="181"/>
        <v>640.5421821337444</v>
      </c>
    </row>
    <row r="4727" spans="1:6" x14ac:dyDescent="0.3">
      <c r="A4727" s="3"/>
      <c r="B4727" s="4"/>
      <c r="C4727" s="3"/>
      <c r="D4727" s="3">
        <f t="shared" si="182"/>
        <v>6400</v>
      </c>
      <c r="E4727" s="3">
        <v>529</v>
      </c>
      <c r="F4727" s="3">
        <f t="shared" si="181"/>
        <v>644.61673260567295</v>
      </c>
    </row>
    <row r="4728" spans="1:6" x14ac:dyDescent="0.3">
      <c r="A4728" s="3"/>
      <c r="B4728" s="4"/>
      <c r="C4728" s="3"/>
      <c r="D4728" s="3">
        <f t="shared" si="182"/>
        <v>6500</v>
      </c>
      <c r="E4728" s="3">
        <v>527</v>
      </c>
      <c r="F4728" s="3">
        <f t="shared" si="181"/>
        <v>652.21367484071732</v>
      </c>
    </row>
    <row r="4729" spans="1:6" x14ac:dyDescent="0.3">
      <c r="A4729" s="3"/>
      <c r="B4729" s="4"/>
      <c r="C4729" s="3"/>
      <c r="D4729" s="3">
        <f t="shared" si="182"/>
        <v>6600</v>
      </c>
      <c r="E4729" s="3">
        <v>523</v>
      </c>
      <c r="F4729" s="3">
        <f t="shared" si="181"/>
        <v>657.22118313098474</v>
      </c>
    </row>
    <row r="4730" spans="1:6" x14ac:dyDescent="0.3">
      <c r="A4730" s="3"/>
      <c r="B4730" s="4"/>
      <c r="C4730" s="3"/>
      <c r="D4730" s="3">
        <f t="shared" si="182"/>
        <v>6700</v>
      </c>
      <c r="E4730" s="3">
        <v>521</v>
      </c>
      <c r="F4730" s="3">
        <f t="shared" si="181"/>
        <v>664.62772581126603</v>
      </c>
    </row>
    <row r="4731" spans="1:6" x14ac:dyDescent="0.3">
      <c r="A4731" s="3"/>
      <c r="B4731" s="4"/>
      <c r="C4731" s="3"/>
      <c r="D4731" s="3">
        <f t="shared" si="182"/>
        <v>6800</v>
      </c>
      <c r="E4731" s="3">
        <v>514</v>
      </c>
      <c r="F4731" s="3">
        <f t="shared" si="181"/>
        <v>665.4845238076997</v>
      </c>
    </row>
    <row r="4732" spans="1:6" x14ac:dyDescent="0.3">
      <c r="A4732" s="3"/>
      <c r="B4732" s="4"/>
      <c r="C4732" s="3"/>
      <c r="D4732" s="3">
        <f t="shared" si="182"/>
        <v>6900</v>
      </c>
      <c r="E4732" s="3">
        <v>510</v>
      </c>
      <c r="F4732" s="3">
        <f t="shared" si="181"/>
        <v>670.01603321105949</v>
      </c>
    </row>
    <row r="4733" spans="1:6" x14ac:dyDescent="0.3">
      <c r="A4733" s="3"/>
      <c r="B4733" s="4"/>
      <c r="C4733" s="3"/>
      <c r="D4733" s="3">
        <f t="shared" si="182"/>
        <v>7000</v>
      </c>
      <c r="E4733" s="3">
        <v>500</v>
      </c>
      <c r="F4733" s="3">
        <f t="shared" si="181"/>
        <v>666.39844167056219</v>
      </c>
    </row>
    <row r="4734" spans="1:6" x14ac:dyDescent="0.3">
      <c r="A4734" s="3"/>
      <c r="B4734" s="4" t="s">
        <v>221</v>
      </c>
      <c r="C4734" s="3" t="s">
        <v>222</v>
      </c>
      <c r="D4734" s="3" t="s">
        <v>272</v>
      </c>
      <c r="E4734" s="3">
        <v>4.25</v>
      </c>
    </row>
    <row r="4735" spans="1:6" x14ac:dyDescent="0.3">
      <c r="A4735" s="3"/>
      <c r="B4735" s="4"/>
      <c r="C4735" s="3">
        <v>10</v>
      </c>
      <c r="D4735" s="3" t="s">
        <v>273</v>
      </c>
      <c r="E4735" s="3">
        <v>4.5599999999999996</v>
      </c>
    </row>
    <row r="4736" spans="1:6" x14ac:dyDescent="0.3">
      <c r="A4736" s="3"/>
      <c r="B4736" s="4"/>
      <c r="C4736" s="3"/>
      <c r="D4736" s="4" t="s">
        <v>274</v>
      </c>
      <c r="E4736" s="3">
        <v>2.2999999999999998</v>
      </c>
    </row>
    <row r="4737" spans="1:6" x14ac:dyDescent="0.3">
      <c r="A4737" s="3"/>
      <c r="B4737" s="4"/>
      <c r="C4737" s="3"/>
      <c r="D4737" s="4" t="s">
        <v>275</v>
      </c>
      <c r="E4737" s="3">
        <v>248</v>
      </c>
    </row>
    <row r="4738" spans="1:6" x14ac:dyDescent="0.3">
      <c r="A4738" s="3"/>
      <c r="B4738" s="4"/>
      <c r="C4738" s="3"/>
      <c r="D4738" s="4" t="s">
        <v>276</v>
      </c>
      <c r="E4738" s="3">
        <v>0.63200000000000001</v>
      </c>
    </row>
    <row r="4739" spans="1:6" ht="28.8" x14ac:dyDescent="0.3">
      <c r="A4739" s="3"/>
      <c r="B4739" s="4"/>
      <c r="C4739" s="3"/>
      <c r="D4739" s="4" t="s">
        <v>277</v>
      </c>
      <c r="E4739" s="3">
        <v>555</v>
      </c>
    </row>
    <row r="4740" spans="1:6" x14ac:dyDescent="0.3">
      <c r="A4740" s="3"/>
      <c r="B4740" s="4"/>
      <c r="C4740" s="3"/>
      <c r="D4740" s="3">
        <f>2500</f>
        <v>2500</v>
      </c>
      <c r="E4740" s="3"/>
      <c r="F4740" s="3">
        <f>E4740*D4740*2*PI()/60/550</f>
        <v>0</v>
      </c>
    </row>
    <row r="4741" spans="1:6" x14ac:dyDescent="0.3">
      <c r="A4741" s="3"/>
      <c r="B4741" s="4"/>
      <c r="C4741" s="3"/>
      <c r="D4741" s="3">
        <f>2600</f>
        <v>2600</v>
      </c>
      <c r="E4741" s="3"/>
      <c r="F4741" s="3">
        <f t="shared" ref="F4741:F4785" si="183">E4741*D4741*2*PI()/60/550</f>
        <v>0</v>
      </c>
    </row>
    <row r="4742" spans="1:6" x14ac:dyDescent="0.3">
      <c r="A4742" s="3"/>
      <c r="B4742" s="4"/>
      <c r="C4742" s="3"/>
      <c r="D4742" s="3">
        <f t="shared" ref="D4742:D4785" si="184">D4741+100</f>
        <v>2700</v>
      </c>
      <c r="E4742" s="3"/>
      <c r="F4742" s="3">
        <f t="shared" si="183"/>
        <v>0</v>
      </c>
    </row>
    <row r="4743" spans="1:6" x14ac:dyDescent="0.3">
      <c r="A4743" s="3"/>
      <c r="B4743" s="4"/>
      <c r="C4743" s="3"/>
      <c r="D4743" s="3">
        <f t="shared" si="184"/>
        <v>2800</v>
      </c>
      <c r="E4743" s="3"/>
      <c r="F4743" s="3">
        <f t="shared" si="183"/>
        <v>0</v>
      </c>
    </row>
    <row r="4744" spans="1:6" x14ac:dyDescent="0.3">
      <c r="A4744" s="3"/>
      <c r="B4744" s="4"/>
      <c r="C4744" s="3"/>
      <c r="D4744" s="3">
        <f t="shared" si="184"/>
        <v>2900</v>
      </c>
      <c r="E4744" s="3"/>
      <c r="F4744" s="3">
        <f t="shared" si="183"/>
        <v>0</v>
      </c>
    </row>
    <row r="4745" spans="1:6" x14ac:dyDescent="0.3">
      <c r="A4745" s="3"/>
      <c r="B4745" s="4"/>
      <c r="C4745" s="3"/>
      <c r="D4745" s="3">
        <f>D4744+100</f>
        <v>3000</v>
      </c>
      <c r="E4745" s="3"/>
      <c r="F4745" s="3">
        <f t="shared" si="183"/>
        <v>0</v>
      </c>
    </row>
    <row r="4746" spans="1:6" x14ac:dyDescent="0.3">
      <c r="A4746" s="3"/>
      <c r="B4746" s="4"/>
      <c r="C4746" s="3"/>
      <c r="D4746" s="3">
        <f t="shared" si="184"/>
        <v>3100</v>
      </c>
      <c r="E4746" s="3"/>
      <c r="F4746" s="3">
        <f t="shared" si="183"/>
        <v>0</v>
      </c>
    </row>
    <row r="4747" spans="1:6" x14ac:dyDescent="0.3">
      <c r="A4747" s="3"/>
      <c r="B4747" s="4"/>
      <c r="C4747" s="3"/>
      <c r="D4747" s="3">
        <f t="shared" si="184"/>
        <v>3200</v>
      </c>
      <c r="E4747" s="3"/>
      <c r="F4747" s="3">
        <f t="shared" si="183"/>
        <v>0</v>
      </c>
    </row>
    <row r="4748" spans="1:6" x14ac:dyDescent="0.3">
      <c r="A4748" s="3"/>
      <c r="B4748" s="4"/>
      <c r="C4748" s="3"/>
      <c r="D4748" s="3">
        <f t="shared" si="184"/>
        <v>3300</v>
      </c>
      <c r="E4748" s="3"/>
      <c r="F4748" s="3">
        <f t="shared" si="183"/>
        <v>0</v>
      </c>
    </row>
    <row r="4749" spans="1:6" x14ac:dyDescent="0.3">
      <c r="A4749" s="3"/>
      <c r="B4749" s="4"/>
      <c r="C4749" s="3"/>
      <c r="D4749" s="3">
        <f t="shared" si="184"/>
        <v>3400</v>
      </c>
      <c r="E4749" s="3"/>
      <c r="F4749" s="3">
        <f t="shared" si="183"/>
        <v>0</v>
      </c>
    </row>
    <row r="4750" spans="1:6" x14ac:dyDescent="0.3">
      <c r="A4750" s="3"/>
      <c r="B4750" s="4"/>
      <c r="C4750" s="3"/>
      <c r="D4750" s="3">
        <f t="shared" si="184"/>
        <v>3500</v>
      </c>
      <c r="E4750" s="3"/>
      <c r="F4750" s="3">
        <f t="shared" si="183"/>
        <v>0</v>
      </c>
    </row>
    <row r="4751" spans="1:6" x14ac:dyDescent="0.3">
      <c r="A4751" s="3"/>
      <c r="B4751" s="4"/>
      <c r="C4751" s="3"/>
      <c r="D4751" s="3">
        <f t="shared" si="184"/>
        <v>3600</v>
      </c>
      <c r="E4751" s="3"/>
      <c r="F4751" s="3">
        <f t="shared" si="183"/>
        <v>0</v>
      </c>
    </row>
    <row r="4752" spans="1:6" x14ac:dyDescent="0.3">
      <c r="A4752" s="3"/>
      <c r="B4752" s="4"/>
      <c r="C4752" s="3"/>
      <c r="D4752" s="3">
        <f t="shared" si="184"/>
        <v>3700</v>
      </c>
      <c r="E4752" s="3"/>
      <c r="F4752" s="3">
        <f t="shared" si="183"/>
        <v>0</v>
      </c>
    </row>
    <row r="4753" spans="1:6" x14ac:dyDescent="0.3">
      <c r="A4753" s="3"/>
      <c r="B4753" s="4"/>
      <c r="C4753" s="3"/>
      <c r="D4753" s="3">
        <f t="shared" si="184"/>
        <v>3800</v>
      </c>
      <c r="E4753" s="3"/>
      <c r="F4753" s="3">
        <f t="shared" si="183"/>
        <v>0</v>
      </c>
    </row>
    <row r="4754" spans="1:6" x14ac:dyDescent="0.3">
      <c r="A4754" s="3"/>
      <c r="B4754" s="4"/>
      <c r="C4754" s="3"/>
      <c r="D4754" s="3">
        <f t="shared" si="184"/>
        <v>3900</v>
      </c>
      <c r="E4754" s="3"/>
      <c r="F4754" s="3">
        <f t="shared" si="183"/>
        <v>0</v>
      </c>
    </row>
    <row r="4755" spans="1:6" x14ac:dyDescent="0.3">
      <c r="A4755" s="3"/>
      <c r="B4755" s="4"/>
      <c r="C4755" s="3"/>
      <c r="D4755" s="3">
        <f t="shared" si="184"/>
        <v>4000</v>
      </c>
      <c r="E4755" s="3">
        <v>603</v>
      </c>
      <c r="F4755" s="3">
        <f t="shared" si="183"/>
        <v>459.24372608839883</v>
      </c>
    </row>
    <row r="4756" spans="1:6" x14ac:dyDescent="0.3">
      <c r="A4756" s="3"/>
      <c r="B4756" s="4"/>
      <c r="C4756" s="3"/>
      <c r="D4756" s="3">
        <f t="shared" si="184"/>
        <v>4100</v>
      </c>
      <c r="E4756" s="3">
        <v>609</v>
      </c>
      <c r="F4756" s="3">
        <f t="shared" si="183"/>
        <v>475.40864828777904</v>
      </c>
    </row>
    <row r="4757" spans="1:6" x14ac:dyDescent="0.3">
      <c r="A4757" s="3"/>
      <c r="B4757" s="4"/>
      <c r="C4757" s="3"/>
      <c r="D4757" s="3">
        <f t="shared" si="184"/>
        <v>4200</v>
      </c>
      <c r="E4757" s="3">
        <v>615</v>
      </c>
      <c r="F4757" s="3">
        <f t="shared" si="183"/>
        <v>491.80204995287488</v>
      </c>
    </row>
    <row r="4758" spans="1:6" x14ac:dyDescent="0.3">
      <c r="A4758" s="3"/>
      <c r="B4758" s="4"/>
      <c r="C4758" s="3"/>
      <c r="D4758" s="3">
        <f t="shared" si="184"/>
        <v>4300</v>
      </c>
      <c r="E4758" s="3">
        <v>620</v>
      </c>
      <c r="F4758" s="3">
        <f t="shared" si="183"/>
        <v>507.60521299820533</v>
      </c>
    </row>
    <row r="4759" spans="1:6" x14ac:dyDescent="0.3">
      <c r="A4759" s="3"/>
      <c r="B4759" s="4"/>
      <c r="C4759" s="3"/>
      <c r="D4759" s="3">
        <f t="shared" si="184"/>
        <v>4400</v>
      </c>
      <c r="E4759" s="3">
        <v>626</v>
      </c>
      <c r="F4759" s="3">
        <f t="shared" si="183"/>
        <v>524.43653363925614</v>
      </c>
    </row>
    <row r="4760" spans="1:6" x14ac:dyDescent="0.3">
      <c r="A4760" s="3"/>
      <c r="B4760" s="4"/>
      <c r="C4760" s="3"/>
      <c r="D4760" s="3">
        <f t="shared" si="184"/>
        <v>4500</v>
      </c>
      <c r="E4760" s="3">
        <v>631</v>
      </c>
      <c r="F4760" s="3">
        <f t="shared" si="183"/>
        <v>540.63953574958896</v>
      </c>
    </row>
    <row r="4761" spans="1:6" x14ac:dyDescent="0.3">
      <c r="A4761" s="3"/>
      <c r="B4761" s="4"/>
      <c r="C4761" s="3"/>
      <c r="D4761" s="3">
        <f t="shared" si="184"/>
        <v>4600</v>
      </c>
      <c r="E4761" s="3">
        <v>636</v>
      </c>
      <c r="F4761" s="3">
        <f t="shared" si="183"/>
        <v>557.03293741468474</v>
      </c>
    </row>
    <row r="4762" spans="1:6" x14ac:dyDescent="0.3">
      <c r="A4762" s="3"/>
      <c r="B4762" s="4"/>
      <c r="C4762" s="3"/>
      <c r="D4762" s="3">
        <f t="shared" si="184"/>
        <v>4700</v>
      </c>
      <c r="E4762" s="3">
        <v>641</v>
      </c>
      <c r="F4762" s="3">
        <f t="shared" si="183"/>
        <v>573.61673863454359</v>
      </c>
    </row>
    <row r="4763" spans="1:6" x14ac:dyDescent="0.3">
      <c r="A4763" s="3"/>
      <c r="B4763" s="4"/>
      <c r="C4763" s="3"/>
      <c r="D4763" s="3">
        <f t="shared" si="184"/>
        <v>4800</v>
      </c>
      <c r="E4763" s="3">
        <v>647</v>
      </c>
      <c r="F4763" s="3">
        <f t="shared" si="183"/>
        <v>591.30485727202802</v>
      </c>
    </row>
    <row r="4764" spans="1:6" x14ac:dyDescent="0.3">
      <c r="A4764" s="3"/>
      <c r="B4764" s="4"/>
      <c r="C4764" s="3"/>
      <c r="D4764" s="3">
        <f t="shared" si="184"/>
        <v>4900</v>
      </c>
      <c r="E4764" s="3">
        <v>649</v>
      </c>
      <c r="F4764" s="3">
        <f t="shared" si="183"/>
        <v>605.48962410187289</v>
      </c>
    </row>
    <row r="4765" spans="1:6" x14ac:dyDescent="0.3">
      <c r="A4765" s="3"/>
      <c r="B4765" s="4"/>
      <c r="C4765" s="3"/>
      <c r="D4765" s="3">
        <f t="shared" si="184"/>
        <v>5000</v>
      </c>
      <c r="E4765" s="3">
        <v>653</v>
      </c>
      <c r="F4765" s="3">
        <f t="shared" si="183"/>
        <v>621.65454630125305</v>
      </c>
    </row>
    <row r="4766" spans="1:6" x14ac:dyDescent="0.3">
      <c r="A4766" s="3"/>
      <c r="B4766" s="4"/>
      <c r="C4766" s="3"/>
      <c r="D4766" s="3">
        <f t="shared" si="184"/>
        <v>5100</v>
      </c>
      <c r="E4766" s="3">
        <v>655</v>
      </c>
      <c r="F4766" s="3">
        <f t="shared" si="183"/>
        <v>636.02971268586089</v>
      </c>
    </row>
    <row r="4767" spans="1:6" x14ac:dyDescent="0.3">
      <c r="A4767" s="3"/>
      <c r="B4767" s="4"/>
      <c r="C4767" s="3"/>
      <c r="D4767" s="3">
        <f t="shared" si="184"/>
        <v>5200</v>
      </c>
      <c r="E4767" s="3">
        <v>657</v>
      </c>
      <c r="F4767" s="3">
        <f t="shared" si="183"/>
        <v>650.48103889237393</v>
      </c>
    </row>
    <row r="4768" spans="1:6" x14ac:dyDescent="0.3">
      <c r="A4768" s="3"/>
      <c r="B4768" s="4"/>
      <c r="C4768" s="3"/>
      <c r="D4768" s="3">
        <f t="shared" si="184"/>
        <v>5300</v>
      </c>
      <c r="E4768" s="3">
        <v>653</v>
      </c>
      <c r="F4768" s="3">
        <f t="shared" si="183"/>
        <v>658.95381907932824</v>
      </c>
    </row>
    <row r="4769" spans="1:6" x14ac:dyDescent="0.3">
      <c r="A4769" s="3"/>
      <c r="B4769" s="4"/>
      <c r="C4769" s="3"/>
      <c r="D4769" s="3">
        <f t="shared" si="184"/>
        <v>5400</v>
      </c>
      <c r="E4769" s="3">
        <v>648</v>
      </c>
      <c r="F4769" s="3">
        <f t="shared" si="183"/>
        <v>666.24612202675178</v>
      </c>
    </row>
    <row r="4770" spans="1:6" x14ac:dyDescent="0.3">
      <c r="A4770" s="3"/>
      <c r="B4770" s="4"/>
      <c r="C4770" s="3"/>
      <c r="D4770" s="3">
        <f t="shared" si="184"/>
        <v>5500</v>
      </c>
      <c r="E4770" s="3">
        <v>642</v>
      </c>
      <c r="F4770" s="3">
        <f t="shared" si="183"/>
        <v>672.30082786821572</v>
      </c>
    </row>
    <row r="4771" spans="1:6" x14ac:dyDescent="0.3">
      <c r="A4771" s="3"/>
      <c r="B4771" s="4"/>
      <c r="C4771" s="3"/>
      <c r="D4771" s="3">
        <f t="shared" si="184"/>
        <v>5600</v>
      </c>
      <c r="E4771" s="3">
        <v>633</v>
      </c>
      <c r="F4771" s="3">
        <f t="shared" si="183"/>
        <v>674.92834172394532</v>
      </c>
    </row>
    <row r="4772" spans="1:6" x14ac:dyDescent="0.3">
      <c r="A4772" s="3"/>
      <c r="B4772" s="4"/>
      <c r="C4772" s="3"/>
      <c r="D4772" s="3">
        <f t="shared" si="184"/>
        <v>5700</v>
      </c>
      <c r="E4772" s="3">
        <v>622</v>
      </c>
      <c r="F4772" s="3">
        <f t="shared" si="183"/>
        <v>675.04258145680319</v>
      </c>
    </row>
    <row r="4773" spans="1:6" x14ac:dyDescent="0.3">
      <c r="A4773" s="3"/>
      <c r="B4773" s="4"/>
      <c r="C4773" s="3"/>
      <c r="D4773" s="3">
        <f t="shared" si="184"/>
        <v>5800</v>
      </c>
      <c r="E4773" s="3">
        <v>613</v>
      </c>
      <c r="F4773" s="3">
        <f t="shared" si="183"/>
        <v>676.94657700443338</v>
      </c>
    </row>
    <row r="4774" spans="1:6" x14ac:dyDescent="0.3">
      <c r="A4774" s="3"/>
      <c r="B4774" s="4"/>
      <c r="C4774" s="3"/>
      <c r="D4774" s="3">
        <f t="shared" si="184"/>
        <v>5900</v>
      </c>
      <c r="E4774" s="3"/>
      <c r="F4774" s="3">
        <f t="shared" si="183"/>
        <v>0</v>
      </c>
    </row>
    <row r="4775" spans="1:6" x14ac:dyDescent="0.3">
      <c r="A4775" s="3"/>
      <c r="B4775" s="4"/>
      <c r="C4775" s="3"/>
      <c r="D4775" s="3">
        <f t="shared" si="184"/>
        <v>6000</v>
      </c>
      <c r="E4775" s="3"/>
      <c r="F4775" s="3">
        <f t="shared" si="183"/>
        <v>0</v>
      </c>
    </row>
    <row r="4776" spans="1:6" x14ac:dyDescent="0.3">
      <c r="A4776" s="3"/>
      <c r="B4776" s="4"/>
      <c r="C4776" s="3"/>
      <c r="D4776" s="3">
        <f t="shared" si="184"/>
        <v>6100</v>
      </c>
      <c r="E4776" s="3"/>
      <c r="F4776" s="3">
        <f t="shared" si="183"/>
        <v>0</v>
      </c>
    </row>
    <row r="4777" spans="1:6" x14ac:dyDescent="0.3">
      <c r="A4777" s="3"/>
      <c r="B4777" s="4"/>
      <c r="C4777" s="3"/>
      <c r="D4777" s="3">
        <f t="shared" si="184"/>
        <v>6200</v>
      </c>
      <c r="E4777" s="3"/>
      <c r="F4777" s="3">
        <f t="shared" si="183"/>
        <v>0</v>
      </c>
    </row>
    <row r="4778" spans="1:6" x14ac:dyDescent="0.3">
      <c r="A4778" s="3"/>
      <c r="B4778" s="4"/>
      <c r="C4778" s="3"/>
      <c r="D4778" s="3">
        <f t="shared" si="184"/>
        <v>6300</v>
      </c>
      <c r="E4778" s="3"/>
      <c r="F4778" s="3">
        <f t="shared" si="183"/>
        <v>0</v>
      </c>
    </row>
    <row r="4779" spans="1:6" x14ac:dyDescent="0.3">
      <c r="A4779" s="3"/>
      <c r="B4779" s="4"/>
      <c r="C4779" s="3"/>
      <c r="D4779" s="3">
        <f t="shared" si="184"/>
        <v>6400</v>
      </c>
      <c r="E4779" s="3"/>
      <c r="F4779" s="3">
        <f t="shared" si="183"/>
        <v>0</v>
      </c>
    </row>
    <row r="4780" spans="1:6" x14ac:dyDescent="0.3">
      <c r="A4780" s="3"/>
      <c r="B4780" s="4"/>
      <c r="C4780" s="3"/>
      <c r="D4780" s="3">
        <f t="shared" si="184"/>
        <v>6500</v>
      </c>
      <c r="E4780" s="3"/>
      <c r="F4780" s="3">
        <f t="shared" si="183"/>
        <v>0</v>
      </c>
    </row>
    <row r="4781" spans="1:6" x14ac:dyDescent="0.3">
      <c r="A4781" s="3"/>
      <c r="B4781" s="4"/>
      <c r="C4781" s="3"/>
      <c r="D4781" s="3">
        <f t="shared" si="184"/>
        <v>6600</v>
      </c>
      <c r="E4781" s="3"/>
      <c r="F4781" s="3">
        <f t="shared" si="183"/>
        <v>0</v>
      </c>
    </row>
    <row r="4782" spans="1:6" x14ac:dyDescent="0.3">
      <c r="A4782" s="3"/>
      <c r="B4782" s="4"/>
      <c r="C4782" s="3"/>
      <c r="D4782" s="3">
        <f t="shared" si="184"/>
        <v>6700</v>
      </c>
      <c r="E4782" s="3"/>
      <c r="F4782" s="3">
        <f t="shared" si="183"/>
        <v>0</v>
      </c>
    </row>
    <row r="4783" spans="1:6" x14ac:dyDescent="0.3">
      <c r="A4783" s="3"/>
      <c r="B4783" s="4"/>
      <c r="C4783" s="3"/>
      <c r="D4783" s="3">
        <f t="shared" si="184"/>
        <v>6800</v>
      </c>
      <c r="E4783" s="3"/>
      <c r="F4783" s="3">
        <f t="shared" si="183"/>
        <v>0</v>
      </c>
    </row>
    <row r="4784" spans="1:6" x14ac:dyDescent="0.3">
      <c r="A4784" s="3"/>
      <c r="B4784" s="4"/>
      <c r="C4784" s="3"/>
      <c r="D4784" s="3">
        <f t="shared" si="184"/>
        <v>6900</v>
      </c>
      <c r="E4784" s="3"/>
      <c r="F4784" s="3">
        <f t="shared" si="183"/>
        <v>0</v>
      </c>
    </row>
    <row r="4785" spans="1:6" x14ac:dyDescent="0.3">
      <c r="A4785" s="3"/>
      <c r="B4785" s="4"/>
      <c r="C4785" s="3"/>
      <c r="D4785" s="3">
        <f t="shared" si="184"/>
        <v>7000</v>
      </c>
      <c r="E4785" s="3"/>
      <c r="F4785" s="3">
        <f t="shared" si="183"/>
        <v>0</v>
      </c>
    </row>
    <row r="4786" spans="1:6" x14ac:dyDescent="0.3">
      <c r="A4786" s="3"/>
      <c r="B4786" s="4" t="s">
        <v>77</v>
      </c>
      <c r="C4786" s="3" t="s">
        <v>78</v>
      </c>
      <c r="D4786" s="3" t="s">
        <v>272</v>
      </c>
      <c r="E4786" s="3">
        <v>4</v>
      </c>
    </row>
    <row r="4787" spans="1:6" x14ac:dyDescent="0.3">
      <c r="A4787" s="3"/>
      <c r="B4787" s="4"/>
      <c r="C4787" s="3">
        <v>10.1</v>
      </c>
      <c r="D4787" s="3" t="s">
        <v>273</v>
      </c>
      <c r="E4787" s="3">
        <v>4.5</v>
      </c>
    </row>
    <row r="4788" spans="1:6" x14ac:dyDescent="0.3">
      <c r="A4788" s="3"/>
      <c r="B4788" s="4"/>
      <c r="C4788" s="3"/>
      <c r="D4788" s="4" t="s">
        <v>274</v>
      </c>
      <c r="E4788" s="3">
        <v>2.25</v>
      </c>
    </row>
    <row r="4789" spans="1:6" x14ac:dyDescent="0.3">
      <c r="A4789" s="3"/>
      <c r="B4789" s="4"/>
      <c r="C4789" s="3"/>
      <c r="D4789" s="4" t="s">
        <v>275</v>
      </c>
      <c r="E4789" s="3">
        <v>254</v>
      </c>
    </row>
    <row r="4790" spans="1:6" x14ac:dyDescent="0.3">
      <c r="A4790" s="3"/>
      <c r="B4790" s="4"/>
      <c r="C4790" s="3"/>
      <c r="D4790" s="4" t="s">
        <v>276</v>
      </c>
      <c r="E4790" s="3">
        <v>0.65300000000000002</v>
      </c>
    </row>
    <row r="4791" spans="1:6" ht="28.8" x14ac:dyDescent="0.3">
      <c r="A4791" s="3"/>
      <c r="B4791" s="4"/>
      <c r="C4791" s="3"/>
      <c r="D4791" s="4" t="s">
        <v>277</v>
      </c>
      <c r="E4791" s="3">
        <v>509</v>
      </c>
    </row>
    <row r="4792" spans="1:6" x14ac:dyDescent="0.3">
      <c r="A4792" s="3"/>
      <c r="B4792" s="4"/>
      <c r="C4792" s="3"/>
      <c r="D4792" s="3">
        <f>2500</f>
        <v>2500</v>
      </c>
      <c r="E4792" s="3"/>
      <c r="F4792" s="3">
        <f>E4792*D4792*2*PI()/60/550</f>
        <v>0</v>
      </c>
    </row>
    <row r="4793" spans="1:6" x14ac:dyDescent="0.3">
      <c r="A4793" s="3"/>
      <c r="B4793" s="4"/>
      <c r="C4793" s="3"/>
      <c r="D4793" s="3">
        <f>2600</f>
        <v>2600</v>
      </c>
      <c r="E4793" s="3"/>
      <c r="F4793" s="3">
        <f t="shared" ref="F4793:F4837" si="185">E4793*D4793*2*PI()/60/550</f>
        <v>0</v>
      </c>
    </row>
    <row r="4794" spans="1:6" x14ac:dyDescent="0.3">
      <c r="A4794" s="3"/>
      <c r="B4794" s="4"/>
      <c r="C4794" s="3"/>
      <c r="D4794" s="3">
        <f t="shared" ref="D4794:D4837" si="186">D4793+100</f>
        <v>2700</v>
      </c>
      <c r="E4794" s="3"/>
      <c r="F4794" s="3">
        <f t="shared" si="185"/>
        <v>0</v>
      </c>
    </row>
    <row r="4795" spans="1:6" x14ac:dyDescent="0.3">
      <c r="A4795" s="3"/>
      <c r="B4795" s="4"/>
      <c r="C4795" s="3"/>
      <c r="D4795" s="3">
        <f t="shared" si="186"/>
        <v>2800</v>
      </c>
      <c r="E4795" s="3"/>
      <c r="F4795" s="3">
        <f t="shared" si="185"/>
        <v>0</v>
      </c>
    </row>
    <row r="4796" spans="1:6" x14ac:dyDescent="0.3">
      <c r="A4796" s="3"/>
      <c r="B4796" s="4"/>
      <c r="C4796" s="3"/>
      <c r="D4796" s="3">
        <f t="shared" si="186"/>
        <v>2900</v>
      </c>
      <c r="E4796" s="3"/>
      <c r="F4796" s="3">
        <f t="shared" si="185"/>
        <v>0</v>
      </c>
    </row>
    <row r="4797" spans="1:6" x14ac:dyDescent="0.3">
      <c r="A4797" s="3"/>
      <c r="B4797" s="4"/>
      <c r="C4797" s="3"/>
      <c r="D4797" s="3">
        <f>D4796+100</f>
        <v>3000</v>
      </c>
      <c r="E4797" s="3"/>
      <c r="F4797" s="3">
        <f t="shared" si="185"/>
        <v>0</v>
      </c>
    </row>
    <row r="4798" spans="1:6" x14ac:dyDescent="0.3">
      <c r="A4798" s="3"/>
      <c r="B4798" s="4"/>
      <c r="C4798" s="3"/>
      <c r="D4798" s="3">
        <f t="shared" si="186"/>
        <v>3100</v>
      </c>
      <c r="E4798" s="3"/>
      <c r="F4798" s="3">
        <f t="shared" si="185"/>
        <v>0</v>
      </c>
    </row>
    <row r="4799" spans="1:6" x14ac:dyDescent="0.3">
      <c r="A4799" s="3"/>
      <c r="B4799" s="4"/>
      <c r="C4799" s="3"/>
      <c r="D4799" s="3">
        <f t="shared" si="186"/>
        <v>3200</v>
      </c>
      <c r="E4799" s="3"/>
      <c r="F4799" s="3">
        <f t="shared" si="185"/>
        <v>0</v>
      </c>
    </row>
    <row r="4800" spans="1:6" x14ac:dyDescent="0.3">
      <c r="A4800" s="3"/>
      <c r="B4800" s="4"/>
      <c r="C4800" s="3"/>
      <c r="D4800" s="3">
        <f t="shared" si="186"/>
        <v>3300</v>
      </c>
      <c r="E4800" s="3"/>
      <c r="F4800" s="3">
        <f t="shared" si="185"/>
        <v>0</v>
      </c>
    </row>
    <row r="4801" spans="1:6" x14ac:dyDescent="0.3">
      <c r="A4801" s="3"/>
      <c r="B4801" s="4"/>
      <c r="C4801" s="3"/>
      <c r="D4801" s="3">
        <f t="shared" si="186"/>
        <v>3400</v>
      </c>
      <c r="E4801" s="3">
        <v>592</v>
      </c>
      <c r="F4801" s="3">
        <f t="shared" si="185"/>
        <v>383.23622382700216</v>
      </c>
    </row>
    <row r="4802" spans="1:6" x14ac:dyDescent="0.3">
      <c r="A4802" s="3"/>
      <c r="B4802" s="4"/>
      <c r="C4802" s="3"/>
      <c r="D4802" s="3">
        <f t="shared" si="186"/>
        <v>3500</v>
      </c>
      <c r="E4802" s="3">
        <v>591</v>
      </c>
      <c r="F4802" s="3">
        <f t="shared" si="185"/>
        <v>393.84147902730228</v>
      </c>
    </row>
    <row r="4803" spans="1:6" x14ac:dyDescent="0.3">
      <c r="A4803" s="3"/>
      <c r="B4803" s="4"/>
      <c r="C4803" s="3"/>
      <c r="D4803" s="3">
        <f t="shared" si="186"/>
        <v>3600</v>
      </c>
      <c r="E4803" s="3">
        <v>594</v>
      </c>
      <c r="F4803" s="3">
        <f t="shared" si="185"/>
        <v>407.15040790523722</v>
      </c>
    </row>
    <row r="4804" spans="1:6" x14ac:dyDescent="0.3">
      <c r="A4804" s="3"/>
      <c r="B4804" s="4"/>
      <c r="C4804" s="3"/>
      <c r="D4804" s="3">
        <f t="shared" si="186"/>
        <v>3700</v>
      </c>
      <c r="E4804" s="3">
        <v>600</v>
      </c>
      <c r="F4804" s="3">
        <f t="shared" si="185"/>
        <v>422.68701157389944</v>
      </c>
    </row>
    <row r="4805" spans="1:6" x14ac:dyDescent="0.3">
      <c r="A4805" s="3"/>
      <c r="B4805" s="4"/>
      <c r="C4805" s="3"/>
      <c r="D4805" s="3">
        <f t="shared" si="186"/>
        <v>3800</v>
      </c>
      <c r="E4805" s="3">
        <v>606</v>
      </c>
      <c r="F4805" s="3">
        <f t="shared" si="185"/>
        <v>438.45209470827729</v>
      </c>
    </row>
    <row r="4806" spans="1:6" x14ac:dyDescent="0.3">
      <c r="A4806" s="3"/>
      <c r="B4806" s="4"/>
      <c r="C4806" s="3"/>
      <c r="D4806" s="3">
        <f t="shared" si="186"/>
        <v>3900</v>
      </c>
      <c r="E4806" s="3">
        <v>610</v>
      </c>
      <c r="F4806" s="3">
        <f t="shared" si="185"/>
        <v>452.96054078121921</v>
      </c>
    </row>
    <row r="4807" spans="1:6" x14ac:dyDescent="0.3">
      <c r="A4807" s="3"/>
      <c r="B4807" s="4"/>
      <c r="C4807" s="3"/>
      <c r="D4807" s="3">
        <f t="shared" si="186"/>
        <v>4000</v>
      </c>
      <c r="E4807" s="3">
        <v>612</v>
      </c>
      <c r="F4807" s="3">
        <f t="shared" si="185"/>
        <v>466.09811005986745</v>
      </c>
    </row>
    <row r="4808" spans="1:6" x14ac:dyDescent="0.3">
      <c r="A4808" s="3"/>
      <c r="B4808" s="4"/>
      <c r="C4808" s="3"/>
      <c r="D4808" s="3">
        <f t="shared" si="186"/>
        <v>4100</v>
      </c>
      <c r="E4808" s="3">
        <v>614</v>
      </c>
      <c r="F4808" s="3">
        <f t="shared" si="185"/>
        <v>479.31183916042096</v>
      </c>
    </row>
    <row r="4809" spans="1:6" x14ac:dyDescent="0.3">
      <c r="A4809" s="3"/>
      <c r="B4809" s="4"/>
      <c r="C4809" s="3"/>
      <c r="D4809" s="3">
        <f t="shared" si="186"/>
        <v>4200</v>
      </c>
      <c r="E4809" s="3">
        <v>617</v>
      </c>
      <c r="F4809" s="3">
        <f t="shared" si="185"/>
        <v>493.40140621288424</v>
      </c>
    </row>
    <row r="4810" spans="1:6" x14ac:dyDescent="0.3">
      <c r="A4810" s="3"/>
      <c r="B4810" s="4"/>
      <c r="C4810" s="3"/>
      <c r="D4810" s="3">
        <f t="shared" si="186"/>
        <v>4300</v>
      </c>
      <c r="E4810" s="3">
        <v>623</v>
      </c>
      <c r="F4810" s="3">
        <f t="shared" si="185"/>
        <v>510.06136725464825</v>
      </c>
    </row>
    <row r="4811" spans="1:6" x14ac:dyDescent="0.3">
      <c r="A4811" s="3"/>
      <c r="B4811" s="4"/>
      <c r="C4811" s="3"/>
      <c r="D4811" s="3">
        <f t="shared" si="186"/>
        <v>4400</v>
      </c>
      <c r="E4811" s="3">
        <v>628</v>
      </c>
      <c r="F4811" s="3">
        <f t="shared" si="185"/>
        <v>526.11204972117071</v>
      </c>
    </row>
    <row r="4812" spans="1:6" x14ac:dyDescent="0.3">
      <c r="A4812" s="3"/>
      <c r="B4812" s="4"/>
      <c r="C4812" s="3"/>
      <c r="D4812" s="3">
        <f t="shared" si="186"/>
        <v>4500</v>
      </c>
      <c r="E4812" s="3">
        <v>634</v>
      </c>
      <c r="F4812" s="3">
        <f t="shared" si="185"/>
        <v>543.20992973888974</v>
      </c>
    </row>
    <row r="4813" spans="1:6" x14ac:dyDescent="0.3">
      <c r="A4813" s="3"/>
      <c r="B4813" s="4"/>
      <c r="C4813" s="3"/>
      <c r="D4813" s="3">
        <f t="shared" si="186"/>
        <v>4600</v>
      </c>
      <c r="E4813" s="3">
        <v>639</v>
      </c>
      <c r="F4813" s="3">
        <f t="shared" si="185"/>
        <v>559.66045127041446</v>
      </c>
    </row>
    <row r="4814" spans="1:6" x14ac:dyDescent="0.3">
      <c r="A4814" s="3"/>
      <c r="B4814" s="4"/>
      <c r="C4814" s="3"/>
      <c r="D4814" s="3">
        <f t="shared" si="186"/>
        <v>4700</v>
      </c>
      <c r="E4814" s="3">
        <v>644</v>
      </c>
      <c r="F4814" s="3">
        <f t="shared" si="185"/>
        <v>576.30137235670225</v>
      </c>
    </row>
    <row r="4815" spans="1:6" x14ac:dyDescent="0.3">
      <c r="A4815" s="3"/>
      <c r="B4815" s="4"/>
      <c r="C4815" s="3"/>
      <c r="D4815" s="3">
        <f t="shared" si="186"/>
        <v>4800</v>
      </c>
      <c r="E4815" s="3">
        <v>647</v>
      </c>
      <c r="F4815" s="3">
        <f t="shared" si="185"/>
        <v>591.30485727202802</v>
      </c>
    </row>
    <row r="4816" spans="1:6" x14ac:dyDescent="0.3">
      <c r="A4816" s="3"/>
      <c r="B4816" s="4"/>
      <c r="C4816" s="3"/>
      <c r="D4816" s="3">
        <f t="shared" si="186"/>
        <v>4900</v>
      </c>
      <c r="E4816" s="3">
        <v>650</v>
      </c>
      <c r="F4816" s="3">
        <f t="shared" si="185"/>
        <v>606.42258192021166</v>
      </c>
    </row>
    <row r="4817" spans="1:6" x14ac:dyDescent="0.3">
      <c r="A4817" s="3"/>
      <c r="B4817" s="4"/>
      <c r="C4817" s="3"/>
      <c r="D4817" s="3">
        <f t="shared" si="186"/>
        <v>5000</v>
      </c>
      <c r="E4817" s="3">
        <v>651</v>
      </c>
      <c r="F4817" s="3">
        <f t="shared" si="185"/>
        <v>619.75055075362286</v>
      </c>
    </row>
    <row r="4818" spans="1:6" x14ac:dyDescent="0.3">
      <c r="A4818" s="3"/>
      <c r="B4818" s="4"/>
      <c r="C4818" s="3"/>
      <c r="D4818" s="3">
        <f t="shared" si="186"/>
        <v>5100</v>
      </c>
      <c r="E4818" s="3">
        <v>651</v>
      </c>
      <c r="F4818" s="3">
        <f t="shared" si="185"/>
        <v>632.1455617686953</v>
      </c>
    </row>
    <row r="4819" spans="1:6" x14ac:dyDescent="0.3">
      <c r="A4819" s="3"/>
      <c r="B4819" s="4"/>
      <c r="C4819" s="3"/>
      <c r="D4819" s="3">
        <f t="shared" si="186"/>
        <v>5200</v>
      </c>
      <c r="E4819" s="3">
        <v>651</v>
      </c>
      <c r="F4819" s="3">
        <f t="shared" si="185"/>
        <v>644.54057278376774</v>
      </c>
    </row>
    <row r="4820" spans="1:6" x14ac:dyDescent="0.3">
      <c r="A4820" s="3"/>
      <c r="B4820" s="4"/>
      <c r="C4820" s="3"/>
      <c r="D4820" s="3">
        <f t="shared" si="186"/>
        <v>5300</v>
      </c>
      <c r="E4820" s="3">
        <v>650</v>
      </c>
      <c r="F4820" s="3">
        <f t="shared" si="185"/>
        <v>655.92646615859621</v>
      </c>
    </row>
    <row r="4821" spans="1:6" x14ac:dyDescent="0.3">
      <c r="A4821" s="3"/>
      <c r="B4821" s="4"/>
      <c r="C4821" s="3"/>
      <c r="D4821" s="3">
        <f t="shared" si="186"/>
        <v>5400</v>
      </c>
      <c r="E4821" s="3">
        <v>648</v>
      </c>
      <c r="F4821" s="3">
        <f t="shared" si="185"/>
        <v>666.24612202675178</v>
      </c>
    </row>
    <row r="4822" spans="1:6" x14ac:dyDescent="0.3">
      <c r="A4822" s="3"/>
      <c r="B4822" s="4"/>
      <c r="C4822" s="3"/>
      <c r="D4822" s="3">
        <f t="shared" si="186"/>
        <v>5500</v>
      </c>
      <c r="E4822" s="3">
        <v>645</v>
      </c>
      <c r="F4822" s="3">
        <f t="shared" si="185"/>
        <v>675.4424205218055</v>
      </c>
    </row>
    <row r="4823" spans="1:6" x14ac:dyDescent="0.3">
      <c r="A4823" s="3"/>
      <c r="B4823" s="4"/>
      <c r="C4823" s="3"/>
      <c r="D4823" s="3">
        <f t="shared" si="186"/>
        <v>5600</v>
      </c>
      <c r="E4823" s="3">
        <v>642</v>
      </c>
      <c r="F4823" s="3">
        <f t="shared" si="185"/>
        <v>684.52447928400147</v>
      </c>
    </row>
    <row r="4824" spans="1:6" x14ac:dyDescent="0.3">
      <c r="A4824" s="3"/>
      <c r="B4824" s="4"/>
      <c r="C4824" s="3"/>
      <c r="D4824" s="3">
        <f t="shared" si="186"/>
        <v>5700</v>
      </c>
      <c r="E4824" s="3">
        <v>638</v>
      </c>
      <c r="F4824" s="3">
        <f t="shared" si="185"/>
        <v>692.40702085119051</v>
      </c>
    </row>
    <row r="4825" spans="1:6" x14ac:dyDescent="0.3">
      <c r="A4825" s="3"/>
      <c r="B4825" s="4"/>
      <c r="C4825" s="3"/>
      <c r="D4825" s="3">
        <f t="shared" si="186"/>
        <v>5800</v>
      </c>
      <c r="E4825" s="3">
        <v>633</v>
      </c>
      <c r="F4825" s="3">
        <f t="shared" si="185"/>
        <v>699.03292535694334</v>
      </c>
    </row>
    <row r="4826" spans="1:6" x14ac:dyDescent="0.3">
      <c r="A4826" s="3"/>
      <c r="B4826" s="4"/>
      <c r="C4826" s="3"/>
      <c r="D4826" s="3">
        <f t="shared" si="186"/>
        <v>5900</v>
      </c>
      <c r="E4826" s="3">
        <v>629</v>
      </c>
      <c r="F4826" s="3">
        <f t="shared" si="185"/>
        <v>706.59178768103527</v>
      </c>
    </row>
    <row r="4827" spans="1:6" x14ac:dyDescent="0.3">
      <c r="A4827" s="3"/>
      <c r="B4827" s="4"/>
      <c r="C4827" s="3"/>
      <c r="D4827" s="3">
        <f t="shared" si="186"/>
        <v>6000</v>
      </c>
      <c r="E4827" s="3">
        <v>623</v>
      </c>
      <c r="F4827" s="3">
        <f t="shared" si="185"/>
        <v>711.71353570416045</v>
      </c>
    </row>
    <row r="4828" spans="1:6" x14ac:dyDescent="0.3">
      <c r="A4828" s="3"/>
      <c r="B4828" s="4"/>
      <c r="C4828" s="3"/>
      <c r="D4828" s="3">
        <f t="shared" si="186"/>
        <v>6100</v>
      </c>
      <c r="E4828" s="3">
        <v>616</v>
      </c>
      <c r="F4828" s="3">
        <f t="shared" si="185"/>
        <v>715.44536697751562</v>
      </c>
    </row>
    <row r="4829" spans="1:6" x14ac:dyDescent="0.3">
      <c r="A4829" s="3"/>
      <c r="B4829" s="4"/>
      <c r="C4829" s="3"/>
      <c r="D4829" s="3">
        <f t="shared" si="186"/>
        <v>6200</v>
      </c>
      <c r="E4829" s="3">
        <v>607</v>
      </c>
      <c r="F4829" s="3">
        <f t="shared" si="185"/>
        <v>716.54968439514118</v>
      </c>
    </row>
    <row r="4830" spans="1:6" x14ac:dyDescent="0.3">
      <c r="A4830" s="3"/>
      <c r="B4830" s="4"/>
      <c r="C4830" s="3"/>
      <c r="D4830" s="3">
        <f t="shared" si="186"/>
        <v>6300</v>
      </c>
      <c r="E4830" s="3">
        <v>598</v>
      </c>
      <c r="F4830" s="3">
        <f t="shared" si="185"/>
        <v>717.31128261419315</v>
      </c>
    </row>
    <row r="4831" spans="1:6" x14ac:dyDescent="0.3">
      <c r="A4831" s="3"/>
      <c r="B4831" s="4"/>
      <c r="C4831" s="3"/>
      <c r="D4831" s="3">
        <f t="shared" si="186"/>
        <v>6400</v>
      </c>
      <c r="E4831" s="3">
        <v>589</v>
      </c>
      <c r="F4831" s="3">
        <f t="shared" si="185"/>
        <v>717.73016163467173</v>
      </c>
    </row>
    <row r="4832" spans="1:6" x14ac:dyDescent="0.3">
      <c r="A4832" s="3"/>
      <c r="B4832" s="4"/>
      <c r="C4832" s="3"/>
      <c r="D4832" s="3">
        <f t="shared" si="186"/>
        <v>6500</v>
      </c>
      <c r="E4832" s="3">
        <v>578</v>
      </c>
      <c r="F4832" s="3">
        <f t="shared" si="185"/>
        <v>715.33112724465775</v>
      </c>
    </row>
    <row r="4833" spans="1:6" x14ac:dyDescent="0.3">
      <c r="A4833" s="3"/>
      <c r="B4833" s="4"/>
      <c r="C4833" s="3"/>
      <c r="D4833" s="3">
        <f t="shared" si="186"/>
        <v>6600</v>
      </c>
      <c r="E4833" s="3"/>
      <c r="F4833" s="3">
        <f t="shared" si="185"/>
        <v>0</v>
      </c>
    </row>
    <row r="4834" spans="1:6" x14ac:dyDescent="0.3">
      <c r="A4834" s="3"/>
      <c r="B4834" s="4"/>
      <c r="C4834" s="3"/>
      <c r="D4834" s="3">
        <f t="shared" si="186"/>
        <v>6700</v>
      </c>
      <c r="E4834" s="3"/>
      <c r="F4834" s="3">
        <f t="shared" si="185"/>
        <v>0</v>
      </c>
    </row>
    <row r="4835" spans="1:6" x14ac:dyDescent="0.3">
      <c r="A4835" s="3"/>
      <c r="B4835" s="4"/>
      <c r="C4835" s="3"/>
      <c r="D4835" s="3">
        <f t="shared" si="186"/>
        <v>6800</v>
      </c>
      <c r="E4835" s="3"/>
      <c r="F4835" s="3">
        <f t="shared" si="185"/>
        <v>0</v>
      </c>
    </row>
    <row r="4836" spans="1:6" x14ac:dyDescent="0.3">
      <c r="A4836" s="3"/>
      <c r="B4836" s="4"/>
      <c r="C4836" s="3"/>
      <c r="D4836" s="3">
        <f t="shared" si="186"/>
        <v>6900</v>
      </c>
      <c r="E4836" s="3"/>
      <c r="F4836" s="3">
        <f t="shared" si="185"/>
        <v>0</v>
      </c>
    </row>
    <row r="4837" spans="1:6" x14ac:dyDescent="0.3">
      <c r="A4837" s="3"/>
      <c r="B4837" s="4"/>
      <c r="C4837" s="3"/>
      <c r="D4837" s="3">
        <f t="shared" si="186"/>
        <v>7000</v>
      </c>
      <c r="E4837" s="3"/>
      <c r="F4837" s="3">
        <f t="shared" si="185"/>
        <v>0</v>
      </c>
    </row>
    <row r="4838" spans="1:6" x14ac:dyDescent="0.3">
      <c r="A4838" s="3"/>
      <c r="B4838" s="4" t="s">
        <v>77</v>
      </c>
      <c r="C4838" s="3" t="s">
        <v>26</v>
      </c>
      <c r="D4838" s="3" t="s">
        <v>272</v>
      </c>
      <c r="E4838" s="3">
        <v>3.3839999999999999</v>
      </c>
    </row>
    <row r="4839" spans="1:6" x14ac:dyDescent="0.3">
      <c r="A4839" s="3"/>
      <c r="B4839" s="4"/>
      <c r="C4839" s="3">
        <v>10.4</v>
      </c>
      <c r="D4839" s="3" t="s">
        <v>273</v>
      </c>
      <c r="E4839" s="3">
        <v>3.855</v>
      </c>
    </row>
    <row r="4840" spans="1:6" x14ac:dyDescent="0.3">
      <c r="A4840" s="3"/>
      <c r="B4840" s="4"/>
      <c r="C4840" s="3"/>
      <c r="D4840" s="4" t="s">
        <v>274</v>
      </c>
      <c r="E4840" s="3">
        <v>2.02</v>
      </c>
    </row>
    <row r="4841" spans="1:6" x14ac:dyDescent="0.3">
      <c r="A4841" s="3"/>
      <c r="B4841" s="4"/>
      <c r="C4841" s="3"/>
      <c r="D4841" s="4" t="s">
        <v>275</v>
      </c>
      <c r="E4841" s="3">
        <v>235</v>
      </c>
    </row>
    <row r="4842" spans="1:6" x14ac:dyDescent="0.3">
      <c r="A4842" s="3"/>
      <c r="B4842" s="4"/>
      <c r="C4842" s="3"/>
      <c r="D4842" s="4" t="s">
        <v>276</v>
      </c>
      <c r="E4842" s="3">
        <v>0.63300000000000001</v>
      </c>
    </row>
    <row r="4843" spans="1:6" ht="28.8" x14ac:dyDescent="0.3">
      <c r="A4843" s="3"/>
      <c r="B4843" s="4"/>
      <c r="C4843" s="3"/>
      <c r="D4843" s="4" t="s">
        <v>277</v>
      </c>
      <c r="E4843" s="3">
        <v>316</v>
      </c>
    </row>
    <row r="4844" spans="1:6" x14ac:dyDescent="0.3">
      <c r="A4844" s="3"/>
      <c r="B4844" s="4"/>
      <c r="C4844" s="3"/>
      <c r="D4844" s="3">
        <f>2500</f>
        <v>2500</v>
      </c>
      <c r="E4844" s="3">
        <v>327</v>
      </c>
      <c r="F4844" s="3">
        <f>E4844*D4844*2*PI()/60/550</f>
        <v>155.65163601876702</v>
      </c>
    </row>
    <row r="4845" spans="1:6" x14ac:dyDescent="0.3">
      <c r="A4845" s="3"/>
      <c r="B4845" s="4"/>
      <c r="C4845" s="3"/>
      <c r="D4845" s="3">
        <f>2600</f>
        <v>2600</v>
      </c>
      <c r="E4845" s="3">
        <v>338</v>
      </c>
      <c r="F4845" s="3">
        <f t="shared" ref="F4845:F4889" si="187">E4845*D4845*2*PI()/60/550</f>
        <v>167.32312872574002</v>
      </c>
    </row>
    <row r="4846" spans="1:6" x14ac:dyDescent="0.3">
      <c r="A4846" s="3"/>
      <c r="B4846" s="4"/>
      <c r="C4846" s="3"/>
      <c r="D4846" s="3">
        <f t="shared" ref="D4846:D4889" si="188">D4845+100</f>
        <v>2700</v>
      </c>
      <c r="E4846" s="3">
        <v>341</v>
      </c>
      <c r="F4846" s="3">
        <f t="shared" si="187"/>
        <v>175.30087007031045</v>
      </c>
    </row>
    <row r="4847" spans="1:6" x14ac:dyDescent="0.3">
      <c r="A4847" s="3"/>
      <c r="B4847" s="4"/>
      <c r="C4847" s="3"/>
      <c r="D4847" s="3">
        <f t="shared" si="188"/>
        <v>2800</v>
      </c>
      <c r="E4847" s="3">
        <v>342</v>
      </c>
      <c r="F4847" s="3">
        <f t="shared" si="187"/>
        <v>182.32661364106579</v>
      </c>
    </row>
    <row r="4848" spans="1:6" x14ac:dyDescent="0.3">
      <c r="A4848" s="3"/>
      <c r="B4848" s="4"/>
      <c r="C4848" s="3"/>
      <c r="D4848" s="3">
        <f t="shared" si="188"/>
        <v>2900</v>
      </c>
      <c r="E4848" s="3">
        <v>355</v>
      </c>
      <c r="F4848" s="3">
        <f t="shared" si="187"/>
        <v>196.01634162852679</v>
      </c>
    </row>
    <row r="4849" spans="1:6" x14ac:dyDescent="0.3">
      <c r="A4849" s="3"/>
      <c r="B4849" s="4"/>
      <c r="C4849" s="3"/>
      <c r="D4849" s="3">
        <f>D4848+100</f>
        <v>3000</v>
      </c>
      <c r="E4849" s="3">
        <v>369</v>
      </c>
      <c r="F4849" s="3">
        <f t="shared" si="187"/>
        <v>210.77230712266064</v>
      </c>
    </row>
    <row r="4850" spans="1:6" x14ac:dyDescent="0.3">
      <c r="A4850" s="3"/>
      <c r="B4850" s="4"/>
      <c r="C4850" s="3"/>
      <c r="D4850" s="3">
        <f t="shared" si="188"/>
        <v>3100</v>
      </c>
      <c r="E4850" s="3">
        <v>374</v>
      </c>
      <c r="F4850" s="3">
        <f t="shared" si="187"/>
        <v>220.74924379224279</v>
      </c>
    </row>
    <row r="4851" spans="1:6" x14ac:dyDescent="0.3">
      <c r="A4851" s="3"/>
      <c r="B4851" s="4"/>
      <c r="C4851" s="3"/>
      <c r="D4851" s="3">
        <f t="shared" si="188"/>
        <v>3200</v>
      </c>
      <c r="E4851" s="3">
        <v>373</v>
      </c>
      <c r="F4851" s="3">
        <f t="shared" si="187"/>
        <v>227.26090856513801</v>
      </c>
    </row>
    <row r="4852" spans="1:6" x14ac:dyDescent="0.3">
      <c r="A4852" s="3"/>
      <c r="B4852" s="4"/>
      <c r="C4852" s="3"/>
      <c r="D4852" s="3">
        <f t="shared" si="188"/>
        <v>3300</v>
      </c>
      <c r="E4852" s="3">
        <v>370</v>
      </c>
      <c r="F4852" s="3">
        <f t="shared" si="187"/>
        <v>232.47785636564467</v>
      </c>
    </row>
    <row r="4853" spans="1:6" x14ac:dyDescent="0.3">
      <c r="A4853" s="3"/>
      <c r="B4853" s="4"/>
      <c r="C4853" s="3"/>
      <c r="D4853" s="3">
        <f t="shared" si="188"/>
        <v>3400</v>
      </c>
      <c r="E4853" s="3">
        <v>366</v>
      </c>
      <c r="F4853" s="3">
        <f t="shared" si="187"/>
        <v>236.93320594709931</v>
      </c>
    </row>
    <row r="4854" spans="1:6" x14ac:dyDescent="0.3">
      <c r="A4854" s="3"/>
      <c r="B4854" s="4"/>
      <c r="C4854" s="3"/>
      <c r="D4854" s="3">
        <f t="shared" si="188"/>
        <v>3500</v>
      </c>
      <c r="E4854" s="3">
        <v>363</v>
      </c>
      <c r="F4854" s="3">
        <f t="shared" si="187"/>
        <v>241.90263432641407</v>
      </c>
    </row>
    <row r="4855" spans="1:6" x14ac:dyDescent="0.3">
      <c r="A4855" s="3"/>
      <c r="B4855" s="4"/>
      <c r="C4855" s="3"/>
      <c r="D4855" s="3">
        <f t="shared" si="188"/>
        <v>3600</v>
      </c>
      <c r="E4855" s="3">
        <v>363</v>
      </c>
      <c r="F4855" s="3">
        <f t="shared" si="187"/>
        <v>248.81413816431163</v>
      </c>
    </row>
    <row r="4856" spans="1:6" x14ac:dyDescent="0.3">
      <c r="A4856" s="3"/>
      <c r="B4856" s="4"/>
      <c r="C4856" s="3"/>
      <c r="D4856" s="3">
        <f t="shared" si="188"/>
        <v>3700</v>
      </c>
      <c r="E4856" s="3">
        <v>366</v>
      </c>
      <c r="F4856" s="3">
        <f t="shared" si="187"/>
        <v>257.83907706007864</v>
      </c>
    </row>
    <row r="4857" spans="1:6" x14ac:dyDescent="0.3">
      <c r="A4857" s="3"/>
      <c r="B4857" s="4"/>
      <c r="C4857" s="3"/>
      <c r="D4857" s="3">
        <f t="shared" si="188"/>
        <v>3800</v>
      </c>
      <c r="E4857" s="3">
        <v>375</v>
      </c>
      <c r="F4857" s="3">
        <f t="shared" si="187"/>
        <v>271.31936553730031</v>
      </c>
    </row>
    <row r="4858" spans="1:6" x14ac:dyDescent="0.3">
      <c r="A4858" s="3"/>
      <c r="B4858" s="4"/>
      <c r="C4858" s="3"/>
      <c r="D4858" s="3">
        <f t="shared" si="188"/>
        <v>3900</v>
      </c>
      <c r="E4858" s="3">
        <v>385</v>
      </c>
      <c r="F4858" s="3">
        <f t="shared" si="187"/>
        <v>285.88493147667123</v>
      </c>
    </row>
    <row r="4859" spans="1:6" x14ac:dyDescent="0.3">
      <c r="A4859" s="3"/>
      <c r="B4859" s="4"/>
      <c r="C4859" s="3"/>
      <c r="D4859" s="3">
        <f t="shared" si="188"/>
        <v>4000</v>
      </c>
      <c r="E4859" s="3">
        <v>393</v>
      </c>
      <c r="F4859" s="3">
        <f t="shared" si="187"/>
        <v>299.30810008746391</v>
      </c>
    </row>
    <row r="4860" spans="1:6" x14ac:dyDescent="0.3">
      <c r="A4860" s="3"/>
      <c r="B4860" s="4"/>
      <c r="C4860" s="3"/>
      <c r="D4860" s="3">
        <f t="shared" si="188"/>
        <v>4100</v>
      </c>
      <c r="E4860" s="3">
        <v>401</v>
      </c>
      <c r="F4860" s="3">
        <f t="shared" si="187"/>
        <v>313.03590798587754</v>
      </c>
    </row>
    <row r="4861" spans="1:6" x14ac:dyDescent="0.3">
      <c r="A4861" s="3"/>
      <c r="B4861" s="4"/>
      <c r="C4861" s="3"/>
      <c r="D4861" s="3">
        <f t="shared" si="188"/>
        <v>4200</v>
      </c>
      <c r="E4861" s="3">
        <v>411</v>
      </c>
      <c r="F4861" s="3">
        <f t="shared" si="187"/>
        <v>328.66771143192125</v>
      </c>
    </row>
    <row r="4862" spans="1:6" x14ac:dyDescent="0.3">
      <c r="A4862" s="3"/>
      <c r="B4862" s="4"/>
      <c r="C4862" s="3"/>
      <c r="D4862" s="3">
        <f t="shared" si="188"/>
        <v>4300</v>
      </c>
      <c r="E4862" s="3">
        <v>420</v>
      </c>
      <c r="F4862" s="3">
        <f t="shared" si="187"/>
        <v>343.86159590201009</v>
      </c>
    </row>
    <row r="4863" spans="1:6" x14ac:dyDescent="0.3">
      <c r="A4863" s="3"/>
      <c r="B4863" s="4"/>
      <c r="C4863" s="3"/>
      <c r="D4863" s="3">
        <f t="shared" si="188"/>
        <v>4400</v>
      </c>
      <c r="E4863" s="3">
        <v>425</v>
      </c>
      <c r="F4863" s="3">
        <f t="shared" si="187"/>
        <v>356.04716740684324</v>
      </c>
    </row>
    <row r="4864" spans="1:6" x14ac:dyDescent="0.3">
      <c r="A4864" s="3"/>
      <c r="B4864" s="4"/>
      <c r="C4864" s="3"/>
      <c r="D4864" s="3">
        <f t="shared" si="188"/>
        <v>4500</v>
      </c>
      <c r="E4864" s="3">
        <v>428</v>
      </c>
      <c r="F4864" s="3">
        <f t="shared" si="187"/>
        <v>366.70954247357224</v>
      </c>
    </row>
    <row r="4865" spans="1:6" x14ac:dyDescent="0.3">
      <c r="A4865" s="3"/>
      <c r="B4865" s="4"/>
      <c r="C4865" s="3"/>
      <c r="D4865" s="3">
        <f t="shared" si="188"/>
        <v>4600</v>
      </c>
      <c r="E4865" s="3">
        <v>430</v>
      </c>
      <c r="F4865" s="3">
        <f t="shared" si="187"/>
        <v>376.61031932124916</v>
      </c>
    </row>
    <row r="4866" spans="1:6" x14ac:dyDescent="0.3">
      <c r="A4866" s="3"/>
      <c r="B4866" s="4"/>
      <c r="C4866" s="3"/>
      <c r="D4866" s="3">
        <f t="shared" si="188"/>
        <v>4700</v>
      </c>
      <c r="E4866" s="3">
        <v>430</v>
      </c>
      <c r="F4866" s="3">
        <f t="shared" si="187"/>
        <v>384.79750017605892</v>
      </c>
    </row>
    <row r="4867" spans="1:6" x14ac:dyDescent="0.3">
      <c r="A4867" s="3"/>
      <c r="B4867" s="4"/>
      <c r="C4867" s="3"/>
      <c r="D4867" s="3">
        <f t="shared" si="188"/>
        <v>4800</v>
      </c>
      <c r="E4867" s="3">
        <v>429</v>
      </c>
      <c r="F4867" s="3">
        <f t="shared" si="187"/>
        <v>392.07076316800618</v>
      </c>
    </row>
    <row r="4868" spans="1:6" x14ac:dyDescent="0.3">
      <c r="A4868" s="3"/>
      <c r="B4868" s="4"/>
      <c r="C4868" s="3"/>
      <c r="D4868" s="3">
        <f t="shared" si="188"/>
        <v>4900</v>
      </c>
      <c r="E4868" s="3">
        <v>425</v>
      </c>
      <c r="F4868" s="3">
        <f t="shared" si="187"/>
        <v>396.50707279398449</v>
      </c>
    </row>
    <row r="4869" spans="1:6" x14ac:dyDescent="0.3">
      <c r="A4869" s="3"/>
      <c r="B4869" s="4"/>
      <c r="C4869" s="3"/>
      <c r="D4869" s="3">
        <f t="shared" si="188"/>
        <v>5000</v>
      </c>
      <c r="E4869" s="3">
        <v>421</v>
      </c>
      <c r="F4869" s="3">
        <f t="shared" si="187"/>
        <v>400.79106277615239</v>
      </c>
    </row>
    <row r="4870" spans="1:6" x14ac:dyDescent="0.3">
      <c r="A4870" s="3"/>
      <c r="B4870" s="4"/>
      <c r="C4870" s="3"/>
      <c r="D4870" s="3">
        <f t="shared" si="188"/>
        <v>5100</v>
      </c>
      <c r="E4870" s="3">
        <v>418</v>
      </c>
      <c r="F4870" s="3">
        <f t="shared" si="187"/>
        <v>405.89377084380129</v>
      </c>
    </row>
    <row r="4871" spans="1:6" x14ac:dyDescent="0.3">
      <c r="A4871" s="3"/>
      <c r="B4871" s="4"/>
      <c r="C4871" s="3"/>
      <c r="D4871" s="3">
        <f t="shared" si="188"/>
        <v>5200</v>
      </c>
      <c r="E4871" s="3">
        <v>413</v>
      </c>
      <c r="F4871" s="3">
        <f t="shared" si="187"/>
        <v>408.90208380905693</v>
      </c>
    </row>
    <row r="4872" spans="1:6" x14ac:dyDescent="0.3">
      <c r="A4872" s="3"/>
      <c r="B4872" s="4"/>
      <c r="C4872" s="3"/>
      <c r="D4872" s="3">
        <f t="shared" si="188"/>
        <v>5300</v>
      </c>
      <c r="E4872" s="3">
        <v>410</v>
      </c>
      <c r="F4872" s="3">
        <f t="shared" si="187"/>
        <v>413.73823250003761</v>
      </c>
    </row>
    <row r="4873" spans="1:6" x14ac:dyDescent="0.3">
      <c r="A4873" s="3"/>
      <c r="B4873" s="4"/>
      <c r="C4873" s="3"/>
      <c r="D4873" s="3">
        <f t="shared" si="188"/>
        <v>5400</v>
      </c>
      <c r="E4873" s="3">
        <v>406</v>
      </c>
      <c r="F4873" s="3">
        <f t="shared" si="187"/>
        <v>417.43198386244018</v>
      </c>
    </row>
    <row r="4874" spans="1:6" x14ac:dyDescent="0.3">
      <c r="A4874" s="3"/>
      <c r="B4874" s="4"/>
      <c r="C4874" s="3"/>
      <c r="D4874" s="3">
        <f t="shared" si="188"/>
        <v>5500</v>
      </c>
      <c r="E4874" s="3">
        <v>403</v>
      </c>
      <c r="F4874" s="3">
        <f t="shared" si="187"/>
        <v>422.02061313222885</v>
      </c>
    </row>
    <row r="4875" spans="1:6" x14ac:dyDescent="0.3">
      <c r="A4875" s="3"/>
      <c r="B4875" s="4"/>
      <c r="C4875" s="3"/>
      <c r="D4875" s="3">
        <f t="shared" si="188"/>
        <v>5600</v>
      </c>
      <c r="E4875" s="3">
        <v>400</v>
      </c>
      <c r="F4875" s="3">
        <f t="shared" si="187"/>
        <v>426.49500266915976</v>
      </c>
    </row>
    <row r="4876" spans="1:6" x14ac:dyDescent="0.3">
      <c r="A4876" s="3"/>
      <c r="B4876" s="4"/>
      <c r="C4876" s="3"/>
      <c r="D4876" s="3">
        <f t="shared" si="188"/>
        <v>5700</v>
      </c>
      <c r="E4876" s="3">
        <v>396</v>
      </c>
      <c r="F4876" s="3">
        <f t="shared" si="187"/>
        <v>429.76987501108368</v>
      </c>
    </row>
    <row r="4877" spans="1:6" x14ac:dyDescent="0.3">
      <c r="A4877" s="3"/>
      <c r="B4877" s="4"/>
      <c r="C4877" s="3"/>
      <c r="D4877" s="3">
        <f t="shared" si="188"/>
        <v>5800</v>
      </c>
      <c r="E4877" s="3">
        <v>392</v>
      </c>
      <c r="F4877" s="3">
        <f t="shared" si="187"/>
        <v>432.89242770919719</v>
      </c>
    </row>
    <row r="4878" spans="1:6" x14ac:dyDescent="0.3">
      <c r="A4878" s="3"/>
      <c r="B4878" s="4"/>
      <c r="C4878" s="3"/>
      <c r="D4878" s="3">
        <f t="shared" si="188"/>
        <v>5900</v>
      </c>
      <c r="E4878" s="3">
        <v>387</v>
      </c>
      <c r="F4878" s="3">
        <f t="shared" si="187"/>
        <v>434.73930339039845</v>
      </c>
    </row>
    <row r="4879" spans="1:6" x14ac:dyDescent="0.3">
      <c r="A4879" s="3"/>
      <c r="B4879" s="4"/>
      <c r="C4879" s="3"/>
      <c r="D4879" s="3">
        <f t="shared" si="188"/>
        <v>6000</v>
      </c>
      <c r="E4879" s="3">
        <v>381</v>
      </c>
      <c r="F4879" s="3">
        <f t="shared" si="187"/>
        <v>435.25338218825863</v>
      </c>
    </row>
    <row r="4880" spans="1:6" x14ac:dyDescent="0.3">
      <c r="A4880" s="3"/>
      <c r="B4880" s="4"/>
      <c r="C4880" s="3"/>
      <c r="D4880" s="3">
        <f t="shared" si="188"/>
        <v>6100</v>
      </c>
      <c r="E4880" s="3">
        <v>374</v>
      </c>
      <c r="F4880" s="3">
        <f t="shared" si="187"/>
        <v>434.37754423634874</v>
      </c>
    </row>
    <row r="4881" spans="1:6" x14ac:dyDescent="0.3">
      <c r="A4881" s="3"/>
      <c r="B4881" s="4"/>
      <c r="C4881" s="3"/>
      <c r="D4881" s="3">
        <f t="shared" si="188"/>
        <v>6200</v>
      </c>
      <c r="E4881" s="3">
        <v>367</v>
      </c>
      <c r="F4881" s="3">
        <f t="shared" si="187"/>
        <v>433.23514690777057</v>
      </c>
    </row>
    <row r="4882" spans="1:6" x14ac:dyDescent="0.3">
      <c r="A4882" s="3"/>
      <c r="B4882" s="4"/>
      <c r="C4882" s="3"/>
      <c r="D4882" s="3">
        <f t="shared" si="188"/>
        <v>6300</v>
      </c>
      <c r="E4882" s="3">
        <v>361</v>
      </c>
      <c r="F4882" s="3">
        <f t="shared" si="187"/>
        <v>433.02570739753133</v>
      </c>
    </row>
    <row r="4883" spans="1:6" x14ac:dyDescent="0.3">
      <c r="A4883" s="3"/>
      <c r="B4883" s="4"/>
      <c r="C4883" s="3"/>
      <c r="D4883" s="3">
        <f t="shared" si="188"/>
        <v>6400</v>
      </c>
      <c r="E4883" s="3">
        <v>354</v>
      </c>
      <c r="F4883" s="3">
        <f t="shared" si="187"/>
        <v>431.36923127109299</v>
      </c>
    </row>
    <row r="4884" spans="1:6" x14ac:dyDescent="0.3">
      <c r="A4884" s="3"/>
      <c r="B4884" s="4"/>
      <c r="C4884" s="3"/>
      <c r="D4884" s="3">
        <f t="shared" si="188"/>
        <v>6500</v>
      </c>
      <c r="E4884" s="3">
        <v>351</v>
      </c>
      <c r="F4884" s="3">
        <f t="shared" si="187"/>
        <v>434.39658419182501</v>
      </c>
    </row>
    <row r="4885" spans="1:6" x14ac:dyDescent="0.3">
      <c r="A4885" s="3"/>
      <c r="B4885" s="4"/>
      <c r="C4885" s="3"/>
      <c r="D4885" s="3">
        <f t="shared" si="188"/>
        <v>6600</v>
      </c>
      <c r="E4885" s="3"/>
      <c r="F4885" s="3">
        <f t="shared" si="187"/>
        <v>0</v>
      </c>
    </row>
    <row r="4886" spans="1:6" x14ac:dyDescent="0.3">
      <c r="A4886" s="3"/>
      <c r="B4886" s="4"/>
      <c r="C4886" s="3"/>
      <c r="D4886" s="3">
        <f t="shared" si="188"/>
        <v>6700</v>
      </c>
      <c r="E4886" s="3"/>
      <c r="F4886" s="3">
        <f t="shared" si="187"/>
        <v>0</v>
      </c>
    </row>
    <row r="4887" spans="1:6" x14ac:dyDescent="0.3">
      <c r="A4887" s="3"/>
      <c r="B4887" s="4"/>
      <c r="C4887" s="3"/>
      <c r="D4887" s="3">
        <f t="shared" si="188"/>
        <v>6800</v>
      </c>
      <c r="E4887" s="3"/>
      <c r="F4887" s="3">
        <f t="shared" si="187"/>
        <v>0</v>
      </c>
    </row>
    <row r="4888" spans="1:6" x14ac:dyDescent="0.3">
      <c r="A4888" s="3"/>
      <c r="B4888" s="4"/>
      <c r="C4888" s="3"/>
      <c r="D4888" s="3">
        <f t="shared" si="188"/>
        <v>6900</v>
      </c>
      <c r="E4888" s="3"/>
      <c r="F4888" s="3">
        <f t="shared" si="187"/>
        <v>0</v>
      </c>
    </row>
    <row r="4889" spans="1:6" x14ac:dyDescent="0.3">
      <c r="A4889" s="3">
        <f>4888/52</f>
        <v>94</v>
      </c>
      <c r="B4889" s="4"/>
      <c r="C4889" s="3"/>
      <c r="D4889" s="3">
        <f t="shared" si="188"/>
        <v>7000</v>
      </c>
      <c r="E4889" s="3"/>
      <c r="F4889" s="3">
        <f t="shared" si="187"/>
        <v>0</v>
      </c>
    </row>
    <row r="4890" spans="1:6" x14ac:dyDescent="0.3">
      <c r="A4890" s="3"/>
      <c r="B4890" s="4" t="s">
        <v>88</v>
      </c>
      <c r="C4890" s="3" t="s">
        <v>89</v>
      </c>
      <c r="D4890" s="3" t="s">
        <v>272</v>
      </c>
      <c r="E4890" s="3">
        <v>4.375</v>
      </c>
    </row>
    <row r="4891" spans="1:6" x14ac:dyDescent="0.3">
      <c r="A4891" s="3"/>
      <c r="B4891" s="4"/>
      <c r="C4891" s="3">
        <v>11.5</v>
      </c>
      <c r="D4891" s="3" t="s">
        <v>273</v>
      </c>
      <c r="E4891" s="3">
        <v>4.5620000000000003</v>
      </c>
    </row>
    <row r="4892" spans="1:6" x14ac:dyDescent="0.3">
      <c r="A4892" s="3"/>
      <c r="B4892" s="4"/>
      <c r="C4892" s="3"/>
      <c r="D4892" s="4" t="s">
        <v>274</v>
      </c>
      <c r="E4892" s="3">
        <v>2.35</v>
      </c>
    </row>
    <row r="4893" spans="1:6" x14ac:dyDescent="0.3">
      <c r="A4893" s="3"/>
      <c r="B4893" s="4"/>
      <c r="C4893" s="3"/>
      <c r="D4893" s="4" t="s">
        <v>275</v>
      </c>
      <c r="E4893" s="3">
        <v>266</v>
      </c>
    </row>
    <row r="4894" spans="1:6" x14ac:dyDescent="0.3">
      <c r="A4894" s="3"/>
      <c r="B4894" s="4"/>
      <c r="C4894" s="3"/>
      <c r="D4894" s="4" t="s">
        <v>276</v>
      </c>
      <c r="E4894" s="3">
        <v>0.84199999999999997</v>
      </c>
    </row>
    <row r="4895" spans="1:6" ht="28.8" x14ac:dyDescent="0.3">
      <c r="A4895" s="3"/>
      <c r="B4895" s="4"/>
      <c r="C4895" s="3"/>
      <c r="D4895" s="4" t="s">
        <v>277</v>
      </c>
      <c r="E4895" s="3">
        <v>572</v>
      </c>
    </row>
    <row r="4896" spans="1:6" x14ac:dyDescent="0.3">
      <c r="A4896" s="3"/>
      <c r="B4896" s="4"/>
      <c r="C4896" s="3"/>
      <c r="D4896" s="3">
        <f>2500</f>
        <v>2500</v>
      </c>
      <c r="E4896" s="3"/>
      <c r="F4896" s="3">
        <f>E4896*D4896*2*PI()/60/550</f>
        <v>0</v>
      </c>
    </row>
    <row r="4897" spans="1:6" x14ac:dyDescent="0.3">
      <c r="A4897" s="3"/>
      <c r="B4897" s="4"/>
      <c r="C4897" s="3"/>
      <c r="D4897" s="3">
        <f>2600</f>
        <v>2600</v>
      </c>
      <c r="E4897" s="3"/>
      <c r="F4897" s="3">
        <f t="shared" ref="F4897:F4941" si="189">E4897*D4897*2*PI()/60/550</f>
        <v>0</v>
      </c>
    </row>
    <row r="4898" spans="1:6" x14ac:dyDescent="0.3">
      <c r="A4898" s="3"/>
      <c r="B4898" s="4"/>
      <c r="C4898" s="3"/>
      <c r="D4898" s="3">
        <f t="shared" ref="D4898:D4941" si="190">D4897+100</f>
        <v>2700</v>
      </c>
      <c r="E4898" s="3"/>
      <c r="F4898" s="3">
        <f t="shared" si="189"/>
        <v>0</v>
      </c>
    </row>
    <row r="4899" spans="1:6" x14ac:dyDescent="0.3">
      <c r="A4899" s="3"/>
      <c r="B4899" s="4"/>
      <c r="C4899" s="3"/>
      <c r="D4899" s="3">
        <f t="shared" si="190"/>
        <v>2800</v>
      </c>
      <c r="E4899" s="3"/>
      <c r="F4899" s="3">
        <f t="shared" si="189"/>
        <v>0</v>
      </c>
    </row>
    <row r="4900" spans="1:6" x14ac:dyDescent="0.3">
      <c r="A4900" s="3"/>
      <c r="B4900" s="4"/>
      <c r="C4900" s="3"/>
      <c r="D4900" s="3">
        <f t="shared" si="190"/>
        <v>2900</v>
      </c>
      <c r="E4900" s="3"/>
      <c r="F4900" s="3">
        <f t="shared" si="189"/>
        <v>0</v>
      </c>
    </row>
    <row r="4901" spans="1:6" x14ac:dyDescent="0.3">
      <c r="A4901" s="3"/>
      <c r="B4901" s="4"/>
      <c r="C4901" s="3"/>
      <c r="D4901" s="3">
        <f>D4900+100</f>
        <v>3000</v>
      </c>
      <c r="E4901" s="3">
        <v>614</v>
      </c>
      <c r="F4901" s="3">
        <f t="shared" si="189"/>
        <v>350.71597987347872</v>
      </c>
    </row>
    <row r="4902" spans="1:6" x14ac:dyDescent="0.3">
      <c r="A4902" s="3"/>
      <c r="B4902" s="4"/>
      <c r="C4902" s="3"/>
      <c r="D4902" s="3">
        <f t="shared" si="190"/>
        <v>3100</v>
      </c>
      <c r="E4902" s="3">
        <v>637</v>
      </c>
      <c r="F4902" s="3">
        <f t="shared" si="189"/>
        <v>375.98200079053117</v>
      </c>
    </row>
    <row r="4903" spans="1:6" x14ac:dyDescent="0.3">
      <c r="A4903" s="3"/>
      <c r="B4903" s="4"/>
      <c r="C4903" s="3"/>
      <c r="D4903" s="3">
        <f t="shared" si="190"/>
        <v>3200</v>
      </c>
      <c r="E4903" s="3">
        <v>661</v>
      </c>
      <c r="F4903" s="3">
        <f t="shared" si="189"/>
        <v>402.73313823473518</v>
      </c>
    </row>
    <row r="4904" spans="1:6" x14ac:dyDescent="0.3">
      <c r="A4904" s="3"/>
      <c r="B4904" s="4"/>
      <c r="C4904" s="3"/>
      <c r="D4904" s="3">
        <f t="shared" si="190"/>
        <v>3300</v>
      </c>
      <c r="E4904" s="3">
        <v>672</v>
      </c>
      <c r="F4904" s="3">
        <f t="shared" si="189"/>
        <v>422.23005264246819</v>
      </c>
    </row>
    <row r="4905" spans="1:6" x14ac:dyDescent="0.3">
      <c r="A4905" s="3"/>
      <c r="B4905" s="4"/>
      <c r="C4905" s="3"/>
      <c r="D4905" s="3">
        <f t="shared" si="190"/>
        <v>3400</v>
      </c>
      <c r="E4905" s="3">
        <v>671</v>
      </c>
      <c r="F4905" s="3">
        <f t="shared" si="189"/>
        <v>434.37754423634874</v>
      </c>
    </row>
    <row r="4906" spans="1:6" x14ac:dyDescent="0.3">
      <c r="A4906" s="3"/>
      <c r="B4906" s="4"/>
      <c r="C4906" s="3"/>
      <c r="D4906" s="3">
        <f t="shared" si="190"/>
        <v>3500</v>
      </c>
      <c r="E4906" s="3">
        <v>663</v>
      </c>
      <c r="F4906" s="3">
        <f t="shared" si="189"/>
        <v>441.82216682758275</v>
      </c>
    </row>
    <row r="4907" spans="1:6" x14ac:dyDescent="0.3">
      <c r="A4907" s="3"/>
      <c r="B4907" s="4"/>
      <c r="C4907" s="3"/>
      <c r="D4907" s="3">
        <f t="shared" si="190"/>
        <v>3600</v>
      </c>
      <c r="E4907" s="3">
        <v>653</v>
      </c>
      <c r="F4907" s="3">
        <f t="shared" si="189"/>
        <v>447.59127333690219</v>
      </c>
    </row>
    <row r="4908" spans="1:6" x14ac:dyDescent="0.3">
      <c r="A4908" s="3"/>
      <c r="B4908" s="4"/>
      <c r="C4908" s="3"/>
      <c r="D4908" s="3">
        <f t="shared" si="190"/>
        <v>3700</v>
      </c>
      <c r="E4908" s="3">
        <v>642</v>
      </c>
      <c r="F4908" s="3">
        <f t="shared" si="189"/>
        <v>452.27510238407245</v>
      </c>
    </row>
    <row r="4909" spans="1:6" x14ac:dyDescent="0.3">
      <c r="A4909" s="3"/>
      <c r="B4909" s="4"/>
      <c r="C4909" s="3"/>
      <c r="D4909" s="3">
        <f t="shared" si="190"/>
        <v>3800</v>
      </c>
      <c r="E4909" s="3">
        <v>635</v>
      </c>
      <c r="F4909" s="3">
        <f t="shared" si="189"/>
        <v>459.43412564316185</v>
      </c>
    </row>
    <row r="4910" spans="1:6" x14ac:dyDescent="0.3">
      <c r="A4910" s="3"/>
      <c r="B4910" s="4"/>
      <c r="C4910" s="3"/>
      <c r="D4910" s="3">
        <f t="shared" si="190"/>
        <v>3900</v>
      </c>
      <c r="E4910" s="3">
        <v>640</v>
      </c>
      <c r="F4910" s="3">
        <f t="shared" si="189"/>
        <v>475.23728868849236</v>
      </c>
    </row>
    <row r="4911" spans="1:6" x14ac:dyDescent="0.3">
      <c r="A4911" s="3"/>
      <c r="B4911" s="4"/>
      <c r="C4911" s="3"/>
      <c r="D4911" s="3">
        <f t="shared" si="190"/>
        <v>4000</v>
      </c>
      <c r="E4911" s="3">
        <v>658</v>
      </c>
      <c r="F4911" s="3">
        <f t="shared" si="189"/>
        <v>501.13162813626275</v>
      </c>
    </row>
    <row r="4912" spans="1:6" x14ac:dyDescent="0.3">
      <c r="A4912" s="3"/>
      <c r="B4912" s="4"/>
      <c r="C4912" s="3"/>
      <c r="D4912" s="3">
        <f t="shared" si="190"/>
        <v>4100</v>
      </c>
      <c r="E4912" s="3">
        <v>681</v>
      </c>
      <c r="F4912" s="3">
        <f t="shared" si="189"/>
        <v>531.61459685382192</v>
      </c>
    </row>
    <row r="4913" spans="1:6" x14ac:dyDescent="0.3">
      <c r="A4913" s="3"/>
      <c r="B4913" s="4"/>
      <c r="C4913" s="3"/>
      <c r="D4913" s="3">
        <f t="shared" si="190"/>
        <v>4200</v>
      </c>
      <c r="E4913" s="3">
        <v>698</v>
      </c>
      <c r="F4913" s="3">
        <f t="shared" si="189"/>
        <v>558.17533474326297</v>
      </c>
    </row>
    <row r="4914" spans="1:6" x14ac:dyDescent="0.3">
      <c r="A4914" s="3"/>
      <c r="B4914" s="4"/>
      <c r="C4914" s="3"/>
      <c r="D4914" s="3">
        <f t="shared" si="190"/>
        <v>4300</v>
      </c>
      <c r="E4914" s="3">
        <v>707</v>
      </c>
      <c r="F4914" s="3">
        <f t="shared" si="189"/>
        <v>578.83368643505037</v>
      </c>
    </row>
    <row r="4915" spans="1:6" x14ac:dyDescent="0.3">
      <c r="A4915" s="3"/>
      <c r="B4915" s="4"/>
      <c r="C4915" s="3"/>
      <c r="D4915" s="3">
        <f t="shared" si="190"/>
        <v>4400</v>
      </c>
      <c r="E4915" s="3">
        <v>710</v>
      </c>
      <c r="F4915" s="3">
        <f t="shared" si="189"/>
        <v>594.80820907966756</v>
      </c>
    </row>
    <row r="4916" spans="1:6" x14ac:dyDescent="0.3">
      <c r="A4916" s="3"/>
      <c r="B4916" s="4"/>
      <c r="C4916" s="3"/>
      <c r="D4916" s="3">
        <f t="shared" si="190"/>
        <v>4500</v>
      </c>
      <c r="E4916" s="3">
        <v>714</v>
      </c>
      <c r="F4916" s="3">
        <f t="shared" si="189"/>
        <v>611.75376945357607</v>
      </c>
    </row>
    <row r="4917" spans="1:6" x14ac:dyDescent="0.3">
      <c r="A4917" s="3"/>
      <c r="B4917" s="4"/>
      <c r="C4917" s="3"/>
      <c r="D4917" s="3">
        <f t="shared" si="190"/>
        <v>4600</v>
      </c>
      <c r="E4917" s="3">
        <v>713</v>
      </c>
      <c r="F4917" s="3">
        <f t="shared" si="189"/>
        <v>624.47245971174573</v>
      </c>
    </row>
    <row r="4918" spans="1:6" x14ac:dyDescent="0.3">
      <c r="A4918" s="3"/>
      <c r="B4918" s="4"/>
      <c r="C4918" s="3"/>
      <c r="D4918" s="3">
        <f t="shared" si="190"/>
        <v>4700</v>
      </c>
      <c r="E4918" s="3">
        <v>712</v>
      </c>
      <c r="F4918" s="3">
        <f t="shared" si="189"/>
        <v>637.15307005896261</v>
      </c>
    </row>
    <row r="4919" spans="1:6" x14ac:dyDescent="0.3">
      <c r="A4919" s="3"/>
      <c r="B4919" s="4"/>
      <c r="C4919" s="3"/>
      <c r="D4919" s="3">
        <f t="shared" si="190"/>
        <v>4800</v>
      </c>
      <c r="E4919" s="3">
        <v>715</v>
      </c>
      <c r="F4919" s="3">
        <f t="shared" si="189"/>
        <v>653.45127194667702</v>
      </c>
    </row>
    <row r="4920" spans="1:6" x14ac:dyDescent="0.3">
      <c r="A4920" s="3"/>
      <c r="B4920" s="4"/>
      <c r="C4920" s="3"/>
      <c r="D4920" s="3">
        <f t="shared" si="190"/>
        <v>4900</v>
      </c>
      <c r="E4920" s="3">
        <v>723</v>
      </c>
      <c r="F4920" s="3">
        <f t="shared" si="189"/>
        <v>674.52850265894301</v>
      </c>
    </row>
    <row r="4921" spans="1:6" x14ac:dyDescent="0.3">
      <c r="A4921" s="3"/>
      <c r="B4921" s="4"/>
      <c r="C4921" s="3"/>
      <c r="D4921" s="3">
        <f t="shared" si="190"/>
        <v>5000</v>
      </c>
      <c r="E4921" s="3">
        <v>733</v>
      </c>
      <c r="F4921" s="3">
        <f t="shared" si="189"/>
        <v>697.81436820646013</v>
      </c>
    </row>
    <row r="4922" spans="1:6" x14ac:dyDescent="0.3">
      <c r="A4922" s="3"/>
      <c r="B4922" s="4"/>
      <c r="C4922" s="3"/>
      <c r="D4922" s="3">
        <f t="shared" si="190"/>
        <v>5100</v>
      </c>
      <c r="E4922" s="3">
        <v>742</v>
      </c>
      <c r="F4922" s="3">
        <f t="shared" si="189"/>
        <v>720.50999513421186</v>
      </c>
    </row>
    <row r="4923" spans="1:6" x14ac:dyDescent="0.3">
      <c r="A4923" s="3"/>
      <c r="B4923" s="4"/>
      <c r="C4923" s="3"/>
      <c r="D4923" s="3">
        <f t="shared" si="190"/>
        <v>5200</v>
      </c>
      <c r="E4923" s="3">
        <v>750</v>
      </c>
      <c r="F4923" s="3">
        <f t="shared" si="189"/>
        <v>742.55826357576927</v>
      </c>
    </row>
    <row r="4924" spans="1:6" x14ac:dyDescent="0.3">
      <c r="A4924" s="3"/>
      <c r="B4924" s="4"/>
      <c r="C4924" s="3"/>
      <c r="D4924" s="3">
        <f t="shared" si="190"/>
        <v>5300</v>
      </c>
      <c r="E4924" s="3">
        <v>754</v>
      </c>
      <c r="F4924" s="3">
        <f t="shared" si="189"/>
        <v>760.87470074397152</v>
      </c>
    </row>
    <row r="4925" spans="1:6" x14ac:dyDescent="0.3">
      <c r="A4925" s="3"/>
      <c r="B4925" s="4"/>
      <c r="C4925" s="3"/>
      <c r="D4925" s="3">
        <f t="shared" si="190"/>
        <v>5400</v>
      </c>
      <c r="E4925" s="3">
        <v>756</v>
      </c>
      <c r="F4925" s="3">
        <f t="shared" si="189"/>
        <v>777.28714236454368</v>
      </c>
    </row>
    <row r="4926" spans="1:6" x14ac:dyDescent="0.3">
      <c r="A4926" s="3"/>
      <c r="B4926" s="4"/>
      <c r="C4926" s="3"/>
      <c r="D4926" s="3">
        <f t="shared" si="190"/>
        <v>5500</v>
      </c>
      <c r="E4926" s="3">
        <v>753</v>
      </c>
      <c r="F4926" s="3">
        <f t="shared" si="189"/>
        <v>788.53975605103801</v>
      </c>
    </row>
    <row r="4927" spans="1:6" x14ac:dyDescent="0.3">
      <c r="A4927" s="3"/>
      <c r="B4927" s="4"/>
      <c r="C4927" s="3"/>
      <c r="D4927" s="3">
        <f t="shared" si="190"/>
        <v>5600</v>
      </c>
      <c r="E4927" s="3">
        <v>747</v>
      </c>
      <c r="F4927" s="3">
        <f t="shared" si="189"/>
        <v>796.47941748465587</v>
      </c>
    </row>
    <row r="4928" spans="1:6" x14ac:dyDescent="0.3">
      <c r="A4928" s="3"/>
      <c r="B4928" s="4"/>
      <c r="C4928" s="3"/>
      <c r="D4928" s="3">
        <f t="shared" si="190"/>
        <v>5700</v>
      </c>
      <c r="E4928" s="3">
        <v>738</v>
      </c>
      <c r="F4928" s="3">
        <f t="shared" si="189"/>
        <v>800.93476706611045</v>
      </c>
    </row>
    <row r="4929" spans="1:6" x14ac:dyDescent="0.3">
      <c r="A4929" s="3"/>
      <c r="B4929" s="4"/>
      <c r="C4929" s="3"/>
      <c r="D4929" s="3">
        <f t="shared" si="190"/>
        <v>5800</v>
      </c>
      <c r="E4929" s="3">
        <v>730</v>
      </c>
      <c r="F4929" s="3">
        <f t="shared" si="189"/>
        <v>806.15171486661711</v>
      </c>
    </row>
    <row r="4930" spans="1:6" x14ac:dyDescent="0.3">
      <c r="A4930" s="3"/>
      <c r="B4930" s="4"/>
      <c r="C4930" s="3"/>
      <c r="D4930" s="3">
        <f t="shared" si="190"/>
        <v>5900</v>
      </c>
      <c r="E4930" s="3">
        <v>723</v>
      </c>
      <c r="F4930" s="3">
        <f t="shared" si="189"/>
        <v>812.18738075260489</v>
      </c>
    </row>
    <row r="4931" spans="1:6" x14ac:dyDescent="0.3">
      <c r="A4931" s="3"/>
      <c r="B4931" s="4"/>
      <c r="C4931" s="3"/>
      <c r="D4931" s="3">
        <f t="shared" si="190"/>
        <v>6000</v>
      </c>
      <c r="E4931" s="3">
        <v>719</v>
      </c>
      <c r="F4931" s="3">
        <f t="shared" si="189"/>
        <v>821.38367924765862</v>
      </c>
    </row>
    <row r="4932" spans="1:6" x14ac:dyDescent="0.3">
      <c r="A4932" s="3"/>
      <c r="B4932" s="4"/>
      <c r="C4932" s="3"/>
      <c r="D4932" s="3">
        <f t="shared" si="190"/>
        <v>6100</v>
      </c>
      <c r="E4932" s="3">
        <v>715</v>
      </c>
      <c r="F4932" s="3">
        <f t="shared" si="189"/>
        <v>830.42765809890204</v>
      </c>
    </row>
    <row r="4933" spans="1:6" x14ac:dyDescent="0.3">
      <c r="A4933" s="3"/>
      <c r="B4933" s="4"/>
      <c r="C4933" s="3"/>
      <c r="D4933" s="3">
        <f t="shared" si="190"/>
        <v>6200</v>
      </c>
      <c r="E4933" s="3">
        <v>709</v>
      </c>
      <c r="F4933" s="3">
        <f t="shared" si="189"/>
        <v>836.9583628272735</v>
      </c>
    </row>
    <row r="4934" spans="1:6" x14ac:dyDescent="0.3">
      <c r="A4934" s="3"/>
      <c r="B4934" s="4"/>
      <c r="C4934" s="3"/>
      <c r="D4934" s="3">
        <f t="shared" si="190"/>
        <v>6300</v>
      </c>
      <c r="E4934" s="3">
        <v>704</v>
      </c>
      <c r="F4934" s="3">
        <f t="shared" si="189"/>
        <v>844.46010528493639</v>
      </c>
    </row>
    <row r="4935" spans="1:6" x14ac:dyDescent="0.3">
      <c r="A4935" s="3"/>
      <c r="B4935" s="4"/>
      <c r="C4935" s="3"/>
      <c r="D4935" s="3">
        <f t="shared" si="190"/>
        <v>6400</v>
      </c>
      <c r="E4935" s="3">
        <v>692</v>
      </c>
      <c r="F4935" s="3">
        <f t="shared" si="189"/>
        <v>843.24154813445296</v>
      </c>
    </row>
    <row r="4936" spans="1:6" x14ac:dyDescent="0.3">
      <c r="A4936" s="3"/>
      <c r="B4936" s="4"/>
      <c r="C4936" s="3"/>
      <c r="D4936" s="3">
        <f t="shared" si="190"/>
        <v>6500</v>
      </c>
      <c r="E4936" s="3">
        <v>682</v>
      </c>
      <c r="F4936" s="3">
        <f t="shared" si="189"/>
        <v>844.04122626445769</v>
      </c>
    </row>
    <row r="4937" spans="1:6" x14ac:dyDescent="0.3">
      <c r="A4937" s="3"/>
      <c r="B4937" s="4"/>
      <c r="C4937" s="3"/>
      <c r="D4937" s="3">
        <f t="shared" si="190"/>
        <v>6600</v>
      </c>
      <c r="E4937" s="3">
        <v>673</v>
      </c>
      <c r="F4937" s="3">
        <f t="shared" si="189"/>
        <v>845.71674234637237</v>
      </c>
    </row>
    <row r="4938" spans="1:6" x14ac:dyDescent="0.3">
      <c r="A4938" s="3"/>
      <c r="B4938" s="4"/>
      <c r="C4938" s="3"/>
      <c r="D4938" s="3">
        <f t="shared" si="190"/>
        <v>6700</v>
      </c>
      <c r="E4938" s="3">
        <v>661</v>
      </c>
      <c r="F4938" s="3">
        <f t="shared" si="189"/>
        <v>843.2225081789768</v>
      </c>
    </row>
    <row r="4939" spans="1:6" x14ac:dyDescent="0.3">
      <c r="A4939" s="3"/>
      <c r="B4939" s="4"/>
      <c r="C4939" s="3"/>
      <c r="D4939" s="3">
        <f t="shared" si="190"/>
        <v>6800</v>
      </c>
      <c r="E4939" s="3">
        <v>650</v>
      </c>
      <c r="F4939" s="3">
        <f t="shared" si="189"/>
        <v>841.5660320525385</v>
      </c>
    </row>
    <row r="4940" spans="1:6" x14ac:dyDescent="0.3">
      <c r="A4940" s="3"/>
      <c r="B4940" s="4"/>
      <c r="C4940" s="3"/>
      <c r="D4940" s="3">
        <f t="shared" si="190"/>
        <v>6900</v>
      </c>
      <c r="E4940" s="3">
        <v>641</v>
      </c>
      <c r="F4940" s="3">
        <f t="shared" si="189"/>
        <v>842.11819076135123</v>
      </c>
    </row>
    <row r="4941" spans="1:6" x14ac:dyDescent="0.3">
      <c r="A4941" s="3"/>
      <c r="B4941" s="4"/>
      <c r="C4941" s="3"/>
      <c r="D4941" s="3">
        <f t="shared" si="190"/>
        <v>7000</v>
      </c>
      <c r="E4941" s="3">
        <v>628</v>
      </c>
      <c r="F4941" s="3">
        <f t="shared" si="189"/>
        <v>836.99644273822605</v>
      </c>
    </row>
    <row r="4942" spans="1:6" x14ac:dyDescent="0.3">
      <c r="A4942" s="3"/>
      <c r="B4942" s="4" t="s">
        <v>320</v>
      </c>
      <c r="C4942" s="3" t="s">
        <v>321</v>
      </c>
      <c r="D4942" s="3" t="s">
        <v>272</v>
      </c>
      <c r="E4942" s="3">
        <v>4</v>
      </c>
    </row>
    <row r="4943" spans="1:6" x14ac:dyDescent="0.3">
      <c r="A4943" s="3"/>
      <c r="B4943" s="4"/>
      <c r="C4943" s="3">
        <v>10.8</v>
      </c>
      <c r="D4943" s="3" t="s">
        <v>273</v>
      </c>
      <c r="E4943" s="3">
        <v>4.125</v>
      </c>
    </row>
    <row r="4944" spans="1:6" x14ac:dyDescent="0.3">
      <c r="A4944" s="3"/>
      <c r="B4944" s="4"/>
      <c r="C4944" s="3"/>
      <c r="D4944" s="4" t="s">
        <v>274</v>
      </c>
      <c r="E4944" s="3">
        <v>2.08</v>
      </c>
    </row>
    <row r="4945" spans="1:6" x14ac:dyDescent="0.3">
      <c r="A4945" s="3"/>
      <c r="B4945" s="4"/>
      <c r="C4945" s="3"/>
      <c r="D4945" s="4" t="s">
        <v>275</v>
      </c>
      <c r="E4945" s="3">
        <v>259</v>
      </c>
    </row>
    <row r="4946" spans="1:6" x14ac:dyDescent="0.3">
      <c r="A4946" s="3"/>
      <c r="B4946" s="4"/>
      <c r="C4946" s="3"/>
      <c r="D4946" s="4" t="s">
        <v>276</v>
      </c>
      <c r="E4946" s="3">
        <v>0.68799999999999994</v>
      </c>
    </row>
    <row r="4947" spans="1:6" ht="28.8" x14ac:dyDescent="0.3">
      <c r="A4947" s="3"/>
      <c r="B4947" s="4"/>
      <c r="C4947" s="3"/>
      <c r="D4947" s="4" t="s">
        <v>277</v>
      </c>
      <c r="E4947" s="3">
        <v>427</v>
      </c>
    </row>
    <row r="4948" spans="1:6" x14ac:dyDescent="0.3">
      <c r="A4948" s="3"/>
      <c r="B4948" s="4"/>
      <c r="C4948" s="3"/>
      <c r="D4948" s="3">
        <f>2500</f>
        <v>2500</v>
      </c>
      <c r="E4948" s="3"/>
      <c r="F4948" s="3">
        <f>E4948*D4948*2*PI()/60/550</f>
        <v>0</v>
      </c>
    </row>
    <row r="4949" spans="1:6" x14ac:dyDescent="0.3">
      <c r="A4949" s="3"/>
      <c r="B4949" s="4"/>
      <c r="C4949" s="3"/>
      <c r="D4949" s="3">
        <f>2600</f>
        <v>2600</v>
      </c>
      <c r="E4949" s="3"/>
      <c r="F4949" s="3">
        <f t="shared" ref="F4949:F4993" si="191">E4949*D4949*2*PI()/60/550</f>
        <v>0</v>
      </c>
    </row>
    <row r="4950" spans="1:6" x14ac:dyDescent="0.3">
      <c r="A4950" s="3"/>
      <c r="B4950" s="4"/>
      <c r="C4950" s="3"/>
      <c r="D4950" s="3">
        <f t="shared" ref="D4950:D4993" si="192">D4949+100</f>
        <v>2700</v>
      </c>
      <c r="E4950" s="3"/>
      <c r="F4950" s="3">
        <f t="shared" si="191"/>
        <v>0</v>
      </c>
    </row>
    <row r="4951" spans="1:6" x14ac:dyDescent="0.3">
      <c r="A4951" s="3"/>
      <c r="B4951" s="4"/>
      <c r="C4951" s="3"/>
      <c r="D4951" s="3">
        <f t="shared" si="192"/>
        <v>2800</v>
      </c>
      <c r="E4951" s="3">
        <f>H4951*60*550/(D4951*2*PI())</f>
        <v>0</v>
      </c>
      <c r="F4951" s="3">
        <f t="shared" si="191"/>
        <v>0</v>
      </c>
    </row>
    <row r="4952" spans="1:6" x14ac:dyDescent="0.3">
      <c r="A4952" s="3"/>
      <c r="B4952" s="4"/>
      <c r="C4952" s="3"/>
      <c r="D4952" s="3">
        <f t="shared" si="192"/>
        <v>2900</v>
      </c>
      <c r="E4952" s="3">
        <f t="shared" ref="E4952:E4987" si="193">H4952*60*550/(D4952*2*PI())</f>
        <v>0</v>
      </c>
      <c r="F4952" s="3">
        <f t="shared" si="191"/>
        <v>0</v>
      </c>
    </row>
    <row r="4953" spans="1:6" x14ac:dyDescent="0.3">
      <c r="A4953" s="3"/>
      <c r="B4953" s="4"/>
      <c r="C4953" s="3"/>
      <c r="D4953" s="3">
        <f t="shared" si="192"/>
        <v>3000</v>
      </c>
      <c r="E4953" s="3">
        <f t="shared" si="193"/>
        <v>0</v>
      </c>
      <c r="F4953" s="3">
        <f t="shared" si="191"/>
        <v>0</v>
      </c>
    </row>
    <row r="4954" spans="1:6" x14ac:dyDescent="0.3">
      <c r="A4954" s="3"/>
      <c r="B4954" s="4"/>
      <c r="C4954" s="3"/>
      <c r="D4954" s="3">
        <f t="shared" si="192"/>
        <v>3100</v>
      </c>
      <c r="E4954" s="3">
        <f t="shared" si="193"/>
        <v>0</v>
      </c>
      <c r="F4954" s="3">
        <f t="shared" si="191"/>
        <v>0</v>
      </c>
    </row>
    <row r="4955" spans="1:6" x14ac:dyDescent="0.3">
      <c r="A4955" s="3"/>
      <c r="B4955" s="4"/>
      <c r="C4955" s="3"/>
      <c r="D4955" s="3">
        <f t="shared" si="192"/>
        <v>3200</v>
      </c>
      <c r="E4955" s="3">
        <f t="shared" si="193"/>
        <v>0</v>
      </c>
      <c r="F4955" s="3">
        <f t="shared" si="191"/>
        <v>0</v>
      </c>
    </row>
    <row r="4956" spans="1:6" x14ac:dyDescent="0.3">
      <c r="A4956" s="3"/>
      <c r="B4956" s="4"/>
      <c r="C4956" s="3"/>
      <c r="D4956" s="3">
        <f t="shared" si="192"/>
        <v>3300</v>
      </c>
      <c r="E4956" s="3">
        <f t="shared" si="193"/>
        <v>0</v>
      </c>
      <c r="F4956" s="3">
        <f t="shared" si="191"/>
        <v>0</v>
      </c>
    </row>
    <row r="4957" spans="1:6" x14ac:dyDescent="0.3">
      <c r="A4957" s="3"/>
      <c r="B4957" s="4"/>
      <c r="C4957" s="3"/>
      <c r="D4957" s="3">
        <f t="shared" si="192"/>
        <v>3400</v>
      </c>
      <c r="E4957" s="3">
        <f t="shared" si="193"/>
        <v>0</v>
      </c>
      <c r="F4957" s="3">
        <f t="shared" si="191"/>
        <v>0</v>
      </c>
    </row>
    <row r="4958" spans="1:6" x14ac:dyDescent="0.3">
      <c r="A4958" s="3"/>
      <c r="B4958" s="4"/>
      <c r="C4958" s="3"/>
      <c r="D4958" s="3">
        <f t="shared" si="192"/>
        <v>3500</v>
      </c>
      <c r="E4958" s="3">
        <f t="shared" si="193"/>
        <v>0</v>
      </c>
      <c r="F4958" s="3">
        <f t="shared" si="191"/>
        <v>0</v>
      </c>
    </row>
    <row r="4959" spans="1:6" x14ac:dyDescent="0.3">
      <c r="A4959" s="3"/>
      <c r="B4959" s="4"/>
      <c r="C4959" s="3"/>
      <c r="D4959" s="3">
        <f t="shared" si="192"/>
        <v>3600</v>
      </c>
      <c r="E4959" s="3">
        <f t="shared" si="193"/>
        <v>0</v>
      </c>
      <c r="F4959" s="3">
        <f t="shared" si="191"/>
        <v>0</v>
      </c>
    </row>
    <row r="4960" spans="1:6" x14ac:dyDescent="0.3">
      <c r="A4960" s="3"/>
      <c r="B4960" s="4"/>
      <c r="C4960" s="3"/>
      <c r="D4960" s="3">
        <f t="shared" si="192"/>
        <v>3700</v>
      </c>
      <c r="E4960" s="3">
        <f t="shared" si="193"/>
        <v>0</v>
      </c>
      <c r="F4960" s="3">
        <f t="shared" si="191"/>
        <v>0</v>
      </c>
    </row>
    <row r="4961" spans="1:6" x14ac:dyDescent="0.3">
      <c r="A4961" s="3"/>
      <c r="B4961" s="4"/>
      <c r="C4961" s="3"/>
      <c r="D4961" s="3">
        <f t="shared" si="192"/>
        <v>3800</v>
      </c>
      <c r="E4961" s="3">
        <f t="shared" si="193"/>
        <v>0</v>
      </c>
      <c r="F4961" s="3">
        <f t="shared" si="191"/>
        <v>0</v>
      </c>
    </row>
    <row r="4962" spans="1:6" x14ac:dyDescent="0.3">
      <c r="A4962" s="3"/>
      <c r="B4962" s="4"/>
      <c r="C4962" s="3"/>
      <c r="D4962" s="3">
        <f t="shared" si="192"/>
        <v>3900</v>
      </c>
      <c r="E4962" s="3">
        <f t="shared" si="193"/>
        <v>0</v>
      </c>
      <c r="F4962" s="3">
        <f t="shared" si="191"/>
        <v>0</v>
      </c>
    </row>
    <row r="4963" spans="1:6" x14ac:dyDescent="0.3">
      <c r="A4963" s="3"/>
      <c r="B4963" s="4"/>
      <c r="C4963" s="3"/>
      <c r="D4963" s="3">
        <f t="shared" si="192"/>
        <v>4000</v>
      </c>
      <c r="E4963" s="3">
        <f t="shared" si="193"/>
        <v>0</v>
      </c>
      <c r="F4963" s="3">
        <f t="shared" si="191"/>
        <v>0</v>
      </c>
    </row>
    <row r="4964" spans="1:6" x14ac:dyDescent="0.3">
      <c r="A4964" s="3"/>
      <c r="B4964" s="4"/>
      <c r="C4964" s="3"/>
      <c r="D4964" s="3">
        <f t="shared" si="192"/>
        <v>4100</v>
      </c>
      <c r="E4964" s="3">
        <f t="shared" si="193"/>
        <v>0</v>
      </c>
      <c r="F4964" s="3">
        <f t="shared" si="191"/>
        <v>0</v>
      </c>
    </row>
    <row r="4965" spans="1:6" x14ac:dyDescent="0.3">
      <c r="A4965" s="3"/>
      <c r="B4965" s="4"/>
      <c r="C4965" s="3"/>
      <c r="D4965" s="3">
        <f t="shared" si="192"/>
        <v>4200</v>
      </c>
      <c r="E4965" s="3">
        <f t="shared" si="193"/>
        <v>0</v>
      </c>
      <c r="F4965" s="3">
        <f t="shared" si="191"/>
        <v>0</v>
      </c>
    </row>
    <row r="4966" spans="1:6" x14ac:dyDescent="0.3">
      <c r="A4966" s="3"/>
      <c r="B4966" s="4"/>
      <c r="C4966" s="3"/>
      <c r="D4966" s="3">
        <f t="shared" si="192"/>
        <v>4300</v>
      </c>
      <c r="E4966" s="3">
        <f t="shared" si="193"/>
        <v>0</v>
      </c>
      <c r="F4966" s="3">
        <f t="shared" si="191"/>
        <v>0</v>
      </c>
    </row>
    <row r="4967" spans="1:6" x14ac:dyDescent="0.3">
      <c r="A4967" s="3"/>
      <c r="B4967" s="4"/>
      <c r="C4967" s="3"/>
      <c r="D4967" s="3">
        <f t="shared" si="192"/>
        <v>4400</v>
      </c>
      <c r="E4967" s="3">
        <f t="shared" si="193"/>
        <v>0</v>
      </c>
      <c r="F4967" s="3">
        <f t="shared" si="191"/>
        <v>0</v>
      </c>
    </row>
    <row r="4968" spans="1:6" x14ac:dyDescent="0.3">
      <c r="A4968" s="3"/>
      <c r="B4968" s="4"/>
      <c r="C4968" s="3"/>
      <c r="D4968" s="3">
        <f t="shared" si="192"/>
        <v>4500</v>
      </c>
      <c r="E4968" s="3">
        <f t="shared" si="193"/>
        <v>0</v>
      </c>
      <c r="F4968" s="3">
        <f t="shared" si="191"/>
        <v>0</v>
      </c>
    </row>
    <row r="4969" spans="1:6" x14ac:dyDescent="0.3">
      <c r="A4969" s="3"/>
      <c r="B4969" s="4"/>
      <c r="C4969" s="3"/>
      <c r="D4969" s="3">
        <f t="shared" si="192"/>
        <v>4600</v>
      </c>
      <c r="E4969" s="3">
        <f t="shared" si="193"/>
        <v>0</v>
      </c>
      <c r="F4969" s="3">
        <f t="shared" si="191"/>
        <v>0</v>
      </c>
    </row>
    <row r="4970" spans="1:6" x14ac:dyDescent="0.3">
      <c r="A4970" s="3"/>
      <c r="B4970" s="4"/>
      <c r="C4970" s="3"/>
      <c r="D4970" s="3">
        <f t="shared" si="192"/>
        <v>4700</v>
      </c>
      <c r="E4970" s="3">
        <f t="shared" si="193"/>
        <v>0</v>
      </c>
      <c r="F4970" s="3">
        <f t="shared" si="191"/>
        <v>0</v>
      </c>
    </row>
    <row r="4971" spans="1:6" x14ac:dyDescent="0.3">
      <c r="A4971" s="3"/>
      <c r="B4971" s="4"/>
      <c r="C4971" s="3"/>
      <c r="D4971" s="3">
        <f t="shared" si="192"/>
        <v>4800</v>
      </c>
      <c r="E4971" s="3">
        <f t="shared" si="193"/>
        <v>0</v>
      </c>
      <c r="F4971" s="3">
        <f t="shared" si="191"/>
        <v>0</v>
      </c>
    </row>
    <row r="4972" spans="1:6" x14ac:dyDescent="0.3">
      <c r="A4972" s="3"/>
      <c r="B4972" s="4"/>
      <c r="C4972" s="3"/>
      <c r="D4972" s="3">
        <f t="shared" si="192"/>
        <v>4900</v>
      </c>
      <c r="E4972" s="3">
        <f t="shared" si="193"/>
        <v>0</v>
      </c>
      <c r="F4972" s="3">
        <f t="shared" si="191"/>
        <v>0</v>
      </c>
    </row>
    <row r="4973" spans="1:6" x14ac:dyDescent="0.3">
      <c r="A4973" s="3"/>
      <c r="B4973" s="4"/>
      <c r="C4973" s="3"/>
      <c r="D4973" s="3">
        <f t="shared" si="192"/>
        <v>5000</v>
      </c>
      <c r="E4973" s="3">
        <f t="shared" si="193"/>
        <v>0</v>
      </c>
      <c r="F4973" s="3">
        <f t="shared" si="191"/>
        <v>0</v>
      </c>
    </row>
    <row r="4974" spans="1:6" x14ac:dyDescent="0.3">
      <c r="A4974" s="3"/>
      <c r="B4974" s="4"/>
      <c r="C4974" s="3"/>
      <c r="D4974" s="3">
        <f t="shared" si="192"/>
        <v>5100</v>
      </c>
      <c r="E4974" s="3">
        <f t="shared" si="193"/>
        <v>0</v>
      </c>
      <c r="F4974" s="3">
        <f t="shared" si="191"/>
        <v>0</v>
      </c>
    </row>
    <row r="4975" spans="1:6" x14ac:dyDescent="0.3">
      <c r="A4975" s="3"/>
      <c r="B4975" s="4"/>
      <c r="C4975" s="3"/>
      <c r="D4975" s="3">
        <f t="shared" si="192"/>
        <v>5200</v>
      </c>
      <c r="E4975" s="3">
        <f t="shared" si="193"/>
        <v>0</v>
      </c>
      <c r="F4975" s="3">
        <f t="shared" si="191"/>
        <v>0</v>
      </c>
    </row>
    <row r="4976" spans="1:6" x14ac:dyDescent="0.3">
      <c r="A4976" s="3"/>
      <c r="B4976" s="4"/>
      <c r="C4976" s="3"/>
      <c r="D4976" s="3">
        <f t="shared" si="192"/>
        <v>5300</v>
      </c>
      <c r="E4976" s="3">
        <f t="shared" si="193"/>
        <v>0</v>
      </c>
      <c r="F4976" s="3">
        <f t="shared" si="191"/>
        <v>0</v>
      </c>
    </row>
    <row r="4977" spans="1:6" x14ac:dyDescent="0.3">
      <c r="A4977" s="3"/>
      <c r="B4977" s="4"/>
      <c r="C4977" s="3"/>
      <c r="D4977" s="3">
        <f t="shared" si="192"/>
        <v>5400</v>
      </c>
      <c r="E4977" s="3">
        <f t="shared" si="193"/>
        <v>0</v>
      </c>
      <c r="F4977" s="3">
        <f t="shared" si="191"/>
        <v>0</v>
      </c>
    </row>
    <row r="4978" spans="1:6" x14ac:dyDescent="0.3">
      <c r="A4978" s="3"/>
      <c r="B4978" s="4"/>
      <c r="C4978" s="3"/>
      <c r="D4978" s="3">
        <f t="shared" si="192"/>
        <v>5500</v>
      </c>
      <c r="E4978" s="3">
        <f t="shared" si="193"/>
        <v>0</v>
      </c>
      <c r="F4978" s="3">
        <f t="shared" si="191"/>
        <v>0</v>
      </c>
    </row>
    <row r="4979" spans="1:6" x14ac:dyDescent="0.3">
      <c r="A4979" s="3"/>
      <c r="B4979" s="4"/>
      <c r="C4979" s="3"/>
      <c r="D4979" s="3">
        <f t="shared" si="192"/>
        <v>5600</v>
      </c>
      <c r="E4979" s="3">
        <f t="shared" si="193"/>
        <v>0</v>
      </c>
      <c r="F4979" s="3">
        <f t="shared" si="191"/>
        <v>0</v>
      </c>
    </row>
    <row r="4980" spans="1:6" x14ac:dyDescent="0.3">
      <c r="A4980" s="3"/>
      <c r="B4980" s="4"/>
      <c r="C4980" s="3"/>
      <c r="D4980" s="3">
        <f t="shared" si="192"/>
        <v>5700</v>
      </c>
      <c r="E4980" s="3">
        <f t="shared" si="193"/>
        <v>0</v>
      </c>
      <c r="F4980" s="3">
        <f t="shared" si="191"/>
        <v>0</v>
      </c>
    </row>
    <row r="4981" spans="1:6" x14ac:dyDescent="0.3">
      <c r="A4981" s="3"/>
      <c r="B4981" s="4"/>
      <c r="C4981" s="3"/>
      <c r="D4981" s="3">
        <f t="shared" si="192"/>
        <v>5800</v>
      </c>
      <c r="E4981" s="3">
        <f t="shared" si="193"/>
        <v>0</v>
      </c>
      <c r="F4981" s="3">
        <f t="shared" si="191"/>
        <v>0</v>
      </c>
    </row>
    <row r="4982" spans="1:6" x14ac:dyDescent="0.3">
      <c r="A4982" s="3"/>
      <c r="B4982" s="4"/>
      <c r="C4982" s="3"/>
      <c r="D4982" s="3">
        <f t="shared" si="192"/>
        <v>5900</v>
      </c>
      <c r="E4982" s="3">
        <f t="shared" si="193"/>
        <v>0</v>
      </c>
      <c r="F4982" s="3">
        <f t="shared" si="191"/>
        <v>0</v>
      </c>
    </row>
    <row r="4983" spans="1:6" x14ac:dyDescent="0.3">
      <c r="A4983" s="3"/>
      <c r="B4983" s="4"/>
      <c r="C4983" s="3"/>
      <c r="D4983" s="3">
        <f t="shared" si="192"/>
        <v>6000</v>
      </c>
      <c r="E4983" s="3">
        <f t="shared" si="193"/>
        <v>0</v>
      </c>
      <c r="F4983" s="3">
        <f t="shared" si="191"/>
        <v>0</v>
      </c>
    </row>
    <row r="4984" spans="1:6" x14ac:dyDescent="0.3">
      <c r="A4984" s="3"/>
      <c r="B4984" s="4"/>
      <c r="C4984" s="3"/>
      <c r="D4984" s="3">
        <f t="shared" si="192"/>
        <v>6100</v>
      </c>
      <c r="E4984" s="3">
        <f t="shared" si="193"/>
        <v>0</v>
      </c>
      <c r="F4984" s="3">
        <f t="shared" si="191"/>
        <v>0</v>
      </c>
    </row>
    <row r="4985" spans="1:6" x14ac:dyDescent="0.3">
      <c r="A4985" s="3"/>
      <c r="B4985" s="4"/>
      <c r="C4985" s="3"/>
      <c r="D4985" s="3">
        <f t="shared" si="192"/>
        <v>6200</v>
      </c>
      <c r="E4985" s="3">
        <f t="shared" si="193"/>
        <v>0</v>
      </c>
      <c r="F4985" s="3">
        <f t="shared" si="191"/>
        <v>0</v>
      </c>
    </row>
    <row r="4986" spans="1:6" x14ac:dyDescent="0.3">
      <c r="A4986" s="3"/>
      <c r="B4986" s="4"/>
      <c r="C4986" s="3"/>
      <c r="D4986" s="3">
        <f t="shared" si="192"/>
        <v>6300</v>
      </c>
      <c r="E4986" s="3">
        <f t="shared" si="193"/>
        <v>0</v>
      </c>
      <c r="F4986" s="3">
        <f t="shared" si="191"/>
        <v>0</v>
      </c>
    </row>
    <row r="4987" spans="1:6" x14ac:dyDescent="0.3">
      <c r="A4987" s="3"/>
      <c r="B4987" s="4"/>
      <c r="C4987" s="3"/>
      <c r="D4987" s="3">
        <f t="shared" si="192"/>
        <v>6400</v>
      </c>
      <c r="E4987" s="3">
        <f t="shared" si="193"/>
        <v>0</v>
      </c>
      <c r="F4987" s="3">
        <f t="shared" si="191"/>
        <v>0</v>
      </c>
    </row>
    <row r="4988" spans="1:6" x14ac:dyDescent="0.3">
      <c r="A4988" s="3"/>
      <c r="B4988" s="4"/>
      <c r="C4988" s="3"/>
      <c r="D4988" s="3">
        <f t="shared" si="192"/>
        <v>6500</v>
      </c>
      <c r="E4988" s="3"/>
      <c r="F4988" s="3">
        <f t="shared" si="191"/>
        <v>0</v>
      </c>
    </row>
    <row r="4989" spans="1:6" x14ac:dyDescent="0.3">
      <c r="A4989" s="3"/>
      <c r="B4989" s="4"/>
      <c r="C4989" s="3"/>
      <c r="D4989" s="3">
        <f t="shared" si="192"/>
        <v>6600</v>
      </c>
      <c r="E4989" s="3"/>
      <c r="F4989" s="3">
        <f t="shared" si="191"/>
        <v>0</v>
      </c>
    </row>
    <row r="4990" spans="1:6" x14ac:dyDescent="0.3">
      <c r="A4990" s="3"/>
      <c r="B4990" s="4"/>
      <c r="C4990" s="3"/>
      <c r="D4990" s="3">
        <f t="shared" si="192"/>
        <v>6700</v>
      </c>
      <c r="E4990" s="3"/>
      <c r="F4990" s="3">
        <f t="shared" si="191"/>
        <v>0</v>
      </c>
    </row>
    <row r="4991" spans="1:6" x14ac:dyDescent="0.3">
      <c r="A4991" s="3"/>
      <c r="B4991" s="4"/>
      <c r="C4991" s="3"/>
      <c r="D4991" s="3">
        <f t="shared" si="192"/>
        <v>6800</v>
      </c>
      <c r="E4991" s="3"/>
      <c r="F4991" s="3">
        <f t="shared" si="191"/>
        <v>0</v>
      </c>
    </row>
    <row r="4992" spans="1:6" x14ac:dyDescent="0.3">
      <c r="A4992" s="3"/>
      <c r="B4992" s="4"/>
      <c r="C4992" s="3"/>
      <c r="D4992" s="3">
        <f t="shared" si="192"/>
        <v>6900</v>
      </c>
      <c r="E4992" s="3"/>
      <c r="F4992" s="3">
        <f t="shared" si="191"/>
        <v>0</v>
      </c>
    </row>
    <row r="4993" spans="1:6" x14ac:dyDescent="0.3">
      <c r="A4993" s="3"/>
      <c r="B4993" s="4"/>
      <c r="C4993" s="3"/>
      <c r="D4993" s="3">
        <f t="shared" si="192"/>
        <v>7000</v>
      </c>
      <c r="E4993" s="3"/>
      <c r="F4993" s="3">
        <f t="shared" si="191"/>
        <v>0</v>
      </c>
    </row>
    <row r="4994" spans="1:6" x14ac:dyDescent="0.3">
      <c r="A4994" s="3"/>
      <c r="B4994" s="4" t="s">
        <v>320</v>
      </c>
      <c r="C4994" s="3" t="s">
        <v>322</v>
      </c>
      <c r="D4994" s="3" t="s">
        <v>272</v>
      </c>
      <c r="E4994" s="3">
        <v>4.1500000000000004</v>
      </c>
    </row>
    <row r="4995" spans="1:6" x14ac:dyDescent="0.3">
      <c r="A4995" s="3"/>
      <c r="B4995" s="4"/>
      <c r="C4995" s="3"/>
      <c r="D4995" s="3" t="s">
        <v>273</v>
      </c>
      <c r="E4995" s="3">
        <v>4.4400000000000004</v>
      </c>
    </row>
    <row r="4996" spans="1:6" x14ac:dyDescent="0.3">
      <c r="A4996" s="3"/>
      <c r="B4996" s="4"/>
      <c r="C4996" s="3"/>
      <c r="D4996" s="4" t="s">
        <v>274</v>
      </c>
      <c r="E4996" s="3">
        <v>2.25</v>
      </c>
    </row>
    <row r="4997" spans="1:6" x14ac:dyDescent="0.3">
      <c r="A4997" s="3"/>
      <c r="B4997" s="4"/>
      <c r="C4997" s="3"/>
      <c r="D4997" s="4" t="s">
        <v>275</v>
      </c>
      <c r="E4997" s="3">
        <v>261</v>
      </c>
    </row>
    <row r="4998" spans="1:6" x14ac:dyDescent="0.3">
      <c r="A4998" s="3"/>
      <c r="B4998" s="4"/>
      <c r="C4998" s="3"/>
      <c r="D4998" s="4" t="s">
        <v>276</v>
      </c>
      <c r="E4998" s="3">
        <v>0.73099999999999998</v>
      </c>
    </row>
    <row r="4999" spans="1:6" ht="28.8" x14ac:dyDescent="0.3">
      <c r="A4999" s="3"/>
      <c r="B4999" s="4"/>
      <c r="C4999" s="3"/>
      <c r="D4999" s="4" t="s">
        <v>277</v>
      </c>
      <c r="E4999" s="3">
        <v>514</v>
      </c>
    </row>
    <row r="5000" spans="1:6" x14ac:dyDescent="0.3">
      <c r="A5000" s="3"/>
      <c r="B5000" s="4"/>
      <c r="C5000" s="3"/>
      <c r="D5000" s="3">
        <f>2500</f>
        <v>2500</v>
      </c>
      <c r="E5000" s="3"/>
      <c r="F5000" s="3">
        <f>E5000*D5000*2*PI()/60/550</f>
        <v>0</v>
      </c>
    </row>
    <row r="5001" spans="1:6" x14ac:dyDescent="0.3">
      <c r="A5001" s="3"/>
      <c r="B5001" s="4"/>
      <c r="C5001" s="3"/>
      <c r="D5001" s="3">
        <f>2600</f>
        <v>2600</v>
      </c>
      <c r="E5001" s="3"/>
      <c r="F5001" s="3">
        <f t="shared" ref="F5001:F5045" si="194">E5001*D5001*2*PI()/60/550</f>
        <v>0</v>
      </c>
    </row>
    <row r="5002" spans="1:6" x14ac:dyDescent="0.3">
      <c r="A5002" s="3"/>
      <c r="B5002" s="4"/>
      <c r="C5002" s="3"/>
      <c r="D5002" s="3">
        <f t="shared" ref="D5002:D5045" si="195">D5001+100</f>
        <v>2700</v>
      </c>
      <c r="E5002" s="3"/>
      <c r="F5002" s="3">
        <f t="shared" si="194"/>
        <v>0</v>
      </c>
    </row>
    <row r="5003" spans="1:6" x14ac:dyDescent="0.3">
      <c r="A5003" s="3"/>
      <c r="B5003" s="4"/>
      <c r="C5003" s="3"/>
      <c r="D5003" s="3">
        <f t="shared" si="195"/>
        <v>2800</v>
      </c>
      <c r="E5003" s="3"/>
      <c r="F5003" s="3">
        <f t="shared" si="194"/>
        <v>0</v>
      </c>
    </row>
    <row r="5004" spans="1:6" x14ac:dyDescent="0.3">
      <c r="A5004" s="3"/>
      <c r="B5004" s="4"/>
      <c r="C5004" s="3"/>
      <c r="D5004" s="3">
        <f t="shared" si="195"/>
        <v>2900</v>
      </c>
      <c r="E5004" s="3"/>
      <c r="F5004" s="3">
        <f t="shared" si="194"/>
        <v>0</v>
      </c>
    </row>
    <row r="5005" spans="1:6" x14ac:dyDescent="0.3">
      <c r="A5005" s="3"/>
      <c r="B5005" s="4"/>
      <c r="C5005" s="3"/>
      <c r="D5005" s="3">
        <f>D5004+100</f>
        <v>3000</v>
      </c>
      <c r="E5005" s="3"/>
      <c r="F5005" s="3">
        <f t="shared" si="194"/>
        <v>0</v>
      </c>
    </row>
    <row r="5006" spans="1:6" x14ac:dyDescent="0.3">
      <c r="A5006" s="3"/>
      <c r="B5006" s="4"/>
      <c r="C5006" s="3"/>
      <c r="D5006" s="3">
        <f t="shared" si="195"/>
        <v>3100</v>
      </c>
      <c r="E5006" s="3"/>
      <c r="F5006" s="3">
        <f t="shared" si="194"/>
        <v>0</v>
      </c>
    </row>
    <row r="5007" spans="1:6" x14ac:dyDescent="0.3">
      <c r="A5007" s="3"/>
      <c r="B5007" s="4"/>
      <c r="C5007" s="3"/>
      <c r="D5007" s="3">
        <f t="shared" si="195"/>
        <v>3200</v>
      </c>
      <c r="E5007" s="3"/>
      <c r="F5007" s="3">
        <f t="shared" si="194"/>
        <v>0</v>
      </c>
    </row>
    <row r="5008" spans="1:6" x14ac:dyDescent="0.3">
      <c r="A5008" s="3"/>
      <c r="B5008" s="4"/>
      <c r="C5008" s="3"/>
      <c r="D5008" s="3">
        <f t="shared" si="195"/>
        <v>3300</v>
      </c>
      <c r="E5008" s="3"/>
      <c r="F5008" s="3">
        <f t="shared" si="194"/>
        <v>0</v>
      </c>
    </row>
    <row r="5009" spans="1:6" x14ac:dyDescent="0.3">
      <c r="A5009" s="3"/>
      <c r="B5009" s="4"/>
      <c r="C5009" s="3"/>
      <c r="D5009" s="3">
        <f t="shared" si="195"/>
        <v>3400</v>
      </c>
      <c r="E5009" s="3"/>
      <c r="F5009" s="3">
        <f t="shared" si="194"/>
        <v>0</v>
      </c>
    </row>
    <row r="5010" spans="1:6" x14ac:dyDescent="0.3">
      <c r="A5010" s="3"/>
      <c r="B5010" s="4"/>
      <c r="C5010" s="3"/>
      <c r="D5010" s="3">
        <f t="shared" si="195"/>
        <v>3500</v>
      </c>
      <c r="E5010" s="3">
        <v>549</v>
      </c>
      <c r="F5010" s="3">
        <f t="shared" si="194"/>
        <v>365.85274447713869</v>
      </c>
    </row>
    <row r="5011" spans="1:6" x14ac:dyDescent="0.3">
      <c r="A5011" s="3"/>
      <c r="B5011" s="4"/>
      <c r="C5011" s="3"/>
      <c r="D5011" s="3">
        <f t="shared" si="195"/>
        <v>3600</v>
      </c>
      <c r="E5011" s="3">
        <v>569</v>
      </c>
      <c r="F5011" s="3">
        <f t="shared" si="194"/>
        <v>390.01444797656563</v>
      </c>
    </row>
    <row r="5012" spans="1:6" x14ac:dyDescent="0.3">
      <c r="A5012" s="3"/>
      <c r="B5012" s="4"/>
      <c r="C5012" s="3"/>
      <c r="D5012" s="3">
        <f t="shared" si="195"/>
        <v>3700</v>
      </c>
      <c r="E5012" s="3">
        <v>588</v>
      </c>
      <c r="F5012" s="3">
        <f t="shared" si="194"/>
        <v>414.23327134242146</v>
      </c>
    </row>
    <row r="5013" spans="1:6" x14ac:dyDescent="0.3">
      <c r="A5013" s="3"/>
      <c r="B5013" s="4"/>
      <c r="C5013" s="3"/>
      <c r="D5013" s="3">
        <f t="shared" si="195"/>
        <v>3800</v>
      </c>
      <c r="E5013" s="3">
        <v>603</v>
      </c>
      <c r="F5013" s="3">
        <f t="shared" si="194"/>
        <v>436.28153978397887</v>
      </c>
    </row>
    <row r="5014" spans="1:6" x14ac:dyDescent="0.3">
      <c r="A5014" s="3"/>
      <c r="B5014" s="4"/>
      <c r="C5014" s="3"/>
      <c r="D5014" s="3">
        <f t="shared" si="195"/>
        <v>3900</v>
      </c>
      <c r="E5014" s="3">
        <v>614</v>
      </c>
      <c r="F5014" s="3">
        <f t="shared" si="194"/>
        <v>455.93077383552236</v>
      </c>
    </row>
    <row r="5015" spans="1:6" x14ac:dyDescent="0.3">
      <c r="A5015" s="3"/>
      <c r="B5015" s="4"/>
      <c r="C5015" s="3"/>
      <c r="D5015" s="3">
        <f t="shared" si="195"/>
        <v>4000</v>
      </c>
      <c r="E5015" s="3">
        <v>619</v>
      </c>
      <c r="F5015" s="3">
        <f t="shared" si="194"/>
        <v>471.42929759323192</v>
      </c>
    </row>
    <row r="5016" spans="1:6" x14ac:dyDescent="0.3">
      <c r="A5016" s="3"/>
      <c r="B5016" s="4"/>
      <c r="C5016" s="3"/>
      <c r="D5016" s="3">
        <f t="shared" si="195"/>
        <v>4100</v>
      </c>
      <c r="E5016" s="3">
        <v>624</v>
      </c>
      <c r="F5016" s="3">
        <f t="shared" si="194"/>
        <v>487.11822090570467</v>
      </c>
    </row>
    <row r="5017" spans="1:6" x14ac:dyDescent="0.3">
      <c r="A5017" s="3"/>
      <c r="B5017" s="4"/>
      <c r="C5017" s="3"/>
      <c r="D5017" s="3">
        <f t="shared" si="195"/>
        <v>4200</v>
      </c>
      <c r="E5017" s="3">
        <v>625</v>
      </c>
      <c r="F5017" s="3">
        <f t="shared" si="194"/>
        <v>499.79883125292167</v>
      </c>
    </row>
    <row r="5018" spans="1:6" x14ac:dyDescent="0.3">
      <c r="A5018" s="3"/>
      <c r="B5018" s="4"/>
      <c r="C5018" s="3"/>
      <c r="D5018" s="3">
        <f t="shared" si="195"/>
        <v>4300</v>
      </c>
      <c r="E5018" s="3">
        <v>624</v>
      </c>
      <c r="F5018" s="3">
        <f t="shared" si="194"/>
        <v>510.88008534012926</v>
      </c>
    </row>
    <row r="5019" spans="1:6" x14ac:dyDescent="0.3">
      <c r="A5019" s="3"/>
      <c r="B5019" s="4"/>
      <c r="C5019" s="3"/>
      <c r="D5019" s="3">
        <f t="shared" si="195"/>
        <v>4400</v>
      </c>
      <c r="E5019" s="3">
        <v>624</v>
      </c>
      <c r="F5019" s="3">
        <f t="shared" si="194"/>
        <v>522.76101755734157</v>
      </c>
    </row>
    <row r="5020" spans="1:6" x14ac:dyDescent="0.3">
      <c r="A5020" s="3"/>
      <c r="B5020" s="4"/>
      <c r="C5020" s="3"/>
      <c r="D5020" s="3">
        <f t="shared" si="195"/>
        <v>4500</v>
      </c>
      <c r="E5020" s="3">
        <v>628</v>
      </c>
      <c r="F5020" s="3">
        <f t="shared" si="194"/>
        <v>538.06914176028829</v>
      </c>
    </row>
    <row r="5021" spans="1:6" x14ac:dyDescent="0.3">
      <c r="A5021" s="3"/>
      <c r="B5021" s="4"/>
      <c r="C5021" s="3"/>
      <c r="D5021" s="3">
        <f t="shared" si="195"/>
        <v>4600</v>
      </c>
      <c r="E5021" s="3">
        <v>639</v>
      </c>
      <c r="F5021" s="3">
        <f t="shared" si="194"/>
        <v>559.66045127041446</v>
      </c>
    </row>
    <row r="5022" spans="1:6" x14ac:dyDescent="0.3">
      <c r="A5022" s="3"/>
      <c r="B5022" s="4"/>
      <c r="C5022" s="3"/>
      <c r="D5022" s="3">
        <f t="shared" si="195"/>
        <v>4700</v>
      </c>
      <c r="E5022" s="3">
        <v>646</v>
      </c>
      <c r="F5022" s="3">
        <f t="shared" si="194"/>
        <v>578.09112817147445</v>
      </c>
    </row>
    <row r="5023" spans="1:6" x14ac:dyDescent="0.3">
      <c r="A5023" s="3"/>
      <c r="B5023" s="4"/>
      <c r="C5023" s="3"/>
      <c r="D5023" s="3">
        <f t="shared" si="195"/>
        <v>4800</v>
      </c>
      <c r="E5023" s="3">
        <v>651</v>
      </c>
      <c r="F5023" s="3">
        <f t="shared" si="194"/>
        <v>594.96052872347786</v>
      </c>
    </row>
    <row r="5024" spans="1:6" x14ac:dyDescent="0.3">
      <c r="A5024" s="3"/>
      <c r="B5024" s="4"/>
      <c r="C5024" s="3"/>
      <c r="D5024" s="3">
        <f t="shared" si="195"/>
        <v>4900</v>
      </c>
      <c r="E5024" s="3">
        <v>655</v>
      </c>
      <c r="F5024" s="3">
        <f t="shared" si="194"/>
        <v>611.08737101190547</v>
      </c>
    </row>
    <row r="5025" spans="1:6" x14ac:dyDescent="0.3">
      <c r="A5025" s="3"/>
      <c r="B5025" s="4"/>
      <c r="C5025" s="3"/>
      <c r="D5025" s="3">
        <f t="shared" si="195"/>
        <v>5000</v>
      </c>
      <c r="E5025" s="3">
        <v>661</v>
      </c>
      <c r="F5025" s="3">
        <f t="shared" si="194"/>
        <v>629.2705284917738</v>
      </c>
    </row>
    <row r="5026" spans="1:6" x14ac:dyDescent="0.3">
      <c r="A5026" s="3"/>
      <c r="B5026" s="4"/>
      <c r="C5026" s="3"/>
      <c r="D5026" s="3">
        <f t="shared" si="195"/>
        <v>5100</v>
      </c>
      <c r="E5026" s="3">
        <v>666</v>
      </c>
      <c r="F5026" s="3">
        <f t="shared" si="194"/>
        <v>646.71112770806621</v>
      </c>
    </row>
    <row r="5027" spans="1:6" x14ac:dyDescent="0.3">
      <c r="A5027" s="3"/>
      <c r="B5027" s="4"/>
      <c r="C5027" s="3"/>
      <c r="D5027" s="3">
        <f t="shared" si="195"/>
        <v>5200</v>
      </c>
      <c r="E5027" s="3">
        <v>670</v>
      </c>
      <c r="F5027" s="3">
        <f t="shared" si="194"/>
        <v>663.35204879435389</v>
      </c>
    </row>
    <row r="5028" spans="1:6" x14ac:dyDescent="0.3">
      <c r="A5028" s="3"/>
      <c r="B5028" s="4"/>
      <c r="C5028" s="3"/>
      <c r="D5028" s="3">
        <f t="shared" si="195"/>
        <v>5300</v>
      </c>
      <c r="E5028" s="3">
        <v>671</v>
      </c>
      <c r="F5028" s="3">
        <f t="shared" si="194"/>
        <v>677.11793660372007</v>
      </c>
    </row>
    <row r="5029" spans="1:6" x14ac:dyDescent="0.3">
      <c r="A5029" s="3"/>
      <c r="B5029" s="4"/>
      <c r="C5029" s="3"/>
      <c r="D5029" s="3">
        <f t="shared" si="195"/>
        <v>5400</v>
      </c>
      <c r="E5029" s="3">
        <v>671</v>
      </c>
      <c r="F5029" s="3">
        <f t="shared" si="194"/>
        <v>689.89374672831855</v>
      </c>
    </row>
    <row r="5030" spans="1:6" x14ac:dyDescent="0.3">
      <c r="A5030" s="3"/>
      <c r="B5030" s="4"/>
      <c r="C5030" s="3"/>
      <c r="D5030" s="3">
        <f t="shared" si="195"/>
        <v>5500</v>
      </c>
      <c r="E5030" s="3">
        <v>670</v>
      </c>
      <c r="F5030" s="3">
        <f t="shared" si="194"/>
        <v>701.62235930172051</v>
      </c>
    </row>
    <row r="5031" spans="1:6" x14ac:dyDescent="0.3">
      <c r="A5031" s="3"/>
      <c r="B5031" s="4"/>
      <c r="C5031" s="3"/>
      <c r="D5031" s="3">
        <f t="shared" si="195"/>
        <v>5600</v>
      </c>
      <c r="E5031" s="3">
        <v>668</v>
      </c>
      <c r="F5031" s="3">
        <f t="shared" si="194"/>
        <v>712.2466544574969</v>
      </c>
    </row>
    <row r="5032" spans="1:6" x14ac:dyDescent="0.3">
      <c r="A5032" s="3"/>
      <c r="B5032" s="4"/>
      <c r="C5032" s="3"/>
      <c r="D5032" s="3">
        <f t="shared" si="195"/>
        <v>5700</v>
      </c>
      <c r="E5032" s="3">
        <v>665</v>
      </c>
      <c r="F5032" s="3">
        <f t="shared" si="194"/>
        <v>721.7095123292188</v>
      </c>
    </row>
    <row r="5033" spans="1:6" x14ac:dyDescent="0.3">
      <c r="A5033" s="3"/>
      <c r="B5033" s="4"/>
      <c r="C5033" s="3"/>
      <c r="D5033" s="3">
        <f t="shared" si="195"/>
        <v>5800</v>
      </c>
      <c r="E5033" s="3">
        <v>664</v>
      </c>
      <c r="F5033" s="3">
        <f t="shared" si="194"/>
        <v>733.26676530333407</v>
      </c>
    </row>
    <row r="5034" spans="1:6" x14ac:dyDescent="0.3">
      <c r="A5034" s="3"/>
      <c r="B5034" s="4"/>
      <c r="C5034" s="3"/>
      <c r="D5034" s="3">
        <f t="shared" si="195"/>
        <v>5900</v>
      </c>
      <c r="E5034" s="3">
        <v>660</v>
      </c>
      <c r="F5034" s="3">
        <f t="shared" si="194"/>
        <v>741.41586624719105</v>
      </c>
    </row>
    <row r="5035" spans="1:6" x14ac:dyDescent="0.3">
      <c r="A5035" s="3"/>
      <c r="B5035" s="4"/>
      <c r="C5035" s="3"/>
      <c r="D5035" s="3">
        <f t="shared" si="195"/>
        <v>6000</v>
      </c>
      <c r="E5035" s="3">
        <v>654</v>
      </c>
      <c r="F5035" s="3">
        <f t="shared" si="194"/>
        <v>747.12785289008173</v>
      </c>
    </row>
    <row r="5036" spans="1:6" x14ac:dyDescent="0.3">
      <c r="A5036" s="3"/>
      <c r="B5036" s="4"/>
      <c r="C5036" s="3"/>
      <c r="D5036" s="3">
        <f t="shared" si="195"/>
        <v>6100</v>
      </c>
      <c r="E5036" s="3">
        <v>643</v>
      </c>
      <c r="F5036" s="3">
        <f t="shared" si="194"/>
        <v>746.80417364698451</v>
      </c>
    </row>
    <row r="5037" spans="1:6" x14ac:dyDescent="0.3">
      <c r="A5037" s="3"/>
      <c r="B5037" s="4"/>
      <c r="C5037" s="3"/>
      <c r="D5037" s="3">
        <f t="shared" si="195"/>
        <v>6200</v>
      </c>
      <c r="E5037" s="3">
        <v>642</v>
      </c>
      <c r="F5037" s="3">
        <f t="shared" si="194"/>
        <v>757.86638777871588</v>
      </c>
    </row>
    <row r="5038" spans="1:6" x14ac:dyDescent="0.3">
      <c r="A5038" s="3"/>
      <c r="B5038" s="4"/>
      <c r="C5038" s="3"/>
      <c r="D5038" s="3">
        <f t="shared" si="195"/>
        <v>6300</v>
      </c>
      <c r="E5038" s="3">
        <v>640</v>
      </c>
      <c r="F5038" s="3">
        <f t="shared" si="194"/>
        <v>767.69100480448765</v>
      </c>
    </row>
    <row r="5039" spans="1:6" x14ac:dyDescent="0.3">
      <c r="A5039" s="3"/>
      <c r="B5039" s="4"/>
      <c r="C5039" s="3"/>
      <c r="D5039" s="3">
        <f t="shared" si="195"/>
        <v>6400</v>
      </c>
      <c r="E5039" s="3">
        <v>639</v>
      </c>
      <c r="F5039" s="3">
        <f t="shared" si="194"/>
        <v>778.65801915883742</v>
      </c>
    </row>
    <row r="5040" spans="1:6" x14ac:dyDescent="0.3">
      <c r="A5040" s="3"/>
      <c r="B5040" s="4"/>
      <c r="C5040" s="3"/>
      <c r="D5040" s="3">
        <f t="shared" si="195"/>
        <v>6500</v>
      </c>
      <c r="E5040" s="3">
        <v>633</v>
      </c>
      <c r="F5040" s="3">
        <f t="shared" si="194"/>
        <v>783.39896807243667</v>
      </c>
    </row>
    <row r="5041" spans="1:6" x14ac:dyDescent="0.3">
      <c r="A5041" s="3"/>
      <c r="B5041" s="4"/>
      <c r="C5041" s="3"/>
      <c r="D5041" s="3">
        <f t="shared" si="195"/>
        <v>6600</v>
      </c>
      <c r="E5041" s="3">
        <v>626</v>
      </c>
      <c r="F5041" s="3">
        <f t="shared" si="194"/>
        <v>786.6548004588841</v>
      </c>
    </row>
    <row r="5042" spans="1:6" x14ac:dyDescent="0.3">
      <c r="A5042" s="3"/>
      <c r="B5042" s="4"/>
      <c r="C5042" s="3"/>
      <c r="D5042" s="3">
        <f t="shared" si="195"/>
        <v>6700</v>
      </c>
      <c r="E5042" s="3">
        <v>623</v>
      </c>
      <c r="F5042" s="3">
        <f t="shared" si="194"/>
        <v>794.74678153631248</v>
      </c>
    </row>
    <row r="5043" spans="1:6" x14ac:dyDescent="0.3">
      <c r="A5043" s="3"/>
      <c r="B5043" s="4"/>
      <c r="C5043" s="3"/>
      <c r="D5043" s="3">
        <f t="shared" si="195"/>
        <v>6800</v>
      </c>
      <c r="E5043" s="3">
        <v>620</v>
      </c>
      <c r="F5043" s="3">
        <f t="shared" si="194"/>
        <v>802.72452288088289</v>
      </c>
    </row>
    <row r="5044" spans="1:6" x14ac:dyDescent="0.3">
      <c r="A5044" s="3"/>
      <c r="B5044" s="4"/>
      <c r="C5044" s="3"/>
      <c r="D5044" s="3">
        <f t="shared" si="195"/>
        <v>6900</v>
      </c>
      <c r="E5044" s="3">
        <v>614</v>
      </c>
      <c r="F5044" s="3">
        <f t="shared" si="194"/>
        <v>806.64675370900113</v>
      </c>
    </row>
    <row r="5045" spans="1:6" x14ac:dyDescent="0.3">
      <c r="A5045" s="3">
        <f>5044/52</f>
        <v>97</v>
      </c>
      <c r="B5045" s="4"/>
      <c r="C5045" s="3"/>
      <c r="D5045" s="3">
        <f t="shared" si="195"/>
        <v>7000</v>
      </c>
      <c r="E5045" s="3">
        <v>607</v>
      </c>
      <c r="F5045" s="3">
        <f t="shared" si="194"/>
        <v>809.00770818806245</v>
      </c>
    </row>
    <row r="5046" spans="1:6" x14ac:dyDescent="0.3">
      <c r="A5046" s="3"/>
      <c r="B5046" s="4" t="s">
        <v>109</v>
      </c>
      <c r="C5046" s="3" t="s">
        <v>110</v>
      </c>
      <c r="D5046" s="3" t="s">
        <v>272</v>
      </c>
      <c r="E5046" s="3">
        <v>4.3</v>
      </c>
    </row>
    <row r="5047" spans="1:6" x14ac:dyDescent="0.3">
      <c r="A5047" s="3"/>
      <c r="B5047" s="4"/>
      <c r="C5047" s="3">
        <v>11.4</v>
      </c>
      <c r="D5047" s="3" t="s">
        <v>273</v>
      </c>
      <c r="E5047" s="3">
        <v>4.444</v>
      </c>
    </row>
    <row r="5048" spans="1:6" x14ac:dyDescent="0.3">
      <c r="A5048" s="3"/>
      <c r="B5048" s="4"/>
      <c r="C5048" s="3"/>
      <c r="D5048" s="4" t="s">
        <v>274</v>
      </c>
      <c r="E5048" s="3">
        <v>2.4500000000000002</v>
      </c>
    </row>
    <row r="5049" spans="1:6" x14ac:dyDescent="0.3">
      <c r="A5049" s="3"/>
      <c r="B5049" s="4"/>
      <c r="C5049" s="3"/>
      <c r="D5049" s="4" t="s">
        <v>275</v>
      </c>
      <c r="E5049" s="3">
        <v>254</v>
      </c>
    </row>
    <row r="5050" spans="1:6" x14ac:dyDescent="0.3">
      <c r="A5050" s="3"/>
      <c r="B5050" s="4"/>
      <c r="C5050" s="3"/>
      <c r="D5050" s="4" t="s">
        <v>276</v>
      </c>
      <c r="E5050" s="3">
        <v>0.8</v>
      </c>
    </row>
    <row r="5051" spans="1:6" ht="28.8" x14ac:dyDescent="0.3">
      <c r="A5051" s="3"/>
      <c r="B5051" s="4"/>
      <c r="C5051" s="3"/>
      <c r="D5051" s="4" t="s">
        <v>277</v>
      </c>
      <c r="E5051" s="3">
        <v>534</v>
      </c>
    </row>
    <row r="5052" spans="1:6" x14ac:dyDescent="0.3">
      <c r="A5052" s="3"/>
      <c r="B5052" s="4"/>
      <c r="C5052" s="3"/>
      <c r="D5052" s="3">
        <f>2500</f>
        <v>2500</v>
      </c>
      <c r="E5052" s="3"/>
      <c r="F5052" s="3">
        <f>E5052*D5052*2*PI()/60/550</f>
        <v>0</v>
      </c>
    </row>
    <row r="5053" spans="1:6" x14ac:dyDescent="0.3">
      <c r="A5053" s="3"/>
      <c r="B5053" s="4"/>
      <c r="C5053" s="3"/>
      <c r="D5053" s="3">
        <f>2600</f>
        <v>2600</v>
      </c>
      <c r="E5053" s="3"/>
      <c r="F5053" s="3">
        <f t="shared" ref="F5053:F5097" si="196">E5053*D5053*2*PI()/60/550</f>
        <v>0</v>
      </c>
    </row>
    <row r="5054" spans="1:6" x14ac:dyDescent="0.3">
      <c r="A5054" s="3"/>
      <c r="B5054" s="4"/>
      <c r="C5054" s="3"/>
      <c r="D5054" s="3">
        <f t="shared" ref="D5054:D5097" si="197">D5053+100</f>
        <v>2700</v>
      </c>
      <c r="E5054" s="3"/>
      <c r="F5054" s="3">
        <f t="shared" si="196"/>
        <v>0</v>
      </c>
    </row>
    <row r="5055" spans="1:6" x14ac:dyDescent="0.3">
      <c r="A5055" s="3"/>
      <c r="B5055" s="4"/>
      <c r="C5055" s="3"/>
      <c r="D5055" s="3">
        <f t="shared" si="197"/>
        <v>2800</v>
      </c>
      <c r="E5055" s="3"/>
      <c r="F5055" s="3">
        <f t="shared" si="196"/>
        <v>0</v>
      </c>
    </row>
    <row r="5056" spans="1:6" x14ac:dyDescent="0.3">
      <c r="A5056" s="3"/>
      <c r="B5056" s="4"/>
      <c r="C5056" s="3"/>
      <c r="D5056" s="3">
        <f t="shared" si="197"/>
        <v>2900</v>
      </c>
      <c r="E5056" s="3"/>
      <c r="F5056" s="3">
        <f t="shared" si="196"/>
        <v>0</v>
      </c>
    </row>
    <row r="5057" spans="1:6" x14ac:dyDescent="0.3">
      <c r="A5057" s="3"/>
      <c r="B5057" s="4"/>
      <c r="C5057" s="3"/>
      <c r="D5057" s="3">
        <f>D5056+100</f>
        <v>3000</v>
      </c>
      <c r="E5057" s="3">
        <v>623</v>
      </c>
      <c r="F5057" s="3">
        <f t="shared" si="196"/>
        <v>355.85676785208022</v>
      </c>
    </row>
    <row r="5058" spans="1:6" x14ac:dyDescent="0.3">
      <c r="A5058" s="3"/>
      <c r="B5058" s="4"/>
      <c r="C5058" s="3"/>
      <c r="D5058" s="3">
        <f t="shared" si="197"/>
        <v>3100</v>
      </c>
      <c r="E5058" s="3">
        <v>625</v>
      </c>
      <c r="F5058" s="3">
        <f t="shared" si="196"/>
        <v>368.89913735334693</v>
      </c>
    </row>
    <row r="5059" spans="1:6" x14ac:dyDescent="0.3">
      <c r="A5059" s="3"/>
      <c r="B5059" s="4"/>
      <c r="C5059" s="3"/>
      <c r="D5059" s="3">
        <f t="shared" si="197"/>
        <v>3200</v>
      </c>
      <c r="E5059" s="3">
        <v>619</v>
      </c>
      <c r="F5059" s="3">
        <f t="shared" si="196"/>
        <v>377.14343807458562</v>
      </c>
    </row>
    <row r="5060" spans="1:6" x14ac:dyDescent="0.3">
      <c r="A5060" s="3"/>
      <c r="B5060" s="4"/>
      <c r="C5060" s="3"/>
      <c r="D5060" s="3">
        <f t="shared" si="197"/>
        <v>3300</v>
      </c>
      <c r="E5060" s="3">
        <v>610</v>
      </c>
      <c r="F5060" s="3">
        <f t="shared" si="196"/>
        <v>383.27430373795477</v>
      </c>
    </row>
    <row r="5061" spans="1:6" x14ac:dyDescent="0.3">
      <c r="A5061" s="3"/>
      <c r="B5061" s="4"/>
      <c r="C5061" s="3"/>
      <c r="D5061" s="3">
        <f t="shared" si="197"/>
        <v>3400</v>
      </c>
      <c r="E5061" s="3">
        <v>600</v>
      </c>
      <c r="F5061" s="3">
        <f t="shared" si="196"/>
        <v>388.41509171655622</v>
      </c>
    </row>
    <row r="5062" spans="1:6" x14ac:dyDescent="0.3">
      <c r="A5062" s="3"/>
      <c r="B5062" s="4"/>
      <c r="C5062" s="3"/>
      <c r="D5062" s="3">
        <f t="shared" si="197"/>
        <v>3500</v>
      </c>
      <c r="E5062" s="3">
        <v>590</v>
      </c>
      <c r="F5062" s="3">
        <f t="shared" si="196"/>
        <v>393.17508058563163</v>
      </c>
    </row>
    <row r="5063" spans="1:6" x14ac:dyDescent="0.3">
      <c r="A5063" s="3"/>
      <c r="B5063" s="4"/>
      <c r="C5063" s="3"/>
      <c r="D5063" s="3">
        <f t="shared" si="197"/>
        <v>3600</v>
      </c>
      <c r="E5063" s="3">
        <v>582</v>
      </c>
      <c r="F5063" s="3">
        <f t="shared" si="196"/>
        <v>398.9251471394748</v>
      </c>
    </row>
    <row r="5064" spans="1:6" x14ac:dyDescent="0.3">
      <c r="A5064" s="3"/>
      <c r="B5064" s="4"/>
      <c r="C5064" s="3"/>
      <c r="D5064" s="3">
        <f t="shared" si="197"/>
        <v>3700</v>
      </c>
      <c r="E5064" s="3">
        <v>579</v>
      </c>
      <c r="F5064" s="3">
        <f t="shared" si="196"/>
        <v>407.89296616881296</v>
      </c>
    </row>
    <row r="5065" spans="1:6" x14ac:dyDescent="0.3">
      <c r="A5065" s="3"/>
      <c r="B5065" s="4"/>
      <c r="C5065" s="3"/>
      <c r="D5065" s="3">
        <f t="shared" si="197"/>
        <v>3800</v>
      </c>
      <c r="E5065" s="3">
        <v>584</v>
      </c>
      <c r="F5065" s="3">
        <f t="shared" si="196"/>
        <v>422.53469193008902</v>
      </c>
    </row>
    <row r="5066" spans="1:6" x14ac:dyDescent="0.3">
      <c r="A5066" s="3"/>
      <c r="B5066" s="4"/>
      <c r="C5066" s="3"/>
      <c r="D5066" s="3">
        <f t="shared" si="197"/>
        <v>3900</v>
      </c>
      <c r="E5066" s="3">
        <v>599</v>
      </c>
      <c r="F5066" s="3">
        <f t="shared" si="196"/>
        <v>444.79239988188584</v>
      </c>
    </row>
    <row r="5067" spans="1:6" x14ac:dyDescent="0.3">
      <c r="A5067" s="3"/>
      <c r="B5067" s="4"/>
      <c r="C5067" s="3"/>
      <c r="D5067" s="3">
        <f t="shared" si="197"/>
        <v>4000</v>
      </c>
      <c r="E5067" s="3">
        <v>618</v>
      </c>
      <c r="F5067" s="3">
        <f t="shared" si="196"/>
        <v>470.6676993741799</v>
      </c>
    </row>
    <row r="5068" spans="1:6" x14ac:dyDescent="0.3">
      <c r="A5068" s="3"/>
      <c r="B5068" s="4"/>
      <c r="C5068" s="3"/>
      <c r="D5068" s="3">
        <f t="shared" si="197"/>
        <v>4100</v>
      </c>
      <c r="E5068" s="3">
        <v>633</v>
      </c>
      <c r="F5068" s="3">
        <f t="shared" si="196"/>
        <v>494.14396447645998</v>
      </c>
    </row>
    <row r="5069" spans="1:6" x14ac:dyDescent="0.3">
      <c r="A5069" s="3"/>
      <c r="B5069" s="4"/>
      <c r="C5069" s="3"/>
      <c r="D5069" s="3">
        <f t="shared" si="197"/>
        <v>4200</v>
      </c>
      <c r="E5069" s="3">
        <v>648</v>
      </c>
      <c r="F5069" s="3">
        <f t="shared" si="196"/>
        <v>518.19142824302912</v>
      </c>
    </row>
    <row r="5070" spans="1:6" x14ac:dyDescent="0.3">
      <c r="A5070" s="3"/>
      <c r="B5070" s="4"/>
      <c r="C5070" s="3"/>
      <c r="D5070" s="3">
        <f t="shared" si="197"/>
        <v>4300</v>
      </c>
      <c r="E5070" s="3">
        <v>660</v>
      </c>
      <c r="F5070" s="3">
        <f t="shared" si="196"/>
        <v>540.3539364174444</v>
      </c>
    </row>
    <row r="5071" spans="1:6" x14ac:dyDescent="0.3">
      <c r="A5071" s="3"/>
      <c r="B5071" s="4"/>
      <c r="C5071" s="3"/>
      <c r="D5071" s="3">
        <f t="shared" si="197"/>
        <v>4400</v>
      </c>
      <c r="E5071" s="3">
        <v>668</v>
      </c>
      <c r="F5071" s="3">
        <f t="shared" si="196"/>
        <v>559.62237135946191</v>
      </c>
    </row>
    <row r="5072" spans="1:6" x14ac:dyDescent="0.3">
      <c r="A5072" s="3"/>
      <c r="B5072" s="4"/>
      <c r="C5072" s="3"/>
      <c r="D5072" s="3">
        <f t="shared" si="197"/>
        <v>4500</v>
      </c>
      <c r="E5072" s="3">
        <v>674</v>
      </c>
      <c r="F5072" s="3">
        <f t="shared" si="196"/>
        <v>577.48184959623291</v>
      </c>
    </row>
    <row r="5073" spans="1:6" x14ac:dyDescent="0.3">
      <c r="A5073" s="3"/>
      <c r="B5073" s="4"/>
      <c r="C5073" s="3"/>
      <c r="D5073" s="3">
        <f t="shared" si="197"/>
        <v>4600</v>
      </c>
      <c r="E5073" s="3">
        <v>675</v>
      </c>
      <c r="F5073" s="3">
        <f t="shared" si="196"/>
        <v>591.19061753917015</v>
      </c>
    </row>
    <row r="5074" spans="1:6" x14ac:dyDescent="0.3">
      <c r="A5074" s="3"/>
      <c r="B5074" s="4"/>
      <c r="C5074" s="3"/>
      <c r="D5074" s="3">
        <f t="shared" si="197"/>
        <v>4700</v>
      </c>
      <c r="E5074" s="3">
        <v>683</v>
      </c>
      <c r="F5074" s="3">
        <f t="shared" si="196"/>
        <v>611.20161074476323</v>
      </c>
    </row>
    <row r="5075" spans="1:6" x14ac:dyDescent="0.3">
      <c r="A5075" s="3"/>
      <c r="B5075" s="4"/>
      <c r="C5075" s="3"/>
      <c r="D5075" s="3">
        <f t="shared" si="197"/>
        <v>4800</v>
      </c>
      <c r="E5075" s="3">
        <v>697</v>
      </c>
      <c r="F5075" s="3">
        <f t="shared" si="196"/>
        <v>637.0007504151522</v>
      </c>
    </row>
    <row r="5076" spans="1:6" x14ac:dyDescent="0.3">
      <c r="A5076" s="3"/>
      <c r="B5076" s="4"/>
      <c r="C5076" s="3"/>
      <c r="D5076" s="3">
        <f t="shared" si="197"/>
        <v>4900</v>
      </c>
      <c r="E5076" s="3">
        <v>713</v>
      </c>
      <c r="F5076" s="3">
        <f t="shared" si="196"/>
        <v>665.19892447555515</v>
      </c>
    </row>
    <row r="5077" spans="1:6" x14ac:dyDescent="0.3">
      <c r="A5077" s="3"/>
      <c r="B5077" s="4"/>
      <c r="C5077" s="3"/>
      <c r="D5077" s="3">
        <f t="shared" si="197"/>
        <v>5000</v>
      </c>
      <c r="E5077" s="3">
        <v>724</v>
      </c>
      <c r="F5077" s="3">
        <f t="shared" si="196"/>
        <v>689.24638824212434</v>
      </c>
    </row>
    <row r="5078" spans="1:6" x14ac:dyDescent="0.3">
      <c r="A5078" s="3"/>
      <c r="B5078" s="4"/>
      <c r="C5078" s="3"/>
      <c r="D5078" s="3">
        <f t="shared" si="197"/>
        <v>5100</v>
      </c>
      <c r="E5078" s="3">
        <v>732</v>
      </c>
      <c r="F5078" s="3">
        <f t="shared" si="196"/>
        <v>710.79961784129796</v>
      </c>
    </row>
    <row r="5079" spans="1:6" x14ac:dyDescent="0.3">
      <c r="A5079" s="3"/>
      <c r="B5079" s="4"/>
      <c r="C5079" s="3"/>
      <c r="D5079" s="3">
        <f t="shared" si="197"/>
        <v>5200</v>
      </c>
      <c r="E5079" s="3">
        <v>740</v>
      </c>
      <c r="F5079" s="3">
        <f t="shared" si="196"/>
        <v>732.65748672809241</v>
      </c>
    </row>
    <row r="5080" spans="1:6" x14ac:dyDescent="0.3">
      <c r="A5080" s="3"/>
      <c r="B5080" s="4"/>
      <c r="C5080" s="3"/>
      <c r="D5080" s="3">
        <f t="shared" si="197"/>
        <v>5300</v>
      </c>
      <c r="E5080" s="3">
        <v>746</v>
      </c>
      <c r="F5080" s="3">
        <f t="shared" si="196"/>
        <v>752.80175962201963</v>
      </c>
    </row>
    <row r="5081" spans="1:6" x14ac:dyDescent="0.3">
      <c r="A5081" s="3"/>
      <c r="B5081" s="4"/>
      <c r="C5081" s="3"/>
      <c r="D5081" s="3">
        <f t="shared" si="197"/>
        <v>5400</v>
      </c>
      <c r="E5081" s="3">
        <v>749</v>
      </c>
      <c r="F5081" s="3">
        <f t="shared" si="196"/>
        <v>770.09003919450163</v>
      </c>
    </row>
    <row r="5082" spans="1:6" x14ac:dyDescent="0.3">
      <c r="A5082" s="3"/>
      <c r="B5082" s="4"/>
      <c r="C5082" s="3"/>
      <c r="D5082" s="3">
        <f t="shared" si="197"/>
        <v>5500</v>
      </c>
      <c r="E5082" s="3">
        <v>747</v>
      </c>
      <c r="F5082" s="3">
        <f t="shared" si="196"/>
        <v>782.25657074385856</v>
      </c>
    </row>
    <row r="5083" spans="1:6" x14ac:dyDescent="0.3">
      <c r="A5083" s="3"/>
      <c r="B5083" s="4"/>
      <c r="C5083" s="3"/>
      <c r="D5083" s="3">
        <f t="shared" si="197"/>
        <v>5600</v>
      </c>
      <c r="E5083" s="3">
        <v>744</v>
      </c>
      <c r="F5083" s="3">
        <f t="shared" si="196"/>
        <v>793.28070496463715</v>
      </c>
    </row>
    <row r="5084" spans="1:6" x14ac:dyDescent="0.3">
      <c r="A5084" s="3"/>
      <c r="B5084" s="4"/>
      <c r="C5084" s="3"/>
      <c r="D5084" s="3">
        <f t="shared" si="197"/>
        <v>5700</v>
      </c>
      <c r="E5084" s="3">
        <v>741</v>
      </c>
      <c r="F5084" s="3">
        <f t="shared" si="196"/>
        <v>804.1905994525581</v>
      </c>
    </row>
    <row r="5085" spans="1:6" x14ac:dyDescent="0.3">
      <c r="A5085" s="3"/>
      <c r="B5085" s="4"/>
      <c r="C5085" s="3"/>
      <c r="D5085" s="3">
        <f t="shared" si="197"/>
        <v>5800</v>
      </c>
      <c r="E5085" s="3">
        <v>738</v>
      </c>
      <c r="F5085" s="3">
        <f t="shared" si="196"/>
        <v>814.98625420762119</v>
      </c>
    </row>
    <row r="5086" spans="1:6" x14ac:dyDescent="0.3">
      <c r="A5086" s="3"/>
      <c r="B5086" s="4"/>
      <c r="C5086" s="3"/>
      <c r="D5086" s="3">
        <f t="shared" si="197"/>
        <v>5900</v>
      </c>
      <c r="E5086" s="3">
        <v>732</v>
      </c>
      <c r="F5086" s="3">
        <f t="shared" si="196"/>
        <v>822.29759711052111</v>
      </c>
    </row>
    <row r="5087" spans="1:6" x14ac:dyDescent="0.3">
      <c r="A5087" s="3"/>
      <c r="B5087" s="4"/>
      <c r="C5087" s="3"/>
      <c r="D5087" s="3">
        <f t="shared" si="197"/>
        <v>6000</v>
      </c>
      <c r="E5087" s="3">
        <v>727</v>
      </c>
      <c r="F5087" s="3">
        <f t="shared" si="196"/>
        <v>830.52285787628352</v>
      </c>
    </row>
    <row r="5088" spans="1:6" x14ac:dyDescent="0.3">
      <c r="A5088" s="3"/>
      <c r="B5088" s="4"/>
      <c r="C5088" s="3"/>
      <c r="D5088" s="3">
        <f t="shared" si="197"/>
        <v>6100</v>
      </c>
      <c r="E5088" s="3">
        <v>719</v>
      </c>
      <c r="F5088" s="3">
        <f t="shared" si="196"/>
        <v>835.07340723511959</v>
      </c>
    </row>
    <row r="5089" spans="1:6" x14ac:dyDescent="0.3">
      <c r="A5089" s="3"/>
      <c r="B5089" s="4"/>
      <c r="C5089" s="3"/>
      <c r="D5089" s="3">
        <f t="shared" si="197"/>
        <v>6200</v>
      </c>
      <c r="E5089" s="3">
        <v>711</v>
      </c>
      <c r="F5089" s="3">
        <f t="shared" si="196"/>
        <v>839.31931730633482</v>
      </c>
    </row>
    <row r="5090" spans="1:6" x14ac:dyDescent="0.3">
      <c r="A5090" s="3"/>
      <c r="B5090" s="4"/>
      <c r="C5090" s="3"/>
      <c r="D5090" s="3">
        <f t="shared" si="197"/>
        <v>6300</v>
      </c>
      <c r="E5090" s="3">
        <v>705</v>
      </c>
      <c r="F5090" s="3">
        <f t="shared" si="196"/>
        <v>845.65962247994332</v>
      </c>
    </row>
    <row r="5091" spans="1:6" x14ac:dyDescent="0.3">
      <c r="A5091" s="3"/>
      <c r="B5091" s="4"/>
      <c r="C5091" s="3"/>
      <c r="D5091" s="3">
        <f t="shared" si="197"/>
        <v>6400</v>
      </c>
      <c r="E5091" s="3">
        <v>698</v>
      </c>
      <c r="F5091" s="3">
        <f t="shared" si="196"/>
        <v>850.55289103735288</v>
      </c>
    </row>
    <row r="5092" spans="1:6" x14ac:dyDescent="0.3">
      <c r="A5092" s="3"/>
      <c r="B5092" s="4"/>
      <c r="C5092" s="3"/>
      <c r="D5092" s="3">
        <f t="shared" si="197"/>
        <v>6500</v>
      </c>
      <c r="E5092" s="3">
        <v>689</v>
      </c>
      <c r="F5092" s="3">
        <f t="shared" si="196"/>
        <v>852.70440600617508</v>
      </c>
    </row>
    <row r="5093" spans="1:6" x14ac:dyDescent="0.3">
      <c r="A5093" s="3"/>
      <c r="B5093" s="4"/>
      <c r="C5093" s="3"/>
      <c r="D5093" s="3">
        <f t="shared" si="197"/>
        <v>6600</v>
      </c>
      <c r="E5093" s="3">
        <v>679</v>
      </c>
      <c r="F5093" s="3">
        <f t="shared" si="196"/>
        <v>853.25656471498792</v>
      </c>
    </row>
    <row r="5094" spans="1:6" x14ac:dyDescent="0.3">
      <c r="A5094" s="3"/>
      <c r="B5094" s="4"/>
      <c r="C5094" s="3"/>
      <c r="D5094" s="3">
        <f t="shared" si="197"/>
        <v>6700</v>
      </c>
      <c r="E5094" s="3">
        <v>670</v>
      </c>
      <c r="F5094" s="3">
        <f t="shared" si="196"/>
        <v>854.70360133118686</v>
      </c>
    </row>
    <row r="5095" spans="1:6" x14ac:dyDescent="0.3">
      <c r="A5095" s="3"/>
      <c r="B5095" s="4"/>
      <c r="C5095" s="3"/>
      <c r="D5095" s="3">
        <f t="shared" si="197"/>
        <v>6800</v>
      </c>
      <c r="E5095" s="3">
        <v>659</v>
      </c>
      <c r="F5095" s="3">
        <f t="shared" si="196"/>
        <v>853.21848480403526</v>
      </c>
    </row>
    <row r="5096" spans="1:6" x14ac:dyDescent="0.3">
      <c r="A5096" s="3"/>
      <c r="B5096" s="4"/>
      <c r="C5096" s="3"/>
      <c r="D5096" s="3">
        <f t="shared" si="197"/>
        <v>6900</v>
      </c>
      <c r="E5096" s="3">
        <v>645</v>
      </c>
      <c r="F5096" s="3">
        <f t="shared" si="196"/>
        <v>847.37321847281044</v>
      </c>
    </row>
    <row r="5097" spans="1:6" x14ac:dyDescent="0.3">
      <c r="A5097" s="3"/>
      <c r="B5097" s="4">
        <f>5096/52</f>
        <v>98</v>
      </c>
      <c r="C5097" s="3"/>
      <c r="D5097" s="3">
        <f t="shared" si="197"/>
        <v>7000</v>
      </c>
      <c r="E5097" s="3">
        <v>634</v>
      </c>
      <c r="F5097" s="3">
        <f t="shared" si="196"/>
        <v>844.99322403827296</v>
      </c>
    </row>
    <row r="5098" spans="1:6" x14ac:dyDescent="0.3">
      <c r="A5098" s="3"/>
      <c r="B5098" s="4" t="s">
        <v>178</v>
      </c>
      <c r="C5098" s="3" t="s">
        <v>179</v>
      </c>
      <c r="D5098" s="3" t="s">
        <v>272</v>
      </c>
      <c r="E5098" s="3">
        <v>3.75</v>
      </c>
    </row>
    <row r="5099" spans="1:6" x14ac:dyDescent="0.3">
      <c r="A5099" s="3"/>
      <c r="B5099" s="4"/>
      <c r="C5099" s="3">
        <v>10.45</v>
      </c>
      <c r="D5099" s="3" t="s">
        <v>273</v>
      </c>
      <c r="E5099" s="3">
        <v>4.1555</v>
      </c>
    </row>
    <row r="5100" spans="1:6" x14ac:dyDescent="0.3">
      <c r="A5100" s="3"/>
      <c r="B5100" s="4"/>
      <c r="C5100" s="3"/>
      <c r="D5100" s="4" t="s">
        <v>274</v>
      </c>
      <c r="E5100" s="3">
        <v>2.1</v>
      </c>
    </row>
    <row r="5101" spans="1:6" x14ac:dyDescent="0.3">
      <c r="A5101" s="3"/>
      <c r="B5101" s="4"/>
      <c r="C5101" s="3"/>
      <c r="D5101" s="4" t="s">
        <v>275</v>
      </c>
      <c r="E5101" s="3">
        <v>250</v>
      </c>
    </row>
    <row r="5102" spans="1:6" x14ac:dyDescent="0.3">
      <c r="A5102" s="3"/>
      <c r="B5102" s="4"/>
      <c r="C5102" s="3"/>
      <c r="D5102" s="4" t="s">
        <v>276</v>
      </c>
      <c r="E5102" s="3">
        <v>0.65800000000000003</v>
      </c>
    </row>
    <row r="5103" spans="1:6" ht="28.8" x14ac:dyDescent="0.3">
      <c r="A5103" s="3"/>
      <c r="B5103" s="4"/>
      <c r="C5103" s="3"/>
      <c r="D5103" s="4" t="s">
        <v>277</v>
      </c>
      <c r="E5103" s="3">
        <v>407</v>
      </c>
    </row>
    <row r="5104" spans="1:6" x14ac:dyDescent="0.3">
      <c r="A5104" s="3"/>
      <c r="B5104" s="4"/>
      <c r="C5104" s="3"/>
      <c r="D5104" s="3">
        <f>2500</f>
        <v>2500</v>
      </c>
      <c r="E5104" s="3">
        <v>409</v>
      </c>
      <c r="F5104" s="3">
        <f>E5104*D5104*2*PI()/60/550</f>
        <v>194.68354474518569</v>
      </c>
    </row>
    <row r="5105" spans="1:6" x14ac:dyDescent="0.3">
      <c r="A5105" s="3"/>
      <c r="B5105" s="4"/>
      <c r="C5105" s="3"/>
      <c r="D5105" s="3">
        <f>2600</f>
        <v>2600</v>
      </c>
      <c r="E5105" s="3">
        <v>414</v>
      </c>
      <c r="F5105" s="3">
        <f t="shared" ref="F5105:F5149" si="198">E5105*D5105*2*PI()/60/550</f>
        <v>204.94608074691232</v>
      </c>
    </row>
    <row r="5106" spans="1:6" x14ac:dyDescent="0.3">
      <c r="A5106" s="3"/>
      <c r="B5106" s="4"/>
      <c r="C5106" s="3"/>
      <c r="D5106" s="3">
        <f t="shared" ref="D5106:D5149" si="199">D5105+100</f>
        <v>2700</v>
      </c>
      <c r="E5106" s="3">
        <v>432</v>
      </c>
      <c r="F5106" s="3">
        <f t="shared" si="198"/>
        <v>222.08204067558393</v>
      </c>
    </row>
    <row r="5107" spans="1:6" x14ac:dyDescent="0.3">
      <c r="A5107" s="3"/>
      <c r="B5107" s="4"/>
      <c r="C5107" s="3"/>
      <c r="D5107" s="3">
        <f t="shared" si="199"/>
        <v>2800</v>
      </c>
      <c r="E5107" s="3">
        <v>450</v>
      </c>
      <c r="F5107" s="3">
        <f t="shared" si="198"/>
        <v>239.90343900140238</v>
      </c>
    </row>
    <row r="5108" spans="1:6" x14ac:dyDescent="0.3">
      <c r="A5108" s="3"/>
      <c r="B5108" s="4"/>
      <c r="C5108" s="3"/>
      <c r="D5108" s="3">
        <f t="shared" si="199"/>
        <v>2900</v>
      </c>
      <c r="E5108" s="3">
        <v>466</v>
      </c>
      <c r="F5108" s="3">
        <f t="shared" si="198"/>
        <v>257.30595830674218</v>
      </c>
    </row>
    <row r="5109" spans="1:6" x14ac:dyDescent="0.3">
      <c r="A5109" s="3"/>
      <c r="B5109" s="4"/>
      <c r="C5109" s="3"/>
      <c r="D5109" s="3">
        <f>D5108+100</f>
        <v>3000</v>
      </c>
      <c r="E5109" s="3">
        <v>477</v>
      </c>
      <c r="F5109" s="3">
        <f t="shared" si="198"/>
        <v>272.46176286587843</v>
      </c>
    </row>
    <row r="5110" spans="1:6" x14ac:dyDescent="0.3">
      <c r="A5110" s="3"/>
      <c r="B5110" s="4"/>
      <c r="C5110" s="3"/>
      <c r="D5110" s="3">
        <f t="shared" si="199"/>
        <v>3100</v>
      </c>
      <c r="E5110" s="3">
        <v>478</v>
      </c>
      <c r="F5110" s="3">
        <f t="shared" si="198"/>
        <v>282.13406024783973</v>
      </c>
    </row>
    <row r="5111" spans="1:6" x14ac:dyDescent="0.3">
      <c r="A5111" s="3"/>
      <c r="B5111" s="4"/>
      <c r="C5111" s="3"/>
      <c r="D5111" s="3">
        <f t="shared" si="199"/>
        <v>3200</v>
      </c>
      <c r="E5111" s="3">
        <v>470</v>
      </c>
      <c r="F5111" s="3">
        <f t="shared" si="198"/>
        <v>286.36093036357875</v>
      </c>
    </row>
    <row r="5112" spans="1:6" x14ac:dyDescent="0.3">
      <c r="A5112" s="3"/>
      <c r="B5112" s="4"/>
      <c r="C5112" s="3"/>
      <c r="D5112" s="3">
        <f t="shared" si="199"/>
        <v>3300</v>
      </c>
      <c r="E5112" s="3">
        <v>454</v>
      </c>
      <c r="F5112" s="3">
        <f t="shared" si="198"/>
        <v>285.25661294595324</v>
      </c>
    </row>
    <row r="5113" spans="1:6" x14ac:dyDescent="0.3">
      <c r="A5113" s="3"/>
      <c r="B5113" s="4"/>
      <c r="C5113" s="3"/>
      <c r="D5113" s="3">
        <f t="shared" si="199"/>
        <v>3400</v>
      </c>
      <c r="E5113" s="3">
        <v>444</v>
      </c>
      <c r="F5113" s="3">
        <f t="shared" si="198"/>
        <v>287.42716787025165</v>
      </c>
    </row>
    <row r="5114" spans="1:6" x14ac:dyDescent="0.3">
      <c r="A5114" s="3"/>
      <c r="B5114" s="4"/>
      <c r="C5114" s="3"/>
      <c r="D5114" s="3">
        <f t="shared" si="199"/>
        <v>3500</v>
      </c>
      <c r="E5114" s="3">
        <v>446</v>
      </c>
      <c r="F5114" s="3">
        <f t="shared" si="198"/>
        <v>297.21370498507076</v>
      </c>
    </row>
    <row r="5115" spans="1:6" x14ac:dyDescent="0.3">
      <c r="A5115" s="3"/>
      <c r="B5115" s="4"/>
      <c r="C5115" s="3"/>
      <c r="D5115" s="3">
        <f t="shared" si="199"/>
        <v>3600</v>
      </c>
      <c r="E5115" s="3">
        <v>460</v>
      </c>
      <c r="F5115" s="3">
        <f t="shared" si="198"/>
        <v>315.30166268755744</v>
      </c>
    </row>
    <row r="5116" spans="1:6" x14ac:dyDescent="0.3">
      <c r="A5116" s="3"/>
      <c r="B5116" s="4"/>
      <c r="C5116" s="3"/>
      <c r="D5116" s="3">
        <f t="shared" si="199"/>
        <v>3700</v>
      </c>
      <c r="E5116" s="3">
        <v>478</v>
      </c>
      <c r="F5116" s="3">
        <f t="shared" si="198"/>
        <v>336.74065255387319</v>
      </c>
    </row>
    <row r="5117" spans="1:6" x14ac:dyDescent="0.3">
      <c r="A5117" s="3"/>
      <c r="B5117" s="4"/>
      <c r="C5117" s="3"/>
      <c r="D5117" s="3">
        <f t="shared" si="199"/>
        <v>3800</v>
      </c>
      <c r="E5117" s="3">
        <v>497</v>
      </c>
      <c r="F5117" s="3">
        <f t="shared" si="198"/>
        <v>359.58859912543534</v>
      </c>
    </row>
    <row r="5118" spans="1:6" x14ac:dyDescent="0.3">
      <c r="A5118" s="3"/>
      <c r="B5118" s="4"/>
      <c r="C5118" s="3"/>
      <c r="D5118" s="3">
        <f t="shared" si="199"/>
        <v>3900</v>
      </c>
      <c r="E5118" s="3">
        <v>515</v>
      </c>
      <c r="F5118" s="3">
        <f t="shared" si="198"/>
        <v>382.41750574152121</v>
      </c>
    </row>
    <row r="5119" spans="1:6" x14ac:dyDescent="0.3">
      <c r="A5119" s="3"/>
      <c r="B5119" s="4"/>
      <c r="C5119" s="3"/>
      <c r="D5119" s="3">
        <f t="shared" si="199"/>
        <v>4000</v>
      </c>
      <c r="E5119" s="3">
        <v>531</v>
      </c>
      <c r="F5119" s="3">
        <f t="shared" si="198"/>
        <v>404.40865431664974</v>
      </c>
    </row>
    <row r="5120" spans="1:6" x14ac:dyDescent="0.3">
      <c r="A5120" s="3"/>
      <c r="B5120" s="4"/>
      <c r="C5120" s="3"/>
      <c r="D5120" s="3">
        <f t="shared" si="199"/>
        <v>4100</v>
      </c>
      <c r="E5120" s="3">
        <v>543</v>
      </c>
      <c r="F5120" s="3">
        <f t="shared" si="198"/>
        <v>423.88652876890637</v>
      </c>
    </row>
    <row r="5121" spans="1:6" x14ac:dyDescent="0.3">
      <c r="A5121" s="3"/>
      <c r="B5121" s="4"/>
      <c r="C5121" s="3"/>
      <c r="D5121" s="3">
        <f t="shared" si="199"/>
        <v>4200</v>
      </c>
      <c r="E5121" s="3">
        <v>551</v>
      </c>
      <c r="F5121" s="3">
        <f t="shared" si="198"/>
        <v>440.6226496325757</v>
      </c>
    </row>
    <row r="5122" spans="1:6" x14ac:dyDescent="0.3">
      <c r="A5122" s="3"/>
      <c r="B5122" s="4"/>
      <c r="C5122" s="3"/>
      <c r="D5122" s="3">
        <f t="shared" si="199"/>
        <v>4300</v>
      </c>
      <c r="E5122" s="3">
        <v>555</v>
      </c>
      <c r="F5122" s="3">
        <f t="shared" si="198"/>
        <v>454.38853744194188</v>
      </c>
    </row>
    <row r="5123" spans="1:6" x14ac:dyDescent="0.3">
      <c r="A5123" s="3"/>
      <c r="B5123" s="4"/>
      <c r="C5123" s="3"/>
      <c r="D5123" s="3">
        <f t="shared" si="199"/>
        <v>4400</v>
      </c>
      <c r="E5123" s="3">
        <v>559</v>
      </c>
      <c r="F5123" s="3">
        <f t="shared" si="198"/>
        <v>468.30674489511847</v>
      </c>
    </row>
    <row r="5124" spans="1:6" x14ac:dyDescent="0.3">
      <c r="A5124" s="3"/>
      <c r="B5124" s="4"/>
      <c r="C5124" s="3"/>
      <c r="D5124" s="3">
        <f t="shared" si="199"/>
        <v>4500</v>
      </c>
      <c r="E5124" s="3">
        <v>559</v>
      </c>
      <c r="F5124" s="3">
        <f t="shared" si="198"/>
        <v>478.95008000637119</v>
      </c>
    </row>
    <row r="5125" spans="1:6" x14ac:dyDescent="0.3">
      <c r="A5125" s="3"/>
      <c r="B5125" s="4"/>
      <c r="C5125" s="3"/>
      <c r="D5125" s="3">
        <f t="shared" si="199"/>
        <v>4600</v>
      </c>
      <c r="E5125" s="3">
        <v>556</v>
      </c>
      <c r="F5125" s="3">
        <f t="shared" si="198"/>
        <v>486.96590126189426</v>
      </c>
    </row>
    <row r="5126" spans="1:6" x14ac:dyDescent="0.3">
      <c r="A5126" s="3"/>
      <c r="B5126" s="4"/>
      <c r="C5126" s="3"/>
      <c r="D5126" s="3">
        <f t="shared" si="199"/>
        <v>4700</v>
      </c>
      <c r="E5126" s="3">
        <v>554</v>
      </c>
      <c r="F5126" s="3">
        <f t="shared" si="198"/>
        <v>495.76236069194573</v>
      </c>
    </row>
    <row r="5127" spans="1:6" x14ac:dyDescent="0.3">
      <c r="A5127" s="3"/>
      <c r="B5127" s="4"/>
      <c r="C5127" s="3"/>
      <c r="D5127" s="3">
        <f t="shared" si="199"/>
        <v>4800</v>
      </c>
      <c r="E5127" s="3">
        <v>554</v>
      </c>
      <c r="F5127" s="3">
        <f t="shared" si="198"/>
        <v>506.31049602581686</v>
      </c>
    </row>
    <row r="5128" spans="1:6" x14ac:dyDescent="0.3">
      <c r="A5128" s="3"/>
      <c r="B5128" s="4"/>
      <c r="C5128" s="3"/>
      <c r="D5128" s="3">
        <f t="shared" si="199"/>
        <v>4900</v>
      </c>
      <c r="E5128" s="3">
        <v>555</v>
      </c>
      <c r="F5128" s="3">
        <f t="shared" si="198"/>
        <v>517.79158917802681</v>
      </c>
    </row>
    <row r="5129" spans="1:6" x14ac:dyDescent="0.3">
      <c r="A5129" s="3"/>
      <c r="B5129" s="4"/>
      <c r="C5129" s="3"/>
      <c r="D5129" s="3">
        <f t="shared" si="199"/>
        <v>5000</v>
      </c>
      <c r="E5129" s="3">
        <v>558</v>
      </c>
      <c r="F5129" s="3">
        <f t="shared" si="198"/>
        <v>531.21475778881961</v>
      </c>
    </row>
    <row r="5130" spans="1:6" x14ac:dyDescent="0.3">
      <c r="A5130" s="3"/>
      <c r="B5130" s="4"/>
      <c r="C5130" s="3"/>
      <c r="D5130" s="3">
        <f t="shared" si="199"/>
        <v>5100</v>
      </c>
      <c r="E5130" s="3">
        <v>556</v>
      </c>
      <c r="F5130" s="3">
        <f t="shared" si="198"/>
        <v>539.89697748601304</v>
      </c>
    </row>
    <row r="5131" spans="1:6" x14ac:dyDescent="0.3">
      <c r="A5131" s="3"/>
      <c r="B5131" s="4"/>
      <c r="C5131" s="3"/>
      <c r="D5131" s="3">
        <f t="shared" si="199"/>
        <v>5200</v>
      </c>
      <c r="E5131" s="3">
        <v>559</v>
      </c>
      <c r="F5131" s="3">
        <f t="shared" si="198"/>
        <v>553.45342578513998</v>
      </c>
    </row>
    <row r="5132" spans="1:6" x14ac:dyDescent="0.3">
      <c r="A5132" s="3"/>
      <c r="B5132" s="4"/>
      <c r="C5132" s="3"/>
      <c r="D5132" s="3">
        <f t="shared" si="199"/>
        <v>5300</v>
      </c>
      <c r="E5132" s="3">
        <v>558</v>
      </c>
      <c r="F5132" s="3">
        <f t="shared" si="198"/>
        <v>563.08764325614868</v>
      </c>
    </row>
    <row r="5133" spans="1:6" x14ac:dyDescent="0.3">
      <c r="A5133" s="3"/>
      <c r="B5133" s="4"/>
      <c r="C5133" s="3"/>
      <c r="D5133" s="3">
        <f t="shared" si="199"/>
        <v>5400</v>
      </c>
      <c r="E5133" s="3">
        <v>555</v>
      </c>
      <c r="F5133" s="3">
        <f t="shared" si="198"/>
        <v>570.62746562476423</v>
      </c>
    </row>
    <row r="5134" spans="1:6" x14ac:dyDescent="0.3">
      <c r="A5134" s="3"/>
      <c r="B5134" s="4"/>
      <c r="C5134" s="3"/>
      <c r="D5134" s="3">
        <f t="shared" si="199"/>
        <v>5500</v>
      </c>
      <c r="E5134" s="3">
        <v>550</v>
      </c>
      <c r="F5134" s="3">
        <f t="shared" si="198"/>
        <v>575.95865315812875</v>
      </c>
    </row>
    <row r="5135" spans="1:6" x14ac:dyDescent="0.3">
      <c r="A5135" s="3"/>
      <c r="B5135" s="4"/>
      <c r="C5135" s="3"/>
      <c r="D5135" s="3">
        <f t="shared" si="199"/>
        <v>5600</v>
      </c>
      <c r="E5135" s="3">
        <v>549</v>
      </c>
      <c r="F5135" s="3">
        <f t="shared" si="198"/>
        <v>585.36439116342183</v>
      </c>
    </row>
    <row r="5136" spans="1:6" x14ac:dyDescent="0.3">
      <c r="A5136" s="3"/>
      <c r="B5136" s="4"/>
      <c r="C5136" s="3"/>
      <c r="D5136" s="3">
        <f t="shared" si="199"/>
        <v>5700</v>
      </c>
      <c r="E5136" s="3">
        <v>548</v>
      </c>
      <c r="F5136" s="3">
        <f t="shared" si="198"/>
        <v>594.73204925776224</v>
      </c>
    </row>
    <row r="5137" spans="1:6" x14ac:dyDescent="0.3">
      <c r="A5137" s="3"/>
      <c r="B5137" s="4"/>
      <c r="C5137" s="3"/>
      <c r="D5137" s="3">
        <f t="shared" si="199"/>
        <v>5800</v>
      </c>
      <c r="E5137" s="3">
        <v>547</v>
      </c>
      <c r="F5137" s="3">
        <f t="shared" si="198"/>
        <v>604.06162744115011</v>
      </c>
    </row>
    <row r="5138" spans="1:6" x14ac:dyDescent="0.3">
      <c r="A5138" s="3"/>
      <c r="B5138" s="4"/>
      <c r="C5138" s="3"/>
      <c r="D5138" s="3">
        <f t="shared" si="199"/>
        <v>5900</v>
      </c>
      <c r="E5138" s="3">
        <v>541</v>
      </c>
      <c r="F5138" s="3">
        <f t="shared" si="198"/>
        <v>607.73633884807646</v>
      </c>
    </row>
    <row r="5139" spans="1:6" x14ac:dyDescent="0.3">
      <c r="A5139" s="3"/>
      <c r="B5139" s="4"/>
      <c r="C5139" s="3"/>
      <c r="D5139" s="3">
        <f t="shared" si="199"/>
        <v>6000</v>
      </c>
      <c r="E5139" s="3">
        <v>537</v>
      </c>
      <c r="F5139" s="3">
        <f t="shared" si="198"/>
        <v>613.46736544644318</v>
      </c>
    </row>
    <row r="5140" spans="1:6" x14ac:dyDescent="0.3">
      <c r="A5140" s="3"/>
      <c r="B5140" s="4"/>
      <c r="C5140" s="3"/>
      <c r="D5140" s="3">
        <f t="shared" si="199"/>
        <v>6100</v>
      </c>
      <c r="E5140" s="3">
        <v>531</v>
      </c>
      <c r="F5140" s="3">
        <f t="shared" si="198"/>
        <v>616.72319783289095</v>
      </c>
    </row>
    <row r="5141" spans="1:6" x14ac:dyDescent="0.3">
      <c r="A5141" s="3"/>
      <c r="B5141" s="4"/>
      <c r="C5141" s="3"/>
      <c r="D5141" s="3">
        <f t="shared" si="199"/>
        <v>6200</v>
      </c>
      <c r="E5141" s="3">
        <v>525</v>
      </c>
      <c r="F5141" s="3">
        <f t="shared" si="198"/>
        <v>619.75055075362286</v>
      </c>
    </row>
    <row r="5142" spans="1:6" x14ac:dyDescent="0.3">
      <c r="A5142" s="3"/>
      <c r="B5142" s="4"/>
      <c r="C5142" s="3"/>
      <c r="D5142" s="3">
        <f t="shared" si="199"/>
        <v>6300</v>
      </c>
      <c r="E5142" s="3">
        <v>519</v>
      </c>
      <c r="F5142" s="3">
        <f t="shared" si="198"/>
        <v>622.54942420863915</v>
      </c>
    </row>
    <row r="5143" spans="1:6" x14ac:dyDescent="0.3">
      <c r="A5143" s="3"/>
      <c r="B5143" s="4"/>
      <c r="C5143" s="3"/>
      <c r="D5143" s="3">
        <f t="shared" si="199"/>
        <v>6400</v>
      </c>
      <c r="E5143" s="3">
        <v>510</v>
      </c>
      <c r="F5143" s="3">
        <f t="shared" si="198"/>
        <v>621.46414674649009</v>
      </c>
    </row>
    <row r="5144" spans="1:6" x14ac:dyDescent="0.3">
      <c r="A5144" s="3"/>
      <c r="B5144" s="4"/>
      <c r="C5144" s="3"/>
      <c r="D5144" s="3">
        <f t="shared" si="199"/>
        <v>6500</v>
      </c>
      <c r="E5144" s="3">
        <v>503</v>
      </c>
      <c r="F5144" s="3">
        <f t="shared" si="198"/>
        <v>622.51134429768649</v>
      </c>
    </row>
    <row r="5145" spans="1:6" x14ac:dyDescent="0.3">
      <c r="A5145" s="3"/>
      <c r="B5145" s="4"/>
      <c r="C5145" s="3"/>
      <c r="D5145" s="3">
        <f t="shared" si="199"/>
        <v>6600</v>
      </c>
      <c r="E5145" s="3"/>
      <c r="F5145" s="3">
        <f t="shared" si="198"/>
        <v>0</v>
      </c>
    </row>
    <row r="5146" spans="1:6" x14ac:dyDescent="0.3">
      <c r="A5146" s="3"/>
      <c r="B5146" s="4"/>
      <c r="C5146" s="3"/>
      <c r="D5146" s="3">
        <f t="shared" si="199"/>
        <v>6700</v>
      </c>
      <c r="E5146" s="3"/>
      <c r="F5146" s="3">
        <f t="shared" si="198"/>
        <v>0</v>
      </c>
    </row>
    <row r="5147" spans="1:6" x14ac:dyDescent="0.3">
      <c r="A5147" s="3"/>
      <c r="B5147" s="4"/>
      <c r="C5147" s="3"/>
      <c r="D5147" s="3">
        <f t="shared" si="199"/>
        <v>6800</v>
      </c>
      <c r="E5147" s="3"/>
      <c r="F5147" s="3">
        <f t="shared" si="198"/>
        <v>0</v>
      </c>
    </row>
    <row r="5148" spans="1:6" x14ac:dyDescent="0.3">
      <c r="A5148" s="3"/>
      <c r="B5148" s="4"/>
      <c r="C5148" s="3"/>
      <c r="D5148" s="3">
        <f t="shared" si="199"/>
        <v>6900</v>
      </c>
      <c r="E5148" s="3"/>
      <c r="F5148" s="3">
        <f t="shared" si="198"/>
        <v>0</v>
      </c>
    </row>
    <row r="5149" spans="1:6" x14ac:dyDescent="0.3">
      <c r="A5149" s="3"/>
      <c r="B5149" s="4"/>
      <c r="C5149" s="3"/>
      <c r="D5149" s="3">
        <f t="shared" si="199"/>
        <v>7000</v>
      </c>
      <c r="E5149" s="3"/>
      <c r="F5149" s="3">
        <f t="shared" si="198"/>
        <v>0</v>
      </c>
    </row>
    <row r="5150" spans="1:6" x14ac:dyDescent="0.3">
      <c r="A5150" s="3"/>
      <c r="B5150" s="4" t="s">
        <v>129</v>
      </c>
      <c r="C5150" s="3" t="s">
        <v>130</v>
      </c>
      <c r="D5150" s="3" t="s">
        <v>272</v>
      </c>
      <c r="E5150" s="3">
        <v>4.25</v>
      </c>
    </row>
    <row r="5151" spans="1:6" x14ac:dyDescent="0.3">
      <c r="A5151" s="3"/>
      <c r="B5151" s="4"/>
      <c r="C5151" s="3">
        <v>11.3</v>
      </c>
      <c r="D5151" s="3" t="s">
        <v>273</v>
      </c>
      <c r="E5151" s="3">
        <v>4.3099999999999996</v>
      </c>
    </row>
    <row r="5152" spans="1:6" x14ac:dyDescent="0.3">
      <c r="A5152" s="3"/>
      <c r="B5152" s="4"/>
      <c r="C5152" s="3"/>
      <c r="D5152" s="4" t="s">
        <v>274</v>
      </c>
      <c r="E5152" s="3">
        <v>2.25</v>
      </c>
    </row>
    <row r="5153" spans="1:6" x14ac:dyDescent="0.3">
      <c r="A5153" s="3"/>
      <c r="B5153" s="4"/>
      <c r="C5153" s="3"/>
      <c r="D5153" s="4" t="s">
        <v>275</v>
      </c>
      <c r="E5153" s="3">
        <v>246</v>
      </c>
    </row>
    <row r="5154" spans="1:6" x14ac:dyDescent="0.3">
      <c r="A5154" s="3"/>
      <c r="B5154" s="4"/>
      <c r="C5154" s="3"/>
      <c r="D5154" s="4" t="s">
        <v>276</v>
      </c>
      <c r="E5154" s="3">
        <v>0.64700000000000002</v>
      </c>
    </row>
    <row r="5155" spans="1:6" ht="28.8" x14ac:dyDescent="0.3">
      <c r="A5155" s="3"/>
      <c r="B5155" s="4"/>
      <c r="C5155" s="3"/>
      <c r="D5155" s="4" t="s">
        <v>277</v>
      </c>
      <c r="E5155" s="3">
        <v>496</v>
      </c>
    </row>
    <row r="5156" spans="1:6" x14ac:dyDescent="0.3">
      <c r="A5156" s="3"/>
      <c r="B5156" s="4"/>
      <c r="C5156" s="3"/>
      <c r="D5156" s="3">
        <f>2500</f>
        <v>2500</v>
      </c>
      <c r="E5156" s="3">
        <v>529</v>
      </c>
      <c r="F5156" s="3">
        <f>E5156*D5156*2*PI()/60/550</f>
        <v>251.803411174091</v>
      </c>
    </row>
    <row r="5157" spans="1:6" x14ac:dyDescent="0.3">
      <c r="A5157" s="3"/>
      <c r="B5157" s="4"/>
      <c r="C5157" s="3"/>
      <c r="D5157" s="3">
        <f>2600</f>
        <v>2600</v>
      </c>
      <c r="E5157" s="3">
        <v>542</v>
      </c>
      <c r="F5157" s="3">
        <f t="shared" ref="F5157:F5201" si="200">E5157*D5157*2*PI()/60/550</f>
        <v>268.31105257204462</v>
      </c>
    </row>
    <row r="5158" spans="1:6" x14ac:dyDescent="0.3">
      <c r="A5158" s="3"/>
      <c r="B5158" s="4"/>
      <c r="C5158" s="3"/>
      <c r="D5158" s="3">
        <f t="shared" ref="D5158:D5201" si="201">D5157+100</f>
        <v>2700</v>
      </c>
      <c r="E5158" s="3">
        <v>549</v>
      </c>
      <c r="F5158" s="3">
        <f t="shared" si="200"/>
        <v>282.22926002522121</v>
      </c>
    </row>
    <row r="5159" spans="1:6" x14ac:dyDescent="0.3">
      <c r="A5159" s="3"/>
      <c r="B5159" s="4"/>
      <c r="C5159" s="3"/>
      <c r="D5159" s="3">
        <f t="shared" si="201"/>
        <v>2800</v>
      </c>
      <c r="E5159" s="3">
        <v>556</v>
      </c>
      <c r="F5159" s="3">
        <f t="shared" si="200"/>
        <v>296.41402685506608</v>
      </c>
    </row>
    <row r="5160" spans="1:6" x14ac:dyDescent="0.3">
      <c r="A5160" s="3"/>
      <c r="B5160" s="4"/>
      <c r="C5160" s="3"/>
      <c r="D5160" s="3">
        <f t="shared" si="201"/>
        <v>2900</v>
      </c>
      <c r="E5160" s="3">
        <v>566</v>
      </c>
      <c r="F5160" s="3">
        <f t="shared" si="200"/>
        <v>312.52182918801736</v>
      </c>
    </row>
    <row r="5161" spans="1:6" x14ac:dyDescent="0.3">
      <c r="A5161" s="3"/>
      <c r="B5161" s="4"/>
      <c r="C5161" s="3"/>
      <c r="D5161" s="3">
        <f>D5160+100</f>
        <v>3000</v>
      </c>
      <c r="E5161" s="3">
        <v>578</v>
      </c>
      <c r="F5161" s="3">
        <f t="shared" si="200"/>
        <v>330.15282795907279</v>
      </c>
    </row>
    <row r="5162" spans="1:6" x14ac:dyDescent="0.3">
      <c r="A5162" s="3"/>
      <c r="B5162" s="4"/>
      <c r="C5162" s="3"/>
      <c r="D5162" s="3">
        <f t="shared" si="201"/>
        <v>3100</v>
      </c>
      <c r="E5162" s="3">
        <v>588</v>
      </c>
      <c r="F5162" s="3">
        <f t="shared" si="200"/>
        <v>347.06030842202881</v>
      </c>
    </row>
    <row r="5163" spans="1:6" x14ac:dyDescent="0.3">
      <c r="A5163" s="3"/>
      <c r="B5163" s="4"/>
      <c r="C5163" s="3"/>
      <c r="D5163" s="3">
        <f t="shared" si="201"/>
        <v>3200</v>
      </c>
      <c r="E5163" s="3">
        <v>590</v>
      </c>
      <c r="F5163" s="3">
        <f t="shared" si="200"/>
        <v>359.47435939257758</v>
      </c>
    </row>
    <row r="5164" spans="1:6" x14ac:dyDescent="0.3">
      <c r="A5164" s="3"/>
      <c r="B5164" s="4"/>
      <c r="C5164" s="3"/>
      <c r="D5164" s="3">
        <f t="shared" si="201"/>
        <v>3300</v>
      </c>
      <c r="E5164" s="3">
        <v>586</v>
      </c>
      <c r="F5164" s="3">
        <f t="shared" si="200"/>
        <v>368.19465900072379</v>
      </c>
    </row>
    <row r="5165" spans="1:6" x14ac:dyDescent="0.3">
      <c r="A5165" s="3"/>
      <c r="B5165" s="4"/>
      <c r="C5165" s="3"/>
      <c r="D5165" s="3">
        <f t="shared" si="201"/>
        <v>3400</v>
      </c>
      <c r="E5165" s="3">
        <v>577</v>
      </c>
      <c r="F5165" s="3">
        <f t="shared" si="200"/>
        <v>373.52584653408826</v>
      </c>
    </row>
    <row r="5166" spans="1:6" x14ac:dyDescent="0.3">
      <c r="A5166" s="3"/>
      <c r="B5166" s="4"/>
      <c r="C5166" s="3"/>
      <c r="D5166" s="3">
        <f t="shared" si="201"/>
        <v>3500</v>
      </c>
      <c r="E5166" s="3">
        <v>568</v>
      </c>
      <c r="F5166" s="3">
        <f t="shared" si="200"/>
        <v>378.5143148688793</v>
      </c>
    </row>
    <row r="5167" spans="1:6" x14ac:dyDescent="0.3">
      <c r="A5167" s="3"/>
      <c r="B5167" s="4"/>
      <c r="C5167" s="3"/>
      <c r="D5167" s="3">
        <f t="shared" si="201"/>
        <v>3600</v>
      </c>
      <c r="E5167" s="3">
        <v>562</v>
      </c>
      <c r="F5167" s="3">
        <f t="shared" si="200"/>
        <v>385.2163791965375</v>
      </c>
    </row>
    <row r="5168" spans="1:6" x14ac:dyDescent="0.3">
      <c r="A5168" s="3"/>
      <c r="B5168" s="4"/>
      <c r="C5168" s="3"/>
      <c r="D5168" s="3">
        <f t="shared" si="201"/>
        <v>3700</v>
      </c>
      <c r="E5168" s="3">
        <v>568</v>
      </c>
      <c r="F5168" s="3">
        <f t="shared" si="200"/>
        <v>400.14370428995812</v>
      </c>
    </row>
    <row r="5169" spans="1:6" x14ac:dyDescent="0.3">
      <c r="A5169" s="3"/>
      <c r="B5169" s="4"/>
      <c r="C5169" s="3"/>
      <c r="D5169" s="3">
        <f t="shared" si="201"/>
        <v>3800</v>
      </c>
      <c r="E5169" s="3">
        <v>581</v>
      </c>
      <c r="F5169" s="3">
        <f t="shared" si="200"/>
        <v>420.36413700579061</v>
      </c>
    </row>
    <row r="5170" spans="1:6" x14ac:dyDescent="0.3">
      <c r="A5170" s="3"/>
      <c r="B5170" s="4"/>
      <c r="C5170" s="3"/>
      <c r="D5170" s="3">
        <f t="shared" si="201"/>
        <v>3900</v>
      </c>
      <c r="E5170" s="3">
        <v>593</v>
      </c>
      <c r="F5170" s="3">
        <f t="shared" si="200"/>
        <v>440.3370503004312</v>
      </c>
    </row>
    <row r="5171" spans="1:6" x14ac:dyDescent="0.3">
      <c r="A5171" s="3"/>
      <c r="B5171" s="4"/>
      <c r="C5171" s="3"/>
      <c r="D5171" s="3">
        <f t="shared" si="201"/>
        <v>4000</v>
      </c>
      <c r="E5171" s="3">
        <v>599</v>
      </c>
      <c r="F5171" s="3">
        <f t="shared" si="200"/>
        <v>456.19733321219059</v>
      </c>
    </row>
    <row r="5172" spans="1:6" x14ac:dyDescent="0.3">
      <c r="A5172" s="3"/>
      <c r="B5172" s="4"/>
      <c r="C5172" s="3"/>
      <c r="D5172" s="3">
        <f t="shared" si="201"/>
        <v>4100</v>
      </c>
      <c r="E5172" s="3">
        <v>602</v>
      </c>
      <c r="F5172" s="3">
        <f t="shared" si="200"/>
        <v>469.94418106608038</v>
      </c>
    </row>
    <row r="5173" spans="1:6" x14ac:dyDescent="0.3">
      <c r="A5173" s="3"/>
      <c r="B5173" s="4"/>
      <c r="C5173" s="3"/>
      <c r="D5173" s="3">
        <f t="shared" si="201"/>
        <v>4200</v>
      </c>
      <c r="E5173" s="3">
        <v>606</v>
      </c>
      <c r="F5173" s="3">
        <f t="shared" si="200"/>
        <v>484.60494678283277</v>
      </c>
    </row>
    <row r="5174" spans="1:6" x14ac:dyDescent="0.3">
      <c r="A5174" s="3"/>
      <c r="B5174" s="4"/>
      <c r="C5174" s="3"/>
      <c r="D5174" s="3">
        <f t="shared" si="201"/>
        <v>4300</v>
      </c>
      <c r="E5174" s="3">
        <v>610</v>
      </c>
      <c r="F5174" s="3">
        <f t="shared" si="200"/>
        <v>499.41803214339558</v>
      </c>
    </row>
    <row r="5175" spans="1:6" x14ac:dyDescent="0.3">
      <c r="A5175" s="3"/>
      <c r="B5175" s="4"/>
      <c r="C5175" s="3"/>
      <c r="D5175" s="3">
        <f t="shared" si="201"/>
        <v>4400</v>
      </c>
      <c r="E5175" s="3">
        <v>614</v>
      </c>
      <c r="F5175" s="3">
        <f t="shared" si="200"/>
        <v>514.38343714776886</v>
      </c>
    </row>
    <row r="5176" spans="1:6" x14ac:dyDescent="0.3">
      <c r="A5176" s="3"/>
      <c r="B5176" s="4"/>
      <c r="C5176" s="3"/>
      <c r="D5176" s="3">
        <f t="shared" si="201"/>
        <v>4500</v>
      </c>
      <c r="E5176" s="3">
        <v>718</v>
      </c>
      <c r="F5176" s="3">
        <f t="shared" si="200"/>
        <v>615.18096143931029</v>
      </c>
    </row>
    <row r="5177" spans="1:6" x14ac:dyDescent="0.3">
      <c r="A5177" s="3"/>
      <c r="B5177" s="4"/>
      <c r="C5177" s="3"/>
      <c r="D5177" s="3">
        <f t="shared" si="201"/>
        <v>4600</v>
      </c>
      <c r="E5177" s="3">
        <v>621</v>
      </c>
      <c r="F5177" s="3">
        <f t="shared" si="200"/>
        <v>543.89536813603661</v>
      </c>
    </row>
    <row r="5178" spans="1:6" x14ac:dyDescent="0.3">
      <c r="A5178" s="3"/>
      <c r="B5178" s="4"/>
      <c r="C5178" s="3"/>
      <c r="D5178" s="3">
        <f t="shared" si="201"/>
        <v>4700</v>
      </c>
      <c r="E5178" s="3">
        <v>622</v>
      </c>
      <c r="F5178" s="3">
        <f t="shared" si="200"/>
        <v>556.61405839420627</v>
      </c>
    </row>
    <row r="5179" spans="1:6" x14ac:dyDescent="0.3">
      <c r="A5179" s="3"/>
      <c r="B5179" s="4"/>
      <c r="C5179" s="3"/>
      <c r="D5179" s="3">
        <f t="shared" si="201"/>
        <v>4800</v>
      </c>
      <c r="E5179" s="3">
        <v>621</v>
      </c>
      <c r="F5179" s="3">
        <f t="shared" si="200"/>
        <v>567.54299283760338</v>
      </c>
    </row>
    <row r="5180" spans="1:6" x14ac:dyDescent="0.3">
      <c r="A5180" s="3"/>
      <c r="B5180" s="4"/>
      <c r="C5180" s="3"/>
      <c r="D5180" s="3">
        <f t="shared" si="201"/>
        <v>4900</v>
      </c>
      <c r="E5180" s="3">
        <v>622</v>
      </c>
      <c r="F5180" s="3">
        <f t="shared" si="200"/>
        <v>580.29976300672558</v>
      </c>
    </row>
    <row r="5181" spans="1:6" x14ac:dyDescent="0.3">
      <c r="A5181" s="3"/>
      <c r="B5181" s="4"/>
      <c r="C5181" s="3"/>
      <c r="D5181" s="3">
        <f t="shared" si="201"/>
        <v>5000</v>
      </c>
      <c r="E5181" s="3">
        <v>621</v>
      </c>
      <c r="F5181" s="3">
        <f t="shared" si="200"/>
        <v>591.19061753917015</v>
      </c>
    </row>
    <row r="5182" spans="1:6" x14ac:dyDescent="0.3">
      <c r="A5182" s="3"/>
      <c r="B5182" s="4"/>
      <c r="C5182" s="3"/>
      <c r="D5182" s="3">
        <f t="shared" si="201"/>
        <v>5100</v>
      </c>
      <c r="E5182" s="3">
        <v>619</v>
      </c>
      <c r="F5182" s="3">
        <f t="shared" si="200"/>
        <v>601.07235443137074</v>
      </c>
    </row>
    <row r="5183" spans="1:6" x14ac:dyDescent="0.3">
      <c r="A5183" s="3"/>
      <c r="B5183" s="4"/>
      <c r="C5183" s="3"/>
      <c r="D5183" s="3">
        <f t="shared" si="201"/>
        <v>5200</v>
      </c>
      <c r="E5183" s="3">
        <v>618</v>
      </c>
      <c r="F5183" s="3">
        <f t="shared" si="200"/>
        <v>611.86800918643394</v>
      </c>
    </row>
    <row r="5184" spans="1:6" x14ac:dyDescent="0.3">
      <c r="A5184" s="3"/>
      <c r="B5184" s="4"/>
      <c r="C5184" s="3"/>
      <c r="D5184" s="3">
        <f t="shared" si="201"/>
        <v>5300</v>
      </c>
      <c r="E5184" s="3">
        <v>615</v>
      </c>
      <c r="F5184" s="3">
        <f t="shared" si="200"/>
        <v>620.60734875005642</v>
      </c>
    </row>
    <row r="5185" spans="1:6" x14ac:dyDescent="0.3">
      <c r="A5185" s="3"/>
      <c r="B5185" s="4"/>
      <c r="C5185" s="3"/>
      <c r="D5185" s="3">
        <f t="shared" si="201"/>
        <v>5400</v>
      </c>
      <c r="E5185" s="3">
        <v>612</v>
      </c>
      <c r="F5185" s="3">
        <f t="shared" si="200"/>
        <v>629.23244858082114</v>
      </c>
    </row>
    <row r="5186" spans="1:6" x14ac:dyDescent="0.3">
      <c r="A5186" s="3"/>
      <c r="B5186" s="4"/>
      <c r="C5186" s="3"/>
      <c r="D5186" s="3">
        <f t="shared" si="201"/>
        <v>5500</v>
      </c>
      <c r="E5186" s="3">
        <v>607</v>
      </c>
      <c r="F5186" s="3">
        <f t="shared" si="200"/>
        <v>635.64891357633485</v>
      </c>
    </row>
    <row r="5187" spans="1:6" x14ac:dyDescent="0.3">
      <c r="A5187" s="3"/>
      <c r="B5187" s="4"/>
      <c r="C5187" s="3"/>
      <c r="D5187" s="3">
        <f t="shared" si="201"/>
        <v>5600</v>
      </c>
      <c r="E5187" s="3">
        <v>600</v>
      </c>
      <c r="F5187" s="3">
        <f t="shared" si="200"/>
        <v>639.74250400373978</v>
      </c>
    </row>
    <row r="5188" spans="1:6" x14ac:dyDescent="0.3">
      <c r="A5188" s="3"/>
      <c r="B5188" s="4"/>
      <c r="C5188" s="3"/>
      <c r="D5188" s="3">
        <f t="shared" si="201"/>
        <v>5700</v>
      </c>
      <c r="E5188" s="3">
        <v>594</v>
      </c>
      <c r="F5188" s="3">
        <f t="shared" si="200"/>
        <v>644.6548125166255</v>
      </c>
    </row>
    <row r="5189" spans="1:6" x14ac:dyDescent="0.3">
      <c r="A5189" s="3"/>
      <c r="B5189" s="4"/>
      <c r="C5189" s="3"/>
      <c r="D5189" s="3">
        <f t="shared" si="201"/>
        <v>5800</v>
      </c>
      <c r="E5189" s="3">
        <v>587</v>
      </c>
      <c r="F5189" s="3">
        <f t="shared" si="200"/>
        <v>648.23432414617025</v>
      </c>
    </row>
    <row r="5190" spans="1:6" x14ac:dyDescent="0.3">
      <c r="A5190" s="3"/>
      <c r="B5190" s="4"/>
      <c r="C5190" s="3"/>
      <c r="D5190" s="3">
        <f t="shared" si="201"/>
        <v>5900</v>
      </c>
      <c r="E5190" s="3">
        <v>579</v>
      </c>
      <c r="F5190" s="3">
        <f t="shared" si="200"/>
        <v>650.423919025945</v>
      </c>
    </row>
    <row r="5191" spans="1:6" x14ac:dyDescent="0.3">
      <c r="A5191" s="3"/>
      <c r="B5191" s="4"/>
      <c r="C5191" s="3"/>
      <c r="D5191" s="3">
        <f t="shared" si="201"/>
        <v>6000</v>
      </c>
      <c r="E5191" s="3">
        <v>572</v>
      </c>
      <c r="F5191" s="3">
        <f t="shared" si="200"/>
        <v>653.45127194667702</v>
      </c>
    </row>
    <row r="5192" spans="1:6" x14ac:dyDescent="0.3">
      <c r="A5192" s="3"/>
      <c r="B5192" s="4"/>
      <c r="C5192" s="3"/>
      <c r="D5192" s="3">
        <f t="shared" si="201"/>
        <v>6100</v>
      </c>
      <c r="E5192" s="3">
        <v>567</v>
      </c>
      <c r="F5192" s="3">
        <f t="shared" si="200"/>
        <v>658.53494005884954</v>
      </c>
    </row>
    <row r="5193" spans="1:6" x14ac:dyDescent="0.3">
      <c r="A5193" s="3"/>
      <c r="B5193" s="4"/>
      <c r="C5193" s="3"/>
      <c r="D5193" s="3">
        <f t="shared" si="201"/>
        <v>6200</v>
      </c>
      <c r="E5193" s="3">
        <v>559</v>
      </c>
      <c r="F5193" s="3">
        <f t="shared" si="200"/>
        <v>659.88677689766689</v>
      </c>
    </row>
    <row r="5194" spans="1:6" x14ac:dyDescent="0.3">
      <c r="A5194" s="3"/>
      <c r="B5194" s="4"/>
      <c r="C5194" s="3"/>
      <c r="D5194" s="3">
        <f t="shared" si="201"/>
        <v>6300</v>
      </c>
      <c r="E5194" s="3">
        <v>545</v>
      </c>
      <c r="F5194" s="3">
        <f t="shared" si="200"/>
        <v>653.73687127882147</v>
      </c>
    </row>
    <row r="5195" spans="1:6" x14ac:dyDescent="0.3">
      <c r="A5195" s="3"/>
      <c r="B5195" s="4"/>
      <c r="C5195" s="3"/>
      <c r="D5195" s="3">
        <f t="shared" si="201"/>
        <v>6400</v>
      </c>
      <c r="E5195" s="3">
        <v>529</v>
      </c>
      <c r="F5195" s="3">
        <f t="shared" si="200"/>
        <v>644.61673260567295</v>
      </c>
    </row>
    <row r="5196" spans="1:6" x14ac:dyDescent="0.3">
      <c r="A5196" s="3"/>
      <c r="B5196" s="4"/>
      <c r="C5196" s="3"/>
      <c r="D5196" s="3">
        <f t="shared" si="201"/>
        <v>6500</v>
      </c>
      <c r="E5196" s="3">
        <v>616</v>
      </c>
      <c r="F5196" s="3">
        <f t="shared" si="200"/>
        <v>762.35981727112312</v>
      </c>
    </row>
    <row r="5197" spans="1:6" x14ac:dyDescent="0.3">
      <c r="A5197" s="3"/>
      <c r="B5197" s="4"/>
      <c r="C5197" s="3"/>
      <c r="D5197" s="3">
        <f t="shared" si="201"/>
        <v>6600</v>
      </c>
      <c r="E5197" s="3"/>
      <c r="F5197" s="3">
        <f t="shared" si="200"/>
        <v>0</v>
      </c>
    </row>
    <row r="5198" spans="1:6" x14ac:dyDescent="0.3">
      <c r="A5198" s="3"/>
      <c r="B5198" s="4"/>
      <c r="C5198" s="3"/>
      <c r="D5198" s="3">
        <f t="shared" si="201"/>
        <v>6700</v>
      </c>
      <c r="E5198" s="3"/>
      <c r="F5198" s="3">
        <f t="shared" si="200"/>
        <v>0</v>
      </c>
    </row>
    <row r="5199" spans="1:6" x14ac:dyDescent="0.3">
      <c r="A5199" s="3"/>
      <c r="B5199" s="4"/>
      <c r="C5199" s="3"/>
      <c r="D5199" s="3">
        <f t="shared" si="201"/>
        <v>6800</v>
      </c>
      <c r="E5199" s="3"/>
      <c r="F5199" s="3">
        <f t="shared" si="200"/>
        <v>0</v>
      </c>
    </row>
    <row r="5200" spans="1:6" x14ac:dyDescent="0.3">
      <c r="A5200" s="3"/>
      <c r="B5200" s="4"/>
      <c r="C5200" s="3"/>
      <c r="D5200" s="3">
        <f t="shared" si="201"/>
        <v>6900</v>
      </c>
      <c r="E5200" s="3"/>
      <c r="F5200" s="3">
        <f t="shared" si="200"/>
        <v>0</v>
      </c>
    </row>
    <row r="5201" spans="1:6" x14ac:dyDescent="0.3">
      <c r="A5201" s="3"/>
      <c r="B5201" s="4"/>
      <c r="C5201" s="3"/>
      <c r="D5201" s="3">
        <f t="shared" si="201"/>
        <v>7000</v>
      </c>
      <c r="E5201" s="3"/>
      <c r="F5201" s="3">
        <f t="shared" si="200"/>
        <v>0</v>
      </c>
    </row>
    <row r="5202" spans="1:6" x14ac:dyDescent="0.3">
      <c r="A5202" s="3"/>
      <c r="B5202" s="4" t="s">
        <v>136</v>
      </c>
      <c r="C5202" s="3" t="s">
        <v>137</v>
      </c>
      <c r="D5202" s="3" t="s">
        <v>272</v>
      </c>
      <c r="E5202" s="3">
        <v>4</v>
      </c>
    </row>
    <row r="5203" spans="1:6" x14ac:dyDescent="0.3">
      <c r="A5203" s="3"/>
      <c r="B5203" s="4"/>
      <c r="C5203" s="3">
        <v>11.4</v>
      </c>
      <c r="D5203" s="3" t="s">
        <v>273</v>
      </c>
      <c r="E5203" s="3">
        <v>4.03</v>
      </c>
    </row>
    <row r="5204" spans="1:6" x14ac:dyDescent="0.3">
      <c r="A5204" s="3"/>
      <c r="B5204" s="4"/>
      <c r="C5204" s="3" t="s">
        <v>323</v>
      </c>
      <c r="D5204" s="4" t="s">
        <v>274</v>
      </c>
      <c r="E5204" s="3">
        <v>2.165</v>
      </c>
    </row>
    <row r="5205" spans="1:6" x14ac:dyDescent="0.3">
      <c r="A5205" s="3"/>
      <c r="B5205" s="4"/>
      <c r="C5205" s="3"/>
      <c r="D5205" s="4" t="s">
        <v>275</v>
      </c>
      <c r="E5205" s="3">
        <v>276</v>
      </c>
    </row>
    <row r="5206" spans="1:6" x14ac:dyDescent="0.3">
      <c r="A5206" s="3"/>
      <c r="B5206" s="4"/>
      <c r="C5206" s="3"/>
      <c r="D5206" s="4" t="s">
        <v>276</v>
      </c>
      <c r="E5206" s="3">
        <v>0.60699999999999998</v>
      </c>
    </row>
    <row r="5207" spans="1:6" ht="28.8" x14ac:dyDescent="0.3">
      <c r="A5207" s="3"/>
      <c r="B5207" s="4"/>
      <c r="C5207" s="3"/>
      <c r="D5207" s="4" t="s">
        <v>277</v>
      </c>
      <c r="E5207" s="3">
        <v>409</v>
      </c>
    </row>
    <row r="5208" spans="1:6" x14ac:dyDescent="0.3">
      <c r="A5208" s="3"/>
      <c r="B5208" s="4"/>
      <c r="C5208" s="3"/>
      <c r="D5208" s="3">
        <f>2500</f>
        <v>2500</v>
      </c>
      <c r="E5208" s="3">
        <v>533</v>
      </c>
      <c r="F5208" s="3">
        <f>E5208*D5208*2*PI()/60/550</f>
        <v>253.70740672172116</v>
      </c>
    </row>
    <row r="5209" spans="1:6" x14ac:dyDescent="0.3">
      <c r="A5209" s="3"/>
      <c r="B5209" s="4"/>
      <c r="C5209" s="3"/>
      <c r="D5209" s="3">
        <f>2600</f>
        <v>2600</v>
      </c>
      <c r="E5209" s="3">
        <v>534</v>
      </c>
      <c r="F5209" s="3">
        <f t="shared" ref="F5209:F5253" si="202">E5209*D5209*2*PI()/60/550</f>
        <v>264.35074183297394</v>
      </c>
    </row>
    <row r="5210" spans="1:6" x14ac:dyDescent="0.3">
      <c r="A5210" s="3"/>
      <c r="B5210" s="4"/>
      <c r="C5210" s="3"/>
      <c r="D5210" s="3">
        <f t="shared" ref="D5210:D5253" si="203">D5209+100</f>
        <v>2700</v>
      </c>
      <c r="E5210" s="3">
        <v>549</v>
      </c>
      <c r="F5210" s="3">
        <f t="shared" si="202"/>
        <v>282.22926002522121</v>
      </c>
    </row>
    <row r="5211" spans="1:6" x14ac:dyDescent="0.3">
      <c r="A5211" s="3"/>
      <c r="B5211" s="4"/>
      <c r="C5211" s="3"/>
      <c r="D5211" s="3">
        <f t="shared" si="203"/>
        <v>2800</v>
      </c>
      <c r="E5211" s="3">
        <v>562</v>
      </c>
      <c r="F5211" s="3">
        <f t="shared" si="202"/>
        <v>299.61273937508474</v>
      </c>
    </row>
    <row r="5212" spans="1:6" x14ac:dyDescent="0.3">
      <c r="A5212" s="3"/>
      <c r="B5212" s="4"/>
      <c r="C5212" s="3"/>
      <c r="D5212" s="3">
        <f t="shared" si="203"/>
        <v>2900</v>
      </c>
      <c r="E5212" s="3">
        <v>570</v>
      </c>
      <c r="F5212" s="3">
        <f t="shared" si="202"/>
        <v>314.73046402326838</v>
      </c>
    </row>
    <row r="5213" spans="1:6" x14ac:dyDescent="0.3">
      <c r="A5213" s="3"/>
      <c r="B5213" s="4"/>
      <c r="C5213" s="3"/>
      <c r="D5213" s="3">
        <f>D5212+100</f>
        <v>3000</v>
      </c>
      <c r="E5213" s="3">
        <v>575</v>
      </c>
      <c r="F5213" s="3">
        <f t="shared" si="202"/>
        <v>328.43923196620563</v>
      </c>
    </row>
    <row r="5214" spans="1:6" x14ac:dyDescent="0.3">
      <c r="A5214" s="3"/>
      <c r="B5214" s="4"/>
      <c r="C5214" s="3"/>
      <c r="D5214" s="3">
        <f t="shared" si="203"/>
        <v>3100</v>
      </c>
      <c r="E5214" s="3">
        <v>579</v>
      </c>
      <c r="F5214" s="3">
        <f t="shared" si="202"/>
        <v>341.74816084414061</v>
      </c>
    </row>
    <row r="5215" spans="1:6" x14ac:dyDescent="0.3">
      <c r="A5215" s="3"/>
      <c r="B5215" s="4"/>
      <c r="C5215" s="3"/>
      <c r="D5215" s="3">
        <f t="shared" si="203"/>
        <v>3200</v>
      </c>
      <c r="E5215" s="3">
        <v>581</v>
      </c>
      <c r="F5215" s="3">
        <f t="shared" si="202"/>
        <v>353.99085221540264</v>
      </c>
    </row>
    <row r="5216" spans="1:6" x14ac:dyDescent="0.3">
      <c r="A5216" s="3"/>
      <c r="B5216" s="4"/>
      <c r="C5216" s="3"/>
      <c r="D5216" s="3">
        <f t="shared" si="203"/>
        <v>3300</v>
      </c>
      <c r="E5216" s="3">
        <v>580</v>
      </c>
      <c r="F5216" s="3">
        <f t="shared" si="202"/>
        <v>364.42474781641602</v>
      </c>
    </row>
    <row r="5217" spans="1:6" x14ac:dyDescent="0.3">
      <c r="A5217" s="3"/>
      <c r="B5217" s="4"/>
      <c r="C5217" s="3"/>
      <c r="D5217" s="3">
        <f t="shared" si="203"/>
        <v>3400</v>
      </c>
      <c r="E5217" s="3">
        <v>577</v>
      </c>
      <c r="F5217" s="3">
        <f t="shared" si="202"/>
        <v>373.52584653408826</v>
      </c>
    </row>
    <row r="5218" spans="1:6" x14ac:dyDescent="0.3">
      <c r="A5218" s="3"/>
      <c r="B5218" s="4"/>
      <c r="C5218" s="3"/>
      <c r="D5218" s="3">
        <f t="shared" si="203"/>
        <v>3500</v>
      </c>
      <c r="E5218" s="3">
        <v>578</v>
      </c>
      <c r="F5218" s="3">
        <f t="shared" si="202"/>
        <v>385.17829928558496</v>
      </c>
    </row>
    <row r="5219" spans="1:6" x14ac:dyDescent="0.3">
      <c r="A5219" s="3"/>
      <c r="B5219" s="4"/>
      <c r="C5219" s="3"/>
      <c r="D5219" s="3">
        <f t="shared" si="203"/>
        <v>3600</v>
      </c>
      <c r="E5219" s="3">
        <v>579</v>
      </c>
      <c r="F5219" s="3">
        <f t="shared" si="202"/>
        <v>396.86883194803426</v>
      </c>
    </row>
    <row r="5220" spans="1:6" x14ac:dyDescent="0.3">
      <c r="A5220" s="3"/>
      <c r="B5220" s="4"/>
      <c r="C5220" s="3"/>
      <c r="D5220" s="3">
        <f t="shared" si="203"/>
        <v>3700</v>
      </c>
      <c r="E5220" s="3">
        <v>577</v>
      </c>
      <c r="F5220" s="3">
        <f t="shared" si="202"/>
        <v>406.48400946356662</v>
      </c>
    </row>
    <row r="5221" spans="1:6" x14ac:dyDescent="0.3">
      <c r="A5221" s="3"/>
      <c r="B5221" s="4"/>
      <c r="C5221" s="3"/>
      <c r="D5221" s="3">
        <f t="shared" si="203"/>
        <v>3800</v>
      </c>
      <c r="E5221" s="3">
        <v>572</v>
      </c>
      <c r="F5221" s="3">
        <f t="shared" si="202"/>
        <v>413.85247223289542</v>
      </c>
    </row>
    <row r="5222" spans="1:6" x14ac:dyDescent="0.3">
      <c r="A5222" s="3"/>
      <c r="B5222" s="4"/>
      <c r="C5222" s="3"/>
      <c r="D5222" s="3">
        <f t="shared" si="203"/>
        <v>3900</v>
      </c>
      <c r="E5222" s="3">
        <v>569</v>
      </c>
      <c r="F5222" s="3">
        <f t="shared" si="202"/>
        <v>422.51565197461275</v>
      </c>
    </row>
    <row r="5223" spans="1:6" x14ac:dyDescent="0.3">
      <c r="A5223" s="3"/>
      <c r="B5223" s="4"/>
      <c r="C5223" s="3"/>
      <c r="D5223" s="3">
        <f t="shared" si="203"/>
        <v>4000</v>
      </c>
      <c r="E5223" s="3">
        <v>568</v>
      </c>
      <c r="F5223" s="3">
        <f t="shared" si="202"/>
        <v>432.58778842157631</v>
      </c>
    </row>
    <row r="5224" spans="1:6" x14ac:dyDescent="0.3">
      <c r="A5224" s="3"/>
      <c r="B5224" s="4"/>
      <c r="C5224" s="3"/>
      <c r="D5224" s="3">
        <f t="shared" si="203"/>
        <v>4100</v>
      </c>
      <c r="E5224" s="3">
        <v>566</v>
      </c>
      <c r="F5224" s="3">
        <f t="shared" si="202"/>
        <v>441.84120678305902</v>
      </c>
    </row>
    <row r="5225" spans="1:6" x14ac:dyDescent="0.3">
      <c r="A5225" s="3"/>
      <c r="B5225" s="4"/>
      <c r="C5225" s="3"/>
      <c r="D5225" s="3">
        <f t="shared" si="203"/>
        <v>4200</v>
      </c>
      <c r="E5225" s="3">
        <v>564</v>
      </c>
      <c r="F5225" s="3">
        <f t="shared" si="202"/>
        <v>451.01846532263647</v>
      </c>
    </row>
    <row r="5226" spans="1:6" x14ac:dyDescent="0.3">
      <c r="A5226" s="3"/>
      <c r="B5226" s="4"/>
      <c r="C5226" s="3"/>
      <c r="D5226" s="3">
        <f t="shared" si="203"/>
        <v>4300</v>
      </c>
      <c r="E5226" s="3">
        <v>565</v>
      </c>
      <c r="F5226" s="3">
        <f t="shared" si="202"/>
        <v>462.57571829675169</v>
      </c>
    </row>
    <row r="5227" spans="1:6" x14ac:dyDescent="0.3">
      <c r="A5227" s="3"/>
      <c r="B5227" s="4"/>
      <c r="C5227" s="3"/>
      <c r="D5227" s="3">
        <f t="shared" si="203"/>
        <v>4400</v>
      </c>
      <c r="E5227" s="3">
        <v>567</v>
      </c>
      <c r="F5227" s="3">
        <f t="shared" si="202"/>
        <v>475.00880922277673</v>
      </c>
    </row>
    <row r="5228" spans="1:6" x14ac:dyDescent="0.3">
      <c r="A5228" s="3"/>
      <c r="B5228" s="4"/>
      <c r="C5228" s="3"/>
      <c r="D5228" s="3">
        <f t="shared" si="203"/>
        <v>4500</v>
      </c>
      <c r="E5228" s="3">
        <v>565</v>
      </c>
      <c r="F5228" s="3">
        <f t="shared" si="202"/>
        <v>484.09086798497265</v>
      </c>
    </row>
    <row r="5229" spans="1:6" x14ac:dyDescent="0.3">
      <c r="A5229" s="3"/>
      <c r="B5229" s="4"/>
      <c r="C5229" s="3"/>
      <c r="D5229" s="3">
        <f t="shared" si="203"/>
        <v>4600</v>
      </c>
      <c r="E5229" s="3">
        <v>565</v>
      </c>
      <c r="F5229" s="3">
        <f t="shared" si="202"/>
        <v>494.84844282908313</v>
      </c>
    </row>
    <row r="5230" spans="1:6" x14ac:dyDescent="0.3">
      <c r="A5230" s="3"/>
      <c r="B5230" s="4"/>
      <c r="C5230" s="3"/>
      <c r="D5230" s="3">
        <f t="shared" si="203"/>
        <v>4700</v>
      </c>
      <c r="E5230" s="3">
        <v>566</v>
      </c>
      <c r="F5230" s="3">
        <f t="shared" si="202"/>
        <v>506.50089558057982</v>
      </c>
    </row>
    <row r="5231" spans="1:6" x14ac:dyDescent="0.3">
      <c r="A5231" s="3"/>
      <c r="B5231" s="4"/>
      <c r="C5231" s="3"/>
      <c r="D5231" s="3">
        <f t="shared" si="203"/>
        <v>4800</v>
      </c>
      <c r="E5231" s="3">
        <v>570</v>
      </c>
      <c r="F5231" s="3">
        <f t="shared" si="202"/>
        <v>520.93318183161659</v>
      </c>
    </row>
    <row r="5232" spans="1:6" x14ac:dyDescent="0.3">
      <c r="A5232" s="3"/>
      <c r="B5232" s="4"/>
      <c r="C5232" s="3"/>
      <c r="D5232" s="3">
        <f t="shared" si="203"/>
        <v>4900</v>
      </c>
      <c r="E5232" s="3">
        <v>569</v>
      </c>
      <c r="F5232" s="3">
        <f t="shared" si="202"/>
        <v>530.85299863476985</v>
      </c>
    </row>
    <row r="5233" spans="1:6" x14ac:dyDescent="0.3">
      <c r="A5233" s="3"/>
      <c r="B5233" s="4"/>
      <c r="C5233" s="3"/>
      <c r="D5233" s="3">
        <f t="shared" si="203"/>
        <v>5000</v>
      </c>
      <c r="E5233" s="3">
        <v>565</v>
      </c>
      <c r="F5233" s="3">
        <f t="shared" si="202"/>
        <v>537.87874220552521</v>
      </c>
    </row>
    <row r="5234" spans="1:6" x14ac:dyDescent="0.3">
      <c r="A5234" s="3"/>
      <c r="B5234" s="4"/>
      <c r="C5234" s="3"/>
      <c r="D5234" s="3">
        <f t="shared" si="203"/>
        <v>5100</v>
      </c>
      <c r="E5234" s="3">
        <v>564</v>
      </c>
      <c r="F5234" s="3">
        <f t="shared" si="202"/>
        <v>547.66527932034433</v>
      </c>
    </row>
    <row r="5235" spans="1:6" x14ac:dyDescent="0.3">
      <c r="A5235" s="3"/>
      <c r="B5235" s="4"/>
      <c r="C5235" s="3"/>
      <c r="D5235" s="3">
        <f t="shared" si="203"/>
        <v>5200</v>
      </c>
      <c r="E5235" s="3">
        <v>563</v>
      </c>
      <c r="F5235" s="3">
        <f t="shared" si="202"/>
        <v>557.41373652421089</v>
      </c>
    </row>
    <row r="5236" spans="1:6" x14ac:dyDescent="0.3">
      <c r="A5236" s="3"/>
      <c r="B5236" s="4"/>
      <c r="C5236" s="3"/>
      <c r="D5236" s="3">
        <f t="shared" si="203"/>
        <v>5300</v>
      </c>
      <c r="E5236" s="3">
        <v>559</v>
      </c>
      <c r="F5236" s="3">
        <f t="shared" si="202"/>
        <v>564.09676089639277</v>
      </c>
    </row>
    <row r="5237" spans="1:6" x14ac:dyDescent="0.3">
      <c r="A5237" s="3"/>
      <c r="B5237" s="4"/>
      <c r="C5237" s="3"/>
      <c r="D5237" s="3">
        <f t="shared" si="203"/>
        <v>5400</v>
      </c>
      <c r="E5237" s="3">
        <v>553</v>
      </c>
      <c r="F5237" s="3">
        <f t="shared" si="202"/>
        <v>568.57115043332351</v>
      </c>
    </row>
    <row r="5238" spans="1:6" x14ac:dyDescent="0.3">
      <c r="A5238" s="3"/>
      <c r="B5238" s="4"/>
      <c r="C5238" s="3"/>
      <c r="D5238" s="3">
        <f t="shared" si="203"/>
        <v>5500</v>
      </c>
      <c r="E5238" s="3">
        <v>549</v>
      </c>
      <c r="F5238" s="3">
        <f t="shared" si="202"/>
        <v>574.91145560693212</v>
      </c>
    </row>
    <row r="5239" spans="1:6" x14ac:dyDescent="0.3">
      <c r="A5239" s="3"/>
      <c r="B5239" s="4"/>
      <c r="C5239" s="3"/>
      <c r="D5239" s="3">
        <f t="shared" si="203"/>
        <v>5600</v>
      </c>
      <c r="E5239" s="3">
        <v>545</v>
      </c>
      <c r="F5239" s="3">
        <f t="shared" si="202"/>
        <v>581.09944113673021</v>
      </c>
    </row>
    <row r="5240" spans="1:6" x14ac:dyDescent="0.3">
      <c r="A5240" s="3"/>
      <c r="B5240" s="4"/>
      <c r="C5240" s="3"/>
      <c r="D5240" s="3">
        <f t="shared" si="203"/>
        <v>5700</v>
      </c>
      <c r="E5240" s="3">
        <v>540</v>
      </c>
      <c r="F5240" s="3">
        <f t="shared" si="202"/>
        <v>586.0498295605687</v>
      </c>
    </row>
    <row r="5241" spans="1:6" x14ac:dyDescent="0.3">
      <c r="A5241" s="3"/>
      <c r="B5241" s="4"/>
      <c r="C5241" s="3"/>
      <c r="D5241" s="3">
        <f t="shared" si="203"/>
        <v>5800</v>
      </c>
      <c r="E5241" s="3">
        <v>532</v>
      </c>
      <c r="F5241" s="3">
        <f t="shared" si="202"/>
        <v>587.49686617676775</v>
      </c>
    </row>
    <row r="5242" spans="1:6" x14ac:dyDescent="0.3">
      <c r="A5242" s="3"/>
      <c r="B5242" s="4"/>
      <c r="C5242" s="3"/>
      <c r="D5242" s="3">
        <f t="shared" si="203"/>
        <v>5900</v>
      </c>
      <c r="E5242" s="3">
        <v>520</v>
      </c>
      <c r="F5242" s="3">
        <f t="shared" si="202"/>
        <v>584.14583401293851</v>
      </c>
    </row>
    <row r="5243" spans="1:6" x14ac:dyDescent="0.3">
      <c r="A5243" s="3"/>
      <c r="B5243" s="4"/>
      <c r="C5243" s="3"/>
      <c r="D5243" s="3">
        <f t="shared" si="203"/>
        <v>6000</v>
      </c>
      <c r="E5243" s="3">
        <v>507</v>
      </c>
      <c r="F5243" s="3">
        <f t="shared" si="202"/>
        <v>579.19544558910002</v>
      </c>
    </row>
    <row r="5244" spans="1:6" x14ac:dyDescent="0.3">
      <c r="A5244" s="3"/>
      <c r="B5244" s="4"/>
      <c r="C5244" s="3"/>
      <c r="D5244" s="3">
        <f t="shared" si="203"/>
        <v>6100</v>
      </c>
      <c r="E5244" s="3">
        <v>491</v>
      </c>
      <c r="F5244" s="3">
        <f t="shared" si="202"/>
        <v>570.26570647071446</v>
      </c>
    </row>
    <row r="5245" spans="1:6" x14ac:dyDescent="0.3">
      <c r="A5245" s="3"/>
      <c r="B5245" s="4"/>
      <c r="C5245" s="3"/>
      <c r="D5245" s="3">
        <f t="shared" si="203"/>
        <v>6200</v>
      </c>
      <c r="E5245" s="3">
        <v>479</v>
      </c>
      <c r="F5245" s="3">
        <f t="shared" si="202"/>
        <v>565.44859773521011</v>
      </c>
    </row>
    <row r="5246" spans="1:6" x14ac:dyDescent="0.3">
      <c r="A5246" s="3"/>
      <c r="B5246" s="4"/>
      <c r="C5246" s="3"/>
      <c r="D5246" s="3">
        <f t="shared" si="203"/>
        <v>6300</v>
      </c>
      <c r="E5246" s="3">
        <v>470</v>
      </c>
      <c r="F5246" s="3">
        <f t="shared" si="202"/>
        <v>563.77308165329566</v>
      </c>
    </row>
    <row r="5247" spans="1:6" x14ac:dyDescent="0.3">
      <c r="A5247" s="3"/>
      <c r="B5247" s="4"/>
      <c r="C5247" s="3"/>
      <c r="D5247" s="3">
        <f t="shared" si="203"/>
        <v>6400</v>
      </c>
      <c r="E5247" s="3">
        <v>463</v>
      </c>
      <c r="F5247" s="3">
        <f t="shared" si="202"/>
        <v>564.19196067377425</v>
      </c>
    </row>
    <row r="5248" spans="1:6" x14ac:dyDescent="0.3">
      <c r="A5248" s="3"/>
      <c r="B5248" s="4"/>
      <c r="C5248" s="3"/>
      <c r="D5248" s="3">
        <f t="shared" si="203"/>
        <v>6500</v>
      </c>
      <c r="E5248" s="3"/>
      <c r="F5248" s="3">
        <f t="shared" si="202"/>
        <v>0</v>
      </c>
    </row>
    <row r="5249" spans="1:6" x14ac:dyDescent="0.3">
      <c r="A5249" s="3"/>
      <c r="B5249" s="4"/>
      <c r="C5249" s="3"/>
      <c r="D5249" s="3">
        <f t="shared" si="203"/>
        <v>6600</v>
      </c>
      <c r="E5249" s="3"/>
      <c r="F5249" s="3">
        <f t="shared" si="202"/>
        <v>0</v>
      </c>
    </row>
    <row r="5250" spans="1:6" x14ac:dyDescent="0.3">
      <c r="A5250" s="3"/>
      <c r="B5250" s="4"/>
      <c r="C5250" s="3"/>
      <c r="D5250" s="3">
        <f t="shared" si="203"/>
        <v>6700</v>
      </c>
      <c r="E5250" s="3"/>
      <c r="F5250" s="3">
        <f t="shared" si="202"/>
        <v>0</v>
      </c>
    </row>
    <row r="5251" spans="1:6" x14ac:dyDescent="0.3">
      <c r="A5251" s="3"/>
      <c r="B5251" s="4"/>
      <c r="C5251" s="3"/>
      <c r="D5251" s="3">
        <f t="shared" si="203"/>
        <v>6800</v>
      </c>
      <c r="E5251" s="3"/>
      <c r="F5251" s="3">
        <f t="shared" si="202"/>
        <v>0</v>
      </c>
    </row>
    <row r="5252" spans="1:6" x14ac:dyDescent="0.3">
      <c r="A5252" s="3"/>
      <c r="B5252" s="4"/>
      <c r="C5252" s="3"/>
      <c r="D5252" s="3">
        <f t="shared" si="203"/>
        <v>6900</v>
      </c>
      <c r="E5252" s="3"/>
      <c r="F5252" s="3">
        <f t="shared" si="202"/>
        <v>0</v>
      </c>
    </row>
    <row r="5253" spans="1:6" x14ac:dyDescent="0.3">
      <c r="A5253" s="3"/>
      <c r="B5253" s="4"/>
      <c r="C5253" s="3"/>
      <c r="D5253" s="3">
        <f t="shared" si="203"/>
        <v>7000</v>
      </c>
      <c r="E5253" s="3"/>
      <c r="F5253" s="3">
        <f t="shared" si="202"/>
        <v>0</v>
      </c>
    </row>
    <row r="5254" spans="1:6" x14ac:dyDescent="0.3">
      <c r="A5254" s="3"/>
      <c r="B5254" s="4" t="s">
        <v>132</v>
      </c>
      <c r="C5254" s="3" t="s">
        <v>133</v>
      </c>
      <c r="D5254" s="3" t="s">
        <v>272</v>
      </c>
      <c r="E5254" s="3">
        <v>4.25</v>
      </c>
    </row>
    <row r="5255" spans="1:6" x14ac:dyDescent="0.3">
      <c r="A5255" s="3"/>
      <c r="B5255" s="4"/>
      <c r="C5255" s="3">
        <v>10.44</v>
      </c>
      <c r="D5255" s="3" t="s">
        <v>273</v>
      </c>
      <c r="E5255" s="3">
        <v>4.1550000000000002</v>
      </c>
    </row>
    <row r="5256" spans="1:6" x14ac:dyDescent="0.3">
      <c r="A5256" s="3"/>
      <c r="B5256" s="4"/>
      <c r="C5256" s="3"/>
      <c r="D5256" s="4" t="s">
        <v>274</v>
      </c>
      <c r="E5256" s="3">
        <v>2.0720000000000001</v>
      </c>
    </row>
    <row r="5257" spans="1:6" x14ac:dyDescent="0.3">
      <c r="A5257" s="3"/>
      <c r="B5257" s="4"/>
      <c r="C5257" s="3"/>
      <c r="D5257" s="4" t="s">
        <v>275</v>
      </c>
      <c r="E5257" s="3">
        <v>240</v>
      </c>
    </row>
    <row r="5258" spans="1:6" x14ac:dyDescent="0.3">
      <c r="A5258" s="3"/>
      <c r="B5258" s="4"/>
      <c r="C5258" s="3"/>
      <c r="D5258" s="4" t="s">
        <v>276</v>
      </c>
      <c r="E5258" s="3">
        <v>0.54100000000000004</v>
      </c>
    </row>
    <row r="5259" spans="1:6" ht="28.8" x14ac:dyDescent="0.3">
      <c r="A5259" s="3"/>
      <c r="B5259" s="4"/>
      <c r="C5259" s="3"/>
      <c r="D5259" s="4" t="s">
        <v>277</v>
      </c>
      <c r="E5259" s="3">
        <v>461</v>
      </c>
    </row>
    <row r="5260" spans="1:6" x14ac:dyDescent="0.3">
      <c r="A5260" s="3"/>
      <c r="B5260" s="4"/>
      <c r="C5260" s="3"/>
      <c r="D5260" s="3">
        <f>2500</f>
        <v>2500</v>
      </c>
      <c r="E5260" s="3"/>
      <c r="F5260" s="3">
        <f>E5260*D5260*2*PI()/60/550</f>
        <v>0</v>
      </c>
    </row>
    <row r="5261" spans="1:6" x14ac:dyDescent="0.3">
      <c r="A5261" s="3"/>
      <c r="B5261" s="4"/>
      <c r="C5261" s="3"/>
      <c r="D5261" s="3">
        <f>2600</f>
        <v>2600</v>
      </c>
      <c r="E5261" s="3"/>
      <c r="F5261" s="3">
        <f t="shared" ref="F5261:F5305" si="204">E5261*D5261*2*PI()/60/550</f>
        <v>0</v>
      </c>
    </row>
    <row r="5262" spans="1:6" x14ac:dyDescent="0.3">
      <c r="A5262" s="3"/>
      <c r="B5262" s="4"/>
      <c r="C5262" s="3"/>
      <c r="D5262" s="3">
        <f t="shared" ref="D5262:D5305" si="205">D5261+100</f>
        <v>2700</v>
      </c>
      <c r="E5262" s="3"/>
      <c r="F5262" s="3">
        <f t="shared" si="204"/>
        <v>0</v>
      </c>
    </row>
    <row r="5263" spans="1:6" x14ac:dyDescent="0.3">
      <c r="A5263" s="3"/>
      <c r="B5263" s="4"/>
      <c r="C5263" s="3"/>
      <c r="D5263" s="3">
        <f t="shared" si="205"/>
        <v>2800</v>
      </c>
      <c r="E5263" s="3"/>
      <c r="F5263" s="3">
        <f t="shared" si="204"/>
        <v>0</v>
      </c>
    </row>
    <row r="5264" spans="1:6" x14ac:dyDescent="0.3">
      <c r="A5264" s="3"/>
      <c r="B5264" s="4"/>
      <c r="C5264" s="3"/>
      <c r="D5264" s="3">
        <f t="shared" si="205"/>
        <v>2900</v>
      </c>
      <c r="E5264" s="3"/>
      <c r="F5264" s="3">
        <f t="shared" si="204"/>
        <v>0</v>
      </c>
    </row>
    <row r="5265" spans="1:6" x14ac:dyDescent="0.3">
      <c r="A5265" s="3"/>
      <c r="B5265" s="4"/>
      <c r="C5265" s="3"/>
      <c r="D5265" s="3">
        <f>D5264+100</f>
        <v>3000</v>
      </c>
      <c r="E5265" s="3">
        <v>494</v>
      </c>
      <c r="F5265" s="3">
        <f t="shared" si="204"/>
        <v>282.17214015879233</v>
      </c>
    </row>
    <row r="5266" spans="1:6" x14ac:dyDescent="0.3">
      <c r="A5266" s="3"/>
      <c r="B5266" s="4"/>
      <c r="C5266" s="3"/>
      <c r="D5266" s="3">
        <f t="shared" si="205"/>
        <v>3100</v>
      </c>
      <c r="E5266" s="3">
        <v>489</v>
      </c>
      <c r="F5266" s="3">
        <f t="shared" si="204"/>
        <v>288.62668506525864</v>
      </c>
    </row>
    <row r="5267" spans="1:6" x14ac:dyDescent="0.3">
      <c r="A5267" s="3"/>
      <c r="B5267" s="4"/>
      <c r="C5267" s="3"/>
      <c r="D5267" s="3">
        <f t="shared" si="205"/>
        <v>3200</v>
      </c>
      <c r="E5267" s="3">
        <v>487</v>
      </c>
      <c r="F5267" s="3">
        <f t="shared" si="204"/>
        <v>296.71866614268686</v>
      </c>
    </row>
    <row r="5268" spans="1:6" x14ac:dyDescent="0.3">
      <c r="A5268" s="3"/>
      <c r="B5268" s="4"/>
      <c r="C5268" s="3"/>
      <c r="D5268" s="3">
        <f t="shared" si="205"/>
        <v>3300</v>
      </c>
      <c r="E5268" s="3">
        <v>488</v>
      </c>
      <c r="F5268" s="3">
        <f t="shared" si="204"/>
        <v>306.61944299036384</v>
      </c>
    </row>
    <row r="5269" spans="1:6" x14ac:dyDescent="0.3">
      <c r="A5269" s="3"/>
      <c r="B5269" s="4"/>
      <c r="C5269" s="3"/>
      <c r="D5269" s="3">
        <f t="shared" si="205"/>
        <v>3400</v>
      </c>
      <c r="E5269" s="3">
        <v>490</v>
      </c>
      <c r="F5269" s="3">
        <f t="shared" si="204"/>
        <v>317.20565823518763</v>
      </c>
    </row>
    <row r="5270" spans="1:6" x14ac:dyDescent="0.3">
      <c r="A5270" s="3"/>
      <c r="B5270" s="4"/>
      <c r="C5270" s="3"/>
      <c r="D5270" s="3">
        <f t="shared" si="205"/>
        <v>3500</v>
      </c>
      <c r="E5270" s="3">
        <v>494</v>
      </c>
      <c r="F5270" s="3">
        <f t="shared" si="204"/>
        <v>329.2008301852577</v>
      </c>
    </row>
    <row r="5271" spans="1:6" x14ac:dyDescent="0.3">
      <c r="A5271" s="3"/>
      <c r="B5271" s="4"/>
      <c r="C5271" s="3"/>
      <c r="D5271" s="3">
        <f t="shared" si="205"/>
        <v>3600</v>
      </c>
      <c r="E5271" s="3">
        <v>501</v>
      </c>
      <c r="F5271" s="3">
        <f t="shared" si="204"/>
        <v>343.40463697057885</v>
      </c>
    </row>
    <row r="5272" spans="1:6" x14ac:dyDescent="0.3">
      <c r="A5272" s="3"/>
      <c r="B5272" s="4"/>
      <c r="C5272" s="3"/>
      <c r="D5272" s="3">
        <f t="shared" si="205"/>
        <v>3700</v>
      </c>
      <c r="E5272" s="3">
        <v>512</v>
      </c>
      <c r="F5272" s="3">
        <f t="shared" si="204"/>
        <v>360.6929165430609</v>
      </c>
    </row>
    <row r="5273" spans="1:6" x14ac:dyDescent="0.3">
      <c r="A5273" s="3"/>
      <c r="B5273" s="4"/>
      <c r="C5273" s="3"/>
      <c r="D5273" s="3">
        <f t="shared" si="205"/>
        <v>3800</v>
      </c>
      <c r="E5273" s="3">
        <v>522</v>
      </c>
      <c r="F5273" s="3">
        <f t="shared" si="204"/>
        <v>377.67655682792207</v>
      </c>
    </row>
    <row r="5274" spans="1:6" x14ac:dyDescent="0.3">
      <c r="A5274" s="3"/>
      <c r="B5274" s="4"/>
      <c r="C5274" s="3"/>
      <c r="D5274" s="3">
        <f t="shared" si="205"/>
        <v>3900</v>
      </c>
      <c r="E5274" s="3">
        <v>529</v>
      </c>
      <c r="F5274" s="3">
        <f t="shared" si="204"/>
        <v>392.81332143158198</v>
      </c>
    </row>
    <row r="5275" spans="1:6" x14ac:dyDescent="0.3">
      <c r="A5275" s="3"/>
      <c r="B5275" s="4"/>
      <c r="C5275" s="3"/>
      <c r="D5275" s="3">
        <f t="shared" si="205"/>
        <v>4000</v>
      </c>
      <c r="E5275" s="3">
        <v>536</v>
      </c>
      <c r="F5275" s="3">
        <f t="shared" si="204"/>
        <v>408.21664541191006</v>
      </c>
    </row>
    <row r="5276" spans="1:6" x14ac:dyDescent="0.3">
      <c r="A5276" s="3"/>
      <c r="B5276" s="4"/>
      <c r="C5276" s="3"/>
      <c r="D5276" s="3">
        <f t="shared" si="205"/>
        <v>4100</v>
      </c>
      <c r="E5276" s="3">
        <v>540</v>
      </c>
      <c r="F5276" s="3">
        <f t="shared" si="204"/>
        <v>421.54461424532127</v>
      </c>
    </row>
    <row r="5277" spans="1:6" x14ac:dyDescent="0.3">
      <c r="A5277" s="3"/>
      <c r="B5277" s="4"/>
      <c r="C5277" s="3"/>
      <c r="D5277" s="3">
        <f t="shared" si="205"/>
        <v>4200</v>
      </c>
      <c r="E5277" s="3">
        <v>540</v>
      </c>
      <c r="F5277" s="3">
        <f t="shared" si="204"/>
        <v>431.82619020252423</v>
      </c>
    </row>
    <row r="5278" spans="1:6" x14ac:dyDescent="0.3">
      <c r="A5278" s="3"/>
      <c r="B5278" s="4"/>
      <c r="C5278" s="3"/>
      <c r="D5278" s="3">
        <f t="shared" si="205"/>
        <v>4300</v>
      </c>
      <c r="E5278" s="3">
        <v>540</v>
      </c>
      <c r="F5278" s="3">
        <f t="shared" si="204"/>
        <v>442.10776615972725</v>
      </c>
    </row>
    <row r="5279" spans="1:6" x14ac:dyDescent="0.3">
      <c r="A5279" s="3"/>
      <c r="B5279" s="4"/>
      <c r="C5279" s="3"/>
      <c r="D5279" s="3">
        <f t="shared" si="205"/>
        <v>4400</v>
      </c>
      <c r="E5279" s="3">
        <v>540</v>
      </c>
      <c r="F5279" s="3">
        <f t="shared" si="204"/>
        <v>452.38934211693021</v>
      </c>
    </row>
    <row r="5280" spans="1:6" x14ac:dyDescent="0.3">
      <c r="A5280" s="3"/>
      <c r="B5280" s="4"/>
      <c r="C5280" s="3"/>
      <c r="D5280" s="3">
        <f t="shared" si="205"/>
        <v>4500</v>
      </c>
      <c r="E5280" s="3">
        <v>540</v>
      </c>
      <c r="F5280" s="3">
        <f t="shared" si="204"/>
        <v>462.67091807413317</v>
      </c>
    </row>
    <row r="5281" spans="1:6" x14ac:dyDescent="0.3">
      <c r="A5281" s="3"/>
      <c r="B5281" s="4"/>
      <c r="C5281" s="3"/>
      <c r="D5281" s="3">
        <f t="shared" si="205"/>
        <v>4600</v>
      </c>
      <c r="E5281" s="3">
        <v>540</v>
      </c>
      <c r="F5281" s="3">
        <f t="shared" si="204"/>
        <v>472.95249403133613</v>
      </c>
    </row>
    <row r="5282" spans="1:6" x14ac:dyDescent="0.3">
      <c r="A5282" s="3"/>
      <c r="B5282" s="4"/>
      <c r="C5282" s="3"/>
      <c r="D5282" s="3">
        <f t="shared" si="205"/>
        <v>4700</v>
      </c>
      <c r="E5282" s="3">
        <v>538</v>
      </c>
      <c r="F5282" s="3">
        <f t="shared" si="204"/>
        <v>481.44431417376671</v>
      </c>
    </row>
    <row r="5283" spans="1:6" x14ac:dyDescent="0.3">
      <c r="A5283" s="3"/>
      <c r="B5283" s="4"/>
      <c r="C5283" s="3"/>
      <c r="D5283" s="3">
        <f t="shared" si="205"/>
        <v>4800</v>
      </c>
      <c r="E5283" s="3">
        <v>533</v>
      </c>
      <c r="F5283" s="3">
        <f t="shared" si="204"/>
        <v>487.11822090570467</v>
      </c>
    </row>
    <row r="5284" spans="1:6" x14ac:dyDescent="0.3">
      <c r="A5284" s="3"/>
      <c r="B5284" s="4"/>
      <c r="C5284" s="3"/>
      <c r="D5284" s="3">
        <f t="shared" si="205"/>
        <v>4900</v>
      </c>
      <c r="E5284" s="3">
        <v>528</v>
      </c>
      <c r="F5284" s="3">
        <f t="shared" si="204"/>
        <v>492.60172808287962</v>
      </c>
    </row>
    <row r="5285" spans="1:6" x14ac:dyDescent="0.3">
      <c r="A5285" s="3"/>
      <c r="B5285" s="4"/>
      <c r="C5285" s="3"/>
      <c r="D5285" s="3">
        <f t="shared" si="205"/>
        <v>5000</v>
      </c>
      <c r="E5285" s="3">
        <v>522</v>
      </c>
      <c r="F5285" s="3">
        <f t="shared" si="204"/>
        <v>496.94283793147633</v>
      </c>
    </row>
    <row r="5286" spans="1:6" x14ac:dyDescent="0.3">
      <c r="A5286" s="3"/>
      <c r="B5286" s="4"/>
      <c r="C5286" s="3"/>
      <c r="D5286" s="3">
        <f t="shared" si="205"/>
        <v>5100</v>
      </c>
      <c r="E5286" s="3">
        <v>516</v>
      </c>
      <c r="F5286" s="3">
        <f t="shared" si="204"/>
        <v>501.05546831435754</v>
      </c>
    </row>
    <row r="5287" spans="1:6" x14ac:dyDescent="0.3">
      <c r="A5287" s="3"/>
      <c r="B5287" s="4"/>
      <c r="C5287" s="3"/>
      <c r="D5287" s="3">
        <f t="shared" si="205"/>
        <v>5200</v>
      </c>
      <c r="E5287" s="3">
        <v>511</v>
      </c>
      <c r="F5287" s="3">
        <f t="shared" si="204"/>
        <v>505.92969691629077</v>
      </c>
    </row>
    <row r="5288" spans="1:6" x14ac:dyDescent="0.3">
      <c r="A5288" s="3"/>
      <c r="B5288" s="4"/>
      <c r="C5288" s="3"/>
      <c r="D5288" s="3">
        <f t="shared" si="205"/>
        <v>5300</v>
      </c>
      <c r="E5288" s="3">
        <v>505</v>
      </c>
      <c r="F5288" s="3">
        <f t="shared" si="204"/>
        <v>509.60440832321711</v>
      </c>
    </row>
    <row r="5289" spans="1:6" x14ac:dyDescent="0.3">
      <c r="A5289" s="3"/>
      <c r="B5289" s="4"/>
      <c r="C5289" s="3"/>
      <c r="D5289" s="3">
        <f t="shared" si="205"/>
        <v>5400</v>
      </c>
      <c r="E5289" s="3">
        <v>499</v>
      </c>
      <c r="F5289" s="3">
        <f t="shared" si="204"/>
        <v>513.05064026442767</v>
      </c>
    </row>
    <row r="5290" spans="1:6" x14ac:dyDescent="0.3">
      <c r="A5290" s="3"/>
      <c r="B5290" s="4"/>
      <c r="C5290" s="3"/>
      <c r="D5290" s="3">
        <f t="shared" si="205"/>
        <v>5500</v>
      </c>
      <c r="E5290" s="3">
        <v>401</v>
      </c>
      <c r="F5290" s="3">
        <f t="shared" si="204"/>
        <v>419.9262180298357</v>
      </c>
    </row>
    <row r="5291" spans="1:6" x14ac:dyDescent="0.3">
      <c r="A5291" s="3"/>
      <c r="B5291" s="4"/>
      <c r="C5291" s="3"/>
      <c r="D5291" s="3">
        <f t="shared" si="205"/>
        <v>5600</v>
      </c>
      <c r="E5291" s="3">
        <v>481</v>
      </c>
      <c r="F5291" s="3">
        <f t="shared" si="204"/>
        <v>512.86024070966471</v>
      </c>
    </row>
    <row r="5292" spans="1:6" x14ac:dyDescent="0.3">
      <c r="A5292" s="3"/>
      <c r="B5292" s="4"/>
      <c r="C5292" s="3"/>
      <c r="D5292" s="3">
        <f t="shared" si="205"/>
        <v>5700</v>
      </c>
      <c r="E5292" s="3">
        <v>471</v>
      </c>
      <c r="F5292" s="3">
        <f t="shared" si="204"/>
        <v>511.16568467227381</v>
      </c>
    </row>
    <row r="5293" spans="1:6" x14ac:dyDescent="0.3">
      <c r="A5293" s="3"/>
      <c r="B5293" s="4"/>
      <c r="C5293" s="3"/>
      <c r="D5293" s="3">
        <f t="shared" si="205"/>
        <v>5800</v>
      </c>
      <c r="E5293" s="3"/>
      <c r="F5293" s="3">
        <f t="shared" si="204"/>
        <v>0</v>
      </c>
    </row>
    <row r="5294" spans="1:6" x14ac:dyDescent="0.3">
      <c r="A5294" s="3"/>
      <c r="B5294" s="4"/>
      <c r="C5294" s="3"/>
      <c r="D5294" s="3">
        <f t="shared" si="205"/>
        <v>5900</v>
      </c>
      <c r="E5294" s="3"/>
      <c r="F5294" s="3">
        <f t="shared" si="204"/>
        <v>0</v>
      </c>
    </row>
    <row r="5295" spans="1:6" x14ac:dyDescent="0.3">
      <c r="A5295" s="3"/>
      <c r="B5295" s="4"/>
      <c r="C5295" s="3"/>
      <c r="D5295" s="3">
        <f t="shared" si="205"/>
        <v>6000</v>
      </c>
      <c r="E5295" s="3"/>
      <c r="F5295" s="3">
        <f t="shared" si="204"/>
        <v>0</v>
      </c>
    </row>
    <row r="5296" spans="1:6" x14ac:dyDescent="0.3">
      <c r="A5296" s="3"/>
      <c r="B5296" s="4"/>
      <c r="C5296" s="3"/>
      <c r="D5296" s="3">
        <f t="shared" si="205"/>
        <v>6100</v>
      </c>
      <c r="E5296" s="3"/>
      <c r="F5296" s="3">
        <f t="shared" si="204"/>
        <v>0</v>
      </c>
    </row>
    <row r="5297" spans="1:6" x14ac:dyDescent="0.3">
      <c r="A5297" s="3"/>
      <c r="B5297" s="4"/>
      <c r="C5297" s="3"/>
      <c r="D5297" s="3">
        <f t="shared" si="205"/>
        <v>6200</v>
      </c>
      <c r="E5297" s="3"/>
      <c r="F5297" s="3">
        <f t="shared" si="204"/>
        <v>0</v>
      </c>
    </row>
    <row r="5298" spans="1:6" x14ac:dyDescent="0.3">
      <c r="A5298" s="3"/>
      <c r="B5298" s="4"/>
      <c r="C5298" s="3"/>
      <c r="D5298" s="3">
        <f t="shared" si="205"/>
        <v>6300</v>
      </c>
      <c r="E5298" s="3"/>
      <c r="F5298" s="3">
        <f t="shared" si="204"/>
        <v>0</v>
      </c>
    </row>
    <row r="5299" spans="1:6" x14ac:dyDescent="0.3">
      <c r="A5299" s="3"/>
      <c r="B5299" s="4"/>
      <c r="C5299" s="3"/>
      <c r="D5299" s="3">
        <f t="shared" si="205"/>
        <v>6400</v>
      </c>
      <c r="E5299" s="3"/>
      <c r="F5299" s="3">
        <f t="shared" si="204"/>
        <v>0</v>
      </c>
    </row>
    <row r="5300" spans="1:6" x14ac:dyDescent="0.3">
      <c r="A5300" s="3"/>
      <c r="B5300" s="4"/>
      <c r="C5300" s="3"/>
      <c r="D5300" s="3">
        <f t="shared" si="205"/>
        <v>6500</v>
      </c>
      <c r="E5300" s="3"/>
      <c r="F5300" s="3">
        <f t="shared" si="204"/>
        <v>0</v>
      </c>
    </row>
    <row r="5301" spans="1:6" x14ac:dyDescent="0.3">
      <c r="A5301" s="3"/>
      <c r="B5301" s="4"/>
      <c r="C5301" s="3"/>
      <c r="D5301" s="3">
        <f t="shared" si="205"/>
        <v>6600</v>
      </c>
      <c r="E5301" s="3"/>
      <c r="F5301" s="3">
        <f t="shared" si="204"/>
        <v>0</v>
      </c>
    </row>
    <row r="5302" spans="1:6" x14ac:dyDescent="0.3">
      <c r="A5302" s="3"/>
      <c r="B5302" s="4"/>
      <c r="C5302" s="3"/>
      <c r="D5302" s="3">
        <f t="shared" si="205"/>
        <v>6700</v>
      </c>
      <c r="E5302" s="3"/>
      <c r="F5302" s="3">
        <f t="shared" si="204"/>
        <v>0</v>
      </c>
    </row>
    <row r="5303" spans="1:6" x14ac:dyDescent="0.3">
      <c r="A5303" s="3"/>
      <c r="B5303" s="4"/>
      <c r="C5303" s="3"/>
      <c r="D5303" s="3">
        <f t="shared" si="205"/>
        <v>6800</v>
      </c>
      <c r="E5303" s="3"/>
      <c r="F5303" s="3">
        <f t="shared" si="204"/>
        <v>0</v>
      </c>
    </row>
    <row r="5304" spans="1:6" x14ac:dyDescent="0.3">
      <c r="A5304" s="3"/>
      <c r="B5304" s="4"/>
      <c r="C5304" s="3"/>
      <c r="D5304" s="3">
        <f t="shared" si="205"/>
        <v>6900</v>
      </c>
      <c r="E5304" s="3"/>
      <c r="F5304" s="3">
        <f t="shared" si="204"/>
        <v>0</v>
      </c>
    </row>
    <row r="5305" spans="1:6" x14ac:dyDescent="0.3">
      <c r="A5305" s="3"/>
      <c r="B5305" s="4"/>
      <c r="C5305" s="3"/>
      <c r="D5305" s="3">
        <f t="shared" si="205"/>
        <v>7000</v>
      </c>
      <c r="E5305" s="3"/>
      <c r="F5305" s="3">
        <f t="shared" si="204"/>
        <v>0</v>
      </c>
    </row>
    <row r="5306" spans="1:6" x14ac:dyDescent="0.3">
      <c r="A5306" s="3"/>
      <c r="B5306" s="4" t="s">
        <v>35</v>
      </c>
      <c r="C5306" s="3" t="s">
        <v>36</v>
      </c>
      <c r="D5306" s="3" t="s">
        <v>272</v>
      </c>
      <c r="E5306" s="3">
        <v>3.75</v>
      </c>
    </row>
    <row r="5307" spans="1:6" x14ac:dyDescent="0.3">
      <c r="A5307" s="3"/>
      <c r="B5307" s="4"/>
      <c r="C5307" s="3">
        <v>11.4</v>
      </c>
      <c r="D5307" s="3" t="s">
        <v>273</v>
      </c>
      <c r="E5307" s="3">
        <v>4.03</v>
      </c>
    </row>
    <row r="5308" spans="1:6" x14ac:dyDescent="0.3">
      <c r="A5308" s="3"/>
      <c r="B5308" s="4"/>
      <c r="C5308" s="3"/>
      <c r="D5308" s="4" t="s">
        <v>274</v>
      </c>
      <c r="E5308" s="3">
        <v>2.08</v>
      </c>
    </row>
    <row r="5309" spans="1:6" x14ac:dyDescent="0.3">
      <c r="A5309" s="3"/>
      <c r="B5309" s="4"/>
      <c r="C5309" s="3"/>
      <c r="D5309" s="4" t="s">
        <v>275</v>
      </c>
      <c r="E5309" s="3">
        <v>238</v>
      </c>
    </row>
    <row r="5310" spans="1:6" x14ac:dyDescent="0.3">
      <c r="A5310" s="3"/>
      <c r="B5310" s="4"/>
      <c r="C5310" s="3"/>
      <c r="D5310" s="4" t="s">
        <v>276</v>
      </c>
      <c r="E5310" s="3">
        <v>0.64500000000000002</v>
      </c>
    </row>
    <row r="5311" spans="1:6" ht="28.8" x14ac:dyDescent="0.3">
      <c r="A5311" s="3"/>
      <c r="B5311" s="4"/>
      <c r="C5311" s="3"/>
      <c r="D5311" s="4" t="s">
        <v>277</v>
      </c>
      <c r="E5311" s="3">
        <v>383</v>
      </c>
    </row>
    <row r="5312" spans="1:6" x14ac:dyDescent="0.3">
      <c r="A5312" s="3"/>
      <c r="B5312" s="4"/>
      <c r="C5312" s="3"/>
      <c r="D5312" s="3">
        <f>2500</f>
        <v>2500</v>
      </c>
      <c r="E5312" s="3">
        <v>426</v>
      </c>
      <c r="F5312" s="3">
        <f>E5312*D5312*2*PI()/60/550</f>
        <v>202.77552582261393</v>
      </c>
    </row>
    <row r="5313" spans="1:6" x14ac:dyDescent="0.3">
      <c r="A5313" s="3"/>
      <c r="B5313" s="4"/>
      <c r="C5313" s="3"/>
      <c r="D5313" s="3">
        <f>2600</f>
        <v>2600</v>
      </c>
      <c r="E5313" s="3">
        <v>432</v>
      </c>
      <c r="F5313" s="3">
        <f t="shared" ref="F5313:F5357" si="206">E5313*D5313*2*PI()/60/550</f>
        <v>213.85677990982157</v>
      </c>
    </row>
    <row r="5314" spans="1:6" x14ac:dyDescent="0.3">
      <c r="A5314" s="3"/>
      <c r="B5314" s="4"/>
      <c r="C5314" s="3"/>
      <c r="D5314" s="3">
        <f t="shared" ref="D5314:D5357" si="207">D5313+100</f>
        <v>2700</v>
      </c>
      <c r="E5314" s="3">
        <v>437</v>
      </c>
      <c r="F5314" s="3">
        <f t="shared" si="206"/>
        <v>224.65243466488468</v>
      </c>
    </row>
    <row r="5315" spans="1:6" x14ac:dyDescent="0.3">
      <c r="A5315" s="3"/>
      <c r="B5315" s="4"/>
      <c r="C5315" s="3"/>
      <c r="D5315" s="3">
        <f t="shared" si="207"/>
        <v>2800</v>
      </c>
      <c r="E5315" s="3">
        <v>439</v>
      </c>
      <c r="F5315" s="3">
        <f t="shared" si="206"/>
        <v>234.03913271470145</v>
      </c>
    </row>
    <row r="5316" spans="1:6" x14ac:dyDescent="0.3">
      <c r="A5316" s="3"/>
      <c r="B5316" s="4"/>
      <c r="C5316" s="3"/>
      <c r="D5316" s="3">
        <f t="shared" si="207"/>
        <v>2900</v>
      </c>
      <c r="E5316" s="3">
        <v>439</v>
      </c>
      <c r="F5316" s="3">
        <f t="shared" si="206"/>
        <v>242.39767316879795</v>
      </c>
    </row>
    <row r="5317" spans="1:6" x14ac:dyDescent="0.3">
      <c r="A5317" s="3"/>
      <c r="B5317" s="4"/>
      <c r="C5317" s="3"/>
      <c r="D5317" s="3">
        <f>D5316+100</f>
        <v>3000</v>
      </c>
      <c r="E5317" s="3">
        <v>443</v>
      </c>
      <c r="F5317" s="3">
        <f t="shared" si="206"/>
        <v>253.04100828005059</v>
      </c>
    </row>
    <row r="5318" spans="1:6" x14ac:dyDescent="0.3">
      <c r="A5318" s="3"/>
      <c r="B5318" s="4"/>
      <c r="C5318" s="3"/>
      <c r="D5318" s="3">
        <f t="shared" si="207"/>
        <v>3100</v>
      </c>
      <c r="E5318" s="3">
        <v>449</v>
      </c>
      <c r="F5318" s="3">
        <f t="shared" si="206"/>
        <v>265.01714027464442</v>
      </c>
    </row>
    <row r="5319" spans="1:6" x14ac:dyDescent="0.3">
      <c r="A5319" s="3"/>
      <c r="B5319" s="4"/>
      <c r="C5319" s="3"/>
      <c r="D5319" s="3">
        <f t="shared" si="207"/>
        <v>3200</v>
      </c>
      <c r="E5319" s="3">
        <v>457</v>
      </c>
      <c r="F5319" s="3">
        <f t="shared" si="206"/>
        <v>278.44030888543716</v>
      </c>
    </row>
    <row r="5320" spans="1:6" x14ac:dyDescent="0.3">
      <c r="A5320" s="3"/>
      <c r="B5320" s="4"/>
      <c r="C5320" s="3"/>
      <c r="D5320" s="3">
        <f t="shared" si="207"/>
        <v>3300</v>
      </c>
      <c r="E5320" s="3">
        <v>463</v>
      </c>
      <c r="F5320" s="3">
        <f t="shared" si="206"/>
        <v>290.91147972241481</v>
      </c>
    </row>
    <row r="5321" spans="1:6" x14ac:dyDescent="0.3">
      <c r="A5321" s="3"/>
      <c r="B5321" s="4"/>
      <c r="C5321" s="3"/>
      <c r="D5321" s="3">
        <f t="shared" si="207"/>
        <v>3400</v>
      </c>
      <c r="E5321" s="3">
        <v>464</v>
      </c>
      <c r="F5321" s="3">
        <f t="shared" si="206"/>
        <v>300.37433759413682</v>
      </c>
    </row>
    <row r="5322" spans="1:6" x14ac:dyDescent="0.3">
      <c r="A5322" s="3"/>
      <c r="B5322" s="4"/>
      <c r="C5322" s="3"/>
      <c r="D5322" s="3">
        <f t="shared" si="207"/>
        <v>3500</v>
      </c>
      <c r="E5322" s="3">
        <v>464</v>
      </c>
      <c r="F5322" s="3">
        <f t="shared" si="206"/>
        <v>309.20887693514084</v>
      </c>
    </row>
    <row r="5323" spans="1:6" x14ac:dyDescent="0.3">
      <c r="A5323" s="3"/>
      <c r="B5323" s="4"/>
      <c r="C5323" s="3"/>
      <c r="D5323" s="3">
        <f t="shared" si="207"/>
        <v>3600</v>
      </c>
      <c r="E5323" s="3">
        <v>462</v>
      </c>
      <c r="F5323" s="3">
        <f t="shared" si="206"/>
        <v>316.67253948185112</v>
      </c>
    </row>
    <row r="5324" spans="1:6" x14ac:dyDescent="0.3">
      <c r="A5324" s="3"/>
      <c r="B5324" s="4"/>
      <c r="C5324" s="3"/>
      <c r="D5324" s="3">
        <f t="shared" si="207"/>
        <v>3700</v>
      </c>
      <c r="E5324" s="3">
        <v>460</v>
      </c>
      <c r="F5324" s="3">
        <f t="shared" si="206"/>
        <v>324.06004220665625</v>
      </c>
    </row>
    <row r="5325" spans="1:6" x14ac:dyDescent="0.3">
      <c r="A5325" s="3"/>
      <c r="B5325" s="4"/>
      <c r="C5325" s="3"/>
      <c r="D5325" s="3">
        <f t="shared" si="207"/>
        <v>3800</v>
      </c>
      <c r="E5325" s="3">
        <v>455</v>
      </c>
      <c r="F5325" s="3">
        <f t="shared" si="206"/>
        <v>329.2008301852577</v>
      </c>
    </row>
    <row r="5326" spans="1:6" x14ac:dyDescent="0.3">
      <c r="A5326" s="3"/>
      <c r="B5326" s="4"/>
      <c r="C5326" s="3"/>
      <c r="D5326" s="3">
        <f t="shared" si="207"/>
        <v>3900</v>
      </c>
      <c r="E5326" s="3">
        <v>453</v>
      </c>
      <c r="F5326" s="3">
        <f t="shared" si="206"/>
        <v>336.37889339982348</v>
      </c>
    </row>
    <row r="5327" spans="1:6" x14ac:dyDescent="0.3">
      <c r="A5327" s="3"/>
      <c r="B5327" s="4"/>
      <c r="C5327" s="3"/>
      <c r="D5327" s="3">
        <f t="shared" si="207"/>
        <v>4000</v>
      </c>
      <c r="E5327" s="3">
        <v>458</v>
      </c>
      <c r="F5327" s="3">
        <f t="shared" si="206"/>
        <v>348.81198432584853</v>
      </c>
    </row>
    <row r="5328" spans="1:6" x14ac:dyDescent="0.3">
      <c r="A5328" s="3"/>
      <c r="B5328" s="4"/>
      <c r="C5328" s="3"/>
      <c r="D5328" s="3">
        <f t="shared" si="207"/>
        <v>4100</v>
      </c>
      <c r="E5328" s="3">
        <v>468</v>
      </c>
      <c r="F5328" s="3">
        <f t="shared" si="206"/>
        <v>365.33866567927845</v>
      </c>
    </row>
    <row r="5329" spans="1:6" x14ac:dyDescent="0.3">
      <c r="A5329" s="3"/>
      <c r="B5329" s="4"/>
      <c r="C5329" s="3"/>
      <c r="D5329" s="3">
        <f t="shared" si="207"/>
        <v>4200</v>
      </c>
      <c r="E5329" s="3">
        <v>480</v>
      </c>
      <c r="F5329" s="3">
        <f t="shared" si="206"/>
        <v>383.84550240224382</v>
      </c>
    </row>
    <row r="5330" spans="1:6" x14ac:dyDescent="0.3">
      <c r="A5330" s="3"/>
      <c r="B5330" s="4"/>
      <c r="C5330" s="3"/>
      <c r="D5330" s="3">
        <f t="shared" si="207"/>
        <v>4300</v>
      </c>
      <c r="E5330" s="3">
        <v>493</v>
      </c>
      <c r="F5330" s="3">
        <f t="shared" si="206"/>
        <v>403.6280161421214</v>
      </c>
    </row>
    <row r="5331" spans="1:6" x14ac:dyDescent="0.3">
      <c r="A5331" s="3"/>
      <c r="B5331" s="4"/>
      <c r="C5331" s="3"/>
      <c r="D5331" s="3">
        <f t="shared" si="207"/>
        <v>4400</v>
      </c>
      <c r="E5331" s="3">
        <v>506</v>
      </c>
      <c r="F5331" s="3">
        <f t="shared" si="206"/>
        <v>423.90556872438276</v>
      </c>
    </row>
    <row r="5332" spans="1:6" x14ac:dyDescent="0.3">
      <c r="A5332" s="3"/>
      <c r="B5332" s="4"/>
      <c r="C5332" s="3"/>
      <c r="D5332" s="3">
        <f t="shared" si="207"/>
        <v>4500</v>
      </c>
      <c r="E5332" s="3">
        <v>514</v>
      </c>
      <c r="F5332" s="3">
        <f t="shared" si="206"/>
        <v>440.39417016686008</v>
      </c>
    </row>
    <row r="5333" spans="1:6" x14ac:dyDescent="0.3">
      <c r="A5333" s="3"/>
      <c r="B5333" s="4"/>
      <c r="C5333" s="3"/>
      <c r="D5333" s="3">
        <f t="shared" si="207"/>
        <v>4600</v>
      </c>
      <c r="E5333" s="3">
        <v>523</v>
      </c>
      <c r="F5333" s="3">
        <f t="shared" si="206"/>
        <v>458.06324884886817</v>
      </c>
    </row>
    <row r="5334" spans="1:6" x14ac:dyDescent="0.3">
      <c r="A5334" s="3"/>
      <c r="B5334" s="4"/>
      <c r="C5334" s="3"/>
      <c r="D5334" s="3">
        <f t="shared" si="207"/>
        <v>4700</v>
      </c>
      <c r="E5334" s="3">
        <v>530</v>
      </c>
      <c r="F5334" s="3">
        <f t="shared" si="206"/>
        <v>474.28529091467726</v>
      </c>
    </row>
    <row r="5335" spans="1:6" x14ac:dyDescent="0.3">
      <c r="A5335" s="3"/>
      <c r="B5335" s="4"/>
      <c r="C5335" s="3"/>
      <c r="D5335" s="3">
        <f t="shared" si="207"/>
        <v>4800</v>
      </c>
      <c r="E5335" s="3">
        <v>534</v>
      </c>
      <c r="F5335" s="3">
        <f t="shared" si="206"/>
        <v>488.03213876856711</v>
      </c>
    </row>
    <row r="5336" spans="1:6" x14ac:dyDescent="0.3">
      <c r="A5336" s="3"/>
      <c r="B5336" s="4"/>
      <c r="C5336" s="3"/>
      <c r="D5336" s="3">
        <f t="shared" si="207"/>
        <v>4900</v>
      </c>
      <c r="E5336" s="3">
        <v>536</v>
      </c>
      <c r="F5336" s="3">
        <f t="shared" si="206"/>
        <v>500.06539062958984</v>
      </c>
    </row>
    <row r="5337" spans="1:6" x14ac:dyDescent="0.3">
      <c r="A5337" s="3"/>
      <c r="B5337" s="4"/>
      <c r="C5337" s="3"/>
      <c r="D5337" s="3">
        <f t="shared" si="207"/>
        <v>5000</v>
      </c>
      <c r="E5337" s="3">
        <v>536</v>
      </c>
      <c r="F5337" s="3">
        <f t="shared" si="206"/>
        <v>510.2708067648876</v>
      </c>
    </row>
    <row r="5338" spans="1:6" x14ac:dyDescent="0.3">
      <c r="A5338" s="3"/>
      <c r="B5338" s="4"/>
      <c r="C5338" s="3"/>
      <c r="D5338" s="3">
        <f t="shared" si="207"/>
        <v>5100</v>
      </c>
      <c r="E5338" s="3">
        <v>536</v>
      </c>
      <c r="F5338" s="3">
        <f t="shared" si="206"/>
        <v>520.47622290018546</v>
      </c>
    </row>
    <row r="5339" spans="1:6" x14ac:dyDescent="0.3">
      <c r="A5339" s="3"/>
      <c r="B5339" s="4"/>
      <c r="C5339" s="3"/>
      <c r="D5339" s="3">
        <f t="shared" si="207"/>
        <v>5200</v>
      </c>
      <c r="E5339" s="3">
        <v>534</v>
      </c>
      <c r="F5339" s="3">
        <f t="shared" si="206"/>
        <v>528.70148366594788</v>
      </c>
    </row>
    <row r="5340" spans="1:6" x14ac:dyDescent="0.3">
      <c r="A5340" s="3"/>
      <c r="B5340" s="4"/>
      <c r="C5340" s="3"/>
      <c r="D5340" s="3">
        <f t="shared" si="207"/>
        <v>5300</v>
      </c>
      <c r="E5340" s="3">
        <v>530</v>
      </c>
      <c r="F5340" s="3">
        <f t="shared" si="206"/>
        <v>534.83234932931691</v>
      </c>
    </row>
    <row r="5341" spans="1:6" x14ac:dyDescent="0.3">
      <c r="A5341" s="3"/>
      <c r="B5341" s="4"/>
      <c r="C5341" s="3"/>
      <c r="D5341" s="3">
        <f t="shared" si="207"/>
        <v>5400</v>
      </c>
      <c r="E5341" s="3">
        <v>528</v>
      </c>
      <c r="F5341" s="3">
        <f t="shared" si="206"/>
        <v>542.86721054031625</v>
      </c>
    </row>
    <row r="5342" spans="1:6" x14ac:dyDescent="0.3">
      <c r="A5342" s="3"/>
      <c r="B5342" s="4"/>
      <c r="C5342" s="3"/>
      <c r="D5342" s="3">
        <f t="shared" si="207"/>
        <v>5500</v>
      </c>
      <c r="E5342" s="3">
        <v>523</v>
      </c>
      <c r="F5342" s="3">
        <f t="shared" si="206"/>
        <v>547.6843192758206</v>
      </c>
    </row>
    <row r="5343" spans="1:6" x14ac:dyDescent="0.3">
      <c r="A5343" s="3"/>
      <c r="B5343" s="4"/>
      <c r="C5343" s="3"/>
      <c r="D5343" s="3">
        <f t="shared" si="207"/>
        <v>5600</v>
      </c>
      <c r="E5343" s="3">
        <v>523</v>
      </c>
      <c r="F5343" s="3">
        <f t="shared" si="206"/>
        <v>557.6422159899264</v>
      </c>
    </row>
    <row r="5344" spans="1:6" x14ac:dyDescent="0.3">
      <c r="A5344" s="3"/>
      <c r="B5344" s="4"/>
      <c r="C5344" s="3"/>
      <c r="D5344" s="3">
        <f t="shared" si="207"/>
        <v>5700</v>
      </c>
      <c r="E5344" s="3">
        <v>522</v>
      </c>
      <c r="F5344" s="3">
        <f t="shared" si="206"/>
        <v>566.51483524188302</v>
      </c>
    </row>
    <row r="5345" spans="1:6" x14ac:dyDescent="0.3">
      <c r="A5345" s="3"/>
      <c r="B5345" s="4"/>
      <c r="C5345" s="3"/>
      <c r="D5345" s="3">
        <f t="shared" si="207"/>
        <v>5800</v>
      </c>
      <c r="E5345" s="3">
        <v>519</v>
      </c>
      <c r="F5345" s="3">
        <f t="shared" si="206"/>
        <v>573.14073974763608</v>
      </c>
    </row>
    <row r="5346" spans="1:6" x14ac:dyDescent="0.3">
      <c r="A5346" s="3"/>
      <c r="B5346" s="4"/>
      <c r="C5346" s="3"/>
      <c r="D5346" s="3">
        <f t="shared" si="207"/>
        <v>5900</v>
      </c>
      <c r="E5346" s="3">
        <v>517</v>
      </c>
      <c r="F5346" s="3">
        <f t="shared" si="206"/>
        <v>580.7757618936331</v>
      </c>
    </row>
    <row r="5347" spans="1:6" x14ac:dyDescent="0.3">
      <c r="A5347" s="3"/>
      <c r="B5347" s="4"/>
      <c r="C5347" s="3"/>
      <c r="D5347" s="3">
        <f t="shared" si="207"/>
        <v>6000</v>
      </c>
      <c r="E5347" s="3">
        <v>515</v>
      </c>
      <c r="F5347" s="3">
        <f t="shared" si="206"/>
        <v>588.33462421772492</v>
      </c>
    </row>
    <row r="5348" spans="1:6" x14ac:dyDescent="0.3">
      <c r="A5348" s="3"/>
      <c r="B5348" s="4"/>
      <c r="C5348" s="3"/>
      <c r="D5348" s="3">
        <f t="shared" si="207"/>
        <v>6100</v>
      </c>
      <c r="E5348" s="3">
        <v>511</v>
      </c>
      <c r="F5348" s="3">
        <f t="shared" si="206"/>
        <v>593.49445215180276</v>
      </c>
    </row>
    <row r="5349" spans="1:6" x14ac:dyDescent="0.3">
      <c r="A5349" s="3"/>
      <c r="B5349" s="4"/>
      <c r="C5349" s="3"/>
      <c r="D5349" s="3">
        <f t="shared" si="207"/>
        <v>6200</v>
      </c>
      <c r="E5349" s="3">
        <v>505</v>
      </c>
      <c r="F5349" s="3">
        <f t="shared" si="206"/>
        <v>596.14100596300864</v>
      </c>
    </row>
    <row r="5350" spans="1:6" x14ac:dyDescent="0.3">
      <c r="A5350" s="3"/>
      <c r="B5350" s="4"/>
      <c r="C5350" s="3"/>
      <c r="D5350" s="3">
        <f t="shared" si="207"/>
        <v>6300</v>
      </c>
      <c r="E5350" s="3">
        <v>501</v>
      </c>
      <c r="F5350" s="3">
        <f t="shared" si="206"/>
        <v>600.95811469851299</v>
      </c>
    </row>
    <row r="5351" spans="1:6" x14ac:dyDescent="0.3">
      <c r="A5351" s="3"/>
      <c r="B5351" s="4"/>
      <c r="C5351" s="3"/>
      <c r="D5351" s="3">
        <f t="shared" si="207"/>
        <v>6400</v>
      </c>
      <c r="E5351" s="3">
        <v>495</v>
      </c>
      <c r="F5351" s="3">
        <f t="shared" si="206"/>
        <v>603.18578948924016</v>
      </c>
    </row>
    <row r="5352" spans="1:6" x14ac:dyDescent="0.3">
      <c r="A5352" s="3"/>
      <c r="B5352" s="4"/>
      <c r="C5352" s="3"/>
      <c r="D5352" s="3">
        <f t="shared" si="207"/>
        <v>6500</v>
      </c>
      <c r="E5352" s="3">
        <v>489</v>
      </c>
      <c r="F5352" s="3">
        <f t="shared" si="206"/>
        <v>605.18498481425195</v>
      </c>
    </row>
    <row r="5353" spans="1:6" x14ac:dyDescent="0.3">
      <c r="A5353" s="3"/>
      <c r="B5353" s="4"/>
      <c r="C5353" s="3"/>
      <c r="D5353" s="3">
        <f t="shared" si="207"/>
        <v>6600</v>
      </c>
      <c r="E5353" s="3"/>
      <c r="F5353" s="3">
        <f t="shared" si="206"/>
        <v>0</v>
      </c>
    </row>
    <row r="5354" spans="1:6" x14ac:dyDescent="0.3">
      <c r="A5354" s="3"/>
      <c r="B5354" s="4"/>
      <c r="C5354" s="3"/>
      <c r="D5354" s="3">
        <f t="shared" si="207"/>
        <v>6700</v>
      </c>
      <c r="E5354" s="3"/>
      <c r="F5354" s="3">
        <f t="shared" si="206"/>
        <v>0</v>
      </c>
    </row>
    <row r="5355" spans="1:6" x14ac:dyDescent="0.3">
      <c r="A5355" s="3"/>
      <c r="B5355" s="4"/>
      <c r="C5355" s="3"/>
      <c r="D5355" s="3">
        <f t="shared" si="207"/>
        <v>6800</v>
      </c>
      <c r="E5355" s="3"/>
      <c r="F5355" s="3">
        <f t="shared" si="206"/>
        <v>0</v>
      </c>
    </row>
    <row r="5356" spans="1:6" x14ac:dyDescent="0.3">
      <c r="A5356" s="3"/>
      <c r="B5356" s="4"/>
      <c r="C5356" s="3"/>
      <c r="D5356" s="3">
        <f t="shared" si="207"/>
        <v>6900</v>
      </c>
      <c r="E5356" s="3"/>
      <c r="F5356" s="3">
        <f t="shared" si="206"/>
        <v>0</v>
      </c>
    </row>
    <row r="5357" spans="1:6" x14ac:dyDescent="0.3">
      <c r="A5357" s="3"/>
      <c r="B5357" s="4"/>
      <c r="C5357" s="3"/>
      <c r="D5357" s="3">
        <f t="shared" si="207"/>
        <v>7000</v>
      </c>
      <c r="E5357" s="3"/>
      <c r="F5357" s="3">
        <f t="shared" si="206"/>
        <v>0</v>
      </c>
    </row>
    <row r="5358" spans="1:6" x14ac:dyDescent="0.3">
      <c r="A5358" s="3"/>
      <c r="B5358" s="4" t="s">
        <v>193</v>
      </c>
      <c r="C5358" s="3" t="s">
        <v>194</v>
      </c>
      <c r="D5358" s="3" t="s">
        <v>272</v>
      </c>
      <c r="E5358" s="3">
        <v>4.125</v>
      </c>
    </row>
    <row r="5359" spans="1:6" x14ac:dyDescent="0.3">
      <c r="A5359" s="3"/>
      <c r="B5359" s="4"/>
      <c r="C5359" s="3">
        <v>11</v>
      </c>
      <c r="D5359" s="3" t="s">
        <v>273</v>
      </c>
      <c r="E5359" s="3">
        <v>4.1849999999999996</v>
      </c>
    </row>
    <row r="5360" spans="1:6" x14ac:dyDescent="0.3">
      <c r="A5360" s="3"/>
      <c r="B5360" s="4"/>
      <c r="C5360" s="3"/>
      <c r="D5360" s="4" t="s">
        <v>274</v>
      </c>
      <c r="E5360" s="3">
        <v>2.2000000000000002</v>
      </c>
    </row>
    <row r="5361" spans="1:6" x14ac:dyDescent="0.3">
      <c r="A5361" s="3"/>
      <c r="B5361" s="4"/>
      <c r="C5361" s="3"/>
      <c r="D5361" s="4" t="s">
        <v>275</v>
      </c>
      <c r="E5361" s="3">
        <v>236</v>
      </c>
    </row>
    <row r="5362" spans="1:6" x14ac:dyDescent="0.3">
      <c r="A5362" s="3"/>
      <c r="B5362" s="4"/>
      <c r="C5362" s="3"/>
      <c r="D5362" s="4" t="s">
        <v>276</v>
      </c>
      <c r="E5362" s="3">
        <v>0.63500000000000001</v>
      </c>
    </row>
    <row r="5363" spans="1:6" ht="28.8" x14ac:dyDescent="0.3">
      <c r="A5363" s="3"/>
      <c r="B5363" s="4"/>
      <c r="C5363" s="3"/>
      <c r="D5363" s="4" t="s">
        <v>277</v>
      </c>
      <c r="E5363" s="3">
        <v>454</v>
      </c>
    </row>
    <row r="5364" spans="1:6" x14ac:dyDescent="0.3">
      <c r="A5364" s="3"/>
      <c r="B5364" s="4"/>
      <c r="C5364" s="3"/>
      <c r="D5364" s="3">
        <f>2500</f>
        <v>2500</v>
      </c>
      <c r="E5364" s="3">
        <v>459</v>
      </c>
      <c r="F5364" s="3">
        <f>E5364*D5364*2*PI()/60/550</f>
        <v>218.48348909056287</v>
      </c>
    </row>
    <row r="5365" spans="1:6" x14ac:dyDescent="0.3">
      <c r="A5365" s="3"/>
      <c r="B5365" s="4"/>
      <c r="C5365" s="3"/>
      <c r="D5365" s="3">
        <f>2600</f>
        <v>2600</v>
      </c>
      <c r="E5365" s="3"/>
      <c r="F5365" s="3">
        <f t="shared" ref="F5365:F5409" si="208">E5365*D5365*2*PI()/60/550</f>
        <v>0</v>
      </c>
    </row>
    <row r="5366" spans="1:6" x14ac:dyDescent="0.3">
      <c r="A5366" s="3"/>
      <c r="B5366" s="4"/>
      <c r="C5366" s="3"/>
      <c r="D5366" s="3">
        <f t="shared" ref="D5366:D5409" si="209">D5365+100</f>
        <v>2700</v>
      </c>
      <c r="E5366" s="3"/>
      <c r="F5366" s="3">
        <f t="shared" si="208"/>
        <v>0</v>
      </c>
    </row>
    <row r="5367" spans="1:6" x14ac:dyDescent="0.3">
      <c r="A5367" s="3"/>
      <c r="B5367" s="4"/>
      <c r="C5367" s="3"/>
      <c r="D5367" s="3">
        <f t="shared" si="209"/>
        <v>2800</v>
      </c>
      <c r="E5367" s="3">
        <v>480</v>
      </c>
      <c r="F5367" s="3">
        <f t="shared" si="208"/>
        <v>255.89700160149584</v>
      </c>
    </row>
    <row r="5368" spans="1:6" x14ac:dyDescent="0.3">
      <c r="A5368" s="3"/>
      <c r="B5368" s="4"/>
      <c r="C5368" s="3"/>
      <c r="D5368" s="3">
        <f t="shared" si="209"/>
        <v>2900</v>
      </c>
      <c r="E5368" s="3"/>
      <c r="F5368" s="3">
        <f t="shared" si="208"/>
        <v>0</v>
      </c>
    </row>
    <row r="5369" spans="1:6" x14ac:dyDescent="0.3">
      <c r="A5369" s="3"/>
      <c r="B5369" s="4"/>
      <c r="C5369" s="3"/>
      <c r="D5369" s="3">
        <f>D5368+100</f>
        <v>3000</v>
      </c>
      <c r="E5369" s="3">
        <v>500</v>
      </c>
      <c r="F5369" s="3">
        <f t="shared" si="208"/>
        <v>285.59933214452661</v>
      </c>
    </row>
    <row r="5370" spans="1:6" x14ac:dyDescent="0.3">
      <c r="A5370" s="3"/>
      <c r="B5370" s="4"/>
      <c r="C5370" s="3"/>
      <c r="D5370" s="3">
        <f t="shared" si="209"/>
        <v>3100</v>
      </c>
      <c r="E5370" s="3"/>
      <c r="F5370" s="3">
        <f t="shared" si="208"/>
        <v>0</v>
      </c>
    </row>
    <row r="5371" spans="1:6" x14ac:dyDescent="0.3">
      <c r="A5371" s="3"/>
      <c r="B5371" s="4"/>
      <c r="C5371" s="3"/>
      <c r="D5371" s="3">
        <f t="shared" si="209"/>
        <v>3200</v>
      </c>
      <c r="E5371" s="3">
        <v>505</v>
      </c>
      <c r="F5371" s="3">
        <f t="shared" si="208"/>
        <v>307.68568049703669</v>
      </c>
    </row>
    <row r="5372" spans="1:6" x14ac:dyDescent="0.3">
      <c r="A5372" s="3"/>
      <c r="B5372" s="4"/>
      <c r="C5372" s="3"/>
      <c r="D5372" s="3">
        <f t="shared" si="209"/>
        <v>3300</v>
      </c>
      <c r="E5372" s="3"/>
      <c r="F5372" s="3">
        <f t="shared" si="208"/>
        <v>0</v>
      </c>
    </row>
    <row r="5373" spans="1:6" x14ac:dyDescent="0.3">
      <c r="A5373" s="3"/>
      <c r="B5373" s="4"/>
      <c r="C5373" s="3"/>
      <c r="D5373" s="3">
        <f t="shared" si="209"/>
        <v>3400</v>
      </c>
      <c r="E5373" s="3">
        <v>510</v>
      </c>
      <c r="F5373" s="3">
        <f t="shared" si="208"/>
        <v>330.15282795907279</v>
      </c>
    </row>
    <row r="5374" spans="1:6" x14ac:dyDescent="0.3">
      <c r="A5374" s="3"/>
      <c r="B5374" s="4"/>
      <c r="C5374" s="3"/>
      <c r="D5374" s="3">
        <f t="shared" si="209"/>
        <v>3500</v>
      </c>
      <c r="E5374" s="3"/>
      <c r="F5374" s="3">
        <f t="shared" si="208"/>
        <v>0</v>
      </c>
    </row>
    <row r="5375" spans="1:6" x14ac:dyDescent="0.3">
      <c r="A5375" s="3"/>
      <c r="B5375" s="4"/>
      <c r="C5375" s="3"/>
      <c r="D5375" s="3">
        <f t="shared" si="209"/>
        <v>3600</v>
      </c>
      <c r="E5375" s="3">
        <v>515</v>
      </c>
      <c r="F5375" s="3">
        <f t="shared" si="208"/>
        <v>353.00077453063494</v>
      </c>
    </row>
    <row r="5376" spans="1:6" x14ac:dyDescent="0.3">
      <c r="A5376" s="3"/>
      <c r="B5376" s="4"/>
      <c r="C5376" s="3"/>
      <c r="D5376" s="3">
        <f t="shared" si="209"/>
        <v>3700</v>
      </c>
      <c r="E5376" s="3"/>
      <c r="F5376" s="3">
        <f t="shared" si="208"/>
        <v>0</v>
      </c>
    </row>
    <row r="5377" spans="1:6" x14ac:dyDescent="0.3">
      <c r="A5377" s="3"/>
      <c r="B5377" s="4"/>
      <c r="C5377" s="3"/>
      <c r="D5377" s="3">
        <f t="shared" si="209"/>
        <v>3800</v>
      </c>
      <c r="E5377" s="3">
        <v>520</v>
      </c>
      <c r="F5377" s="3">
        <f t="shared" si="208"/>
        <v>376.22952021172307</v>
      </c>
    </row>
    <row r="5378" spans="1:6" x14ac:dyDescent="0.3">
      <c r="A5378" s="3"/>
      <c r="B5378" s="4"/>
      <c r="C5378" s="3"/>
      <c r="D5378" s="3">
        <f t="shared" si="209"/>
        <v>3900</v>
      </c>
      <c r="E5378" s="3"/>
      <c r="F5378" s="3">
        <f t="shared" si="208"/>
        <v>0</v>
      </c>
    </row>
    <row r="5379" spans="1:6" x14ac:dyDescent="0.3">
      <c r="A5379" s="3"/>
      <c r="B5379" s="4"/>
      <c r="C5379" s="3"/>
      <c r="D5379" s="3">
        <f t="shared" si="209"/>
        <v>4000</v>
      </c>
      <c r="E5379" s="3">
        <v>550</v>
      </c>
      <c r="F5379" s="3">
        <f t="shared" si="208"/>
        <v>418.87902047863906</v>
      </c>
    </row>
    <row r="5380" spans="1:6" x14ac:dyDescent="0.3">
      <c r="A5380" s="3"/>
      <c r="B5380" s="4"/>
      <c r="C5380" s="3"/>
      <c r="D5380" s="3">
        <f t="shared" si="209"/>
        <v>4100</v>
      </c>
      <c r="E5380" s="3"/>
      <c r="F5380" s="3">
        <f t="shared" si="208"/>
        <v>0</v>
      </c>
    </row>
    <row r="5381" spans="1:6" x14ac:dyDescent="0.3">
      <c r="A5381" s="3"/>
      <c r="B5381" s="4"/>
      <c r="C5381" s="3"/>
      <c r="D5381" s="3">
        <f t="shared" si="209"/>
        <v>4200</v>
      </c>
      <c r="E5381" s="3">
        <v>570</v>
      </c>
      <c r="F5381" s="3">
        <f t="shared" si="208"/>
        <v>455.81653410266455</v>
      </c>
    </row>
    <row r="5382" spans="1:6" x14ac:dyDescent="0.3">
      <c r="A5382" s="3"/>
      <c r="B5382" s="4"/>
      <c r="C5382" s="3"/>
      <c r="D5382" s="3">
        <f t="shared" si="209"/>
        <v>4300</v>
      </c>
      <c r="E5382" s="3"/>
      <c r="F5382" s="3">
        <f t="shared" si="208"/>
        <v>0</v>
      </c>
    </row>
    <row r="5383" spans="1:6" x14ac:dyDescent="0.3">
      <c r="A5383" s="3"/>
      <c r="B5383" s="4"/>
      <c r="C5383" s="3"/>
      <c r="D5383" s="3">
        <f t="shared" si="209"/>
        <v>4400</v>
      </c>
      <c r="E5383" s="3">
        <v>580</v>
      </c>
      <c r="F5383" s="3">
        <f t="shared" si="208"/>
        <v>485.89966375522135</v>
      </c>
    </row>
    <row r="5384" spans="1:6" x14ac:dyDescent="0.3">
      <c r="A5384" s="3"/>
      <c r="B5384" s="4"/>
      <c r="C5384" s="3"/>
      <c r="D5384" s="3">
        <f t="shared" si="209"/>
        <v>4500</v>
      </c>
      <c r="E5384" s="3"/>
      <c r="F5384" s="3">
        <f t="shared" si="208"/>
        <v>0</v>
      </c>
    </row>
    <row r="5385" spans="1:6" x14ac:dyDescent="0.3">
      <c r="A5385" s="3"/>
      <c r="B5385" s="4"/>
      <c r="C5385" s="3"/>
      <c r="D5385" s="3">
        <f t="shared" si="209"/>
        <v>4600</v>
      </c>
      <c r="E5385" s="3">
        <v>590</v>
      </c>
      <c r="F5385" s="3">
        <f t="shared" si="208"/>
        <v>516.74439162683029</v>
      </c>
    </row>
    <row r="5386" spans="1:6" x14ac:dyDescent="0.3">
      <c r="A5386" s="3"/>
      <c r="B5386" s="4"/>
      <c r="C5386" s="3"/>
      <c r="D5386" s="3">
        <f t="shared" si="209"/>
        <v>4700</v>
      </c>
      <c r="E5386" s="3"/>
      <c r="F5386" s="3">
        <f t="shared" si="208"/>
        <v>0</v>
      </c>
    </row>
    <row r="5387" spans="1:6" x14ac:dyDescent="0.3">
      <c r="A5387" s="3"/>
      <c r="B5387" s="4"/>
      <c r="C5387" s="3"/>
      <c r="D5387" s="3">
        <f t="shared" si="209"/>
        <v>4800</v>
      </c>
      <c r="E5387" s="3">
        <v>595</v>
      </c>
      <c r="F5387" s="3">
        <f t="shared" si="208"/>
        <v>543.78112840317874</v>
      </c>
    </row>
    <row r="5388" spans="1:6" x14ac:dyDescent="0.3">
      <c r="A5388" s="3"/>
      <c r="B5388" s="4"/>
      <c r="C5388" s="3"/>
      <c r="D5388" s="3">
        <f t="shared" si="209"/>
        <v>4900</v>
      </c>
      <c r="E5388" s="3"/>
      <c r="F5388" s="3">
        <f t="shared" si="208"/>
        <v>0</v>
      </c>
    </row>
    <row r="5389" spans="1:6" x14ac:dyDescent="0.3">
      <c r="A5389" s="3"/>
      <c r="B5389" s="4"/>
      <c r="C5389" s="3"/>
      <c r="D5389" s="3">
        <f t="shared" si="209"/>
        <v>5000</v>
      </c>
      <c r="E5389" s="3">
        <v>590</v>
      </c>
      <c r="F5389" s="3">
        <f t="shared" si="208"/>
        <v>561.6786865509024</v>
      </c>
    </row>
    <row r="5390" spans="1:6" x14ac:dyDescent="0.3">
      <c r="A5390" s="3"/>
      <c r="B5390" s="4"/>
      <c r="C5390" s="3"/>
      <c r="D5390" s="3">
        <f t="shared" si="209"/>
        <v>5100</v>
      </c>
      <c r="E5390" s="3"/>
      <c r="F5390" s="3">
        <f t="shared" si="208"/>
        <v>0</v>
      </c>
    </row>
    <row r="5391" spans="1:6" x14ac:dyDescent="0.3">
      <c r="A5391" s="3"/>
      <c r="B5391" s="4"/>
      <c r="C5391" s="3"/>
      <c r="D5391" s="3">
        <f t="shared" si="209"/>
        <v>5200</v>
      </c>
      <c r="E5391" s="3">
        <v>585</v>
      </c>
      <c r="F5391" s="3">
        <f t="shared" si="208"/>
        <v>579.19544558910002</v>
      </c>
    </row>
    <row r="5392" spans="1:6" x14ac:dyDescent="0.3">
      <c r="A5392" s="3"/>
      <c r="B5392" s="4"/>
      <c r="C5392" s="3"/>
      <c r="D5392" s="3">
        <f t="shared" si="209"/>
        <v>5300</v>
      </c>
      <c r="E5392" s="3"/>
      <c r="F5392" s="3">
        <f t="shared" si="208"/>
        <v>0</v>
      </c>
    </row>
    <row r="5393" spans="1:6" x14ac:dyDescent="0.3">
      <c r="A5393" s="3"/>
      <c r="B5393" s="4"/>
      <c r="C5393" s="3"/>
      <c r="D5393" s="3">
        <f t="shared" si="209"/>
        <v>5400</v>
      </c>
      <c r="E5393" s="3"/>
      <c r="F5393" s="3">
        <f t="shared" si="208"/>
        <v>0</v>
      </c>
    </row>
    <row r="5394" spans="1:6" x14ac:dyDescent="0.3">
      <c r="A5394" s="3"/>
      <c r="B5394" s="4"/>
      <c r="C5394" s="3"/>
      <c r="D5394" s="3">
        <f t="shared" si="209"/>
        <v>5500</v>
      </c>
      <c r="E5394" s="3"/>
      <c r="F5394" s="3">
        <f t="shared" si="208"/>
        <v>0</v>
      </c>
    </row>
    <row r="5395" spans="1:6" x14ac:dyDescent="0.3">
      <c r="A5395" s="3"/>
      <c r="B5395" s="4"/>
      <c r="C5395" s="3"/>
      <c r="D5395" s="3">
        <f t="shared" si="209"/>
        <v>5600</v>
      </c>
      <c r="E5395" s="3">
        <v>550</v>
      </c>
      <c r="F5395" s="3">
        <f t="shared" si="208"/>
        <v>586.43062867009473</v>
      </c>
    </row>
    <row r="5396" spans="1:6" x14ac:dyDescent="0.3">
      <c r="A5396" s="3"/>
      <c r="B5396" s="4"/>
      <c r="C5396" s="3"/>
      <c r="D5396" s="3">
        <f t="shared" si="209"/>
        <v>5700</v>
      </c>
      <c r="E5396" s="3"/>
      <c r="F5396" s="3">
        <f t="shared" si="208"/>
        <v>0</v>
      </c>
    </row>
    <row r="5397" spans="1:6" x14ac:dyDescent="0.3">
      <c r="A5397" s="3"/>
      <c r="B5397" s="4"/>
      <c r="C5397" s="3"/>
      <c r="D5397" s="3">
        <f t="shared" si="209"/>
        <v>5800</v>
      </c>
      <c r="E5397" s="3">
        <v>520</v>
      </c>
      <c r="F5397" s="3">
        <f t="shared" si="208"/>
        <v>574.24505716526164</v>
      </c>
    </row>
    <row r="5398" spans="1:6" x14ac:dyDescent="0.3">
      <c r="A5398" s="3"/>
      <c r="B5398" s="4"/>
      <c r="C5398" s="3"/>
      <c r="D5398" s="3">
        <f t="shared" si="209"/>
        <v>5900</v>
      </c>
      <c r="E5398" s="3"/>
      <c r="F5398" s="3">
        <f t="shared" si="208"/>
        <v>0</v>
      </c>
    </row>
    <row r="5399" spans="1:6" x14ac:dyDescent="0.3">
      <c r="A5399" s="3"/>
      <c r="B5399" s="4"/>
      <c r="C5399" s="3"/>
      <c r="D5399" s="3">
        <f t="shared" si="209"/>
        <v>6000</v>
      </c>
      <c r="E5399" s="3">
        <v>510</v>
      </c>
      <c r="F5399" s="3">
        <f t="shared" si="208"/>
        <v>582.62263757483436</v>
      </c>
    </row>
    <row r="5400" spans="1:6" x14ac:dyDescent="0.3">
      <c r="A5400" s="3"/>
      <c r="B5400" s="4"/>
      <c r="C5400" s="3"/>
      <c r="D5400" s="3">
        <f t="shared" si="209"/>
        <v>6100</v>
      </c>
      <c r="E5400" s="3"/>
      <c r="F5400" s="3">
        <f t="shared" si="208"/>
        <v>0</v>
      </c>
    </row>
    <row r="5401" spans="1:6" x14ac:dyDescent="0.3">
      <c r="A5401" s="3"/>
      <c r="B5401" s="4"/>
      <c r="C5401" s="3"/>
      <c r="D5401" s="3">
        <f t="shared" si="209"/>
        <v>6200</v>
      </c>
      <c r="E5401" s="3"/>
      <c r="F5401" s="3">
        <f t="shared" si="208"/>
        <v>0</v>
      </c>
    </row>
    <row r="5402" spans="1:6" x14ac:dyDescent="0.3">
      <c r="A5402" s="3"/>
      <c r="B5402" s="4"/>
      <c r="C5402" s="3"/>
      <c r="D5402" s="3">
        <f t="shared" si="209"/>
        <v>6300</v>
      </c>
      <c r="E5402" s="3"/>
      <c r="F5402" s="3">
        <f t="shared" si="208"/>
        <v>0</v>
      </c>
    </row>
    <row r="5403" spans="1:6" x14ac:dyDescent="0.3">
      <c r="A5403" s="3"/>
      <c r="B5403" s="4"/>
      <c r="C5403" s="3"/>
      <c r="D5403" s="3">
        <f t="shared" si="209"/>
        <v>6400</v>
      </c>
      <c r="E5403" s="3">
        <v>500</v>
      </c>
      <c r="F5403" s="3">
        <f t="shared" si="208"/>
        <v>609.27857524165688</v>
      </c>
    </row>
    <row r="5404" spans="1:6" x14ac:dyDescent="0.3">
      <c r="A5404" s="3"/>
      <c r="B5404" s="4"/>
      <c r="C5404" s="3"/>
      <c r="D5404" s="3">
        <f t="shared" si="209"/>
        <v>6500</v>
      </c>
      <c r="E5404" s="3"/>
      <c r="F5404" s="3">
        <f t="shared" si="208"/>
        <v>0</v>
      </c>
    </row>
    <row r="5405" spans="1:6" x14ac:dyDescent="0.3">
      <c r="A5405" s="3"/>
      <c r="B5405" s="4"/>
      <c r="C5405" s="3"/>
      <c r="D5405" s="3">
        <f t="shared" si="209"/>
        <v>6600</v>
      </c>
      <c r="E5405" s="3"/>
      <c r="F5405" s="3">
        <f t="shared" si="208"/>
        <v>0</v>
      </c>
    </row>
    <row r="5406" spans="1:6" x14ac:dyDescent="0.3">
      <c r="A5406" s="3"/>
      <c r="B5406" s="4"/>
      <c r="C5406" s="3"/>
      <c r="D5406" s="3">
        <f t="shared" si="209"/>
        <v>6700</v>
      </c>
      <c r="E5406" s="3"/>
      <c r="F5406" s="3">
        <f t="shared" si="208"/>
        <v>0</v>
      </c>
    </row>
    <row r="5407" spans="1:6" x14ac:dyDescent="0.3">
      <c r="A5407" s="3"/>
      <c r="B5407" s="4"/>
      <c r="C5407" s="3"/>
      <c r="D5407" s="3">
        <f t="shared" si="209"/>
        <v>6800</v>
      </c>
      <c r="E5407" s="3"/>
      <c r="F5407" s="3">
        <f t="shared" si="208"/>
        <v>0</v>
      </c>
    </row>
    <row r="5408" spans="1:6" x14ac:dyDescent="0.3">
      <c r="A5408" s="3"/>
      <c r="B5408" s="4"/>
      <c r="C5408" s="3"/>
      <c r="D5408" s="3">
        <f t="shared" si="209"/>
        <v>6900</v>
      </c>
      <c r="E5408" s="3"/>
      <c r="F5408" s="3">
        <f t="shared" si="208"/>
        <v>0</v>
      </c>
    </row>
    <row r="5409" spans="1:6" x14ac:dyDescent="0.3">
      <c r="A5409" s="3"/>
      <c r="B5409" s="4"/>
      <c r="C5409" s="3"/>
      <c r="D5409" s="3">
        <f t="shared" si="209"/>
        <v>7000</v>
      </c>
      <c r="E5409" s="3"/>
      <c r="F5409" s="3">
        <f t="shared" si="208"/>
        <v>0</v>
      </c>
    </row>
    <row r="5410" spans="1:6" x14ac:dyDescent="0.3">
      <c r="A5410" s="3"/>
      <c r="B5410" s="4" t="s">
        <v>174</v>
      </c>
      <c r="C5410" s="3" t="s">
        <v>175</v>
      </c>
      <c r="D5410" s="3" t="s">
        <v>272</v>
      </c>
      <c r="E5410" s="3">
        <v>3.5430000000000001</v>
      </c>
    </row>
    <row r="5411" spans="1:6" x14ac:dyDescent="0.3">
      <c r="A5411" s="3"/>
      <c r="B5411" s="4"/>
      <c r="C5411" s="3">
        <v>11.4</v>
      </c>
      <c r="D5411" s="3" t="s">
        <v>273</v>
      </c>
      <c r="E5411" s="3">
        <v>3.552</v>
      </c>
    </row>
    <row r="5412" spans="1:6" x14ac:dyDescent="0.3">
      <c r="A5412" s="3"/>
      <c r="B5412" s="4"/>
      <c r="C5412" s="3" t="s">
        <v>324</v>
      </c>
      <c r="D5412" s="4" t="s">
        <v>274</v>
      </c>
      <c r="E5412" s="3">
        <v>1.9</v>
      </c>
    </row>
    <row r="5413" spans="1:6" x14ac:dyDescent="0.3">
      <c r="A5413" s="3"/>
      <c r="B5413" s="4"/>
      <c r="C5413" s="3"/>
      <c r="D5413" s="4" t="s">
        <v>275</v>
      </c>
      <c r="E5413" s="3">
        <v>256</v>
      </c>
    </row>
    <row r="5414" spans="1:6" x14ac:dyDescent="0.3">
      <c r="A5414" s="3"/>
      <c r="B5414" s="4"/>
      <c r="C5414" s="3"/>
      <c r="D5414" s="4" t="s">
        <v>276</v>
      </c>
      <c r="E5414" s="3">
        <v>0.57999999999999996</v>
      </c>
    </row>
    <row r="5415" spans="1:6" ht="28.8" x14ac:dyDescent="0.3">
      <c r="A5415" s="3"/>
      <c r="B5415" s="4"/>
      <c r="C5415" s="3"/>
      <c r="D5415" s="4" t="s">
        <v>277</v>
      </c>
      <c r="E5415" s="3">
        <v>281</v>
      </c>
    </row>
    <row r="5416" spans="1:6" x14ac:dyDescent="0.3">
      <c r="A5416" s="3"/>
      <c r="B5416" s="4"/>
      <c r="C5416" s="3"/>
      <c r="D5416" s="3">
        <f>2500</f>
        <v>2500</v>
      </c>
      <c r="E5416" s="3"/>
      <c r="F5416" s="3">
        <f>E5416*D5416*2*PI()/60/550</f>
        <v>0</v>
      </c>
    </row>
    <row r="5417" spans="1:6" x14ac:dyDescent="0.3">
      <c r="A5417" s="3"/>
      <c r="B5417" s="4"/>
      <c r="C5417" s="3"/>
      <c r="D5417" s="3">
        <f>2600</f>
        <v>2600</v>
      </c>
      <c r="E5417" s="3"/>
      <c r="F5417" s="3">
        <f t="shared" ref="F5417:F5461" si="210">E5417*D5417*2*PI()/60/550</f>
        <v>0</v>
      </c>
    </row>
    <row r="5418" spans="1:6" x14ac:dyDescent="0.3">
      <c r="A5418" s="3"/>
      <c r="B5418" s="4"/>
      <c r="C5418" s="3"/>
      <c r="D5418" s="3">
        <f t="shared" ref="D5418:D5461" si="211">D5417+100</f>
        <v>2700</v>
      </c>
      <c r="E5418" s="3"/>
      <c r="F5418" s="3">
        <f t="shared" si="210"/>
        <v>0</v>
      </c>
    </row>
    <row r="5419" spans="1:6" x14ac:dyDescent="0.3">
      <c r="A5419" s="3"/>
      <c r="B5419" s="4"/>
      <c r="C5419" s="3"/>
      <c r="D5419" s="3">
        <f t="shared" si="211"/>
        <v>2800</v>
      </c>
      <c r="E5419" s="3"/>
      <c r="F5419" s="3">
        <f t="shared" si="210"/>
        <v>0</v>
      </c>
    </row>
    <row r="5420" spans="1:6" x14ac:dyDescent="0.3">
      <c r="A5420" s="3"/>
      <c r="B5420" s="4"/>
      <c r="C5420" s="3"/>
      <c r="D5420" s="3">
        <f t="shared" si="211"/>
        <v>2900</v>
      </c>
      <c r="E5420" s="3"/>
      <c r="F5420" s="3">
        <f t="shared" si="210"/>
        <v>0</v>
      </c>
    </row>
    <row r="5421" spans="1:6" x14ac:dyDescent="0.3">
      <c r="A5421" s="3"/>
      <c r="B5421" s="4"/>
      <c r="C5421" s="3"/>
      <c r="D5421" s="3">
        <f>D5420+100</f>
        <v>3000</v>
      </c>
      <c r="E5421" s="3">
        <v>323</v>
      </c>
      <c r="F5421" s="3">
        <f t="shared" si="210"/>
        <v>184.49716856536421</v>
      </c>
    </row>
    <row r="5422" spans="1:6" x14ac:dyDescent="0.3">
      <c r="A5422" s="3"/>
      <c r="B5422" s="4"/>
      <c r="C5422" s="3"/>
      <c r="D5422" s="3">
        <f t="shared" si="211"/>
        <v>3100</v>
      </c>
      <c r="E5422" s="3">
        <v>325</v>
      </c>
      <c r="F5422" s="3">
        <f t="shared" si="210"/>
        <v>191.8275514237404</v>
      </c>
    </row>
    <row r="5423" spans="1:6" x14ac:dyDescent="0.3">
      <c r="A5423" s="3"/>
      <c r="B5423" s="4"/>
      <c r="C5423" s="3"/>
      <c r="D5423" s="3">
        <f t="shared" si="211"/>
        <v>3200</v>
      </c>
      <c r="E5423" s="3">
        <v>327</v>
      </c>
      <c r="F5423" s="3">
        <f t="shared" si="210"/>
        <v>199.23409410402178</v>
      </c>
    </row>
    <row r="5424" spans="1:6" x14ac:dyDescent="0.3">
      <c r="A5424" s="3"/>
      <c r="B5424" s="4"/>
      <c r="C5424" s="3"/>
      <c r="D5424" s="3">
        <f t="shared" si="211"/>
        <v>3300</v>
      </c>
      <c r="E5424" s="3">
        <v>330</v>
      </c>
      <c r="F5424" s="3">
        <f t="shared" si="210"/>
        <v>207.34511513692632</v>
      </c>
    </row>
    <row r="5425" spans="1:6" x14ac:dyDescent="0.3">
      <c r="A5425" s="3"/>
      <c r="B5425" s="4"/>
      <c r="C5425" s="3"/>
      <c r="D5425" s="3">
        <f t="shared" si="211"/>
        <v>3400</v>
      </c>
      <c r="E5425" s="3">
        <v>330</v>
      </c>
      <c r="F5425" s="3">
        <f t="shared" si="210"/>
        <v>213.62830044410592</v>
      </c>
    </row>
    <row r="5426" spans="1:6" x14ac:dyDescent="0.3">
      <c r="A5426" s="3"/>
      <c r="B5426" s="4"/>
      <c r="C5426" s="3"/>
      <c r="D5426" s="3">
        <f t="shared" si="211"/>
        <v>3500</v>
      </c>
      <c r="E5426" s="3">
        <v>329</v>
      </c>
      <c r="F5426" s="3">
        <f t="shared" si="210"/>
        <v>219.24508730961495</v>
      </c>
    </row>
    <row r="5427" spans="1:6" x14ac:dyDescent="0.3">
      <c r="A5427" s="3"/>
      <c r="B5427" s="4"/>
      <c r="C5427" s="3"/>
      <c r="D5427" s="3">
        <f t="shared" si="211"/>
        <v>3600</v>
      </c>
      <c r="E5427" s="3">
        <v>333</v>
      </c>
      <c r="F5427" s="3">
        <f t="shared" si="210"/>
        <v>228.25098624990571</v>
      </c>
    </row>
    <row r="5428" spans="1:6" x14ac:dyDescent="0.3">
      <c r="A5428" s="3"/>
      <c r="B5428" s="4"/>
      <c r="C5428" s="3"/>
      <c r="D5428" s="3">
        <f t="shared" si="211"/>
        <v>3700</v>
      </c>
      <c r="E5428" s="3">
        <v>336</v>
      </c>
      <c r="F5428" s="3">
        <f t="shared" si="210"/>
        <v>236.70472648138369</v>
      </c>
    </row>
    <row r="5429" spans="1:6" x14ac:dyDescent="0.3">
      <c r="A5429" s="3"/>
      <c r="B5429" s="4"/>
      <c r="C5429" s="3"/>
      <c r="D5429" s="3">
        <f t="shared" si="211"/>
        <v>3800</v>
      </c>
      <c r="E5429" s="3">
        <v>338</v>
      </c>
      <c r="F5429" s="3">
        <f t="shared" si="210"/>
        <v>244.54918813762001</v>
      </c>
    </row>
    <row r="5430" spans="1:6" x14ac:dyDescent="0.3">
      <c r="A5430" s="3"/>
      <c r="B5430" s="4"/>
      <c r="C5430" s="3"/>
      <c r="D5430" s="3">
        <f t="shared" si="211"/>
        <v>3900</v>
      </c>
      <c r="E5430" s="3">
        <v>344</v>
      </c>
      <c r="F5430" s="3">
        <f t="shared" si="210"/>
        <v>255.44004267006463</v>
      </c>
    </row>
    <row r="5431" spans="1:6" x14ac:dyDescent="0.3">
      <c r="A5431" s="3"/>
      <c r="B5431" s="4"/>
      <c r="C5431" s="3"/>
      <c r="D5431" s="3">
        <f t="shared" si="211"/>
        <v>4000</v>
      </c>
      <c r="E5431" s="3">
        <v>346</v>
      </c>
      <c r="F5431" s="3">
        <f t="shared" si="210"/>
        <v>263.5129837920166</v>
      </c>
    </row>
    <row r="5432" spans="1:6" x14ac:dyDescent="0.3">
      <c r="A5432" s="3"/>
      <c r="B5432" s="4"/>
      <c r="C5432" s="3"/>
      <c r="D5432" s="3">
        <f t="shared" si="211"/>
        <v>4100</v>
      </c>
      <c r="E5432" s="3">
        <v>346</v>
      </c>
      <c r="F5432" s="3">
        <f t="shared" si="210"/>
        <v>270.10080838681699</v>
      </c>
    </row>
    <row r="5433" spans="1:6" x14ac:dyDescent="0.3">
      <c r="A5433" s="3"/>
      <c r="B5433" s="4"/>
      <c r="C5433" s="3"/>
      <c r="D5433" s="3">
        <f t="shared" si="211"/>
        <v>4200</v>
      </c>
      <c r="E5433" s="3">
        <v>345</v>
      </c>
      <c r="F5433" s="3">
        <f t="shared" si="210"/>
        <v>275.88895485161277</v>
      </c>
    </row>
    <row r="5434" spans="1:6" x14ac:dyDescent="0.3">
      <c r="A5434" s="3"/>
      <c r="B5434" s="4"/>
      <c r="C5434" s="3"/>
      <c r="D5434" s="3">
        <f t="shared" si="211"/>
        <v>4300</v>
      </c>
      <c r="E5434" s="3">
        <v>342</v>
      </c>
      <c r="F5434" s="3">
        <f t="shared" si="210"/>
        <v>280.00158523449392</v>
      </c>
    </row>
    <row r="5435" spans="1:6" x14ac:dyDescent="0.3">
      <c r="A5435" s="3"/>
      <c r="B5435" s="4"/>
      <c r="C5435" s="3"/>
      <c r="D5435" s="3">
        <f t="shared" si="211"/>
        <v>4400</v>
      </c>
      <c r="E5435" s="3">
        <v>341</v>
      </c>
      <c r="F5435" s="3">
        <f t="shared" si="210"/>
        <v>285.67549196643182</v>
      </c>
    </row>
    <row r="5436" spans="1:6" x14ac:dyDescent="0.3">
      <c r="A5436" s="3"/>
      <c r="B5436" s="4"/>
      <c r="C5436" s="3"/>
      <c r="D5436" s="3">
        <f t="shared" si="211"/>
        <v>4500</v>
      </c>
      <c r="E5436" s="3">
        <v>340</v>
      </c>
      <c r="F5436" s="3">
        <f t="shared" si="210"/>
        <v>291.31131878741718</v>
      </c>
    </row>
    <row r="5437" spans="1:6" x14ac:dyDescent="0.3">
      <c r="A5437" s="3"/>
      <c r="B5437" s="4"/>
      <c r="C5437" s="3"/>
      <c r="D5437" s="3">
        <f t="shared" si="211"/>
        <v>4600</v>
      </c>
      <c r="E5437" s="3">
        <v>342</v>
      </c>
      <c r="F5437" s="3">
        <f t="shared" si="210"/>
        <v>299.53657955317954</v>
      </c>
    </row>
    <row r="5438" spans="1:6" x14ac:dyDescent="0.3">
      <c r="A5438" s="3"/>
      <c r="B5438" s="4"/>
      <c r="C5438" s="3"/>
      <c r="D5438" s="3">
        <f t="shared" si="211"/>
        <v>4700</v>
      </c>
      <c r="E5438" s="3">
        <v>345</v>
      </c>
      <c r="F5438" s="3">
        <f t="shared" si="210"/>
        <v>308.73287804823332</v>
      </c>
    </row>
    <row r="5439" spans="1:6" x14ac:dyDescent="0.3">
      <c r="A5439" s="3"/>
      <c r="B5439" s="4"/>
      <c r="C5439" s="3"/>
      <c r="D5439" s="3">
        <f t="shared" si="211"/>
        <v>4800</v>
      </c>
      <c r="E5439" s="3">
        <v>348</v>
      </c>
      <c r="F5439" s="3">
        <f t="shared" si="210"/>
        <v>318.04341627614485</v>
      </c>
    </row>
    <row r="5440" spans="1:6" x14ac:dyDescent="0.3">
      <c r="A5440" s="3"/>
      <c r="B5440" s="4"/>
      <c r="C5440" s="3"/>
      <c r="D5440" s="3">
        <f t="shared" si="211"/>
        <v>4900</v>
      </c>
      <c r="E5440" s="3">
        <v>350</v>
      </c>
      <c r="F5440" s="3">
        <f t="shared" si="210"/>
        <v>326.53523641857544</v>
      </c>
    </row>
    <row r="5441" spans="1:6" x14ac:dyDescent="0.3">
      <c r="A5441" s="3"/>
      <c r="B5441" s="4"/>
      <c r="C5441" s="3"/>
      <c r="D5441" s="3">
        <f t="shared" si="211"/>
        <v>5000</v>
      </c>
      <c r="E5441" s="3">
        <v>354</v>
      </c>
      <c r="F5441" s="3">
        <f t="shared" si="210"/>
        <v>337.00721193054147</v>
      </c>
    </row>
    <row r="5442" spans="1:6" x14ac:dyDescent="0.3">
      <c r="A5442" s="3"/>
      <c r="B5442" s="4"/>
      <c r="C5442" s="3"/>
      <c r="D5442" s="3">
        <f t="shared" si="211"/>
        <v>5100</v>
      </c>
      <c r="E5442" s="3">
        <v>357</v>
      </c>
      <c r="F5442" s="3">
        <f t="shared" si="210"/>
        <v>346.6604693570265</v>
      </c>
    </row>
    <row r="5443" spans="1:6" x14ac:dyDescent="0.3">
      <c r="A5443" s="3"/>
      <c r="B5443" s="4"/>
      <c r="C5443" s="3"/>
      <c r="D5443" s="3">
        <f t="shared" si="211"/>
        <v>5200</v>
      </c>
      <c r="E5443" s="3">
        <v>361</v>
      </c>
      <c r="F5443" s="3">
        <f t="shared" si="210"/>
        <v>357.41804420113698</v>
      </c>
    </row>
    <row r="5444" spans="1:6" x14ac:dyDescent="0.3">
      <c r="A5444" s="3"/>
      <c r="B5444" s="4"/>
      <c r="C5444" s="3"/>
      <c r="D5444" s="3">
        <f t="shared" si="211"/>
        <v>5300</v>
      </c>
      <c r="E5444" s="3">
        <v>361</v>
      </c>
      <c r="F5444" s="3">
        <f t="shared" si="210"/>
        <v>364.29146812808187</v>
      </c>
    </row>
    <row r="5445" spans="1:6" x14ac:dyDescent="0.3">
      <c r="A5445" s="3"/>
      <c r="B5445" s="4"/>
      <c r="C5445" s="3"/>
      <c r="D5445" s="3">
        <f t="shared" si="211"/>
        <v>5400</v>
      </c>
      <c r="E5445" s="3">
        <v>362</v>
      </c>
      <c r="F5445" s="3">
        <f t="shared" si="210"/>
        <v>372.19304965074707</v>
      </c>
    </row>
    <row r="5446" spans="1:6" x14ac:dyDescent="0.3">
      <c r="A5446" s="3"/>
      <c r="B5446" s="4"/>
      <c r="C5446" s="3"/>
      <c r="D5446" s="3">
        <f t="shared" si="211"/>
        <v>5500</v>
      </c>
      <c r="E5446" s="3">
        <v>367</v>
      </c>
      <c r="F5446" s="3">
        <f t="shared" si="210"/>
        <v>384.3215012891514</v>
      </c>
    </row>
    <row r="5447" spans="1:6" x14ac:dyDescent="0.3">
      <c r="A5447" s="3"/>
      <c r="B5447" s="4"/>
      <c r="C5447" s="3"/>
      <c r="D5447" s="3">
        <f t="shared" si="211"/>
        <v>5600</v>
      </c>
      <c r="E5447" s="3">
        <v>365</v>
      </c>
      <c r="F5447" s="3">
        <f t="shared" si="210"/>
        <v>389.17668993560829</v>
      </c>
    </row>
    <row r="5448" spans="1:6" x14ac:dyDescent="0.3">
      <c r="A5448" s="3"/>
      <c r="B5448" s="4"/>
      <c r="C5448" s="3"/>
      <c r="D5448" s="3">
        <f t="shared" si="211"/>
        <v>5700</v>
      </c>
      <c r="E5448" s="3">
        <v>366</v>
      </c>
      <c r="F5448" s="3">
        <f t="shared" si="210"/>
        <v>397.21155114660769</v>
      </c>
    </row>
    <row r="5449" spans="1:6" x14ac:dyDescent="0.3">
      <c r="A5449" s="3"/>
      <c r="B5449" s="4"/>
      <c r="C5449" s="3"/>
      <c r="D5449" s="3">
        <f t="shared" si="211"/>
        <v>5800</v>
      </c>
      <c r="E5449" s="3">
        <v>366</v>
      </c>
      <c r="F5449" s="3">
        <f t="shared" si="210"/>
        <v>404.18017485093412</v>
      </c>
    </row>
    <row r="5450" spans="1:6" x14ac:dyDescent="0.3">
      <c r="A5450" s="3"/>
      <c r="B5450" s="4"/>
      <c r="C5450" s="3"/>
      <c r="D5450" s="3">
        <f t="shared" si="211"/>
        <v>5900</v>
      </c>
      <c r="E5450" s="3">
        <v>366</v>
      </c>
      <c r="F5450" s="3">
        <f t="shared" si="210"/>
        <v>411.14879855526056</v>
      </c>
    </row>
    <row r="5451" spans="1:6" x14ac:dyDescent="0.3">
      <c r="A5451" s="3"/>
      <c r="B5451" s="4"/>
      <c r="C5451" s="3"/>
      <c r="D5451" s="3">
        <f t="shared" si="211"/>
        <v>6000</v>
      </c>
      <c r="E5451" s="3">
        <v>360</v>
      </c>
      <c r="F5451" s="3">
        <f t="shared" si="210"/>
        <v>411.26303828811837</v>
      </c>
    </row>
    <row r="5452" spans="1:6" x14ac:dyDescent="0.3">
      <c r="A5452" s="3"/>
      <c r="B5452" s="4"/>
      <c r="C5452" s="3"/>
      <c r="D5452" s="3">
        <f t="shared" si="211"/>
        <v>6100</v>
      </c>
      <c r="E5452" s="3">
        <v>362</v>
      </c>
      <c r="F5452" s="3">
        <f t="shared" si="210"/>
        <v>420.44029682769582</v>
      </c>
    </row>
    <row r="5453" spans="1:6" x14ac:dyDescent="0.3">
      <c r="A5453" s="3"/>
      <c r="B5453" s="4"/>
      <c r="C5453" s="3"/>
      <c r="D5453" s="3">
        <f t="shared" si="211"/>
        <v>6200</v>
      </c>
      <c r="E5453" s="3">
        <v>358</v>
      </c>
      <c r="F5453" s="3">
        <f t="shared" si="210"/>
        <v>422.61085175199423</v>
      </c>
    </row>
    <row r="5454" spans="1:6" x14ac:dyDescent="0.3">
      <c r="A5454" s="3"/>
      <c r="B5454" s="4"/>
      <c r="C5454" s="3"/>
      <c r="D5454" s="3">
        <f t="shared" si="211"/>
        <v>6300</v>
      </c>
      <c r="E5454" s="3">
        <v>361</v>
      </c>
      <c r="F5454" s="3">
        <f t="shared" si="210"/>
        <v>433.02570739753133</v>
      </c>
    </row>
    <row r="5455" spans="1:6" x14ac:dyDescent="0.3">
      <c r="A5455" s="3"/>
      <c r="B5455" s="4"/>
      <c r="C5455" s="3"/>
      <c r="D5455" s="3">
        <f t="shared" si="211"/>
        <v>6400</v>
      </c>
      <c r="E5455" s="3">
        <v>362</v>
      </c>
      <c r="F5455" s="3">
        <f t="shared" si="210"/>
        <v>441.11768847495955</v>
      </c>
    </row>
    <row r="5456" spans="1:6" x14ac:dyDescent="0.3">
      <c r="A5456" s="3"/>
      <c r="B5456" s="4"/>
      <c r="C5456" s="3"/>
      <c r="D5456" s="3">
        <f t="shared" si="211"/>
        <v>6500</v>
      </c>
      <c r="E5456" s="3">
        <v>356</v>
      </c>
      <c r="F5456" s="3">
        <f t="shared" si="210"/>
        <v>440.58456972162315</v>
      </c>
    </row>
    <row r="5457" spans="1:6" x14ac:dyDescent="0.3">
      <c r="A5457" s="3"/>
      <c r="B5457" s="4"/>
      <c r="C5457" s="3"/>
      <c r="D5457" s="3">
        <f t="shared" si="211"/>
        <v>6600</v>
      </c>
      <c r="E5457" s="3">
        <v>348</v>
      </c>
      <c r="F5457" s="3">
        <f t="shared" si="210"/>
        <v>437.30969737969923</v>
      </c>
    </row>
    <row r="5458" spans="1:6" x14ac:dyDescent="0.3">
      <c r="A5458" s="3"/>
      <c r="B5458" s="4"/>
      <c r="C5458" s="3"/>
      <c r="D5458" s="3">
        <f t="shared" si="211"/>
        <v>6700</v>
      </c>
      <c r="E5458" s="3">
        <v>339</v>
      </c>
      <c r="F5458" s="3">
        <f t="shared" si="210"/>
        <v>432.45450873324222</v>
      </c>
    </row>
    <row r="5459" spans="1:6" x14ac:dyDescent="0.3">
      <c r="A5459" s="3"/>
      <c r="B5459" s="4"/>
      <c r="C5459" s="3"/>
      <c r="D5459" s="3">
        <f t="shared" si="211"/>
        <v>6800</v>
      </c>
      <c r="E5459" s="3">
        <v>341</v>
      </c>
      <c r="F5459" s="3">
        <f t="shared" si="210"/>
        <v>441.49848758448559</v>
      </c>
    </row>
    <row r="5460" spans="1:6" x14ac:dyDescent="0.3">
      <c r="A5460" s="3"/>
      <c r="B5460" s="4"/>
      <c r="C5460" s="3"/>
      <c r="D5460" s="3">
        <f t="shared" si="211"/>
        <v>6900</v>
      </c>
      <c r="E5460" s="3">
        <v>332</v>
      </c>
      <c r="F5460" s="3">
        <f t="shared" si="210"/>
        <v>436.16730005112112</v>
      </c>
    </row>
    <row r="5461" spans="1:6" x14ac:dyDescent="0.3">
      <c r="A5461" s="3"/>
      <c r="B5461" s="4"/>
      <c r="C5461" s="3"/>
      <c r="D5461" s="3">
        <f t="shared" si="211"/>
        <v>7000</v>
      </c>
      <c r="E5461" s="3">
        <v>326</v>
      </c>
      <c r="F5461" s="3">
        <f t="shared" si="210"/>
        <v>434.49178396920655</v>
      </c>
    </row>
    <row r="5462" spans="1:6" x14ac:dyDescent="0.3">
      <c r="A5462" s="3"/>
      <c r="B5462" s="4" t="s">
        <v>174</v>
      </c>
      <c r="C5462" s="3" t="s">
        <v>175</v>
      </c>
      <c r="D5462" s="3" t="s">
        <v>272</v>
      </c>
      <c r="E5462" s="3">
        <v>3.5430000000000001</v>
      </c>
    </row>
    <row r="5463" spans="1:6" x14ac:dyDescent="0.3">
      <c r="A5463" s="3"/>
      <c r="B5463" s="4"/>
      <c r="C5463" s="3">
        <v>11.4</v>
      </c>
      <c r="D5463" s="3" t="s">
        <v>273</v>
      </c>
      <c r="E5463" s="3">
        <v>3.552</v>
      </c>
    </row>
    <row r="5464" spans="1:6" x14ac:dyDescent="0.3">
      <c r="A5464" s="3"/>
      <c r="B5464" s="4"/>
      <c r="C5464" s="3" t="s">
        <v>325</v>
      </c>
      <c r="D5464" s="4" t="s">
        <v>274</v>
      </c>
      <c r="E5464" s="3">
        <v>1.9</v>
      </c>
    </row>
    <row r="5465" spans="1:6" x14ac:dyDescent="0.3">
      <c r="A5465" s="3"/>
      <c r="B5465" s="4"/>
      <c r="C5465" s="3"/>
      <c r="D5465" s="4" t="s">
        <v>275</v>
      </c>
      <c r="E5465" s="3">
        <v>256</v>
      </c>
    </row>
    <row r="5466" spans="1:6" x14ac:dyDescent="0.3">
      <c r="A5466" s="3"/>
      <c r="B5466" s="4"/>
      <c r="C5466" s="3"/>
      <c r="D5466" s="4" t="s">
        <v>276</v>
      </c>
      <c r="E5466" s="3">
        <v>0.57999999999999996</v>
      </c>
    </row>
    <row r="5467" spans="1:6" ht="28.8" x14ac:dyDescent="0.3">
      <c r="A5467" s="3"/>
      <c r="B5467" s="4"/>
      <c r="C5467" s="3"/>
      <c r="D5467" s="4" t="s">
        <v>277</v>
      </c>
      <c r="E5467" s="3">
        <v>281</v>
      </c>
    </row>
    <row r="5468" spans="1:6" x14ac:dyDescent="0.3">
      <c r="A5468" s="3"/>
      <c r="B5468" s="4"/>
      <c r="C5468" s="3"/>
      <c r="D5468" s="3">
        <f>2500</f>
        <v>2500</v>
      </c>
      <c r="E5468" s="3"/>
      <c r="F5468" s="3">
        <f>E5468*D5468*2*PI()/60/550</f>
        <v>0</v>
      </c>
    </row>
    <row r="5469" spans="1:6" x14ac:dyDescent="0.3">
      <c r="A5469" s="3"/>
      <c r="B5469" s="4"/>
      <c r="C5469" s="3"/>
      <c r="D5469" s="3">
        <f>2600</f>
        <v>2600</v>
      </c>
      <c r="E5469" s="3"/>
      <c r="F5469" s="3">
        <f t="shared" ref="F5469:F5513" si="212">E5469*D5469*2*PI()/60/550</f>
        <v>0</v>
      </c>
    </row>
    <row r="5470" spans="1:6" x14ac:dyDescent="0.3">
      <c r="A5470" s="3"/>
      <c r="B5470" s="4"/>
      <c r="C5470" s="3"/>
      <c r="D5470" s="3">
        <f t="shared" ref="D5470:D5513" si="213">D5469+100</f>
        <v>2700</v>
      </c>
      <c r="E5470" s="3"/>
      <c r="F5470" s="3">
        <f t="shared" si="212"/>
        <v>0</v>
      </c>
    </row>
    <row r="5471" spans="1:6" x14ac:dyDescent="0.3">
      <c r="A5471" s="3"/>
      <c r="B5471" s="4"/>
      <c r="C5471" s="3"/>
      <c r="D5471" s="3">
        <f t="shared" si="213"/>
        <v>2800</v>
      </c>
      <c r="E5471" s="3"/>
      <c r="F5471" s="3">
        <f t="shared" si="212"/>
        <v>0</v>
      </c>
    </row>
    <row r="5472" spans="1:6" x14ac:dyDescent="0.3">
      <c r="A5472" s="3"/>
      <c r="B5472" s="4"/>
      <c r="C5472" s="3"/>
      <c r="D5472" s="3">
        <f t="shared" si="213"/>
        <v>2900</v>
      </c>
      <c r="E5472" s="3"/>
      <c r="F5472" s="3">
        <f t="shared" si="212"/>
        <v>0</v>
      </c>
    </row>
    <row r="5473" spans="1:6" x14ac:dyDescent="0.3">
      <c r="A5473" s="3"/>
      <c r="B5473" s="4"/>
      <c r="C5473" s="3"/>
      <c r="D5473" s="3">
        <f>D5472+100</f>
        <v>3000</v>
      </c>
      <c r="E5473" s="3">
        <v>319</v>
      </c>
      <c r="F5473" s="3">
        <f t="shared" si="212"/>
        <v>182.21237390820801</v>
      </c>
    </row>
    <row r="5474" spans="1:6" x14ac:dyDescent="0.3">
      <c r="A5474" s="3"/>
      <c r="B5474" s="4"/>
      <c r="C5474" s="3"/>
      <c r="D5474" s="3">
        <f t="shared" si="213"/>
        <v>3100</v>
      </c>
      <c r="E5474" s="3">
        <v>316</v>
      </c>
      <c r="F5474" s="3">
        <f t="shared" si="212"/>
        <v>186.51540384585221</v>
      </c>
    </row>
    <row r="5475" spans="1:6" x14ac:dyDescent="0.3">
      <c r="A5475" s="3"/>
      <c r="B5475" s="4"/>
      <c r="C5475" s="3"/>
      <c r="D5475" s="3">
        <f t="shared" si="213"/>
        <v>3200</v>
      </c>
      <c r="E5475" s="3">
        <v>323</v>
      </c>
      <c r="F5475" s="3">
        <f t="shared" si="212"/>
        <v>196.79697980305517</v>
      </c>
    </row>
    <row r="5476" spans="1:6" x14ac:dyDescent="0.3">
      <c r="A5476" s="3"/>
      <c r="B5476" s="4"/>
      <c r="C5476" s="3"/>
      <c r="D5476" s="3">
        <f t="shared" si="213"/>
        <v>3300</v>
      </c>
      <c r="E5476" s="3">
        <v>329</v>
      </c>
      <c r="F5476" s="3">
        <f t="shared" si="212"/>
        <v>206.71679660620839</v>
      </c>
    </row>
    <row r="5477" spans="1:6" x14ac:dyDescent="0.3">
      <c r="A5477" s="3"/>
      <c r="B5477" s="4"/>
      <c r="C5477" s="3"/>
      <c r="D5477" s="3">
        <f t="shared" si="213"/>
        <v>3400</v>
      </c>
      <c r="E5477" s="3">
        <v>330</v>
      </c>
      <c r="F5477" s="3">
        <f t="shared" si="212"/>
        <v>213.62830044410592</v>
      </c>
    </row>
    <row r="5478" spans="1:6" x14ac:dyDescent="0.3">
      <c r="A5478" s="3"/>
      <c r="B5478" s="4"/>
      <c r="C5478" s="3"/>
      <c r="D5478" s="3">
        <f t="shared" si="213"/>
        <v>3500</v>
      </c>
      <c r="E5478" s="3">
        <v>331</v>
      </c>
      <c r="F5478" s="3">
        <f t="shared" si="212"/>
        <v>220.57788419295608</v>
      </c>
    </row>
    <row r="5479" spans="1:6" x14ac:dyDescent="0.3">
      <c r="A5479" s="3"/>
      <c r="B5479" s="4"/>
      <c r="C5479" s="3"/>
      <c r="D5479" s="3">
        <f t="shared" si="213"/>
        <v>3600</v>
      </c>
      <c r="E5479" s="3">
        <v>334</v>
      </c>
      <c r="F5479" s="3">
        <f t="shared" si="212"/>
        <v>228.93642464705255</v>
      </c>
    </row>
    <row r="5480" spans="1:6" x14ac:dyDescent="0.3">
      <c r="A5480" s="3"/>
      <c r="B5480" s="4"/>
      <c r="C5480" s="3"/>
      <c r="D5480" s="3">
        <f t="shared" si="213"/>
        <v>3700</v>
      </c>
      <c r="E5480" s="3">
        <v>329</v>
      </c>
      <c r="F5480" s="3">
        <f t="shared" si="212"/>
        <v>231.77337801302153</v>
      </c>
    </row>
    <row r="5481" spans="1:6" x14ac:dyDescent="0.3">
      <c r="A5481" s="3"/>
      <c r="B5481" s="4"/>
      <c r="C5481" s="3"/>
      <c r="D5481" s="3">
        <f t="shared" si="213"/>
        <v>3800</v>
      </c>
      <c r="E5481" s="3">
        <v>340</v>
      </c>
      <c r="F5481" s="3">
        <f t="shared" si="212"/>
        <v>245.99622475381892</v>
      </c>
    </row>
    <row r="5482" spans="1:6" x14ac:dyDescent="0.3">
      <c r="A5482" s="3"/>
      <c r="B5482" s="4"/>
      <c r="C5482" s="3"/>
      <c r="D5482" s="3">
        <f t="shared" si="213"/>
        <v>3900</v>
      </c>
      <c r="E5482" s="3">
        <v>340</v>
      </c>
      <c r="F5482" s="3">
        <f t="shared" si="212"/>
        <v>252.46980961576156</v>
      </c>
    </row>
    <row r="5483" spans="1:6" x14ac:dyDescent="0.3">
      <c r="A5483" s="3"/>
      <c r="B5483" s="4"/>
      <c r="C5483" s="3"/>
      <c r="D5483" s="3">
        <f t="shared" si="213"/>
        <v>4000</v>
      </c>
      <c r="E5483" s="3">
        <v>341</v>
      </c>
      <c r="F5483" s="3">
        <f t="shared" si="212"/>
        <v>259.70499269675622</v>
      </c>
    </row>
    <row r="5484" spans="1:6" x14ac:dyDescent="0.3">
      <c r="A5484" s="3"/>
      <c r="B5484" s="4"/>
      <c r="C5484" s="3"/>
      <c r="D5484" s="3">
        <f t="shared" si="213"/>
        <v>4100</v>
      </c>
      <c r="E5484" s="3">
        <v>342</v>
      </c>
      <c r="F5484" s="3">
        <f t="shared" si="212"/>
        <v>266.97825568870354</v>
      </c>
    </row>
    <row r="5485" spans="1:6" x14ac:dyDescent="0.3">
      <c r="A5485" s="3"/>
      <c r="B5485" s="4"/>
      <c r="C5485" s="3"/>
      <c r="D5485" s="3">
        <f t="shared" si="213"/>
        <v>4200</v>
      </c>
      <c r="E5485" s="3">
        <v>343</v>
      </c>
      <c r="F5485" s="3">
        <f t="shared" si="212"/>
        <v>274.28959859160341</v>
      </c>
    </row>
    <row r="5486" spans="1:6" x14ac:dyDescent="0.3">
      <c r="A5486" s="3"/>
      <c r="B5486" s="4"/>
      <c r="C5486" s="3"/>
      <c r="D5486" s="3">
        <f t="shared" si="213"/>
        <v>4300</v>
      </c>
      <c r="E5486" s="3">
        <v>340</v>
      </c>
      <c r="F5486" s="3">
        <f t="shared" si="212"/>
        <v>278.36414906353195</v>
      </c>
    </row>
    <row r="5487" spans="1:6" x14ac:dyDescent="0.3">
      <c r="A5487" s="3"/>
      <c r="B5487" s="4"/>
      <c r="C5487" s="3"/>
      <c r="D5487" s="3">
        <f t="shared" si="213"/>
        <v>4400</v>
      </c>
      <c r="E5487" s="3">
        <v>342</v>
      </c>
      <c r="F5487" s="3">
        <f t="shared" si="212"/>
        <v>286.5132500073891</v>
      </c>
    </row>
    <row r="5488" spans="1:6" x14ac:dyDescent="0.3">
      <c r="A5488" s="3"/>
      <c r="B5488" s="4"/>
      <c r="C5488" s="3"/>
      <c r="D5488" s="3">
        <f t="shared" si="213"/>
        <v>4500</v>
      </c>
      <c r="E5488" s="3">
        <v>341</v>
      </c>
      <c r="F5488" s="3">
        <f t="shared" si="212"/>
        <v>292.16811678385073</v>
      </c>
    </row>
    <row r="5489" spans="1:6" x14ac:dyDescent="0.3">
      <c r="A5489" s="3"/>
      <c r="B5489" s="4"/>
      <c r="C5489" s="3"/>
      <c r="D5489" s="3">
        <f t="shared" si="213"/>
        <v>4600</v>
      </c>
      <c r="E5489" s="3">
        <v>339</v>
      </c>
      <c r="F5489" s="3">
        <f t="shared" si="212"/>
        <v>296.90906569744988</v>
      </c>
    </row>
    <row r="5490" spans="1:6" x14ac:dyDescent="0.3">
      <c r="A5490" s="3"/>
      <c r="B5490" s="4"/>
      <c r="C5490" s="3"/>
      <c r="D5490" s="3">
        <f t="shared" si="213"/>
        <v>4700</v>
      </c>
      <c r="E5490" s="3">
        <v>343</v>
      </c>
      <c r="F5490" s="3">
        <f t="shared" si="212"/>
        <v>306.94312223346088</v>
      </c>
    </row>
    <row r="5491" spans="1:6" x14ac:dyDescent="0.3">
      <c r="A5491" s="3"/>
      <c r="B5491" s="4"/>
      <c r="C5491" s="3"/>
      <c r="D5491" s="3">
        <f t="shared" si="213"/>
        <v>4800</v>
      </c>
      <c r="E5491" s="3">
        <v>343</v>
      </c>
      <c r="F5491" s="3">
        <f t="shared" si="212"/>
        <v>313.47382696183246</v>
      </c>
    </row>
    <row r="5492" spans="1:6" x14ac:dyDescent="0.3">
      <c r="A5492" s="3"/>
      <c r="B5492" s="4"/>
      <c r="C5492" s="3"/>
      <c r="D5492" s="3">
        <f t="shared" si="213"/>
        <v>4900</v>
      </c>
      <c r="E5492" s="3">
        <v>346</v>
      </c>
      <c r="F5492" s="3">
        <f t="shared" si="212"/>
        <v>322.80340514522032</v>
      </c>
    </row>
    <row r="5493" spans="1:6" x14ac:dyDescent="0.3">
      <c r="A5493" s="3"/>
      <c r="B5493" s="4"/>
      <c r="C5493" s="3"/>
      <c r="D5493" s="3">
        <f t="shared" si="213"/>
        <v>5000</v>
      </c>
      <c r="E5493" s="3">
        <v>347</v>
      </c>
      <c r="F5493" s="3">
        <f t="shared" si="212"/>
        <v>330.34322751383576</v>
      </c>
    </row>
    <row r="5494" spans="1:6" x14ac:dyDescent="0.3">
      <c r="A5494" s="3"/>
      <c r="B5494" s="4"/>
      <c r="C5494" s="3"/>
      <c r="D5494" s="3">
        <f t="shared" si="213"/>
        <v>5100</v>
      </c>
      <c r="E5494" s="3">
        <v>352</v>
      </c>
      <c r="F5494" s="3">
        <f t="shared" si="212"/>
        <v>341.80528071056949</v>
      </c>
    </row>
    <row r="5495" spans="1:6" x14ac:dyDescent="0.3">
      <c r="A5495" s="3"/>
      <c r="B5495" s="4"/>
      <c r="C5495" s="3"/>
      <c r="D5495" s="3">
        <f t="shared" si="213"/>
        <v>5200</v>
      </c>
      <c r="E5495" s="3">
        <v>357</v>
      </c>
      <c r="F5495" s="3">
        <f t="shared" si="212"/>
        <v>353.45773346206619</v>
      </c>
    </row>
    <row r="5496" spans="1:6" x14ac:dyDescent="0.3">
      <c r="A5496" s="3"/>
      <c r="B5496" s="4"/>
      <c r="C5496" s="3"/>
      <c r="D5496" s="3">
        <f t="shared" si="213"/>
        <v>5300</v>
      </c>
      <c r="E5496" s="3">
        <v>360</v>
      </c>
      <c r="F5496" s="3">
        <f t="shared" si="212"/>
        <v>363.2823504878379</v>
      </c>
    </row>
    <row r="5497" spans="1:6" x14ac:dyDescent="0.3">
      <c r="A5497" s="3"/>
      <c r="B5497" s="4"/>
      <c r="C5497" s="3"/>
      <c r="D5497" s="3">
        <f t="shared" si="213"/>
        <v>5400</v>
      </c>
      <c r="E5497" s="3">
        <v>363</v>
      </c>
      <c r="F5497" s="3">
        <f t="shared" si="212"/>
        <v>373.22120724646737</v>
      </c>
    </row>
    <row r="5498" spans="1:6" x14ac:dyDescent="0.3">
      <c r="A5498" s="3"/>
      <c r="B5498" s="4"/>
      <c r="C5498" s="3"/>
      <c r="D5498" s="3">
        <f t="shared" si="213"/>
        <v>5500</v>
      </c>
      <c r="E5498" s="3">
        <v>361</v>
      </c>
      <c r="F5498" s="3">
        <f t="shared" si="212"/>
        <v>378.03831598197178</v>
      </c>
    </row>
    <row r="5499" spans="1:6" x14ac:dyDescent="0.3">
      <c r="A5499" s="3"/>
      <c r="B5499" s="4"/>
      <c r="C5499" s="3"/>
      <c r="D5499" s="3">
        <f t="shared" si="213"/>
        <v>5600</v>
      </c>
      <c r="E5499" s="3">
        <v>366</v>
      </c>
      <c r="F5499" s="3">
        <f t="shared" si="212"/>
        <v>390.2429274422812</v>
      </c>
    </row>
    <row r="5500" spans="1:6" x14ac:dyDescent="0.3">
      <c r="A5500" s="3"/>
      <c r="B5500" s="4"/>
      <c r="C5500" s="3"/>
      <c r="D5500" s="3">
        <f t="shared" si="213"/>
        <v>5700</v>
      </c>
      <c r="E5500" s="3">
        <v>361</v>
      </c>
      <c r="F5500" s="3">
        <f t="shared" si="212"/>
        <v>391.78516383586168</v>
      </c>
    </row>
    <row r="5501" spans="1:6" x14ac:dyDescent="0.3">
      <c r="A5501" s="3"/>
      <c r="B5501" s="4"/>
      <c r="C5501" s="3"/>
      <c r="D5501" s="3">
        <f t="shared" si="213"/>
        <v>5800</v>
      </c>
      <c r="E5501" s="3">
        <v>364</v>
      </c>
      <c r="F5501" s="3">
        <f t="shared" si="212"/>
        <v>401.97154001568305</v>
      </c>
    </row>
    <row r="5502" spans="1:6" x14ac:dyDescent="0.3">
      <c r="A5502" s="3"/>
      <c r="B5502" s="4"/>
      <c r="C5502" s="3"/>
      <c r="D5502" s="3">
        <f t="shared" si="213"/>
        <v>5900</v>
      </c>
      <c r="E5502" s="3">
        <v>363</v>
      </c>
      <c r="F5502" s="3">
        <f t="shared" si="212"/>
        <v>407.77872643595515</v>
      </c>
    </row>
    <row r="5503" spans="1:6" x14ac:dyDescent="0.3">
      <c r="A5503" s="3"/>
      <c r="B5503" s="4"/>
      <c r="C5503" s="3"/>
      <c r="D5503" s="3">
        <f t="shared" si="213"/>
        <v>6000</v>
      </c>
      <c r="E5503" s="3">
        <v>362</v>
      </c>
      <c r="F5503" s="3">
        <f t="shared" si="212"/>
        <v>413.54783294527459</v>
      </c>
    </row>
    <row r="5504" spans="1:6" x14ac:dyDescent="0.3">
      <c r="A5504" s="3"/>
      <c r="B5504" s="4"/>
      <c r="C5504" s="3"/>
      <c r="D5504" s="3">
        <f t="shared" si="213"/>
        <v>6100</v>
      </c>
      <c r="E5504" s="3">
        <v>356</v>
      </c>
      <c r="F5504" s="3">
        <f t="shared" si="212"/>
        <v>413.47167312336938</v>
      </c>
    </row>
    <row r="5505" spans="1:6" x14ac:dyDescent="0.3">
      <c r="A5505" s="3"/>
      <c r="B5505" s="4"/>
      <c r="C5505" s="3"/>
      <c r="D5505" s="3">
        <f t="shared" si="213"/>
        <v>6200</v>
      </c>
      <c r="E5505" s="3">
        <v>360</v>
      </c>
      <c r="F5505" s="3">
        <f t="shared" si="212"/>
        <v>424.97180623105561</v>
      </c>
    </row>
    <row r="5506" spans="1:6" x14ac:dyDescent="0.3">
      <c r="A5506" s="3"/>
      <c r="B5506" s="4"/>
      <c r="C5506" s="3"/>
      <c r="D5506" s="3">
        <f t="shared" si="213"/>
        <v>6300</v>
      </c>
      <c r="E5506" s="3">
        <v>359</v>
      </c>
      <c r="F5506" s="3">
        <f t="shared" si="212"/>
        <v>430.62667300751724</v>
      </c>
    </row>
    <row r="5507" spans="1:6" x14ac:dyDescent="0.3">
      <c r="A5507" s="3"/>
      <c r="B5507" s="4"/>
      <c r="C5507" s="3"/>
      <c r="D5507" s="3">
        <f t="shared" si="213"/>
        <v>6400</v>
      </c>
      <c r="E5507" s="3">
        <v>358</v>
      </c>
      <c r="F5507" s="3">
        <f t="shared" si="212"/>
        <v>436.24345987302627</v>
      </c>
    </row>
    <row r="5508" spans="1:6" x14ac:dyDescent="0.3">
      <c r="A5508" s="3"/>
      <c r="B5508" s="4"/>
      <c r="C5508" s="3"/>
      <c r="D5508" s="3">
        <f t="shared" si="213"/>
        <v>6500</v>
      </c>
      <c r="E5508" s="3">
        <v>352</v>
      </c>
      <c r="F5508" s="3">
        <f t="shared" si="212"/>
        <v>435.63418129778466</v>
      </c>
    </row>
    <row r="5509" spans="1:6" x14ac:dyDescent="0.3">
      <c r="A5509" s="3"/>
      <c r="B5509" s="4"/>
      <c r="C5509" s="3"/>
      <c r="D5509" s="3">
        <f t="shared" si="213"/>
        <v>6600</v>
      </c>
      <c r="E5509" s="3">
        <v>359</v>
      </c>
      <c r="F5509" s="3">
        <f t="shared" si="212"/>
        <v>451.13270505549434</v>
      </c>
    </row>
    <row r="5510" spans="1:6" x14ac:dyDescent="0.3">
      <c r="A5510" s="3"/>
      <c r="B5510" s="4"/>
      <c r="C5510" s="3"/>
      <c r="D5510" s="3">
        <f t="shared" si="213"/>
        <v>6700</v>
      </c>
      <c r="E5510" s="3">
        <v>343</v>
      </c>
      <c r="F5510" s="3">
        <f t="shared" si="212"/>
        <v>437.55721680089118</v>
      </c>
    </row>
    <row r="5511" spans="1:6" x14ac:dyDescent="0.3">
      <c r="A5511" s="3"/>
      <c r="B5511" s="4"/>
      <c r="C5511" s="3"/>
      <c r="D5511" s="3">
        <f t="shared" si="213"/>
        <v>6800</v>
      </c>
      <c r="E5511" s="3">
        <v>339</v>
      </c>
      <c r="F5511" s="3">
        <f t="shared" si="212"/>
        <v>438.90905363970853</v>
      </c>
    </row>
    <row r="5512" spans="1:6" x14ac:dyDescent="0.3">
      <c r="A5512" s="3"/>
      <c r="B5512" s="4"/>
      <c r="C5512" s="3"/>
      <c r="D5512" s="3">
        <f t="shared" si="213"/>
        <v>6900</v>
      </c>
      <c r="E5512" s="3">
        <v>342</v>
      </c>
      <c r="F5512" s="3">
        <f t="shared" si="212"/>
        <v>449.30486932976936</v>
      </c>
    </row>
    <row r="5513" spans="1:6" x14ac:dyDescent="0.3">
      <c r="A5513" s="3"/>
      <c r="B5513" s="4"/>
      <c r="C5513" s="3"/>
      <c r="D5513" s="3">
        <f t="shared" si="213"/>
        <v>7000</v>
      </c>
      <c r="E5513" s="3">
        <v>321</v>
      </c>
      <c r="F5513" s="3">
        <f t="shared" si="212"/>
        <v>427.82779955250095</v>
      </c>
    </row>
    <row r="5514" spans="1:6" x14ac:dyDescent="0.3">
      <c r="A5514" s="3"/>
      <c r="B5514" s="4" t="s">
        <v>122</v>
      </c>
      <c r="C5514" s="3" t="s">
        <v>123</v>
      </c>
      <c r="D5514" s="3" t="s">
        <v>272</v>
      </c>
      <c r="E5514" s="3">
        <v>4</v>
      </c>
    </row>
    <row r="5515" spans="1:6" x14ac:dyDescent="0.3">
      <c r="A5515" s="3"/>
      <c r="B5515" s="4"/>
      <c r="C5515" s="3">
        <v>11.5</v>
      </c>
      <c r="D5515" s="3" t="s">
        <v>273</v>
      </c>
      <c r="E5515" s="3">
        <v>4.0220000000000002</v>
      </c>
    </row>
    <row r="5516" spans="1:6" x14ac:dyDescent="0.3">
      <c r="A5516" s="3"/>
      <c r="B5516" s="4"/>
      <c r="C5516" s="3"/>
      <c r="D5516" s="4" t="s">
        <v>274</v>
      </c>
      <c r="E5516" s="3">
        <v>2.04</v>
      </c>
    </row>
    <row r="5517" spans="1:6" x14ac:dyDescent="0.3">
      <c r="A5517" s="3"/>
      <c r="B5517" s="4"/>
      <c r="C5517" s="3"/>
      <c r="D5517" s="4" t="s">
        <v>275</v>
      </c>
      <c r="E5517" s="3">
        <v>242</v>
      </c>
    </row>
    <row r="5518" spans="1:6" x14ac:dyDescent="0.3">
      <c r="A5518" s="3"/>
      <c r="B5518" s="4"/>
      <c r="C5518" s="3"/>
      <c r="D5518" s="4" t="s">
        <v>276</v>
      </c>
      <c r="E5518" s="3">
        <v>0.61</v>
      </c>
    </row>
    <row r="5519" spans="1:6" ht="28.8" x14ac:dyDescent="0.3">
      <c r="A5519" s="3"/>
      <c r="B5519" s="4"/>
      <c r="C5519" s="3"/>
      <c r="D5519" s="4" t="s">
        <v>277</v>
      </c>
      <c r="E5519" s="3">
        <v>407</v>
      </c>
    </row>
    <row r="5520" spans="1:6" x14ac:dyDescent="0.3">
      <c r="A5520" s="3"/>
      <c r="B5520" s="4"/>
      <c r="C5520" s="3"/>
      <c r="D5520" s="3">
        <f>2500</f>
        <v>2500</v>
      </c>
      <c r="E5520" s="3"/>
      <c r="F5520" s="3">
        <f>E5520*D5520*2*PI()/60/550</f>
        <v>0</v>
      </c>
    </row>
    <row r="5521" spans="1:6" x14ac:dyDescent="0.3">
      <c r="A5521" s="3"/>
      <c r="B5521" s="4"/>
      <c r="C5521" s="3"/>
      <c r="D5521" s="3">
        <f>2600</f>
        <v>2600</v>
      </c>
      <c r="E5521" s="3"/>
      <c r="F5521" s="3">
        <f t="shared" ref="F5521:F5565" si="214">E5521*D5521*2*PI()/60/550</f>
        <v>0</v>
      </c>
    </row>
    <row r="5522" spans="1:6" x14ac:dyDescent="0.3">
      <c r="A5522" s="3"/>
      <c r="B5522" s="4"/>
      <c r="C5522" s="3"/>
      <c r="D5522" s="3">
        <f t="shared" ref="D5522:D5565" si="215">D5521+100</f>
        <v>2700</v>
      </c>
      <c r="E5522" s="3"/>
      <c r="F5522" s="3">
        <f t="shared" si="214"/>
        <v>0</v>
      </c>
    </row>
    <row r="5523" spans="1:6" x14ac:dyDescent="0.3">
      <c r="A5523" s="3"/>
      <c r="B5523" s="4"/>
      <c r="C5523" s="3"/>
      <c r="D5523" s="3">
        <f t="shared" si="215"/>
        <v>2800</v>
      </c>
      <c r="E5523" s="3"/>
      <c r="F5523" s="3">
        <f t="shared" si="214"/>
        <v>0</v>
      </c>
    </row>
    <row r="5524" spans="1:6" x14ac:dyDescent="0.3">
      <c r="A5524" s="3"/>
      <c r="B5524" s="4"/>
      <c r="C5524" s="3"/>
      <c r="D5524" s="3">
        <f t="shared" si="215"/>
        <v>2900</v>
      </c>
      <c r="E5524" s="3"/>
      <c r="F5524" s="3">
        <f t="shared" si="214"/>
        <v>0</v>
      </c>
    </row>
    <row r="5525" spans="1:6" x14ac:dyDescent="0.3">
      <c r="A5525" s="3"/>
      <c r="B5525" s="4"/>
      <c r="C5525" s="3"/>
      <c r="D5525" s="3">
        <f>D5524+100</f>
        <v>3000</v>
      </c>
      <c r="E5525" s="3"/>
      <c r="F5525" s="3">
        <f t="shared" si="214"/>
        <v>0</v>
      </c>
    </row>
    <row r="5526" spans="1:6" x14ac:dyDescent="0.3">
      <c r="A5526" s="3"/>
      <c r="B5526" s="4"/>
      <c r="C5526" s="3"/>
      <c r="D5526" s="3">
        <f t="shared" si="215"/>
        <v>3100</v>
      </c>
      <c r="E5526" s="3"/>
      <c r="F5526" s="3">
        <f t="shared" si="214"/>
        <v>0</v>
      </c>
    </row>
    <row r="5527" spans="1:6" x14ac:dyDescent="0.3">
      <c r="A5527" s="3"/>
      <c r="B5527" s="4"/>
      <c r="C5527" s="3"/>
      <c r="D5527" s="3">
        <f t="shared" si="215"/>
        <v>3200</v>
      </c>
      <c r="E5527" s="3"/>
      <c r="F5527" s="3">
        <f t="shared" si="214"/>
        <v>0</v>
      </c>
    </row>
    <row r="5528" spans="1:6" x14ac:dyDescent="0.3">
      <c r="A5528" s="3"/>
      <c r="B5528" s="4"/>
      <c r="C5528" s="3"/>
      <c r="D5528" s="3">
        <f t="shared" si="215"/>
        <v>3300</v>
      </c>
      <c r="E5528" s="3"/>
      <c r="F5528" s="3">
        <f t="shared" si="214"/>
        <v>0</v>
      </c>
    </row>
    <row r="5529" spans="1:6" x14ac:dyDescent="0.3">
      <c r="A5529" s="3"/>
      <c r="B5529" s="4"/>
      <c r="C5529" s="3"/>
      <c r="D5529" s="3">
        <f t="shared" si="215"/>
        <v>3400</v>
      </c>
      <c r="E5529" s="3"/>
      <c r="F5529" s="3">
        <f t="shared" si="214"/>
        <v>0</v>
      </c>
    </row>
    <row r="5530" spans="1:6" x14ac:dyDescent="0.3">
      <c r="A5530" s="3"/>
      <c r="B5530" s="4"/>
      <c r="C5530" s="3"/>
      <c r="D5530" s="3">
        <f t="shared" si="215"/>
        <v>3500</v>
      </c>
      <c r="E5530" s="3"/>
      <c r="F5530" s="3">
        <f t="shared" si="214"/>
        <v>0</v>
      </c>
    </row>
    <row r="5531" spans="1:6" x14ac:dyDescent="0.3">
      <c r="A5531" s="3"/>
      <c r="B5531" s="4"/>
      <c r="C5531" s="3"/>
      <c r="D5531" s="3">
        <f t="shared" si="215"/>
        <v>3600</v>
      </c>
      <c r="E5531" s="3">
        <v>485</v>
      </c>
      <c r="F5531" s="3">
        <f t="shared" si="214"/>
        <v>332.43762261622902</v>
      </c>
    </row>
    <row r="5532" spans="1:6" x14ac:dyDescent="0.3">
      <c r="A5532" s="3"/>
      <c r="B5532" s="4"/>
      <c r="C5532" s="3"/>
      <c r="D5532" s="3">
        <f t="shared" si="215"/>
        <v>3700</v>
      </c>
      <c r="E5532" s="3"/>
      <c r="F5532" s="3">
        <f t="shared" si="214"/>
        <v>0</v>
      </c>
    </row>
    <row r="5533" spans="1:6" x14ac:dyDescent="0.3">
      <c r="A5533" s="3"/>
      <c r="B5533" s="4"/>
      <c r="C5533" s="3"/>
      <c r="D5533" s="3">
        <f t="shared" si="215"/>
        <v>3800</v>
      </c>
      <c r="E5533" s="3">
        <v>498</v>
      </c>
      <c r="F5533" s="3">
        <f t="shared" si="214"/>
        <v>360.31211743353481</v>
      </c>
    </row>
    <row r="5534" spans="1:6" x14ac:dyDescent="0.3">
      <c r="A5534" s="3"/>
      <c r="B5534" s="4"/>
      <c r="C5534" s="3"/>
      <c r="D5534" s="3">
        <f t="shared" si="215"/>
        <v>3900</v>
      </c>
      <c r="E5534" s="3"/>
      <c r="F5534" s="3">
        <f t="shared" si="214"/>
        <v>0</v>
      </c>
    </row>
    <row r="5535" spans="1:6" x14ac:dyDescent="0.3">
      <c r="A5535" s="3"/>
      <c r="B5535" s="4"/>
      <c r="C5535" s="3"/>
      <c r="D5535" s="3">
        <f t="shared" si="215"/>
        <v>4000</v>
      </c>
      <c r="E5535" s="3">
        <v>519</v>
      </c>
      <c r="F5535" s="3">
        <f t="shared" si="214"/>
        <v>395.2694756880249</v>
      </c>
    </row>
    <row r="5536" spans="1:6" x14ac:dyDescent="0.3">
      <c r="A5536" s="3"/>
      <c r="B5536" s="4"/>
      <c r="C5536" s="3"/>
      <c r="D5536" s="3">
        <f t="shared" si="215"/>
        <v>4100</v>
      </c>
      <c r="E5536" s="3"/>
      <c r="F5536" s="3">
        <f t="shared" si="214"/>
        <v>0</v>
      </c>
    </row>
    <row r="5537" spans="1:6" x14ac:dyDescent="0.3">
      <c r="A5537" s="3"/>
      <c r="B5537" s="4"/>
      <c r="C5537" s="3"/>
      <c r="D5537" s="3">
        <f t="shared" si="215"/>
        <v>4200</v>
      </c>
      <c r="E5537" s="3">
        <v>540</v>
      </c>
      <c r="F5537" s="3">
        <f t="shared" si="214"/>
        <v>431.82619020252423</v>
      </c>
    </row>
    <row r="5538" spans="1:6" x14ac:dyDescent="0.3">
      <c r="A5538" s="3"/>
      <c r="B5538" s="4"/>
      <c r="C5538" s="3"/>
      <c r="D5538" s="3">
        <f t="shared" si="215"/>
        <v>4300</v>
      </c>
      <c r="E5538" s="3"/>
      <c r="F5538" s="3">
        <f t="shared" si="214"/>
        <v>0</v>
      </c>
    </row>
    <row r="5539" spans="1:6" x14ac:dyDescent="0.3">
      <c r="A5539" s="3"/>
      <c r="B5539" s="4"/>
      <c r="C5539" s="3"/>
      <c r="D5539" s="3">
        <f t="shared" si="215"/>
        <v>4400</v>
      </c>
      <c r="E5539" s="3">
        <v>552</v>
      </c>
      <c r="F5539" s="3">
        <f t="shared" si="214"/>
        <v>462.44243860841755</v>
      </c>
    </row>
    <row r="5540" spans="1:6" x14ac:dyDescent="0.3">
      <c r="A5540" s="3"/>
      <c r="B5540" s="4"/>
      <c r="C5540" s="3"/>
      <c r="D5540" s="3">
        <f t="shared" si="215"/>
        <v>4500</v>
      </c>
      <c r="E5540" s="3"/>
      <c r="F5540" s="3">
        <f t="shared" si="214"/>
        <v>0</v>
      </c>
    </row>
    <row r="5541" spans="1:6" x14ac:dyDescent="0.3">
      <c r="A5541" s="3"/>
      <c r="B5541" s="4"/>
      <c r="C5541" s="3"/>
      <c r="D5541" s="3">
        <f t="shared" si="215"/>
        <v>4600</v>
      </c>
      <c r="E5541" s="3">
        <v>558</v>
      </c>
      <c r="F5541" s="3">
        <f t="shared" si="214"/>
        <v>488.71757716571392</v>
      </c>
    </row>
    <row r="5542" spans="1:6" x14ac:dyDescent="0.3">
      <c r="A5542" s="3"/>
      <c r="B5542" s="4"/>
      <c r="C5542" s="3"/>
      <c r="D5542" s="3">
        <f t="shared" si="215"/>
        <v>4700</v>
      </c>
      <c r="E5542" s="3"/>
      <c r="F5542" s="3">
        <f t="shared" si="214"/>
        <v>0</v>
      </c>
    </row>
    <row r="5543" spans="1:6" x14ac:dyDescent="0.3">
      <c r="A5543" s="3"/>
      <c r="B5543" s="4"/>
      <c r="C5543" s="3"/>
      <c r="D5543" s="3">
        <f t="shared" si="215"/>
        <v>4800</v>
      </c>
      <c r="E5543" s="3">
        <v>564</v>
      </c>
      <c r="F5543" s="3">
        <f t="shared" si="214"/>
        <v>515.44967465444176</v>
      </c>
    </row>
    <row r="5544" spans="1:6" x14ac:dyDescent="0.3">
      <c r="A5544" s="3"/>
      <c r="B5544" s="4"/>
      <c r="C5544" s="3"/>
      <c r="D5544" s="3">
        <f t="shared" si="215"/>
        <v>4900</v>
      </c>
      <c r="E5544" s="3"/>
      <c r="F5544" s="3">
        <f t="shared" si="214"/>
        <v>0</v>
      </c>
    </row>
    <row r="5545" spans="1:6" x14ac:dyDescent="0.3">
      <c r="A5545" s="3"/>
      <c r="B5545" s="4"/>
      <c r="C5545" s="3"/>
      <c r="D5545" s="3">
        <f t="shared" si="215"/>
        <v>5000</v>
      </c>
      <c r="E5545" s="3">
        <v>564</v>
      </c>
      <c r="F5545" s="3">
        <f t="shared" si="214"/>
        <v>536.92674443170995</v>
      </c>
    </row>
    <row r="5546" spans="1:6" x14ac:dyDescent="0.3">
      <c r="A5546" s="3"/>
      <c r="B5546" s="4"/>
      <c r="C5546" s="3"/>
      <c r="D5546" s="3">
        <f t="shared" si="215"/>
        <v>5100</v>
      </c>
      <c r="E5546" s="3"/>
      <c r="F5546" s="3">
        <f t="shared" si="214"/>
        <v>0</v>
      </c>
    </row>
    <row r="5547" spans="1:6" x14ac:dyDescent="0.3">
      <c r="A5547" s="3"/>
      <c r="B5547" s="4"/>
      <c r="C5547" s="3"/>
      <c r="D5547" s="3">
        <f t="shared" si="215"/>
        <v>5200</v>
      </c>
      <c r="E5547" s="3">
        <v>560</v>
      </c>
      <c r="F5547" s="3">
        <f t="shared" si="214"/>
        <v>554.4435034699078</v>
      </c>
    </row>
    <row r="5548" spans="1:6" x14ac:dyDescent="0.3">
      <c r="A5548" s="3"/>
      <c r="B5548" s="4"/>
      <c r="C5548" s="3"/>
      <c r="D5548" s="3">
        <f t="shared" si="215"/>
        <v>5300</v>
      </c>
      <c r="E5548" s="3"/>
      <c r="F5548" s="3">
        <f t="shared" si="214"/>
        <v>0</v>
      </c>
    </row>
    <row r="5549" spans="1:6" x14ac:dyDescent="0.3">
      <c r="A5549" s="3"/>
      <c r="B5549" s="4"/>
      <c r="C5549" s="3"/>
      <c r="D5549" s="3">
        <f t="shared" si="215"/>
        <v>5400</v>
      </c>
      <c r="E5549" s="3">
        <v>553</v>
      </c>
      <c r="F5549" s="3">
        <f t="shared" si="214"/>
        <v>568.57115043332351</v>
      </c>
    </row>
    <row r="5550" spans="1:6" x14ac:dyDescent="0.3">
      <c r="A5550" s="3"/>
      <c r="B5550" s="4"/>
      <c r="C5550" s="3"/>
      <c r="D5550" s="3">
        <f t="shared" si="215"/>
        <v>5500</v>
      </c>
      <c r="E5550" s="3"/>
      <c r="F5550" s="3">
        <f t="shared" si="214"/>
        <v>0</v>
      </c>
    </row>
    <row r="5551" spans="1:6" x14ac:dyDescent="0.3">
      <c r="A5551" s="3"/>
      <c r="B5551" s="4"/>
      <c r="C5551" s="3"/>
      <c r="D5551" s="3">
        <f t="shared" si="215"/>
        <v>5600</v>
      </c>
      <c r="E5551" s="3">
        <v>545</v>
      </c>
      <c r="F5551" s="3">
        <f t="shared" si="214"/>
        <v>581.09944113673021</v>
      </c>
    </row>
    <row r="5552" spans="1:6" x14ac:dyDescent="0.3">
      <c r="A5552" s="3"/>
      <c r="B5552" s="4"/>
      <c r="C5552" s="3"/>
      <c r="D5552" s="3">
        <f t="shared" si="215"/>
        <v>5700</v>
      </c>
      <c r="E5552" s="3"/>
      <c r="F5552" s="3">
        <f t="shared" si="214"/>
        <v>0</v>
      </c>
    </row>
    <row r="5553" spans="1:6" x14ac:dyDescent="0.3">
      <c r="A5553" s="3"/>
      <c r="B5553" s="4"/>
      <c r="C5553" s="3"/>
      <c r="D5553" s="3">
        <f t="shared" si="215"/>
        <v>5800</v>
      </c>
      <c r="E5553" s="3">
        <v>545</v>
      </c>
      <c r="F5553" s="3">
        <f t="shared" si="214"/>
        <v>601.8529926058992</v>
      </c>
    </row>
    <row r="5554" spans="1:6" x14ac:dyDescent="0.3">
      <c r="A5554" s="3"/>
      <c r="B5554" s="4"/>
      <c r="C5554" s="3"/>
      <c r="D5554" s="3">
        <f t="shared" si="215"/>
        <v>5900</v>
      </c>
      <c r="E5554" s="3"/>
      <c r="F5554" s="3">
        <f t="shared" si="214"/>
        <v>0</v>
      </c>
    </row>
    <row r="5555" spans="1:6" x14ac:dyDescent="0.3">
      <c r="A5555" s="3"/>
      <c r="B5555" s="4"/>
      <c r="C5555" s="3"/>
      <c r="D5555" s="3">
        <f t="shared" si="215"/>
        <v>6000</v>
      </c>
      <c r="E5555" s="3">
        <v>522</v>
      </c>
      <c r="F5555" s="3">
        <f t="shared" si="214"/>
        <v>596.3314055177716</v>
      </c>
    </row>
    <row r="5556" spans="1:6" x14ac:dyDescent="0.3">
      <c r="A5556" s="3"/>
      <c r="B5556" s="4"/>
      <c r="C5556" s="3"/>
      <c r="D5556" s="3">
        <f t="shared" si="215"/>
        <v>6100</v>
      </c>
      <c r="E5556" s="3"/>
      <c r="F5556" s="3">
        <f t="shared" si="214"/>
        <v>0</v>
      </c>
    </row>
    <row r="5557" spans="1:6" x14ac:dyDescent="0.3">
      <c r="A5557" s="3"/>
      <c r="B5557" s="4"/>
      <c r="C5557" s="3"/>
      <c r="D5557" s="3">
        <f t="shared" si="215"/>
        <v>6200</v>
      </c>
      <c r="E5557" s="3">
        <v>515</v>
      </c>
      <c r="F5557" s="3">
        <f t="shared" si="214"/>
        <v>607.94577835831581</v>
      </c>
    </row>
    <row r="5558" spans="1:6" x14ac:dyDescent="0.3">
      <c r="A5558" s="3"/>
      <c r="B5558" s="4"/>
      <c r="C5558" s="3"/>
      <c r="D5558" s="3">
        <f t="shared" si="215"/>
        <v>6300</v>
      </c>
      <c r="E5558" s="3"/>
      <c r="F5558" s="3">
        <f t="shared" si="214"/>
        <v>0</v>
      </c>
    </row>
    <row r="5559" spans="1:6" x14ac:dyDescent="0.3">
      <c r="A5559" s="3"/>
      <c r="B5559" s="4"/>
      <c r="C5559" s="3"/>
      <c r="D5559" s="3">
        <f t="shared" si="215"/>
        <v>6400</v>
      </c>
      <c r="E5559" s="3">
        <v>506</v>
      </c>
      <c r="F5559" s="3">
        <f t="shared" si="214"/>
        <v>616.58991814455669</v>
      </c>
    </row>
    <row r="5560" spans="1:6" x14ac:dyDescent="0.3">
      <c r="A5560" s="3"/>
      <c r="B5560" s="4"/>
      <c r="C5560" s="3"/>
      <c r="D5560" s="3">
        <f t="shared" si="215"/>
        <v>6500</v>
      </c>
      <c r="E5560" s="3"/>
      <c r="F5560" s="3">
        <f t="shared" si="214"/>
        <v>0</v>
      </c>
    </row>
    <row r="5561" spans="1:6" x14ac:dyDescent="0.3">
      <c r="A5561" s="3"/>
      <c r="B5561" s="4"/>
      <c r="C5561" s="3"/>
      <c r="D5561" s="3">
        <f t="shared" si="215"/>
        <v>6600</v>
      </c>
      <c r="E5561" s="3">
        <v>487</v>
      </c>
      <c r="F5561" s="3">
        <f t="shared" si="214"/>
        <v>611.98224891929169</v>
      </c>
    </row>
    <row r="5562" spans="1:6" x14ac:dyDescent="0.3">
      <c r="A5562" s="3"/>
      <c r="B5562" s="4"/>
      <c r="C5562" s="3"/>
      <c r="D5562" s="3">
        <f t="shared" si="215"/>
        <v>6700</v>
      </c>
      <c r="E5562" s="3"/>
      <c r="F5562" s="3">
        <f t="shared" si="214"/>
        <v>0</v>
      </c>
    </row>
    <row r="5563" spans="1:6" x14ac:dyDescent="0.3">
      <c r="A5563" s="3"/>
      <c r="B5563" s="4"/>
      <c r="C5563" s="3"/>
      <c r="D5563" s="3">
        <f t="shared" si="215"/>
        <v>6800</v>
      </c>
      <c r="E5563" s="3">
        <v>463</v>
      </c>
      <c r="F5563" s="3">
        <f t="shared" si="214"/>
        <v>599.45395821588511</v>
      </c>
    </row>
    <row r="5564" spans="1:6" x14ac:dyDescent="0.3">
      <c r="A5564" s="3"/>
      <c r="B5564" s="4"/>
      <c r="C5564" s="3"/>
      <c r="D5564" s="3">
        <f t="shared" si="215"/>
        <v>6900</v>
      </c>
      <c r="E5564" s="3"/>
      <c r="F5564" s="3">
        <f t="shared" si="214"/>
        <v>0</v>
      </c>
    </row>
    <row r="5565" spans="1:6" x14ac:dyDescent="0.3">
      <c r="A5565" s="3"/>
      <c r="B5565" s="4"/>
      <c r="C5565" s="3"/>
      <c r="D5565" s="3">
        <f t="shared" si="215"/>
        <v>7000</v>
      </c>
      <c r="E5565" s="3"/>
      <c r="F5565" s="3">
        <f t="shared" si="214"/>
        <v>0</v>
      </c>
    </row>
    <row r="5566" spans="1:6" x14ac:dyDescent="0.3">
      <c r="A5566" s="3"/>
      <c r="B5566" s="4" t="s">
        <v>45</v>
      </c>
      <c r="C5566" s="3" t="s">
        <v>46</v>
      </c>
      <c r="D5566" s="3" t="s">
        <v>272</v>
      </c>
      <c r="E5566" s="3">
        <v>3.75</v>
      </c>
    </row>
    <row r="5567" spans="1:6" x14ac:dyDescent="0.3">
      <c r="A5567" s="3"/>
      <c r="B5567" s="4"/>
      <c r="C5567" s="3">
        <v>10.4</v>
      </c>
      <c r="D5567" s="3" t="s">
        <v>273</v>
      </c>
      <c r="E5567" s="3">
        <v>4.157</v>
      </c>
    </row>
    <row r="5568" spans="1:6" x14ac:dyDescent="0.3">
      <c r="A5568" s="3"/>
      <c r="B5568" s="4"/>
      <c r="C5568" s="3"/>
      <c r="D5568" s="4" t="s">
        <v>274</v>
      </c>
      <c r="E5568" s="3">
        <v>2.25</v>
      </c>
    </row>
    <row r="5569" spans="1:6" x14ac:dyDescent="0.3">
      <c r="A5569" s="3"/>
      <c r="B5569" s="4"/>
      <c r="C5569" s="3"/>
      <c r="D5569" s="4" t="s">
        <v>275</v>
      </c>
      <c r="E5569" s="3">
        <v>240</v>
      </c>
    </row>
    <row r="5570" spans="1:6" x14ac:dyDescent="0.3">
      <c r="A5570" s="3"/>
      <c r="B5570" s="4"/>
      <c r="C5570" s="3"/>
      <c r="D5570" s="4" t="s">
        <v>276</v>
      </c>
      <c r="E5570" s="3">
        <v>0.68500000000000005</v>
      </c>
    </row>
    <row r="5571" spans="1:6" ht="28.8" x14ac:dyDescent="0.3">
      <c r="A5571" s="3"/>
      <c r="B5571" s="4"/>
      <c r="C5571" s="3"/>
      <c r="D5571" s="4" t="s">
        <v>277</v>
      </c>
      <c r="E5571" s="3">
        <v>408</v>
      </c>
    </row>
    <row r="5572" spans="1:6" x14ac:dyDescent="0.3">
      <c r="A5572" s="3"/>
      <c r="B5572" s="4"/>
      <c r="C5572" s="3"/>
      <c r="D5572" s="3">
        <f>2500</f>
        <v>2500</v>
      </c>
      <c r="E5572" s="3">
        <v>436</v>
      </c>
      <c r="F5572" s="3">
        <f>E5572*D5572*2*PI()/60/550</f>
        <v>207.53551469168934</v>
      </c>
    </row>
    <row r="5573" spans="1:6" x14ac:dyDescent="0.3">
      <c r="A5573" s="3"/>
      <c r="B5573" s="4"/>
      <c r="C5573" s="3"/>
      <c r="D5573" s="3">
        <f>2600</f>
        <v>2600</v>
      </c>
      <c r="E5573" s="3"/>
      <c r="F5573" s="3">
        <f t="shared" ref="F5573:F5617" si="216">E5573*D5573*2*PI()/60/550</f>
        <v>0</v>
      </c>
    </row>
    <row r="5574" spans="1:6" x14ac:dyDescent="0.3">
      <c r="A5574" s="3"/>
      <c r="B5574" s="4"/>
      <c r="C5574" s="3"/>
      <c r="D5574" s="3">
        <f t="shared" ref="D5574:D5617" si="217">D5573+100</f>
        <v>2700</v>
      </c>
      <c r="E5574" s="3">
        <v>450</v>
      </c>
      <c r="F5574" s="3">
        <f t="shared" si="216"/>
        <v>231.33545903706658</v>
      </c>
    </row>
    <row r="5575" spans="1:6" x14ac:dyDescent="0.3">
      <c r="A5575" s="3"/>
      <c r="B5575" s="4"/>
      <c r="C5575" s="3"/>
      <c r="D5575" s="3">
        <f t="shared" si="217"/>
        <v>2800</v>
      </c>
      <c r="E5575" s="3"/>
      <c r="F5575" s="3">
        <f t="shared" si="216"/>
        <v>0</v>
      </c>
    </row>
    <row r="5576" spans="1:6" x14ac:dyDescent="0.3">
      <c r="A5576" s="3"/>
      <c r="B5576" s="4"/>
      <c r="C5576" s="3"/>
      <c r="D5576" s="3">
        <f t="shared" si="217"/>
        <v>2900</v>
      </c>
      <c r="E5576" s="3">
        <v>444</v>
      </c>
      <c r="F5576" s="3">
        <f t="shared" si="216"/>
        <v>245.15846671286167</v>
      </c>
    </row>
    <row r="5577" spans="1:6" x14ac:dyDescent="0.3">
      <c r="A5577" s="3"/>
      <c r="B5577" s="4"/>
      <c r="C5577" s="3"/>
      <c r="D5577" s="3">
        <f>D5576+100</f>
        <v>3000</v>
      </c>
      <c r="E5577" s="3"/>
      <c r="F5577" s="3">
        <f t="shared" si="216"/>
        <v>0</v>
      </c>
    </row>
    <row r="5578" spans="1:6" x14ac:dyDescent="0.3">
      <c r="A5578" s="3"/>
      <c r="B5578" s="4"/>
      <c r="C5578" s="3"/>
      <c r="D5578" s="3">
        <f t="shared" si="217"/>
        <v>3100</v>
      </c>
      <c r="E5578" s="3">
        <v>458</v>
      </c>
      <c r="F5578" s="3">
        <f t="shared" si="216"/>
        <v>270.32928785253256</v>
      </c>
    </row>
    <row r="5579" spans="1:6" x14ac:dyDescent="0.3">
      <c r="A5579" s="3"/>
      <c r="B5579" s="4"/>
      <c r="C5579" s="3"/>
      <c r="D5579" s="3">
        <f t="shared" si="217"/>
        <v>3200</v>
      </c>
      <c r="E5579" s="3"/>
      <c r="F5579" s="3">
        <f t="shared" si="216"/>
        <v>0</v>
      </c>
    </row>
    <row r="5580" spans="1:6" x14ac:dyDescent="0.3">
      <c r="A5580" s="3"/>
      <c r="B5580" s="4"/>
      <c r="C5580" s="3"/>
      <c r="D5580" s="3">
        <f t="shared" si="217"/>
        <v>3300</v>
      </c>
      <c r="E5580" s="3">
        <v>475</v>
      </c>
      <c r="F5580" s="3">
        <f t="shared" si="216"/>
        <v>298.45130209103036</v>
      </c>
    </row>
    <row r="5581" spans="1:6" x14ac:dyDescent="0.3">
      <c r="A5581" s="3"/>
      <c r="B5581" s="4"/>
      <c r="C5581" s="3"/>
      <c r="D5581" s="3">
        <f t="shared" si="217"/>
        <v>3400</v>
      </c>
      <c r="E5581" s="3"/>
      <c r="F5581" s="3">
        <f t="shared" si="216"/>
        <v>0</v>
      </c>
    </row>
    <row r="5582" spans="1:6" x14ac:dyDescent="0.3">
      <c r="A5582" s="3"/>
      <c r="B5582" s="4"/>
      <c r="C5582" s="3"/>
      <c r="D5582" s="3">
        <f t="shared" si="217"/>
        <v>3500</v>
      </c>
      <c r="E5582" s="3">
        <v>487</v>
      </c>
      <c r="F5582" s="3">
        <f t="shared" si="216"/>
        <v>324.53604109356377</v>
      </c>
    </row>
    <row r="5583" spans="1:6" x14ac:dyDescent="0.3">
      <c r="A5583" s="3"/>
      <c r="B5583" s="4"/>
      <c r="C5583" s="3"/>
      <c r="D5583" s="3">
        <f t="shared" si="217"/>
        <v>3600</v>
      </c>
      <c r="E5583" s="3"/>
      <c r="F5583" s="3">
        <f t="shared" si="216"/>
        <v>0</v>
      </c>
    </row>
    <row r="5584" spans="1:6" x14ac:dyDescent="0.3">
      <c r="A5584" s="3"/>
      <c r="B5584" s="4"/>
      <c r="C5584" s="3"/>
      <c r="D5584" s="3">
        <f t="shared" si="217"/>
        <v>3700</v>
      </c>
      <c r="E5584" s="3">
        <v>495</v>
      </c>
      <c r="F5584" s="3">
        <f t="shared" si="216"/>
        <v>348.71678454846705</v>
      </c>
    </row>
    <row r="5585" spans="1:6" x14ac:dyDescent="0.3">
      <c r="A5585" s="3"/>
      <c r="B5585" s="4"/>
      <c r="C5585" s="3"/>
      <c r="D5585" s="3">
        <f t="shared" si="217"/>
        <v>3800</v>
      </c>
      <c r="E5585" s="3"/>
      <c r="F5585" s="3">
        <f t="shared" si="216"/>
        <v>0</v>
      </c>
    </row>
    <row r="5586" spans="1:6" x14ac:dyDescent="0.3">
      <c r="A5586" s="3"/>
      <c r="B5586" s="4"/>
      <c r="C5586" s="3"/>
      <c r="D5586" s="3">
        <f t="shared" si="217"/>
        <v>3900</v>
      </c>
      <c r="E5586" s="3">
        <v>497</v>
      </c>
      <c r="F5586" s="3">
        <f t="shared" si="216"/>
        <v>369.05145699715735</v>
      </c>
    </row>
    <row r="5587" spans="1:6" x14ac:dyDescent="0.3">
      <c r="A5587" s="3"/>
      <c r="B5587" s="4"/>
      <c r="C5587" s="3"/>
      <c r="D5587" s="3">
        <f t="shared" si="217"/>
        <v>4000</v>
      </c>
      <c r="E5587" s="3"/>
      <c r="F5587" s="3">
        <f t="shared" si="216"/>
        <v>0</v>
      </c>
    </row>
    <row r="5588" spans="1:6" x14ac:dyDescent="0.3">
      <c r="A5588" s="3"/>
      <c r="B5588" s="4"/>
      <c r="C5588" s="3"/>
      <c r="D5588" s="3">
        <f t="shared" si="217"/>
        <v>4100</v>
      </c>
      <c r="E5588" s="3">
        <v>507</v>
      </c>
      <c r="F5588" s="3">
        <f t="shared" si="216"/>
        <v>395.78355448588502</v>
      </c>
    </row>
    <row r="5589" spans="1:6" x14ac:dyDescent="0.3">
      <c r="A5589" s="3"/>
      <c r="B5589" s="4"/>
      <c r="C5589" s="3"/>
      <c r="D5589" s="3">
        <f t="shared" si="217"/>
        <v>4200</v>
      </c>
      <c r="E5589" s="3"/>
      <c r="F5589" s="3">
        <f t="shared" si="216"/>
        <v>0</v>
      </c>
    </row>
    <row r="5590" spans="1:6" x14ac:dyDescent="0.3">
      <c r="A5590" s="3"/>
      <c r="B5590" s="4"/>
      <c r="C5590" s="3"/>
      <c r="D5590" s="3">
        <f t="shared" si="217"/>
        <v>4300</v>
      </c>
      <c r="E5590" s="3">
        <v>521</v>
      </c>
      <c r="F5590" s="3">
        <f t="shared" si="216"/>
        <v>426.55212253558869</v>
      </c>
    </row>
    <row r="5591" spans="1:6" x14ac:dyDescent="0.3">
      <c r="A5591" s="3"/>
      <c r="B5591" s="4"/>
      <c r="C5591" s="3"/>
      <c r="D5591" s="3">
        <f t="shared" si="217"/>
        <v>4400</v>
      </c>
      <c r="E5591" s="3"/>
      <c r="F5591" s="3">
        <f t="shared" si="216"/>
        <v>0</v>
      </c>
    </row>
    <row r="5592" spans="1:6" x14ac:dyDescent="0.3">
      <c r="A5592" s="3"/>
      <c r="B5592" s="4"/>
      <c r="C5592" s="3"/>
      <c r="D5592" s="3">
        <f t="shared" si="217"/>
        <v>4500</v>
      </c>
      <c r="E5592" s="3">
        <v>531</v>
      </c>
      <c r="F5592" s="3">
        <f t="shared" si="216"/>
        <v>454.95973610623093</v>
      </c>
    </row>
    <row r="5593" spans="1:6" x14ac:dyDescent="0.3">
      <c r="A5593" s="3"/>
      <c r="B5593" s="4"/>
      <c r="C5593" s="3"/>
      <c r="D5593" s="3">
        <f t="shared" si="217"/>
        <v>4600</v>
      </c>
      <c r="E5593" s="3"/>
      <c r="F5593" s="3">
        <f t="shared" si="216"/>
        <v>0</v>
      </c>
    </row>
    <row r="5594" spans="1:6" x14ac:dyDescent="0.3">
      <c r="A5594" s="3"/>
      <c r="B5594" s="4"/>
      <c r="C5594" s="3"/>
      <c r="D5594" s="3">
        <f t="shared" si="217"/>
        <v>4700</v>
      </c>
      <c r="E5594" s="3">
        <v>535</v>
      </c>
      <c r="F5594" s="3">
        <f t="shared" si="216"/>
        <v>478.75968045160818</v>
      </c>
    </row>
    <row r="5595" spans="1:6" x14ac:dyDescent="0.3">
      <c r="A5595" s="3"/>
      <c r="B5595" s="4"/>
      <c r="C5595" s="3"/>
      <c r="D5595" s="3">
        <f t="shared" si="217"/>
        <v>4800</v>
      </c>
      <c r="E5595" s="3"/>
      <c r="F5595" s="3">
        <f t="shared" si="216"/>
        <v>0</v>
      </c>
    </row>
    <row r="5596" spans="1:6" x14ac:dyDescent="0.3">
      <c r="A5596" s="3"/>
      <c r="B5596" s="4"/>
      <c r="C5596" s="3"/>
      <c r="D5596" s="3">
        <f t="shared" si="217"/>
        <v>4900</v>
      </c>
      <c r="E5596" s="3">
        <v>535</v>
      </c>
      <c r="F5596" s="3">
        <f t="shared" si="216"/>
        <v>499.13243281125114</v>
      </c>
    </row>
    <row r="5597" spans="1:6" x14ac:dyDescent="0.3">
      <c r="A5597" s="3"/>
      <c r="B5597" s="4"/>
      <c r="C5597" s="3"/>
      <c r="D5597" s="3">
        <f t="shared" si="217"/>
        <v>5000</v>
      </c>
      <c r="E5597" s="3"/>
      <c r="F5597" s="3">
        <f t="shared" si="216"/>
        <v>0</v>
      </c>
    </row>
    <row r="5598" spans="1:6" x14ac:dyDescent="0.3">
      <c r="A5598" s="3"/>
      <c r="B5598" s="4"/>
      <c r="C5598" s="3"/>
      <c r="D5598" s="3">
        <f t="shared" si="217"/>
        <v>5100</v>
      </c>
      <c r="E5598" s="3">
        <v>529</v>
      </c>
      <c r="F5598" s="3">
        <f t="shared" si="216"/>
        <v>513.6789587951456</v>
      </c>
    </row>
    <row r="5599" spans="1:6" x14ac:dyDescent="0.3">
      <c r="A5599" s="3"/>
      <c r="B5599" s="4"/>
      <c r="C5599" s="3"/>
      <c r="D5599" s="3">
        <f t="shared" si="217"/>
        <v>5200</v>
      </c>
      <c r="E5599" s="3"/>
      <c r="F5599" s="3">
        <f t="shared" si="216"/>
        <v>0</v>
      </c>
    </row>
    <row r="5600" spans="1:6" x14ac:dyDescent="0.3">
      <c r="A5600" s="3"/>
      <c r="B5600" s="4"/>
      <c r="C5600" s="3"/>
      <c r="D5600" s="3">
        <f t="shared" si="217"/>
        <v>5300</v>
      </c>
      <c r="E5600" s="3">
        <v>520</v>
      </c>
      <c r="F5600" s="3">
        <f t="shared" si="216"/>
        <v>524.74117292687686</v>
      </c>
    </row>
    <row r="5601" spans="1:6" x14ac:dyDescent="0.3">
      <c r="A5601" s="3"/>
      <c r="B5601" s="4"/>
      <c r="C5601" s="3"/>
      <c r="D5601" s="3">
        <f t="shared" si="217"/>
        <v>5400</v>
      </c>
      <c r="E5601" s="3"/>
      <c r="F5601" s="3">
        <f t="shared" si="216"/>
        <v>0</v>
      </c>
    </row>
    <row r="5602" spans="1:6" x14ac:dyDescent="0.3">
      <c r="A5602" s="3"/>
      <c r="B5602" s="4"/>
      <c r="C5602" s="3"/>
      <c r="D5602" s="3">
        <f t="shared" si="217"/>
        <v>5500</v>
      </c>
      <c r="E5602" s="3">
        <v>512</v>
      </c>
      <c r="F5602" s="3">
        <f t="shared" si="216"/>
        <v>536.16514621265799</v>
      </c>
    </row>
    <row r="5603" spans="1:6" x14ac:dyDescent="0.3">
      <c r="A5603" s="3"/>
      <c r="B5603" s="4"/>
      <c r="C5603" s="3"/>
      <c r="D5603" s="3">
        <f t="shared" si="217"/>
        <v>5600</v>
      </c>
      <c r="E5603" s="3"/>
      <c r="F5603" s="3">
        <f t="shared" si="216"/>
        <v>0</v>
      </c>
    </row>
    <row r="5604" spans="1:6" x14ac:dyDescent="0.3">
      <c r="A5604" s="3"/>
      <c r="B5604" s="4"/>
      <c r="C5604" s="3"/>
      <c r="D5604" s="3">
        <f t="shared" si="217"/>
        <v>5700</v>
      </c>
      <c r="E5604" s="3">
        <v>501</v>
      </c>
      <c r="F5604" s="3">
        <f t="shared" si="216"/>
        <v>543.72400853674981</v>
      </c>
    </row>
    <row r="5605" spans="1:6" x14ac:dyDescent="0.3">
      <c r="A5605" s="3"/>
      <c r="B5605" s="4"/>
      <c r="C5605" s="3"/>
      <c r="D5605" s="3">
        <f t="shared" si="217"/>
        <v>5800</v>
      </c>
      <c r="E5605" s="3">
        <v>494</v>
      </c>
      <c r="F5605" s="3">
        <f t="shared" si="216"/>
        <v>545.53280430699851</v>
      </c>
    </row>
    <row r="5606" spans="1:6" x14ac:dyDescent="0.3">
      <c r="A5606" s="3"/>
      <c r="B5606" s="4"/>
      <c r="C5606" s="3"/>
      <c r="D5606" s="3">
        <f t="shared" si="217"/>
        <v>5900</v>
      </c>
      <c r="E5606" s="3">
        <v>485</v>
      </c>
      <c r="F5606" s="3">
        <f t="shared" si="216"/>
        <v>544.82832595437537</v>
      </c>
    </row>
    <row r="5607" spans="1:6" x14ac:dyDescent="0.3">
      <c r="A5607" s="3"/>
      <c r="B5607" s="4"/>
      <c r="C5607" s="3"/>
      <c r="D5607" s="3">
        <f t="shared" si="217"/>
        <v>6000</v>
      </c>
      <c r="E5607" s="3"/>
      <c r="F5607" s="3">
        <f t="shared" si="216"/>
        <v>0</v>
      </c>
    </row>
    <row r="5608" spans="1:6" x14ac:dyDescent="0.3">
      <c r="A5608" s="3"/>
      <c r="B5608" s="4"/>
      <c r="C5608" s="3"/>
      <c r="D5608" s="3">
        <f t="shared" si="217"/>
        <v>6100</v>
      </c>
      <c r="E5608" s="3">
        <v>467</v>
      </c>
      <c r="F5608" s="3">
        <f t="shared" si="216"/>
        <v>542.39121165340873</v>
      </c>
    </row>
    <row r="5609" spans="1:6" x14ac:dyDescent="0.3">
      <c r="A5609" s="3"/>
      <c r="B5609" s="4"/>
      <c r="C5609" s="3"/>
      <c r="D5609" s="3">
        <f t="shared" si="217"/>
        <v>6200</v>
      </c>
      <c r="E5609" s="3"/>
      <c r="F5609" s="3">
        <f t="shared" si="216"/>
        <v>0</v>
      </c>
    </row>
    <row r="5610" spans="1:6" x14ac:dyDescent="0.3">
      <c r="A5610" s="3"/>
      <c r="B5610" s="4"/>
      <c r="C5610" s="3"/>
      <c r="D5610" s="3">
        <f t="shared" si="217"/>
        <v>6300</v>
      </c>
      <c r="E5610" s="3">
        <v>444</v>
      </c>
      <c r="F5610" s="3">
        <f t="shared" si="216"/>
        <v>532.58563458311335</v>
      </c>
    </row>
    <row r="5611" spans="1:6" x14ac:dyDescent="0.3">
      <c r="A5611" s="3"/>
      <c r="B5611" s="4"/>
      <c r="C5611" s="3"/>
      <c r="D5611" s="3">
        <f t="shared" si="217"/>
        <v>6400</v>
      </c>
      <c r="E5611" s="3"/>
      <c r="F5611" s="3">
        <f t="shared" si="216"/>
        <v>0</v>
      </c>
    </row>
    <row r="5612" spans="1:6" x14ac:dyDescent="0.3">
      <c r="A5612" s="3"/>
      <c r="B5612" s="4"/>
      <c r="C5612" s="3"/>
      <c r="D5612" s="3">
        <f t="shared" si="217"/>
        <v>6500</v>
      </c>
      <c r="E5612" s="3">
        <v>421</v>
      </c>
      <c r="F5612" s="3">
        <f t="shared" si="216"/>
        <v>521.02838160899819</v>
      </c>
    </row>
    <row r="5613" spans="1:6" x14ac:dyDescent="0.3">
      <c r="A5613" s="3"/>
      <c r="B5613" s="4"/>
      <c r="C5613" s="3"/>
      <c r="D5613" s="3">
        <f t="shared" si="217"/>
        <v>6600</v>
      </c>
      <c r="E5613" s="3"/>
      <c r="F5613" s="3">
        <f t="shared" si="216"/>
        <v>0</v>
      </c>
    </row>
    <row r="5614" spans="1:6" x14ac:dyDescent="0.3">
      <c r="A5614" s="3"/>
      <c r="B5614" s="4"/>
      <c r="C5614" s="3"/>
      <c r="D5614" s="3">
        <f t="shared" si="217"/>
        <v>6700</v>
      </c>
      <c r="E5614" s="3"/>
      <c r="F5614" s="3">
        <f t="shared" si="216"/>
        <v>0</v>
      </c>
    </row>
    <row r="5615" spans="1:6" x14ac:dyDescent="0.3">
      <c r="A5615" s="3"/>
      <c r="B5615" s="4"/>
      <c r="C5615" s="3"/>
      <c r="D5615" s="3">
        <f t="shared" si="217"/>
        <v>6800</v>
      </c>
      <c r="E5615" s="3"/>
      <c r="F5615" s="3">
        <f t="shared" si="216"/>
        <v>0</v>
      </c>
    </row>
    <row r="5616" spans="1:6" x14ac:dyDescent="0.3">
      <c r="A5616" s="3"/>
      <c r="B5616" s="4"/>
      <c r="C5616" s="3"/>
      <c r="D5616" s="3">
        <f t="shared" si="217"/>
        <v>6900</v>
      </c>
      <c r="E5616" s="3"/>
      <c r="F5616" s="3">
        <f t="shared" si="216"/>
        <v>0</v>
      </c>
    </row>
    <row r="5617" spans="1:6" x14ac:dyDescent="0.3">
      <c r="A5617" s="3"/>
      <c r="B5617" s="4"/>
      <c r="C5617" s="3"/>
      <c r="D5617" s="3">
        <f t="shared" si="217"/>
        <v>7000</v>
      </c>
      <c r="E5617" s="3"/>
      <c r="F5617" s="3">
        <f t="shared" si="216"/>
        <v>0</v>
      </c>
    </row>
    <row r="5618" spans="1:6" x14ac:dyDescent="0.3">
      <c r="A5618" s="3"/>
      <c r="B5618" s="4" t="s">
        <v>75</v>
      </c>
      <c r="C5618" s="3" t="s">
        <v>76</v>
      </c>
      <c r="D5618" s="3" t="s">
        <v>272</v>
      </c>
      <c r="E5618" s="3">
        <v>4.5</v>
      </c>
    </row>
    <row r="5619" spans="1:6" x14ac:dyDescent="0.3">
      <c r="A5619" s="3"/>
      <c r="B5619" s="4"/>
      <c r="C5619" s="3">
        <v>10.5</v>
      </c>
      <c r="D5619" s="3" t="s">
        <v>273</v>
      </c>
      <c r="E5619" s="3">
        <v>4.3899999999999997</v>
      </c>
    </row>
    <row r="5620" spans="1:6" x14ac:dyDescent="0.3">
      <c r="A5620" s="3"/>
      <c r="B5620" s="4"/>
      <c r="C5620" s="3"/>
      <c r="D5620" s="4" t="s">
        <v>274</v>
      </c>
      <c r="E5620" s="3">
        <v>2.4500000000000002</v>
      </c>
    </row>
    <row r="5621" spans="1:6" x14ac:dyDescent="0.3">
      <c r="A5621" s="3"/>
      <c r="B5621" s="4"/>
      <c r="C5621" s="3"/>
      <c r="D5621" s="4" t="s">
        <v>275</v>
      </c>
      <c r="E5621" s="3">
        <v>248</v>
      </c>
    </row>
    <row r="5622" spans="1:6" x14ac:dyDescent="0.3">
      <c r="A5622" s="3"/>
      <c r="B5622" s="4"/>
      <c r="C5622" s="3"/>
      <c r="D5622" s="4" t="s">
        <v>276</v>
      </c>
      <c r="E5622" s="3">
        <v>0.79900000000000004</v>
      </c>
    </row>
    <row r="5623" spans="1:6" ht="28.8" x14ac:dyDescent="0.3">
      <c r="A5623" s="3"/>
      <c r="B5623" s="4"/>
      <c r="C5623" s="3"/>
      <c r="D5623" s="4" t="s">
        <v>277</v>
      </c>
      <c r="E5623" s="3">
        <v>545</v>
      </c>
    </row>
    <row r="5624" spans="1:6" x14ac:dyDescent="0.3">
      <c r="A5624" s="3"/>
      <c r="B5624" s="4"/>
      <c r="C5624" s="3"/>
      <c r="D5624" s="3">
        <f>2500</f>
        <v>2500</v>
      </c>
      <c r="E5624" s="3">
        <v>589</v>
      </c>
      <c r="F5624" s="3">
        <f>E5624*D5624*2*PI()/60/550</f>
        <v>280.36334438854368</v>
      </c>
    </row>
    <row r="5625" spans="1:6" x14ac:dyDescent="0.3">
      <c r="A5625" s="3"/>
      <c r="B5625" s="4"/>
      <c r="C5625" s="3"/>
      <c r="D5625" s="3">
        <f>2600</f>
        <v>2600</v>
      </c>
      <c r="E5625" s="3"/>
      <c r="F5625" s="3">
        <f t="shared" ref="F5625:F5669" si="218">E5625*D5625*2*PI()/60/550</f>
        <v>0</v>
      </c>
    </row>
    <row r="5626" spans="1:6" x14ac:dyDescent="0.3">
      <c r="A5626" s="3"/>
      <c r="B5626" s="4"/>
      <c r="C5626" s="3"/>
      <c r="D5626" s="3">
        <f t="shared" ref="D5626:D5669" si="219">D5625+100</f>
        <v>2700</v>
      </c>
      <c r="E5626" s="3">
        <v>606</v>
      </c>
      <c r="F5626" s="3">
        <f t="shared" si="218"/>
        <v>311.53175150324967</v>
      </c>
    </row>
    <row r="5627" spans="1:6" x14ac:dyDescent="0.3">
      <c r="A5627" s="3"/>
      <c r="B5627" s="4"/>
      <c r="C5627" s="3"/>
      <c r="D5627" s="3">
        <f t="shared" si="219"/>
        <v>2800</v>
      </c>
      <c r="E5627" s="3"/>
      <c r="F5627" s="3">
        <f t="shared" si="218"/>
        <v>0</v>
      </c>
    </row>
    <row r="5628" spans="1:6" x14ac:dyDescent="0.3">
      <c r="A5628" s="3"/>
      <c r="B5628" s="4"/>
      <c r="C5628" s="3"/>
      <c r="D5628" s="3">
        <f t="shared" si="219"/>
        <v>2900</v>
      </c>
      <c r="E5628" s="3">
        <v>590</v>
      </c>
      <c r="F5628" s="3">
        <f t="shared" si="218"/>
        <v>325.77363819952342</v>
      </c>
    </row>
    <row r="5629" spans="1:6" x14ac:dyDescent="0.3">
      <c r="A5629" s="3"/>
      <c r="B5629" s="4"/>
      <c r="C5629" s="3"/>
      <c r="D5629" s="3">
        <f>D5628+100</f>
        <v>3000</v>
      </c>
      <c r="E5629" s="3"/>
      <c r="F5629" s="3">
        <f t="shared" si="218"/>
        <v>0</v>
      </c>
    </row>
    <row r="5630" spans="1:6" x14ac:dyDescent="0.3">
      <c r="A5630" s="3"/>
      <c r="B5630" s="4"/>
      <c r="C5630" s="3"/>
      <c r="D5630" s="3">
        <f t="shared" si="219"/>
        <v>3100</v>
      </c>
      <c r="E5630" s="3">
        <v>565</v>
      </c>
      <c r="F5630" s="3">
        <f t="shared" si="218"/>
        <v>333.48482016742565</v>
      </c>
    </row>
    <row r="5631" spans="1:6" x14ac:dyDescent="0.3">
      <c r="A5631" s="3"/>
      <c r="B5631" s="4"/>
      <c r="C5631" s="3"/>
      <c r="D5631" s="3">
        <f t="shared" si="219"/>
        <v>3200</v>
      </c>
      <c r="E5631" s="3"/>
      <c r="F5631" s="3">
        <f t="shared" si="218"/>
        <v>0</v>
      </c>
    </row>
    <row r="5632" spans="1:6" x14ac:dyDescent="0.3">
      <c r="A5632" s="3"/>
      <c r="B5632" s="4"/>
      <c r="C5632" s="3"/>
      <c r="D5632" s="3">
        <f t="shared" si="219"/>
        <v>3300</v>
      </c>
      <c r="E5632" s="3">
        <v>557</v>
      </c>
      <c r="F5632" s="3">
        <f t="shared" si="218"/>
        <v>349.97342160990297</v>
      </c>
    </row>
    <row r="5633" spans="1:6" x14ac:dyDescent="0.3">
      <c r="A5633" s="3"/>
      <c r="B5633" s="4"/>
      <c r="C5633" s="3"/>
      <c r="D5633" s="3">
        <f t="shared" si="219"/>
        <v>3400</v>
      </c>
      <c r="E5633" s="3"/>
      <c r="F5633" s="3">
        <f t="shared" si="218"/>
        <v>0</v>
      </c>
    </row>
    <row r="5634" spans="1:6" x14ac:dyDescent="0.3">
      <c r="A5634" s="3"/>
      <c r="B5634" s="4"/>
      <c r="C5634" s="3"/>
      <c r="D5634" s="3">
        <f t="shared" si="219"/>
        <v>3500</v>
      </c>
      <c r="E5634" s="3">
        <v>582</v>
      </c>
      <c r="F5634" s="3">
        <f t="shared" si="218"/>
        <v>387.84389305226722</v>
      </c>
    </row>
    <row r="5635" spans="1:6" x14ac:dyDescent="0.3">
      <c r="A5635" s="3"/>
      <c r="B5635" s="4"/>
      <c r="C5635" s="3"/>
      <c r="D5635" s="3">
        <f t="shared" si="219"/>
        <v>3600</v>
      </c>
      <c r="E5635" s="3"/>
      <c r="F5635" s="3">
        <f t="shared" si="218"/>
        <v>0</v>
      </c>
    </row>
    <row r="5636" spans="1:6" x14ac:dyDescent="0.3">
      <c r="A5636" s="3"/>
      <c r="B5636" s="4"/>
      <c r="C5636" s="3"/>
      <c r="D5636" s="3">
        <f t="shared" si="219"/>
        <v>3700</v>
      </c>
      <c r="E5636" s="3">
        <v>614</v>
      </c>
      <c r="F5636" s="3">
        <f t="shared" si="218"/>
        <v>432.54970851062376</v>
      </c>
    </row>
    <row r="5637" spans="1:6" x14ac:dyDescent="0.3">
      <c r="A5637" s="3"/>
      <c r="B5637" s="4"/>
      <c r="C5637" s="3"/>
      <c r="D5637" s="3">
        <f t="shared" si="219"/>
        <v>3800</v>
      </c>
      <c r="E5637" s="3"/>
      <c r="F5637" s="3">
        <f t="shared" si="218"/>
        <v>0</v>
      </c>
    </row>
    <row r="5638" spans="1:6" x14ac:dyDescent="0.3">
      <c r="A5638" s="3"/>
      <c r="B5638" s="4"/>
      <c r="C5638" s="3"/>
      <c r="D5638" s="3">
        <f t="shared" si="219"/>
        <v>3900</v>
      </c>
      <c r="E5638" s="3">
        <v>644</v>
      </c>
      <c r="F5638" s="3">
        <f t="shared" si="218"/>
        <v>478.20752174279534</v>
      </c>
    </row>
    <row r="5639" spans="1:6" x14ac:dyDescent="0.3">
      <c r="A5639" s="3"/>
      <c r="B5639" s="4"/>
      <c r="C5639" s="3"/>
      <c r="D5639" s="3">
        <f t="shared" si="219"/>
        <v>4000</v>
      </c>
      <c r="E5639" s="3"/>
      <c r="F5639" s="3">
        <f t="shared" si="218"/>
        <v>0</v>
      </c>
    </row>
    <row r="5640" spans="1:6" x14ac:dyDescent="0.3">
      <c r="A5640" s="3"/>
      <c r="B5640" s="4"/>
      <c r="C5640" s="3"/>
      <c r="D5640" s="3">
        <f t="shared" si="219"/>
        <v>4100</v>
      </c>
      <c r="E5640" s="3">
        <v>661</v>
      </c>
      <c r="F5640" s="3">
        <f t="shared" si="218"/>
        <v>516.00183336325449</v>
      </c>
    </row>
    <row r="5641" spans="1:6" x14ac:dyDescent="0.3">
      <c r="A5641" s="3"/>
      <c r="B5641" s="4"/>
      <c r="C5641" s="3"/>
      <c r="D5641" s="3">
        <f t="shared" si="219"/>
        <v>4200</v>
      </c>
      <c r="E5641" s="3"/>
      <c r="F5641" s="3">
        <f t="shared" si="218"/>
        <v>0</v>
      </c>
    </row>
    <row r="5642" spans="1:6" x14ac:dyDescent="0.3">
      <c r="A5642" s="3"/>
      <c r="B5642" s="4"/>
      <c r="C5642" s="3"/>
      <c r="D5642" s="3">
        <f t="shared" si="219"/>
        <v>4300</v>
      </c>
      <c r="E5642" s="3">
        <v>679</v>
      </c>
      <c r="F5642" s="3">
        <f t="shared" si="218"/>
        <v>555.90958004158301</v>
      </c>
    </row>
    <row r="5643" spans="1:6" x14ac:dyDescent="0.3">
      <c r="A5643" s="3"/>
      <c r="B5643" s="4"/>
      <c r="C5643" s="3"/>
      <c r="D5643" s="3">
        <f t="shared" si="219"/>
        <v>4400</v>
      </c>
      <c r="E5643" s="3"/>
      <c r="F5643" s="3">
        <f t="shared" si="218"/>
        <v>0</v>
      </c>
    </row>
    <row r="5644" spans="1:6" x14ac:dyDescent="0.3">
      <c r="A5644" s="3"/>
      <c r="B5644" s="4"/>
      <c r="C5644" s="3"/>
      <c r="D5644" s="3">
        <f t="shared" si="219"/>
        <v>4500</v>
      </c>
      <c r="E5644" s="3">
        <v>693</v>
      </c>
      <c r="F5644" s="3">
        <f t="shared" si="218"/>
        <v>593.76101152847082</v>
      </c>
    </row>
    <row r="5645" spans="1:6" x14ac:dyDescent="0.3">
      <c r="A5645" s="3"/>
      <c r="B5645" s="4"/>
      <c r="C5645" s="3"/>
      <c r="D5645" s="3">
        <f t="shared" si="219"/>
        <v>4600</v>
      </c>
      <c r="E5645" s="3"/>
      <c r="F5645" s="3">
        <f t="shared" si="218"/>
        <v>0</v>
      </c>
    </row>
    <row r="5646" spans="1:6" x14ac:dyDescent="0.3">
      <c r="A5646" s="3"/>
      <c r="B5646" s="4"/>
      <c r="C5646" s="3"/>
      <c r="D5646" s="3">
        <f t="shared" si="219"/>
        <v>4700</v>
      </c>
      <c r="E5646" s="3">
        <v>703</v>
      </c>
      <c r="F5646" s="3">
        <f t="shared" si="218"/>
        <v>629.099168892487</v>
      </c>
    </row>
    <row r="5647" spans="1:6" x14ac:dyDescent="0.3">
      <c r="A5647" s="3"/>
      <c r="B5647" s="4"/>
      <c r="C5647" s="3"/>
      <c r="D5647" s="3">
        <f t="shared" si="219"/>
        <v>4800</v>
      </c>
      <c r="E5647" s="3">
        <v>704</v>
      </c>
      <c r="F5647" s="3">
        <f t="shared" si="218"/>
        <v>643.39817545518963</v>
      </c>
    </row>
    <row r="5648" spans="1:6" x14ac:dyDescent="0.3">
      <c r="A5648" s="3"/>
      <c r="B5648" s="4"/>
      <c r="C5648" s="3"/>
      <c r="D5648" s="3">
        <f t="shared" si="219"/>
        <v>4900</v>
      </c>
      <c r="E5648" s="3">
        <v>700</v>
      </c>
      <c r="F5648" s="3">
        <f t="shared" si="218"/>
        <v>653.07047283715087</v>
      </c>
    </row>
    <row r="5649" spans="1:6" x14ac:dyDescent="0.3">
      <c r="A5649" s="3"/>
      <c r="B5649" s="4"/>
      <c r="C5649" s="3"/>
      <c r="D5649" s="3">
        <f t="shared" si="219"/>
        <v>5000</v>
      </c>
      <c r="E5649" s="3"/>
      <c r="F5649" s="3">
        <f t="shared" si="218"/>
        <v>0</v>
      </c>
    </row>
    <row r="5650" spans="1:6" x14ac:dyDescent="0.3">
      <c r="A5650" s="3"/>
      <c r="B5650" s="4"/>
      <c r="C5650" s="3"/>
      <c r="D5650" s="3">
        <f t="shared" si="219"/>
        <v>5100</v>
      </c>
      <c r="E5650" s="3">
        <v>694</v>
      </c>
      <c r="F5650" s="3">
        <f t="shared" si="218"/>
        <v>673.90018412822508</v>
      </c>
    </row>
    <row r="5651" spans="1:6" x14ac:dyDescent="0.3">
      <c r="A5651" s="3"/>
      <c r="B5651" s="4"/>
      <c r="C5651" s="3"/>
      <c r="D5651" s="3">
        <f t="shared" si="219"/>
        <v>5200</v>
      </c>
      <c r="E5651" s="3"/>
      <c r="F5651" s="3">
        <f t="shared" si="218"/>
        <v>0</v>
      </c>
    </row>
    <row r="5652" spans="1:6" x14ac:dyDescent="0.3">
      <c r="A5652" s="3"/>
      <c r="B5652" s="4"/>
      <c r="C5652" s="3"/>
      <c r="D5652" s="3">
        <f t="shared" si="219"/>
        <v>5300</v>
      </c>
      <c r="E5652" s="3">
        <v>685</v>
      </c>
      <c r="F5652" s="3">
        <f t="shared" si="218"/>
        <v>691.24558356713601</v>
      </c>
    </row>
    <row r="5653" spans="1:6" x14ac:dyDescent="0.3">
      <c r="A5653" s="3"/>
      <c r="B5653" s="4"/>
      <c r="C5653" s="3"/>
      <c r="D5653" s="3">
        <f t="shared" si="219"/>
        <v>5400</v>
      </c>
      <c r="E5653" s="3"/>
      <c r="F5653" s="3">
        <f t="shared" si="218"/>
        <v>0</v>
      </c>
    </row>
    <row r="5654" spans="1:6" x14ac:dyDescent="0.3">
      <c r="A5654" s="3"/>
      <c r="B5654" s="4"/>
      <c r="C5654" s="3"/>
      <c r="D5654" s="3">
        <f t="shared" si="219"/>
        <v>5500</v>
      </c>
      <c r="E5654" s="3">
        <v>670</v>
      </c>
      <c r="F5654" s="3">
        <f t="shared" si="218"/>
        <v>701.62235930172051</v>
      </c>
    </row>
    <row r="5655" spans="1:6" x14ac:dyDescent="0.3">
      <c r="A5655" s="3"/>
      <c r="B5655" s="4"/>
      <c r="C5655" s="3"/>
      <c r="D5655" s="3">
        <f t="shared" si="219"/>
        <v>5600</v>
      </c>
      <c r="E5655" s="3"/>
      <c r="F5655" s="3">
        <f t="shared" si="218"/>
        <v>0</v>
      </c>
    </row>
    <row r="5656" spans="1:6" x14ac:dyDescent="0.3">
      <c r="A5656" s="3"/>
      <c r="B5656" s="4"/>
      <c r="C5656" s="3"/>
      <c r="D5656" s="3">
        <f t="shared" si="219"/>
        <v>5700</v>
      </c>
      <c r="E5656" s="3">
        <v>667</v>
      </c>
      <c r="F5656" s="3">
        <f t="shared" si="218"/>
        <v>723.88006725351727</v>
      </c>
    </row>
    <row r="5657" spans="1:6" x14ac:dyDescent="0.3">
      <c r="A5657" s="3"/>
      <c r="B5657" s="4"/>
      <c r="C5657" s="3"/>
      <c r="D5657" s="3">
        <f t="shared" si="219"/>
        <v>5800</v>
      </c>
      <c r="E5657" s="3"/>
      <c r="F5657" s="3">
        <f t="shared" si="218"/>
        <v>0</v>
      </c>
    </row>
    <row r="5658" spans="1:6" x14ac:dyDescent="0.3">
      <c r="A5658" s="3"/>
      <c r="B5658" s="4"/>
      <c r="C5658" s="3"/>
      <c r="D5658" s="3">
        <f t="shared" si="219"/>
        <v>5900</v>
      </c>
      <c r="E5658" s="3">
        <v>661</v>
      </c>
      <c r="F5658" s="3">
        <f t="shared" si="218"/>
        <v>742.53922362029289</v>
      </c>
    </row>
    <row r="5659" spans="1:6" x14ac:dyDescent="0.3">
      <c r="A5659" s="3"/>
      <c r="B5659" s="4"/>
      <c r="C5659" s="3"/>
      <c r="D5659" s="3">
        <f t="shared" si="219"/>
        <v>6000</v>
      </c>
      <c r="E5659" s="3"/>
      <c r="F5659" s="3">
        <f t="shared" si="218"/>
        <v>0</v>
      </c>
    </row>
    <row r="5660" spans="1:6" x14ac:dyDescent="0.3">
      <c r="A5660" s="3"/>
      <c r="B5660" s="4"/>
      <c r="C5660" s="3"/>
      <c r="D5660" s="3">
        <f t="shared" si="219"/>
        <v>6100</v>
      </c>
      <c r="E5660" s="3">
        <v>643</v>
      </c>
      <c r="F5660" s="3">
        <f t="shared" si="218"/>
        <v>746.80417364698451</v>
      </c>
    </row>
    <row r="5661" spans="1:6" x14ac:dyDescent="0.3">
      <c r="A5661" s="3"/>
      <c r="B5661" s="4"/>
      <c r="C5661" s="3"/>
      <c r="D5661" s="3">
        <f t="shared" si="219"/>
        <v>6200</v>
      </c>
      <c r="E5661" s="3">
        <v>636</v>
      </c>
      <c r="F5661" s="3">
        <f t="shared" si="218"/>
        <v>750.78352434153169</v>
      </c>
    </row>
    <row r="5662" spans="1:6" x14ac:dyDescent="0.3">
      <c r="A5662" s="3"/>
      <c r="B5662" s="4"/>
      <c r="C5662" s="3"/>
      <c r="D5662" s="3">
        <f t="shared" si="219"/>
        <v>6300</v>
      </c>
      <c r="E5662" s="3">
        <v>625</v>
      </c>
      <c r="F5662" s="3">
        <f t="shared" si="218"/>
        <v>749.69824687938251</v>
      </c>
    </row>
    <row r="5663" spans="1:6" x14ac:dyDescent="0.3">
      <c r="A5663" s="3"/>
      <c r="B5663" s="4"/>
      <c r="C5663" s="3"/>
      <c r="D5663" s="3">
        <f t="shared" si="219"/>
        <v>6400</v>
      </c>
      <c r="E5663" s="3"/>
      <c r="F5663" s="3">
        <f t="shared" si="218"/>
        <v>0</v>
      </c>
    </row>
    <row r="5664" spans="1:6" x14ac:dyDescent="0.3">
      <c r="A5664" s="3"/>
      <c r="B5664" s="4"/>
      <c r="C5664" s="3"/>
      <c r="D5664" s="3">
        <f t="shared" si="219"/>
        <v>6500</v>
      </c>
      <c r="E5664" s="3">
        <v>598</v>
      </c>
      <c r="F5664" s="3">
        <f t="shared" si="218"/>
        <v>740.08306936385009</v>
      </c>
    </row>
    <row r="5665" spans="1:6" x14ac:dyDescent="0.3">
      <c r="A5665" s="3"/>
      <c r="B5665" s="4"/>
      <c r="C5665" s="3"/>
      <c r="D5665" s="3">
        <f t="shared" si="219"/>
        <v>6600</v>
      </c>
      <c r="E5665" s="3"/>
      <c r="F5665" s="3">
        <f t="shared" si="218"/>
        <v>0</v>
      </c>
    </row>
    <row r="5666" spans="1:6" x14ac:dyDescent="0.3">
      <c r="A5666" s="3"/>
      <c r="B5666" s="4"/>
      <c r="C5666" s="3"/>
      <c r="D5666" s="3">
        <f t="shared" si="219"/>
        <v>6700</v>
      </c>
      <c r="E5666" s="3"/>
      <c r="F5666" s="3">
        <f t="shared" si="218"/>
        <v>0</v>
      </c>
    </row>
    <row r="5667" spans="1:6" x14ac:dyDescent="0.3">
      <c r="A5667" s="3"/>
      <c r="B5667" s="4"/>
      <c r="C5667" s="3"/>
      <c r="D5667" s="3">
        <f t="shared" si="219"/>
        <v>6800</v>
      </c>
      <c r="E5667" s="3"/>
      <c r="F5667" s="3">
        <f t="shared" si="218"/>
        <v>0</v>
      </c>
    </row>
    <row r="5668" spans="1:6" x14ac:dyDescent="0.3">
      <c r="A5668" s="3"/>
      <c r="B5668" s="4"/>
      <c r="C5668" s="3"/>
      <c r="D5668" s="3">
        <f t="shared" si="219"/>
        <v>6900</v>
      </c>
      <c r="E5668" s="3"/>
      <c r="F5668" s="3">
        <f t="shared" si="218"/>
        <v>0</v>
      </c>
    </row>
    <row r="5669" spans="1:6" x14ac:dyDescent="0.3">
      <c r="A5669" s="3"/>
      <c r="B5669" s="4"/>
      <c r="C5669" s="3"/>
      <c r="D5669" s="3">
        <f t="shared" si="219"/>
        <v>7000</v>
      </c>
      <c r="E5669" s="3"/>
      <c r="F5669" s="3">
        <f t="shared" si="218"/>
        <v>0</v>
      </c>
    </row>
    <row r="5670" spans="1:6" x14ac:dyDescent="0.3">
      <c r="A5670" s="3"/>
      <c r="B5670" s="4" t="s">
        <v>143</v>
      </c>
      <c r="C5670" s="3" t="s">
        <v>144</v>
      </c>
      <c r="D5670" s="3" t="s">
        <v>272</v>
      </c>
      <c r="E5670" s="3">
        <v>4.3</v>
      </c>
    </row>
    <row r="5671" spans="1:6" x14ac:dyDescent="0.3">
      <c r="A5671" s="3"/>
      <c r="B5671" s="4"/>
      <c r="C5671" s="3">
        <v>10.9</v>
      </c>
      <c r="D5671" s="3" t="s">
        <v>273</v>
      </c>
      <c r="E5671" s="3">
        <v>4.4400000000000004</v>
      </c>
    </row>
    <row r="5672" spans="1:6" x14ac:dyDescent="0.3">
      <c r="A5672" s="3"/>
      <c r="B5672" s="4"/>
      <c r="C5672" s="3"/>
      <c r="D5672" s="4" t="s">
        <v>274</v>
      </c>
      <c r="E5672" s="3">
        <v>2.25</v>
      </c>
    </row>
    <row r="5673" spans="1:6" x14ac:dyDescent="0.3">
      <c r="A5673" s="3"/>
      <c r="B5673" s="4"/>
      <c r="C5673" s="3"/>
      <c r="D5673" s="4" t="s">
        <v>275</v>
      </c>
      <c r="E5673" s="3">
        <v>273</v>
      </c>
    </row>
    <row r="5674" spans="1:6" x14ac:dyDescent="0.3">
      <c r="A5674" s="3"/>
      <c r="B5674" s="4"/>
      <c r="C5674" s="3"/>
      <c r="D5674" s="4" t="s">
        <v>276</v>
      </c>
      <c r="E5674" s="3">
        <v>0.78700000000000003</v>
      </c>
    </row>
    <row r="5675" spans="1:6" ht="28.8" x14ac:dyDescent="0.3">
      <c r="A5675" s="3"/>
      <c r="B5675" s="4"/>
      <c r="C5675" s="3"/>
      <c r="D5675" s="4" t="s">
        <v>277</v>
      </c>
      <c r="E5675" s="3">
        <v>532</v>
      </c>
    </row>
    <row r="5676" spans="1:6" x14ac:dyDescent="0.3">
      <c r="A5676" s="3"/>
      <c r="B5676" s="4"/>
      <c r="C5676" s="3"/>
      <c r="D5676" s="3">
        <f>2500</f>
        <v>2500</v>
      </c>
      <c r="E5676" s="3"/>
      <c r="F5676" s="3">
        <f>E5676*D5676*2*PI()/60/550</f>
        <v>0</v>
      </c>
    </row>
    <row r="5677" spans="1:6" x14ac:dyDescent="0.3">
      <c r="A5677" s="3"/>
      <c r="B5677" s="4"/>
      <c r="C5677" s="3"/>
      <c r="D5677" s="3">
        <f>2600</f>
        <v>2600</v>
      </c>
      <c r="E5677" s="3"/>
      <c r="F5677" s="3">
        <f t="shared" ref="F5677:F5721" si="220">E5677*D5677*2*PI()/60/550</f>
        <v>0</v>
      </c>
    </row>
    <row r="5678" spans="1:6" x14ac:dyDescent="0.3">
      <c r="A5678" s="3"/>
      <c r="B5678" s="4"/>
      <c r="C5678" s="3"/>
      <c r="D5678" s="3">
        <f t="shared" ref="D5678:D5721" si="221">D5677+100</f>
        <v>2700</v>
      </c>
      <c r="E5678" s="3"/>
      <c r="F5678" s="3">
        <f t="shared" si="220"/>
        <v>0</v>
      </c>
    </row>
    <row r="5679" spans="1:6" x14ac:dyDescent="0.3">
      <c r="A5679" s="3"/>
      <c r="B5679" s="4"/>
      <c r="C5679" s="3"/>
      <c r="D5679" s="3">
        <f t="shared" si="221"/>
        <v>2800</v>
      </c>
      <c r="E5679" s="3"/>
      <c r="F5679" s="3">
        <f t="shared" si="220"/>
        <v>0</v>
      </c>
    </row>
    <row r="5680" spans="1:6" x14ac:dyDescent="0.3">
      <c r="A5680" s="3"/>
      <c r="B5680" s="4"/>
      <c r="C5680" s="3"/>
      <c r="D5680" s="3">
        <f t="shared" si="221"/>
        <v>2900</v>
      </c>
      <c r="E5680" s="3"/>
      <c r="F5680" s="3">
        <f t="shared" si="220"/>
        <v>0</v>
      </c>
    </row>
    <row r="5681" spans="1:6" x14ac:dyDescent="0.3">
      <c r="A5681" s="3"/>
      <c r="B5681" s="4"/>
      <c r="C5681" s="3"/>
      <c r="D5681" s="3">
        <f>D5680+100</f>
        <v>3000</v>
      </c>
      <c r="E5681" s="3"/>
      <c r="F5681" s="3">
        <f t="shared" si="220"/>
        <v>0</v>
      </c>
    </row>
    <row r="5682" spans="1:6" x14ac:dyDescent="0.3">
      <c r="A5682" s="3"/>
      <c r="B5682" s="4"/>
      <c r="C5682" s="3"/>
      <c r="D5682" s="3">
        <f t="shared" si="221"/>
        <v>3100</v>
      </c>
      <c r="E5682" s="3"/>
      <c r="F5682" s="3">
        <f t="shared" si="220"/>
        <v>0</v>
      </c>
    </row>
    <row r="5683" spans="1:6" x14ac:dyDescent="0.3">
      <c r="A5683" s="3"/>
      <c r="B5683" s="4"/>
      <c r="C5683" s="3"/>
      <c r="D5683" s="3">
        <f t="shared" si="221"/>
        <v>3200</v>
      </c>
      <c r="E5683" s="3"/>
      <c r="F5683" s="3">
        <f t="shared" si="220"/>
        <v>0</v>
      </c>
    </row>
    <row r="5684" spans="1:6" x14ac:dyDescent="0.3">
      <c r="A5684" s="3"/>
      <c r="B5684" s="4"/>
      <c r="C5684" s="3"/>
      <c r="D5684" s="3">
        <f t="shared" si="221"/>
        <v>3300</v>
      </c>
      <c r="E5684" s="3"/>
      <c r="F5684" s="3">
        <f t="shared" si="220"/>
        <v>0</v>
      </c>
    </row>
    <row r="5685" spans="1:6" x14ac:dyDescent="0.3">
      <c r="A5685" s="3"/>
      <c r="B5685" s="4"/>
      <c r="C5685" s="3"/>
      <c r="D5685" s="3">
        <f t="shared" si="221"/>
        <v>3400</v>
      </c>
      <c r="E5685" s="3"/>
      <c r="F5685" s="3">
        <f t="shared" si="220"/>
        <v>0</v>
      </c>
    </row>
    <row r="5686" spans="1:6" x14ac:dyDescent="0.3">
      <c r="A5686" s="3"/>
      <c r="B5686" s="4"/>
      <c r="C5686" s="3"/>
      <c r="D5686" s="3">
        <f t="shared" si="221"/>
        <v>3500</v>
      </c>
      <c r="E5686" s="3"/>
      <c r="F5686" s="3">
        <f t="shared" si="220"/>
        <v>0</v>
      </c>
    </row>
    <row r="5687" spans="1:6" x14ac:dyDescent="0.3">
      <c r="A5687" s="3"/>
      <c r="B5687" s="4"/>
      <c r="C5687" s="3"/>
      <c r="D5687" s="3">
        <f t="shared" si="221"/>
        <v>3600</v>
      </c>
      <c r="E5687" s="3"/>
      <c r="F5687" s="3">
        <f t="shared" si="220"/>
        <v>0</v>
      </c>
    </row>
    <row r="5688" spans="1:6" x14ac:dyDescent="0.3">
      <c r="A5688" s="3"/>
      <c r="B5688" s="4"/>
      <c r="C5688" s="3"/>
      <c r="D5688" s="3">
        <f t="shared" si="221"/>
        <v>3700</v>
      </c>
      <c r="E5688" s="3"/>
      <c r="F5688" s="3">
        <f t="shared" si="220"/>
        <v>0</v>
      </c>
    </row>
    <row r="5689" spans="1:6" x14ac:dyDescent="0.3">
      <c r="A5689" s="3"/>
      <c r="B5689" s="4"/>
      <c r="C5689" s="3"/>
      <c r="D5689" s="3">
        <f t="shared" si="221"/>
        <v>3800</v>
      </c>
      <c r="E5689" s="3">
        <v>511</v>
      </c>
      <c r="F5689" s="3">
        <f t="shared" si="220"/>
        <v>369.71785543882788</v>
      </c>
    </row>
    <row r="5690" spans="1:6" x14ac:dyDescent="0.3">
      <c r="A5690" s="3"/>
      <c r="B5690" s="4"/>
      <c r="C5690" s="3"/>
      <c r="D5690" s="3">
        <f t="shared" si="221"/>
        <v>3900</v>
      </c>
      <c r="E5690" s="3">
        <v>511</v>
      </c>
      <c r="F5690" s="3">
        <f t="shared" si="220"/>
        <v>379.44727268721812</v>
      </c>
    </row>
    <row r="5691" spans="1:6" x14ac:dyDescent="0.3">
      <c r="A5691" s="3"/>
      <c r="B5691" s="4"/>
      <c r="C5691" s="3"/>
      <c r="D5691" s="3">
        <f t="shared" si="221"/>
        <v>4000</v>
      </c>
      <c r="E5691" s="3">
        <v>512</v>
      </c>
      <c r="F5691" s="3">
        <f t="shared" si="220"/>
        <v>389.93828815466037</v>
      </c>
    </row>
    <row r="5692" spans="1:6" x14ac:dyDescent="0.3">
      <c r="A5692" s="3"/>
      <c r="B5692" s="4"/>
      <c r="C5692" s="3"/>
      <c r="D5692" s="3">
        <f t="shared" si="221"/>
        <v>4100</v>
      </c>
      <c r="E5692" s="3">
        <v>520</v>
      </c>
      <c r="F5692" s="3">
        <f t="shared" si="220"/>
        <v>405.9318507547539</v>
      </c>
    </row>
    <row r="5693" spans="1:6" x14ac:dyDescent="0.3">
      <c r="A5693" s="3"/>
      <c r="B5693" s="4"/>
      <c r="C5693" s="3"/>
      <c r="D5693" s="3">
        <f t="shared" si="221"/>
        <v>4200</v>
      </c>
      <c r="E5693" s="3">
        <v>535</v>
      </c>
      <c r="F5693" s="3">
        <f t="shared" si="220"/>
        <v>427.82779955250095</v>
      </c>
    </row>
    <row r="5694" spans="1:6" x14ac:dyDescent="0.3">
      <c r="A5694" s="3"/>
      <c r="B5694" s="4"/>
      <c r="C5694" s="3"/>
      <c r="D5694" s="3">
        <f t="shared" si="221"/>
        <v>4300</v>
      </c>
      <c r="E5694" s="3">
        <v>556</v>
      </c>
      <c r="F5694" s="3">
        <f t="shared" si="220"/>
        <v>455.20725552742283</v>
      </c>
    </row>
    <row r="5695" spans="1:6" x14ac:dyDescent="0.3">
      <c r="A5695" s="3"/>
      <c r="B5695" s="4"/>
      <c r="C5695" s="3"/>
      <c r="D5695" s="3">
        <f t="shared" si="221"/>
        <v>4400</v>
      </c>
      <c r="E5695" s="3">
        <v>573</v>
      </c>
      <c r="F5695" s="3">
        <f t="shared" si="220"/>
        <v>480.03535746852043</v>
      </c>
    </row>
    <row r="5696" spans="1:6" x14ac:dyDescent="0.3">
      <c r="A5696" s="3"/>
      <c r="B5696" s="4"/>
      <c r="C5696" s="3"/>
      <c r="D5696" s="3">
        <f t="shared" si="221"/>
        <v>4500</v>
      </c>
      <c r="E5696" s="3">
        <v>591</v>
      </c>
      <c r="F5696" s="3">
        <f t="shared" si="220"/>
        <v>506.36761589224579</v>
      </c>
    </row>
    <row r="5697" spans="1:6" x14ac:dyDescent="0.3">
      <c r="A5697" s="3"/>
      <c r="B5697" s="4"/>
      <c r="C5697" s="3"/>
      <c r="D5697" s="3">
        <f t="shared" si="221"/>
        <v>4600</v>
      </c>
      <c r="E5697" s="3">
        <v>602</v>
      </c>
      <c r="F5697" s="3">
        <f t="shared" si="220"/>
        <v>527.25444704974882</v>
      </c>
    </row>
    <row r="5698" spans="1:6" x14ac:dyDescent="0.3">
      <c r="A5698" s="3"/>
      <c r="B5698" s="4"/>
      <c r="C5698" s="3"/>
      <c r="D5698" s="3">
        <f t="shared" si="221"/>
        <v>4700</v>
      </c>
      <c r="E5698" s="3">
        <v>609</v>
      </c>
      <c r="F5698" s="3">
        <f t="shared" si="220"/>
        <v>544.98064559818579</v>
      </c>
    </row>
    <row r="5699" spans="1:6" x14ac:dyDescent="0.3">
      <c r="A5699" s="3"/>
      <c r="B5699" s="4"/>
      <c r="C5699" s="3"/>
      <c r="D5699" s="3">
        <f t="shared" si="221"/>
        <v>4800</v>
      </c>
      <c r="E5699" s="3">
        <v>606</v>
      </c>
      <c r="F5699" s="3">
        <f t="shared" si="220"/>
        <v>553.83422489466614</v>
      </c>
    </row>
    <row r="5700" spans="1:6" x14ac:dyDescent="0.3">
      <c r="A5700" s="3"/>
      <c r="B5700" s="4"/>
      <c r="C5700" s="3"/>
      <c r="D5700" s="3">
        <f t="shared" si="221"/>
        <v>4900</v>
      </c>
      <c r="E5700" s="3">
        <v>612</v>
      </c>
      <c r="F5700" s="3">
        <f t="shared" si="220"/>
        <v>570.97018482333772</v>
      </c>
    </row>
    <row r="5701" spans="1:6" x14ac:dyDescent="0.3">
      <c r="A5701" s="3"/>
      <c r="B5701" s="4"/>
      <c r="C5701" s="3"/>
      <c r="D5701" s="3">
        <f t="shared" si="221"/>
        <v>5000</v>
      </c>
      <c r="E5701" s="3">
        <v>627</v>
      </c>
      <c r="F5701" s="3">
        <f t="shared" si="220"/>
        <v>596.90260418206071</v>
      </c>
    </row>
    <row r="5702" spans="1:6" x14ac:dyDescent="0.3">
      <c r="A5702" s="3"/>
      <c r="B5702" s="4"/>
      <c r="C5702" s="3"/>
      <c r="D5702" s="3">
        <f t="shared" si="221"/>
        <v>5100</v>
      </c>
      <c r="E5702" s="3">
        <v>649</v>
      </c>
      <c r="F5702" s="3">
        <f t="shared" si="220"/>
        <v>630.20348631011257</v>
      </c>
    </row>
    <row r="5703" spans="1:6" x14ac:dyDescent="0.3">
      <c r="A5703" s="3"/>
      <c r="B5703" s="4"/>
      <c r="C5703" s="3"/>
      <c r="D5703" s="3">
        <f t="shared" si="221"/>
        <v>5200</v>
      </c>
      <c r="E5703" s="3">
        <v>668</v>
      </c>
      <c r="F5703" s="3">
        <f t="shared" si="220"/>
        <v>661.3718934248185</v>
      </c>
    </row>
    <row r="5704" spans="1:6" x14ac:dyDescent="0.3">
      <c r="A5704" s="3"/>
      <c r="B5704" s="4"/>
      <c r="C5704" s="3"/>
      <c r="D5704" s="3">
        <f t="shared" si="221"/>
        <v>5300</v>
      </c>
      <c r="E5704" s="3">
        <v>673</v>
      </c>
      <c r="F5704" s="3">
        <f t="shared" si="220"/>
        <v>679.13617188420801</v>
      </c>
    </row>
    <row r="5705" spans="1:6" x14ac:dyDescent="0.3">
      <c r="A5705" s="3"/>
      <c r="B5705" s="4"/>
      <c r="C5705" s="3"/>
      <c r="D5705" s="3">
        <f t="shared" si="221"/>
        <v>5400</v>
      </c>
      <c r="E5705" s="3">
        <v>673</v>
      </c>
      <c r="F5705" s="3">
        <f t="shared" si="220"/>
        <v>691.95006191975915</v>
      </c>
    </row>
    <row r="5706" spans="1:6" x14ac:dyDescent="0.3">
      <c r="A5706" s="3"/>
      <c r="B5706" s="4"/>
      <c r="C5706" s="3"/>
      <c r="D5706" s="3">
        <f t="shared" si="221"/>
        <v>5500</v>
      </c>
      <c r="E5706" s="3">
        <v>672</v>
      </c>
      <c r="F5706" s="3">
        <f t="shared" si="220"/>
        <v>703.71675440411366</v>
      </c>
    </row>
    <row r="5707" spans="1:6" x14ac:dyDescent="0.3">
      <c r="A5707" s="3"/>
      <c r="B5707" s="4"/>
      <c r="C5707" s="3"/>
      <c r="D5707" s="3">
        <f t="shared" si="221"/>
        <v>5600</v>
      </c>
      <c r="E5707" s="3">
        <v>666</v>
      </c>
      <c r="F5707" s="3">
        <f t="shared" si="220"/>
        <v>710.11417944415098</v>
      </c>
    </row>
    <row r="5708" spans="1:6" x14ac:dyDescent="0.3">
      <c r="A5708" s="3"/>
      <c r="B5708" s="4"/>
      <c r="C5708" s="3"/>
      <c r="D5708" s="3">
        <f t="shared" si="221"/>
        <v>5700</v>
      </c>
      <c r="E5708" s="3">
        <v>658</v>
      </c>
      <c r="F5708" s="3">
        <f t="shared" si="220"/>
        <v>714.11257009417443</v>
      </c>
    </row>
    <row r="5709" spans="1:6" x14ac:dyDescent="0.3">
      <c r="A5709" s="3"/>
      <c r="B5709" s="4"/>
      <c r="C5709" s="3"/>
      <c r="D5709" s="3">
        <f t="shared" si="221"/>
        <v>5800</v>
      </c>
      <c r="E5709" s="3">
        <v>645</v>
      </c>
      <c r="F5709" s="3">
        <f t="shared" si="220"/>
        <v>712.28473436844945</v>
      </c>
    </row>
    <row r="5710" spans="1:6" x14ac:dyDescent="0.3">
      <c r="A5710" s="3"/>
      <c r="B5710" s="4"/>
      <c r="C5710" s="3"/>
      <c r="D5710" s="3">
        <f t="shared" si="221"/>
        <v>5900</v>
      </c>
      <c r="E5710" s="3">
        <v>632</v>
      </c>
      <c r="F5710" s="3">
        <f t="shared" si="220"/>
        <v>709.96185980034068</v>
      </c>
    </row>
    <row r="5711" spans="1:6" x14ac:dyDescent="0.3">
      <c r="A5711" s="3"/>
      <c r="B5711" s="4"/>
      <c r="C5711" s="3"/>
      <c r="D5711" s="3">
        <f t="shared" si="221"/>
        <v>6000</v>
      </c>
      <c r="E5711" s="3">
        <v>626</v>
      </c>
      <c r="F5711" s="3">
        <f t="shared" si="220"/>
        <v>715.14072768989479</v>
      </c>
    </row>
    <row r="5712" spans="1:6" x14ac:dyDescent="0.3">
      <c r="A5712" s="3"/>
      <c r="B5712" s="4"/>
      <c r="C5712" s="3"/>
      <c r="D5712" s="3">
        <f t="shared" si="221"/>
        <v>6100</v>
      </c>
      <c r="E5712" s="3">
        <v>624</v>
      </c>
      <c r="F5712" s="3">
        <f t="shared" si="220"/>
        <v>724.73686524995071</v>
      </c>
    </row>
    <row r="5713" spans="1:6" x14ac:dyDescent="0.3">
      <c r="A5713" s="3"/>
      <c r="B5713" s="4"/>
      <c r="C5713" s="3"/>
      <c r="D5713" s="3">
        <f t="shared" si="221"/>
        <v>6200</v>
      </c>
      <c r="E5713" s="3">
        <v>627</v>
      </c>
      <c r="F5713" s="3">
        <f t="shared" si="220"/>
        <v>740.15922918575529</v>
      </c>
    </row>
    <row r="5714" spans="1:6" x14ac:dyDescent="0.3">
      <c r="A5714" s="3"/>
      <c r="B5714" s="4"/>
      <c r="C5714" s="3"/>
      <c r="D5714" s="3">
        <f t="shared" si="221"/>
        <v>6300</v>
      </c>
      <c r="E5714" s="3">
        <v>624</v>
      </c>
      <c r="F5714" s="3">
        <f t="shared" si="220"/>
        <v>748.49872968437546</v>
      </c>
    </row>
    <row r="5715" spans="1:6" x14ac:dyDescent="0.3">
      <c r="A5715" s="3"/>
      <c r="B5715" s="4"/>
      <c r="C5715" s="3"/>
      <c r="D5715" s="3">
        <f t="shared" si="221"/>
        <v>6400</v>
      </c>
      <c r="E5715" s="3">
        <v>626</v>
      </c>
      <c r="F5715" s="3">
        <f t="shared" si="220"/>
        <v>762.81677620255437</v>
      </c>
    </row>
    <row r="5716" spans="1:6" x14ac:dyDescent="0.3">
      <c r="A5716" s="3"/>
      <c r="B5716" s="4"/>
      <c r="C5716" s="3"/>
      <c r="D5716" s="3">
        <f t="shared" si="221"/>
        <v>6500</v>
      </c>
      <c r="E5716" s="3">
        <v>626</v>
      </c>
      <c r="F5716" s="3">
        <f t="shared" si="220"/>
        <v>774.73578833071929</v>
      </c>
    </row>
    <row r="5717" spans="1:6" x14ac:dyDescent="0.3">
      <c r="A5717" s="3"/>
      <c r="B5717" s="4"/>
      <c r="C5717" s="3"/>
      <c r="D5717" s="3">
        <f t="shared" si="221"/>
        <v>6600</v>
      </c>
      <c r="E5717" s="3">
        <v>617</v>
      </c>
      <c r="F5717" s="3">
        <f t="shared" si="220"/>
        <v>775.34506690596095</v>
      </c>
    </row>
    <row r="5718" spans="1:6" x14ac:dyDescent="0.3">
      <c r="A5718" s="3"/>
      <c r="B5718" s="4"/>
      <c r="C5718" s="3"/>
      <c r="D5718" s="3">
        <f t="shared" si="221"/>
        <v>6700</v>
      </c>
      <c r="E5718" s="3">
        <v>597</v>
      </c>
      <c r="F5718" s="3">
        <f t="shared" si="220"/>
        <v>761.57917909659477</v>
      </c>
    </row>
    <row r="5719" spans="1:6" x14ac:dyDescent="0.3">
      <c r="A5719" s="3"/>
      <c r="B5719" s="4"/>
      <c r="C5719" s="3"/>
      <c r="D5719" s="3">
        <f t="shared" si="221"/>
        <v>6800</v>
      </c>
      <c r="E5719" s="3">
        <v>564</v>
      </c>
      <c r="F5719" s="3">
        <f t="shared" si="220"/>
        <v>730.22037242712577</v>
      </c>
    </row>
    <row r="5720" spans="1:6" x14ac:dyDescent="0.3">
      <c r="A5720" s="3"/>
      <c r="B5720" s="4"/>
      <c r="C5720" s="3"/>
      <c r="D5720" s="3">
        <f t="shared" si="221"/>
        <v>6900</v>
      </c>
      <c r="E5720" s="3"/>
      <c r="F5720" s="3">
        <f t="shared" si="220"/>
        <v>0</v>
      </c>
    </row>
    <row r="5721" spans="1:6" x14ac:dyDescent="0.3">
      <c r="A5721" s="3"/>
      <c r="B5721" s="4"/>
      <c r="C5721" s="3"/>
      <c r="D5721" s="3">
        <f t="shared" si="221"/>
        <v>7000</v>
      </c>
      <c r="E5721" s="3"/>
      <c r="F5721" s="3">
        <f t="shared" si="220"/>
        <v>0</v>
      </c>
    </row>
    <row r="5722" spans="1:6" x14ac:dyDescent="0.3">
      <c r="A5722" s="3"/>
      <c r="B5722" s="4" t="s">
        <v>326</v>
      </c>
      <c r="C5722" s="3" t="s">
        <v>327</v>
      </c>
      <c r="D5722" s="3" t="s">
        <v>272</v>
      </c>
      <c r="E5722" s="3">
        <v>4</v>
      </c>
    </row>
    <row r="5723" spans="1:6" x14ac:dyDescent="0.3">
      <c r="A5723" s="3"/>
      <c r="B5723" s="4"/>
      <c r="C5723" s="3"/>
      <c r="D5723" s="3" t="s">
        <v>273</v>
      </c>
      <c r="E5723" s="3">
        <v>4.03</v>
      </c>
    </row>
    <row r="5724" spans="1:6" x14ac:dyDescent="0.3">
      <c r="A5724" s="3"/>
      <c r="B5724" s="4"/>
      <c r="C5724" s="3" t="s">
        <v>297</v>
      </c>
      <c r="D5724" s="4" t="s">
        <v>274</v>
      </c>
      <c r="E5724" s="3">
        <v>2.0499999999999998</v>
      </c>
    </row>
    <row r="5725" spans="1:6" x14ac:dyDescent="0.3">
      <c r="A5725" s="3"/>
      <c r="B5725" s="4"/>
      <c r="C5725" s="3"/>
      <c r="D5725" s="4" t="s">
        <v>275</v>
      </c>
      <c r="E5725" s="3">
        <v>248</v>
      </c>
    </row>
    <row r="5726" spans="1:6" x14ac:dyDescent="0.3">
      <c r="A5726" s="3"/>
      <c r="B5726" s="4"/>
      <c r="C5726" s="3"/>
      <c r="D5726" s="4" t="s">
        <v>276</v>
      </c>
      <c r="E5726" s="3">
        <v>0.62</v>
      </c>
    </row>
    <row r="5727" spans="1:6" ht="28.8" x14ac:dyDescent="0.3">
      <c r="A5727" s="3"/>
      <c r="B5727" s="4"/>
      <c r="C5727" s="3"/>
      <c r="D5727" s="4" t="s">
        <v>277</v>
      </c>
      <c r="E5727" s="3">
        <v>408</v>
      </c>
    </row>
    <row r="5728" spans="1:6" x14ac:dyDescent="0.3">
      <c r="A5728" s="3"/>
      <c r="B5728" s="4"/>
      <c r="C5728" s="3"/>
      <c r="D5728" s="3">
        <f>2500</f>
        <v>2500</v>
      </c>
      <c r="E5728" s="3"/>
      <c r="F5728" s="3">
        <f>E5728*D5728*2*PI()/60/550</f>
        <v>0</v>
      </c>
    </row>
    <row r="5729" spans="1:6" x14ac:dyDescent="0.3">
      <c r="A5729" s="3"/>
      <c r="B5729" s="4"/>
      <c r="C5729" s="3"/>
      <c r="D5729" s="3">
        <f>2600</f>
        <v>2600</v>
      </c>
      <c r="E5729" s="3"/>
      <c r="F5729" s="3">
        <f t="shared" ref="F5729:F5773" si="222">E5729*D5729*2*PI()/60/550</f>
        <v>0</v>
      </c>
    </row>
    <row r="5730" spans="1:6" x14ac:dyDescent="0.3">
      <c r="A5730" s="3"/>
      <c r="B5730" s="4"/>
      <c r="C5730" s="3"/>
      <c r="D5730" s="3">
        <f t="shared" ref="D5730:D5773" si="223">D5729+100</f>
        <v>2700</v>
      </c>
      <c r="E5730" s="3"/>
      <c r="F5730" s="3">
        <f t="shared" si="222"/>
        <v>0</v>
      </c>
    </row>
    <row r="5731" spans="1:6" x14ac:dyDescent="0.3">
      <c r="A5731" s="3"/>
      <c r="B5731" s="4"/>
      <c r="C5731" s="3"/>
      <c r="D5731" s="3">
        <f t="shared" si="223"/>
        <v>2800</v>
      </c>
      <c r="E5731" s="3"/>
      <c r="F5731" s="3">
        <f t="shared" si="222"/>
        <v>0</v>
      </c>
    </row>
    <row r="5732" spans="1:6" x14ac:dyDescent="0.3">
      <c r="A5732" s="3"/>
      <c r="B5732" s="4"/>
      <c r="C5732" s="3"/>
      <c r="D5732" s="3">
        <f t="shared" si="223"/>
        <v>2900</v>
      </c>
      <c r="E5732" s="3"/>
      <c r="F5732" s="3">
        <f t="shared" si="222"/>
        <v>0</v>
      </c>
    </row>
    <row r="5733" spans="1:6" x14ac:dyDescent="0.3">
      <c r="A5733" s="3"/>
      <c r="B5733" s="4"/>
      <c r="C5733" s="3"/>
      <c r="D5733" s="3">
        <f>D5732+100</f>
        <v>3000</v>
      </c>
      <c r="E5733" s="3">
        <v>435</v>
      </c>
      <c r="F5733" s="3">
        <f t="shared" si="222"/>
        <v>248.47141896573817</v>
      </c>
    </row>
    <row r="5734" spans="1:6" x14ac:dyDescent="0.3">
      <c r="A5734" s="3"/>
      <c r="B5734" s="4"/>
      <c r="C5734" s="3"/>
      <c r="D5734" s="3">
        <f t="shared" si="223"/>
        <v>3100</v>
      </c>
      <c r="E5734" s="3"/>
      <c r="F5734" s="3">
        <f t="shared" si="222"/>
        <v>0</v>
      </c>
    </row>
    <row r="5735" spans="1:6" x14ac:dyDescent="0.3">
      <c r="A5735" s="3"/>
      <c r="B5735" s="4"/>
      <c r="C5735" s="3"/>
      <c r="D5735" s="3">
        <f t="shared" si="223"/>
        <v>3200</v>
      </c>
      <c r="E5735" s="3"/>
      <c r="F5735" s="3">
        <f t="shared" si="222"/>
        <v>0</v>
      </c>
    </row>
    <row r="5736" spans="1:6" x14ac:dyDescent="0.3">
      <c r="A5736" s="3"/>
      <c r="B5736" s="4"/>
      <c r="C5736" s="3"/>
      <c r="D5736" s="3">
        <f t="shared" si="223"/>
        <v>3300</v>
      </c>
      <c r="E5736" s="3"/>
      <c r="F5736" s="3">
        <f t="shared" si="222"/>
        <v>0</v>
      </c>
    </row>
    <row r="5737" spans="1:6" x14ac:dyDescent="0.3">
      <c r="A5737" s="3"/>
      <c r="B5737" s="4"/>
      <c r="C5737" s="3"/>
      <c r="D5737" s="3">
        <f t="shared" si="223"/>
        <v>3400</v>
      </c>
      <c r="E5737" s="3"/>
      <c r="F5737" s="3">
        <f t="shared" si="222"/>
        <v>0</v>
      </c>
    </row>
    <row r="5738" spans="1:6" x14ac:dyDescent="0.3">
      <c r="A5738" s="3"/>
      <c r="B5738" s="4"/>
      <c r="C5738" s="3"/>
      <c r="D5738" s="3">
        <f t="shared" si="223"/>
        <v>3500</v>
      </c>
      <c r="E5738" s="3"/>
      <c r="F5738" s="3">
        <f t="shared" si="222"/>
        <v>0</v>
      </c>
    </row>
    <row r="5739" spans="1:6" x14ac:dyDescent="0.3">
      <c r="A5739" s="3"/>
      <c r="B5739" s="4"/>
      <c r="C5739" s="3"/>
      <c r="D5739" s="3">
        <f t="shared" si="223"/>
        <v>3600</v>
      </c>
      <c r="E5739" s="3"/>
      <c r="F5739" s="3">
        <f t="shared" si="222"/>
        <v>0</v>
      </c>
    </row>
    <row r="5740" spans="1:6" x14ac:dyDescent="0.3">
      <c r="A5740" s="3"/>
      <c r="B5740" s="4"/>
      <c r="C5740" s="3"/>
      <c r="D5740" s="3">
        <f t="shared" si="223"/>
        <v>3700</v>
      </c>
      <c r="E5740" s="3"/>
      <c r="F5740" s="3">
        <f t="shared" si="222"/>
        <v>0</v>
      </c>
    </row>
    <row r="5741" spans="1:6" x14ac:dyDescent="0.3">
      <c r="A5741" s="3"/>
      <c r="B5741" s="4"/>
      <c r="C5741" s="3"/>
      <c r="D5741" s="3">
        <f t="shared" si="223"/>
        <v>3800</v>
      </c>
      <c r="E5741" s="3">
        <v>475</v>
      </c>
      <c r="F5741" s="3">
        <f t="shared" si="222"/>
        <v>343.67119634724708</v>
      </c>
    </row>
    <row r="5742" spans="1:6" x14ac:dyDescent="0.3">
      <c r="A5742" s="3"/>
      <c r="B5742" s="4"/>
      <c r="C5742" s="3"/>
      <c r="D5742" s="3">
        <f t="shared" si="223"/>
        <v>3900</v>
      </c>
      <c r="E5742" s="3"/>
      <c r="F5742" s="3">
        <f t="shared" si="222"/>
        <v>0</v>
      </c>
    </row>
    <row r="5743" spans="1:6" x14ac:dyDescent="0.3">
      <c r="A5743" s="3"/>
      <c r="B5743" s="4"/>
      <c r="C5743" s="3"/>
      <c r="D5743" s="3">
        <f t="shared" si="223"/>
        <v>4000</v>
      </c>
      <c r="E5743" s="3">
        <v>475</v>
      </c>
      <c r="F5743" s="3">
        <f t="shared" si="222"/>
        <v>361.75915404973375</v>
      </c>
    </row>
    <row r="5744" spans="1:6" x14ac:dyDescent="0.3">
      <c r="A5744" s="3"/>
      <c r="B5744" s="4"/>
      <c r="C5744" s="3"/>
      <c r="D5744" s="3">
        <f t="shared" si="223"/>
        <v>4100</v>
      </c>
      <c r="E5744" s="3"/>
      <c r="F5744" s="3">
        <f t="shared" si="222"/>
        <v>0</v>
      </c>
    </row>
    <row r="5745" spans="1:6" x14ac:dyDescent="0.3">
      <c r="A5745" s="3"/>
      <c r="B5745" s="4"/>
      <c r="C5745" s="3"/>
      <c r="D5745" s="3">
        <f t="shared" si="223"/>
        <v>4200</v>
      </c>
      <c r="E5745" s="3">
        <v>480</v>
      </c>
      <c r="F5745" s="3">
        <f t="shared" si="222"/>
        <v>383.84550240224382</v>
      </c>
    </row>
    <row r="5746" spans="1:6" x14ac:dyDescent="0.3">
      <c r="A5746" s="3"/>
      <c r="B5746" s="4"/>
      <c r="C5746" s="3"/>
      <c r="D5746" s="3">
        <f t="shared" si="223"/>
        <v>4300</v>
      </c>
      <c r="E5746" s="3"/>
      <c r="F5746" s="3">
        <f t="shared" si="222"/>
        <v>0</v>
      </c>
    </row>
    <row r="5747" spans="1:6" x14ac:dyDescent="0.3">
      <c r="A5747" s="3"/>
      <c r="B5747" s="4"/>
      <c r="C5747" s="3"/>
      <c r="D5747" s="3">
        <f t="shared" si="223"/>
        <v>4400</v>
      </c>
      <c r="E5747" s="3">
        <v>485</v>
      </c>
      <c r="F5747" s="3">
        <f t="shared" si="222"/>
        <v>406.31264986427993</v>
      </c>
    </row>
    <row r="5748" spans="1:6" x14ac:dyDescent="0.3">
      <c r="A5748" s="3"/>
      <c r="B5748" s="4"/>
      <c r="C5748" s="3"/>
      <c r="D5748" s="3">
        <f t="shared" si="223"/>
        <v>4500</v>
      </c>
      <c r="E5748" s="3"/>
      <c r="F5748" s="3">
        <f t="shared" si="222"/>
        <v>0</v>
      </c>
    </row>
    <row r="5749" spans="1:6" x14ac:dyDescent="0.3">
      <c r="A5749" s="3"/>
      <c r="B5749" s="4"/>
      <c r="C5749" s="3"/>
      <c r="D5749" s="3">
        <f t="shared" si="223"/>
        <v>4600</v>
      </c>
      <c r="E5749" s="3">
        <v>490</v>
      </c>
      <c r="F5749" s="3">
        <f t="shared" si="222"/>
        <v>429.16059643584202</v>
      </c>
    </row>
    <row r="5750" spans="1:6" x14ac:dyDescent="0.3">
      <c r="A5750" s="3"/>
      <c r="B5750" s="4"/>
      <c r="C5750" s="3"/>
      <c r="D5750" s="3">
        <f t="shared" si="223"/>
        <v>4700</v>
      </c>
      <c r="E5750" s="3"/>
      <c r="F5750" s="3">
        <f t="shared" si="222"/>
        <v>0</v>
      </c>
    </row>
    <row r="5751" spans="1:6" x14ac:dyDescent="0.3">
      <c r="A5751" s="3"/>
      <c r="B5751" s="4"/>
      <c r="C5751" s="3"/>
      <c r="D5751" s="3">
        <f t="shared" si="223"/>
        <v>4800</v>
      </c>
      <c r="E5751" s="3">
        <v>500</v>
      </c>
      <c r="F5751" s="3">
        <f t="shared" si="222"/>
        <v>456.95893143124266</v>
      </c>
    </row>
    <row r="5752" spans="1:6" x14ac:dyDescent="0.3">
      <c r="A5752" s="3"/>
      <c r="B5752" s="4"/>
      <c r="C5752" s="3"/>
      <c r="D5752" s="3">
        <f t="shared" si="223"/>
        <v>4900</v>
      </c>
      <c r="E5752" s="3"/>
      <c r="F5752" s="3">
        <f t="shared" si="222"/>
        <v>0</v>
      </c>
    </row>
    <row r="5753" spans="1:6" x14ac:dyDescent="0.3">
      <c r="A5753" s="3"/>
      <c r="B5753" s="4"/>
      <c r="C5753" s="3"/>
      <c r="D5753" s="3">
        <f t="shared" si="223"/>
        <v>5000</v>
      </c>
      <c r="E5753" s="3">
        <v>510</v>
      </c>
      <c r="F5753" s="3">
        <f t="shared" si="222"/>
        <v>485.51886464569526</v>
      </c>
    </row>
    <row r="5754" spans="1:6" x14ac:dyDescent="0.3">
      <c r="A5754" s="3"/>
      <c r="B5754" s="4"/>
      <c r="C5754" s="3"/>
      <c r="D5754" s="3">
        <f t="shared" si="223"/>
        <v>5100</v>
      </c>
      <c r="E5754" s="3"/>
      <c r="F5754" s="3">
        <f t="shared" si="222"/>
        <v>0</v>
      </c>
    </row>
    <row r="5755" spans="1:6" x14ac:dyDescent="0.3">
      <c r="A5755" s="3"/>
      <c r="B5755" s="4"/>
      <c r="C5755" s="3"/>
      <c r="D5755" s="3">
        <f t="shared" si="223"/>
        <v>5200</v>
      </c>
      <c r="E5755" s="3">
        <v>510</v>
      </c>
      <c r="F5755" s="3">
        <f t="shared" si="222"/>
        <v>504.93961923152312</v>
      </c>
    </row>
    <row r="5756" spans="1:6" x14ac:dyDescent="0.3">
      <c r="A5756" s="3"/>
      <c r="B5756" s="4"/>
      <c r="C5756" s="3"/>
      <c r="D5756" s="3">
        <f t="shared" si="223"/>
        <v>5300</v>
      </c>
      <c r="E5756" s="3"/>
      <c r="F5756" s="3">
        <f t="shared" si="222"/>
        <v>0</v>
      </c>
    </row>
    <row r="5757" spans="1:6" x14ac:dyDescent="0.3">
      <c r="A5757" s="3"/>
      <c r="B5757" s="4"/>
      <c r="C5757" s="3"/>
      <c r="D5757" s="3">
        <f t="shared" si="223"/>
        <v>5400</v>
      </c>
      <c r="E5757" s="3">
        <v>510</v>
      </c>
      <c r="F5757" s="3">
        <f t="shared" si="222"/>
        <v>524.36037381735093</v>
      </c>
    </row>
    <row r="5758" spans="1:6" x14ac:dyDescent="0.3">
      <c r="A5758" s="3"/>
      <c r="B5758" s="4"/>
      <c r="C5758" s="3"/>
      <c r="D5758" s="3">
        <f t="shared" si="223"/>
        <v>5500</v>
      </c>
      <c r="E5758" s="3"/>
      <c r="F5758" s="3">
        <f t="shared" si="222"/>
        <v>0</v>
      </c>
    </row>
    <row r="5759" spans="1:6" x14ac:dyDescent="0.3">
      <c r="A5759" s="3"/>
      <c r="B5759" s="4"/>
      <c r="C5759" s="3"/>
      <c r="D5759" s="3">
        <f t="shared" si="223"/>
        <v>5600</v>
      </c>
      <c r="E5759" s="3">
        <v>500</v>
      </c>
      <c r="F5759" s="3">
        <f t="shared" si="222"/>
        <v>533.11875333644969</v>
      </c>
    </row>
    <row r="5760" spans="1:6" x14ac:dyDescent="0.3">
      <c r="A5760" s="3"/>
      <c r="B5760" s="4"/>
      <c r="C5760" s="3"/>
      <c r="D5760" s="3">
        <f t="shared" si="223"/>
        <v>5700</v>
      </c>
      <c r="E5760" s="3"/>
      <c r="F5760" s="3">
        <f t="shared" si="222"/>
        <v>0</v>
      </c>
    </row>
    <row r="5761" spans="1:6" x14ac:dyDescent="0.3">
      <c r="A5761" s="3"/>
      <c r="B5761" s="4"/>
      <c r="C5761" s="3"/>
      <c r="D5761" s="3">
        <f t="shared" si="223"/>
        <v>5800</v>
      </c>
      <c r="E5761" s="3">
        <v>490</v>
      </c>
      <c r="F5761" s="3">
        <f t="shared" si="222"/>
        <v>541.11553463649648</v>
      </c>
    </row>
    <row r="5762" spans="1:6" x14ac:dyDescent="0.3">
      <c r="A5762" s="3"/>
      <c r="B5762" s="4"/>
      <c r="C5762" s="3"/>
      <c r="D5762" s="3">
        <f t="shared" si="223"/>
        <v>5900</v>
      </c>
      <c r="E5762" s="3"/>
      <c r="F5762" s="3">
        <f t="shared" si="222"/>
        <v>0</v>
      </c>
    </row>
    <row r="5763" spans="1:6" x14ac:dyDescent="0.3">
      <c r="A5763" s="3"/>
      <c r="B5763" s="4"/>
      <c r="C5763" s="3"/>
      <c r="D5763" s="3">
        <f t="shared" si="223"/>
        <v>6000</v>
      </c>
      <c r="E5763" s="3">
        <v>475</v>
      </c>
      <c r="F5763" s="3">
        <f t="shared" si="222"/>
        <v>542.63873107460063</v>
      </c>
    </row>
    <row r="5764" spans="1:6" x14ac:dyDescent="0.3">
      <c r="A5764" s="3"/>
      <c r="B5764" s="4"/>
      <c r="C5764" s="3"/>
      <c r="D5764" s="3">
        <f t="shared" si="223"/>
        <v>6100</v>
      </c>
      <c r="E5764" s="3"/>
      <c r="F5764" s="3">
        <f t="shared" si="222"/>
        <v>0</v>
      </c>
    </row>
    <row r="5765" spans="1:6" x14ac:dyDescent="0.3">
      <c r="A5765" s="3"/>
      <c r="B5765" s="4"/>
      <c r="C5765" s="3"/>
      <c r="D5765" s="3">
        <f t="shared" si="223"/>
        <v>6200</v>
      </c>
      <c r="E5765" s="3">
        <v>460</v>
      </c>
      <c r="F5765" s="3">
        <f t="shared" si="222"/>
        <v>543.01953018412667</v>
      </c>
    </row>
    <row r="5766" spans="1:6" x14ac:dyDescent="0.3">
      <c r="A5766" s="3"/>
      <c r="B5766" s="4"/>
      <c r="C5766" s="3"/>
      <c r="D5766" s="3">
        <f t="shared" si="223"/>
        <v>6300</v>
      </c>
      <c r="E5766" s="3"/>
      <c r="F5766" s="3">
        <f t="shared" si="222"/>
        <v>0</v>
      </c>
    </row>
    <row r="5767" spans="1:6" x14ac:dyDescent="0.3">
      <c r="A5767" s="3"/>
      <c r="B5767" s="4"/>
      <c r="C5767" s="3"/>
      <c r="D5767" s="3">
        <f t="shared" si="223"/>
        <v>6400</v>
      </c>
      <c r="E5767" s="3">
        <v>435</v>
      </c>
      <c r="F5767" s="3">
        <f t="shared" si="222"/>
        <v>530.07236046024138</v>
      </c>
    </row>
    <row r="5768" spans="1:6" x14ac:dyDescent="0.3">
      <c r="A5768" s="3"/>
      <c r="B5768" s="4"/>
      <c r="C5768" s="3"/>
      <c r="D5768" s="3">
        <f t="shared" si="223"/>
        <v>6500</v>
      </c>
      <c r="E5768" s="3"/>
      <c r="F5768" s="3">
        <f t="shared" si="222"/>
        <v>0</v>
      </c>
    </row>
    <row r="5769" spans="1:6" x14ac:dyDescent="0.3">
      <c r="A5769" s="3"/>
      <c r="B5769" s="4"/>
      <c r="C5769" s="3"/>
      <c r="D5769" s="3">
        <f t="shared" si="223"/>
        <v>6600</v>
      </c>
      <c r="E5769" s="3"/>
      <c r="F5769" s="3">
        <f t="shared" si="222"/>
        <v>0</v>
      </c>
    </row>
    <row r="5770" spans="1:6" x14ac:dyDescent="0.3">
      <c r="A5770" s="3"/>
      <c r="B5770" s="4"/>
      <c r="C5770" s="3"/>
      <c r="D5770" s="3">
        <f t="shared" si="223"/>
        <v>6700</v>
      </c>
      <c r="E5770" s="3"/>
      <c r="F5770" s="3">
        <f t="shared" si="222"/>
        <v>0</v>
      </c>
    </row>
    <row r="5771" spans="1:6" x14ac:dyDescent="0.3">
      <c r="A5771" s="3"/>
      <c r="B5771" s="4"/>
      <c r="C5771" s="3"/>
      <c r="D5771" s="3">
        <f t="shared" si="223"/>
        <v>6800</v>
      </c>
      <c r="E5771" s="3"/>
      <c r="F5771" s="3">
        <f t="shared" si="222"/>
        <v>0</v>
      </c>
    </row>
    <row r="5772" spans="1:6" x14ac:dyDescent="0.3">
      <c r="A5772" s="3"/>
      <c r="B5772" s="4"/>
      <c r="C5772" s="3"/>
      <c r="D5772" s="3">
        <f t="shared" si="223"/>
        <v>6900</v>
      </c>
      <c r="E5772" s="3"/>
      <c r="F5772" s="3">
        <f t="shared" si="222"/>
        <v>0</v>
      </c>
    </row>
    <row r="5773" spans="1:6" x14ac:dyDescent="0.3">
      <c r="A5773" s="3"/>
      <c r="B5773" s="4"/>
      <c r="C5773" s="3"/>
      <c r="D5773" s="3">
        <f t="shared" si="223"/>
        <v>7000</v>
      </c>
      <c r="E5773" s="3"/>
      <c r="F5773" s="3">
        <f t="shared" si="222"/>
        <v>0</v>
      </c>
    </row>
    <row r="5774" spans="1:6" x14ac:dyDescent="0.3">
      <c r="A5774" s="3"/>
      <c r="B5774" s="4" t="s">
        <v>326</v>
      </c>
      <c r="C5774" s="3" t="s">
        <v>327</v>
      </c>
      <c r="D5774" s="3" t="s">
        <v>272</v>
      </c>
      <c r="E5774" s="3">
        <v>4</v>
      </c>
    </row>
    <row r="5775" spans="1:6" x14ac:dyDescent="0.3">
      <c r="A5775" s="3"/>
      <c r="B5775" s="4"/>
      <c r="C5775" s="3"/>
      <c r="D5775" s="3" t="s">
        <v>273</v>
      </c>
      <c r="E5775" s="3">
        <v>4.03</v>
      </c>
    </row>
    <row r="5776" spans="1:6" x14ac:dyDescent="0.3">
      <c r="A5776" s="3"/>
      <c r="B5776" s="4"/>
      <c r="C5776" s="3" t="s">
        <v>328</v>
      </c>
      <c r="D5776" s="4" t="s">
        <v>274</v>
      </c>
      <c r="E5776" s="3">
        <v>2.0499999999999998</v>
      </c>
    </row>
    <row r="5777" spans="1:6" x14ac:dyDescent="0.3">
      <c r="A5777" s="3"/>
      <c r="B5777" s="4"/>
      <c r="C5777" s="3"/>
      <c r="D5777" s="4" t="s">
        <v>275</v>
      </c>
      <c r="E5777" s="3">
        <v>248</v>
      </c>
    </row>
    <row r="5778" spans="1:6" x14ac:dyDescent="0.3">
      <c r="A5778" s="3"/>
      <c r="B5778" s="4"/>
      <c r="C5778" s="3"/>
      <c r="D5778" s="4" t="s">
        <v>276</v>
      </c>
      <c r="E5778" s="3">
        <v>0.62</v>
      </c>
    </row>
    <row r="5779" spans="1:6" ht="28.8" x14ac:dyDescent="0.3">
      <c r="A5779" s="3"/>
      <c r="B5779" s="4"/>
      <c r="C5779" s="3"/>
      <c r="D5779" s="4" t="s">
        <v>277</v>
      </c>
      <c r="E5779" s="3">
        <v>408</v>
      </c>
    </row>
    <row r="5780" spans="1:6" x14ac:dyDescent="0.3">
      <c r="A5780" s="3"/>
      <c r="B5780" s="4"/>
      <c r="C5780" s="3"/>
      <c r="D5780" s="3">
        <f>2500</f>
        <v>2500</v>
      </c>
      <c r="E5780" s="3"/>
      <c r="F5780" s="3">
        <f>E5780*D5780*2*PI()/60/550</f>
        <v>0</v>
      </c>
    </row>
    <row r="5781" spans="1:6" x14ac:dyDescent="0.3">
      <c r="A5781" s="3"/>
      <c r="B5781" s="4"/>
      <c r="C5781" s="3"/>
      <c r="D5781" s="3">
        <f>2600</f>
        <v>2600</v>
      </c>
      <c r="E5781" s="3"/>
      <c r="F5781" s="3">
        <f t="shared" ref="F5781:F5825" si="224">E5781*D5781*2*PI()/60/550</f>
        <v>0</v>
      </c>
    </row>
    <row r="5782" spans="1:6" x14ac:dyDescent="0.3">
      <c r="A5782" s="3"/>
      <c r="B5782" s="4"/>
      <c r="C5782" s="3"/>
      <c r="D5782" s="3">
        <f t="shared" ref="D5782:D5825" si="225">D5781+100</f>
        <v>2700</v>
      </c>
      <c r="E5782" s="3"/>
      <c r="F5782" s="3">
        <f t="shared" si="224"/>
        <v>0</v>
      </c>
    </row>
    <row r="5783" spans="1:6" x14ac:dyDescent="0.3">
      <c r="A5783" s="3"/>
      <c r="B5783" s="4"/>
      <c r="C5783" s="3"/>
      <c r="D5783" s="3">
        <f t="shared" si="225"/>
        <v>2800</v>
      </c>
      <c r="E5783" s="3"/>
      <c r="F5783" s="3">
        <f t="shared" si="224"/>
        <v>0</v>
      </c>
    </row>
    <row r="5784" spans="1:6" x14ac:dyDescent="0.3">
      <c r="A5784" s="3"/>
      <c r="B5784" s="4"/>
      <c r="C5784" s="3"/>
      <c r="D5784" s="3">
        <f t="shared" si="225"/>
        <v>2900</v>
      </c>
      <c r="E5784" s="3"/>
      <c r="F5784" s="3">
        <f t="shared" si="224"/>
        <v>0</v>
      </c>
    </row>
    <row r="5785" spans="1:6" x14ac:dyDescent="0.3">
      <c r="A5785" s="3"/>
      <c r="B5785" s="4"/>
      <c r="C5785" s="3"/>
      <c r="D5785" s="3">
        <f>D5784+100</f>
        <v>3000</v>
      </c>
      <c r="E5785" s="3">
        <v>380</v>
      </c>
      <c r="F5785" s="3">
        <f t="shared" si="224"/>
        <v>217.05549242984029</v>
      </c>
    </row>
    <row r="5786" spans="1:6" x14ac:dyDescent="0.3">
      <c r="A5786" s="3"/>
      <c r="B5786" s="4"/>
      <c r="C5786" s="3"/>
      <c r="D5786" s="3">
        <f t="shared" si="225"/>
        <v>3100</v>
      </c>
      <c r="E5786" s="3"/>
      <c r="F5786" s="3">
        <f t="shared" si="224"/>
        <v>0</v>
      </c>
    </row>
    <row r="5787" spans="1:6" x14ac:dyDescent="0.3">
      <c r="A5787" s="3"/>
      <c r="B5787" s="4"/>
      <c r="C5787" s="3"/>
      <c r="D5787" s="3">
        <f t="shared" si="225"/>
        <v>3200</v>
      </c>
      <c r="E5787" s="3">
        <v>405</v>
      </c>
      <c r="F5787" s="3">
        <f t="shared" si="224"/>
        <v>246.75782297287105</v>
      </c>
    </row>
    <row r="5788" spans="1:6" x14ac:dyDescent="0.3">
      <c r="A5788" s="3"/>
      <c r="B5788" s="4"/>
      <c r="C5788" s="3"/>
      <c r="D5788" s="3">
        <f t="shared" si="225"/>
        <v>3300</v>
      </c>
      <c r="E5788" s="3"/>
      <c r="F5788" s="3">
        <f t="shared" si="224"/>
        <v>0</v>
      </c>
    </row>
    <row r="5789" spans="1:6" x14ac:dyDescent="0.3">
      <c r="A5789" s="3"/>
      <c r="B5789" s="4"/>
      <c r="C5789" s="3"/>
      <c r="D5789" s="3">
        <f t="shared" si="225"/>
        <v>3400</v>
      </c>
      <c r="E5789" s="3">
        <v>415</v>
      </c>
      <c r="F5789" s="3">
        <f t="shared" si="224"/>
        <v>268.65377177061805</v>
      </c>
    </row>
    <row r="5790" spans="1:6" x14ac:dyDescent="0.3">
      <c r="A5790" s="3"/>
      <c r="B5790" s="4"/>
      <c r="C5790" s="3"/>
      <c r="D5790" s="3">
        <f t="shared" si="225"/>
        <v>3500</v>
      </c>
      <c r="E5790" s="3"/>
      <c r="F5790" s="3">
        <f t="shared" si="224"/>
        <v>0</v>
      </c>
    </row>
    <row r="5791" spans="1:6" x14ac:dyDescent="0.3">
      <c r="A5791" s="3"/>
      <c r="B5791" s="4"/>
      <c r="C5791" s="3"/>
      <c r="D5791" s="3">
        <f t="shared" si="225"/>
        <v>3600</v>
      </c>
      <c r="E5791" s="3">
        <v>425</v>
      </c>
      <c r="F5791" s="3">
        <f t="shared" si="224"/>
        <v>291.31131878741718</v>
      </c>
    </row>
    <row r="5792" spans="1:6" x14ac:dyDescent="0.3">
      <c r="A5792" s="3"/>
      <c r="B5792" s="4"/>
      <c r="C5792" s="3"/>
      <c r="D5792" s="3">
        <f t="shared" si="225"/>
        <v>3700</v>
      </c>
      <c r="E5792" s="3"/>
      <c r="F5792" s="3">
        <f t="shared" si="224"/>
        <v>0</v>
      </c>
    </row>
    <row r="5793" spans="1:6" x14ac:dyDescent="0.3">
      <c r="A5793" s="3"/>
      <c r="B5793" s="4"/>
      <c r="C5793" s="3"/>
      <c r="D5793" s="3">
        <f t="shared" si="225"/>
        <v>3800</v>
      </c>
      <c r="E5793" s="3">
        <v>430</v>
      </c>
      <c r="F5793" s="3">
        <f t="shared" si="224"/>
        <v>311.11287248277108</v>
      </c>
    </row>
    <row r="5794" spans="1:6" x14ac:dyDescent="0.3">
      <c r="A5794" s="3"/>
      <c r="B5794" s="4"/>
      <c r="C5794" s="3"/>
      <c r="D5794" s="3">
        <f t="shared" si="225"/>
        <v>3900</v>
      </c>
      <c r="E5794" s="3"/>
      <c r="F5794" s="3">
        <f t="shared" si="224"/>
        <v>0</v>
      </c>
    </row>
    <row r="5795" spans="1:6" x14ac:dyDescent="0.3">
      <c r="A5795" s="3"/>
      <c r="B5795" s="4"/>
      <c r="C5795" s="3"/>
      <c r="D5795" s="3">
        <f t="shared" si="225"/>
        <v>4000</v>
      </c>
      <c r="E5795" s="3">
        <v>425</v>
      </c>
      <c r="F5795" s="3">
        <f t="shared" si="224"/>
        <v>323.67924309713021</v>
      </c>
    </row>
    <row r="5796" spans="1:6" x14ac:dyDescent="0.3">
      <c r="A5796" s="3"/>
      <c r="B5796" s="4"/>
      <c r="C5796" s="3"/>
      <c r="D5796" s="3">
        <f t="shared" si="225"/>
        <v>4100</v>
      </c>
      <c r="E5796" s="3"/>
      <c r="F5796" s="3">
        <f t="shared" si="224"/>
        <v>0</v>
      </c>
    </row>
    <row r="5797" spans="1:6" x14ac:dyDescent="0.3">
      <c r="A5797" s="3"/>
      <c r="B5797" s="4"/>
      <c r="C5797" s="3"/>
      <c r="D5797" s="3">
        <f t="shared" si="225"/>
        <v>4200</v>
      </c>
      <c r="E5797" s="3">
        <v>425</v>
      </c>
      <c r="F5797" s="3">
        <f t="shared" si="224"/>
        <v>339.8632052519867</v>
      </c>
    </row>
    <row r="5798" spans="1:6" x14ac:dyDescent="0.3">
      <c r="A5798" s="3"/>
      <c r="B5798" s="4"/>
      <c r="C5798" s="3"/>
      <c r="D5798" s="3">
        <f t="shared" si="225"/>
        <v>4300</v>
      </c>
      <c r="E5798" s="3"/>
      <c r="F5798" s="3">
        <f t="shared" si="224"/>
        <v>0</v>
      </c>
    </row>
    <row r="5799" spans="1:6" x14ac:dyDescent="0.3">
      <c r="A5799" s="3"/>
      <c r="B5799" s="4"/>
      <c r="C5799" s="3"/>
      <c r="D5799" s="3">
        <f t="shared" si="225"/>
        <v>4400</v>
      </c>
      <c r="E5799" s="3">
        <v>460</v>
      </c>
      <c r="F5799" s="3">
        <f t="shared" si="224"/>
        <v>385.36869884034792</v>
      </c>
    </row>
    <row r="5800" spans="1:6" x14ac:dyDescent="0.3">
      <c r="A5800" s="3"/>
      <c r="B5800" s="4"/>
      <c r="C5800" s="3"/>
      <c r="D5800" s="3">
        <f t="shared" si="225"/>
        <v>4500</v>
      </c>
      <c r="E5800" s="3"/>
      <c r="F5800" s="3">
        <f t="shared" si="224"/>
        <v>0</v>
      </c>
    </row>
    <row r="5801" spans="1:6" x14ac:dyDescent="0.3">
      <c r="A5801" s="3"/>
      <c r="B5801" s="4"/>
      <c r="C5801" s="3"/>
      <c r="D5801" s="3">
        <f t="shared" si="225"/>
        <v>4600</v>
      </c>
      <c r="E5801" s="3">
        <v>500</v>
      </c>
      <c r="F5801" s="3">
        <f t="shared" si="224"/>
        <v>437.91897595494083</v>
      </c>
    </row>
    <row r="5802" spans="1:6" x14ac:dyDescent="0.3">
      <c r="A5802" s="3"/>
      <c r="B5802" s="4"/>
      <c r="C5802" s="3"/>
      <c r="D5802" s="3">
        <f t="shared" si="225"/>
        <v>4700</v>
      </c>
      <c r="E5802" s="3"/>
      <c r="F5802" s="3">
        <f t="shared" si="224"/>
        <v>0</v>
      </c>
    </row>
    <row r="5803" spans="1:6" x14ac:dyDescent="0.3">
      <c r="A5803" s="3"/>
      <c r="B5803" s="4"/>
      <c r="C5803" s="3"/>
      <c r="D5803" s="3">
        <f t="shared" si="225"/>
        <v>4800</v>
      </c>
      <c r="E5803" s="3">
        <v>520</v>
      </c>
      <c r="F5803" s="3">
        <f t="shared" si="224"/>
        <v>475.23728868849236</v>
      </c>
    </row>
    <row r="5804" spans="1:6" x14ac:dyDescent="0.3">
      <c r="A5804" s="3"/>
      <c r="B5804" s="4"/>
      <c r="C5804" s="3"/>
      <c r="D5804" s="3">
        <f t="shared" si="225"/>
        <v>4900</v>
      </c>
      <c r="E5804" s="3"/>
      <c r="F5804" s="3">
        <f t="shared" si="224"/>
        <v>0</v>
      </c>
    </row>
    <row r="5805" spans="1:6" x14ac:dyDescent="0.3">
      <c r="A5805" s="3"/>
      <c r="B5805" s="4"/>
      <c r="C5805" s="3"/>
      <c r="D5805" s="3">
        <f t="shared" si="225"/>
        <v>5000</v>
      </c>
      <c r="E5805" s="3">
        <v>525</v>
      </c>
      <c r="F5805" s="3">
        <f t="shared" si="224"/>
        <v>499.79883125292167</v>
      </c>
    </row>
    <row r="5806" spans="1:6" x14ac:dyDescent="0.3">
      <c r="A5806" s="3"/>
      <c r="B5806" s="4"/>
      <c r="C5806" s="3"/>
      <c r="D5806" s="3">
        <f t="shared" si="225"/>
        <v>5100</v>
      </c>
      <c r="E5806" s="3"/>
      <c r="F5806" s="3">
        <f t="shared" si="224"/>
        <v>0</v>
      </c>
    </row>
    <row r="5807" spans="1:6" x14ac:dyDescent="0.3">
      <c r="A5807" s="3"/>
      <c r="B5807" s="4"/>
      <c r="C5807" s="3"/>
      <c r="D5807" s="3">
        <f t="shared" si="225"/>
        <v>5200</v>
      </c>
      <c r="E5807" s="3">
        <v>535</v>
      </c>
      <c r="F5807" s="3">
        <f t="shared" si="224"/>
        <v>529.69156135071546</v>
      </c>
    </row>
    <row r="5808" spans="1:6" x14ac:dyDescent="0.3">
      <c r="A5808" s="3"/>
      <c r="B5808" s="4"/>
      <c r="C5808" s="3"/>
      <c r="D5808" s="3">
        <f t="shared" si="225"/>
        <v>5300</v>
      </c>
      <c r="E5808" s="3"/>
      <c r="F5808" s="3">
        <f t="shared" si="224"/>
        <v>0</v>
      </c>
    </row>
    <row r="5809" spans="1:6" x14ac:dyDescent="0.3">
      <c r="A5809" s="3"/>
      <c r="B5809" s="4"/>
      <c r="C5809" s="3"/>
      <c r="D5809" s="3">
        <f t="shared" si="225"/>
        <v>5400</v>
      </c>
      <c r="E5809" s="3">
        <v>530</v>
      </c>
      <c r="F5809" s="3">
        <f t="shared" si="224"/>
        <v>544.92352573175685</v>
      </c>
    </row>
    <row r="5810" spans="1:6" x14ac:dyDescent="0.3">
      <c r="A5810" s="3"/>
      <c r="B5810" s="4"/>
      <c r="C5810" s="3"/>
      <c r="D5810" s="3">
        <f t="shared" si="225"/>
        <v>5500</v>
      </c>
      <c r="E5810" s="3"/>
      <c r="F5810" s="3">
        <f t="shared" si="224"/>
        <v>0</v>
      </c>
    </row>
    <row r="5811" spans="1:6" x14ac:dyDescent="0.3">
      <c r="A5811" s="3"/>
      <c r="B5811" s="4"/>
      <c r="C5811" s="3"/>
      <c r="D5811" s="3">
        <f t="shared" si="225"/>
        <v>5600</v>
      </c>
      <c r="E5811" s="3">
        <v>525</v>
      </c>
      <c r="F5811" s="3">
        <f t="shared" si="224"/>
        <v>559.77469100327221</v>
      </c>
    </row>
    <row r="5812" spans="1:6" x14ac:dyDescent="0.3">
      <c r="A5812" s="3"/>
      <c r="B5812" s="4"/>
      <c r="C5812" s="3"/>
      <c r="D5812" s="3">
        <f t="shared" si="225"/>
        <v>5700</v>
      </c>
      <c r="E5812" s="3"/>
      <c r="F5812" s="3">
        <f t="shared" si="224"/>
        <v>0</v>
      </c>
    </row>
    <row r="5813" spans="1:6" x14ac:dyDescent="0.3">
      <c r="A5813" s="3"/>
      <c r="B5813" s="4"/>
      <c r="C5813" s="3"/>
      <c r="D5813" s="3">
        <f t="shared" si="225"/>
        <v>5800</v>
      </c>
      <c r="E5813" s="3">
        <v>520</v>
      </c>
      <c r="F5813" s="3">
        <f t="shared" si="224"/>
        <v>574.24505716526164</v>
      </c>
    </row>
    <row r="5814" spans="1:6" x14ac:dyDescent="0.3">
      <c r="A5814" s="3"/>
      <c r="B5814" s="4"/>
      <c r="C5814" s="3"/>
      <c r="D5814" s="3">
        <f t="shared" si="225"/>
        <v>5900</v>
      </c>
      <c r="E5814" s="3"/>
      <c r="F5814" s="3">
        <f t="shared" si="224"/>
        <v>0</v>
      </c>
    </row>
    <row r="5815" spans="1:6" x14ac:dyDescent="0.3">
      <c r="A5815" s="3"/>
      <c r="B5815" s="4"/>
      <c r="C5815" s="3"/>
      <c r="D5815" s="3">
        <f t="shared" si="225"/>
        <v>6000</v>
      </c>
      <c r="E5815" s="3">
        <v>500</v>
      </c>
      <c r="F5815" s="3">
        <f t="shared" si="224"/>
        <v>571.19866428905323</v>
      </c>
    </row>
    <row r="5816" spans="1:6" x14ac:dyDescent="0.3">
      <c r="A5816" s="3"/>
      <c r="B5816" s="4"/>
      <c r="C5816" s="3"/>
      <c r="D5816" s="3">
        <f t="shared" si="225"/>
        <v>6100</v>
      </c>
      <c r="E5816" s="3"/>
      <c r="F5816" s="3">
        <f t="shared" si="224"/>
        <v>0</v>
      </c>
    </row>
    <row r="5817" spans="1:6" x14ac:dyDescent="0.3">
      <c r="A5817" s="3"/>
      <c r="B5817" s="4"/>
      <c r="C5817" s="3"/>
      <c r="D5817" s="3">
        <f t="shared" si="225"/>
        <v>6200</v>
      </c>
      <c r="E5817" s="3">
        <v>495</v>
      </c>
      <c r="F5817" s="3">
        <f t="shared" si="224"/>
        <v>584.33623356770147</v>
      </c>
    </row>
    <row r="5818" spans="1:6" x14ac:dyDescent="0.3">
      <c r="A5818" s="3"/>
      <c r="B5818" s="4"/>
      <c r="C5818" s="3"/>
      <c r="D5818" s="3">
        <f t="shared" si="225"/>
        <v>6300</v>
      </c>
      <c r="E5818" s="3"/>
      <c r="F5818" s="3">
        <f t="shared" si="224"/>
        <v>0</v>
      </c>
    </row>
    <row r="5819" spans="1:6" x14ac:dyDescent="0.3">
      <c r="A5819" s="3"/>
      <c r="B5819" s="4"/>
      <c r="C5819" s="3"/>
      <c r="D5819" s="3">
        <f t="shared" si="225"/>
        <v>6400</v>
      </c>
      <c r="E5819" s="3">
        <v>480</v>
      </c>
      <c r="F5819" s="3">
        <f t="shared" si="224"/>
        <v>584.90743223199058</v>
      </c>
    </row>
    <row r="5820" spans="1:6" x14ac:dyDescent="0.3">
      <c r="A5820" s="3"/>
      <c r="B5820" s="4"/>
      <c r="C5820" s="3"/>
      <c r="D5820" s="3">
        <f t="shared" si="225"/>
        <v>6500</v>
      </c>
      <c r="E5820" s="3"/>
      <c r="F5820" s="3">
        <f t="shared" si="224"/>
        <v>0</v>
      </c>
    </row>
    <row r="5821" spans="1:6" x14ac:dyDescent="0.3">
      <c r="A5821" s="3"/>
      <c r="B5821" s="4"/>
      <c r="C5821" s="3"/>
      <c r="D5821" s="3">
        <f t="shared" si="225"/>
        <v>6600</v>
      </c>
      <c r="E5821" s="3">
        <v>475</v>
      </c>
      <c r="F5821" s="3">
        <f t="shared" si="224"/>
        <v>596.90260418206071</v>
      </c>
    </row>
    <row r="5822" spans="1:6" x14ac:dyDescent="0.3">
      <c r="A5822" s="3"/>
      <c r="B5822" s="4"/>
      <c r="C5822" s="3"/>
      <c r="D5822" s="3">
        <f t="shared" si="225"/>
        <v>6700</v>
      </c>
      <c r="E5822" s="3"/>
      <c r="F5822" s="3">
        <f t="shared" si="224"/>
        <v>0</v>
      </c>
    </row>
    <row r="5823" spans="1:6" x14ac:dyDescent="0.3">
      <c r="A5823" s="3"/>
      <c r="B5823" s="4"/>
      <c r="C5823" s="3"/>
      <c r="D5823" s="3">
        <f t="shared" si="225"/>
        <v>6800</v>
      </c>
      <c r="E5823" s="3">
        <v>450</v>
      </c>
      <c r="F5823" s="3">
        <f t="shared" si="224"/>
        <v>582.62263757483436</v>
      </c>
    </row>
    <row r="5824" spans="1:6" x14ac:dyDescent="0.3">
      <c r="A5824" s="3"/>
      <c r="B5824" s="4"/>
      <c r="C5824" s="3"/>
      <c r="D5824" s="3">
        <f t="shared" si="225"/>
        <v>6900</v>
      </c>
      <c r="E5824" s="3"/>
      <c r="F5824" s="3">
        <f t="shared" si="224"/>
        <v>0</v>
      </c>
    </row>
    <row r="5825" spans="1:6" x14ac:dyDescent="0.3">
      <c r="A5825" s="3"/>
      <c r="B5825" s="4">
        <f>5876/52</f>
        <v>113</v>
      </c>
      <c r="C5825" s="3"/>
      <c r="D5825" s="3">
        <f t="shared" si="225"/>
        <v>7000</v>
      </c>
      <c r="E5825" s="3"/>
      <c r="F5825" s="3">
        <f t="shared" si="224"/>
        <v>0</v>
      </c>
    </row>
    <row r="5826" spans="1:6" ht="43.2" x14ac:dyDescent="0.3">
      <c r="A5826" s="3"/>
      <c r="B5826" s="4" t="s">
        <v>51</v>
      </c>
      <c r="C5826" s="3" t="s">
        <v>82</v>
      </c>
      <c r="D5826" s="3" t="s">
        <v>272</v>
      </c>
      <c r="E5826" s="3">
        <v>4.1849999999999996</v>
      </c>
    </row>
    <row r="5827" spans="1:6" x14ac:dyDescent="0.3">
      <c r="A5827" s="3"/>
      <c r="B5827" s="4" t="s">
        <v>329</v>
      </c>
      <c r="C5827" s="3">
        <v>11.3</v>
      </c>
      <c r="D5827" s="3" t="s">
        <v>273</v>
      </c>
      <c r="E5827" s="3">
        <v>4.0650000000000004</v>
      </c>
    </row>
    <row r="5828" spans="1:6" x14ac:dyDescent="0.3">
      <c r="A5828" s="3"/>
      <c r="B5828" s="4"/>
      <c r="C5828" s="3"/>
      <c r="D5828" s="4" t="s">
        <v>274</v>
      </c>
      <c r="E5828" s="3">
        <v>2.2000000000000002</v>
      </c>
    </row>
    <row r="5829" spans="1:6" x14ac:dyDescent="0.3">
      <c r="A5829" s="3"/>
      <c r="B5829" s="3"/>
      <c r="C5829" s="3"/>
      <c r="D5829" s="4" t="s">
        <v>275</v>
      </c>
      <c r="E5829" s="3">
        <v>228</v>
      </c>
    </row>
    <row r="5830" spans="1:6" x14ac:dyDescent="0.3">
      <c r="A5830" s="3"/>
      <c r="B5830" s="4"/>
      <c r="C5830" s="3"/>
      <c r="D5830" s="4" t="s">
        <v>276</v>
      </c>
      <c r="E5830" s="3">
        <v>0.65</v>
      </c>
    </row>
    <row r="5831" spans="1:6" ht="28.8" x14ac:dyDescent="0.3">
      <c r="A5831" s="3"/>
      <c r="B5831" s="4"/>
      <c r="C5831" s="3"/>
      <c r="D5831" s="4" t="s">
        <v>277</v>
      </c>
      <c r="E5831" s="3">
        <v>436</v>
      </c>
    </row>
    <row r="5832" spans="1:6" x14ac:dyDescent="0.3">
      <c r="A5832" s="3"/>
      <c r="B5832" s="4"/>
      <c r="C5832" s="3"/>
      <c r="D5832" s="3">
        <f>2500</f>
        <v>2500</v>
      </c>
      <c r="E5832" s="3">
        <v>537</v>
      </c>
      <c r="F5832" s="3">
        <f>E5832*D5832*2*PI()/60/550</f>
        <v>255.61140226935132</v>
      </c>
    </row>
    <row r="5833" spans="1:6" x14ac:dyDescent="0.3">
      <c r="A5833" s="3"/>
      <c r="B5833" s="4"/>
      <c r="C5833" s="3"/>
      <c r="D5833" s="3">
        <f>2600</f>
        <v>2600</v>
      </c>
      <c r="E5833" s="3"/>
      <c r="F5833" s="3">
        <f t="shared" ref="F5833:F5877" si="226">E5833*D5833*2*PI()/60/550</f>
        <v>0</v>
      </c>
    </row>
    <row r="5834" spans="1:6" x14ac:dyDescent="0.3">
      <c r="A5834" s="3"/>
      <c r="B5834" s="4"/>
      <c r="C5834" s="3"/>
      <c r="D5834" s="3">
        <f t="shared" ref="D5834:D5877" si="227">D5833+100</f>
        <v>2700</v>
      </c>
      <c r="E5834" s="3">
        <v>552</v>
      </c>
      <c r="F5834" s="3">
        <f t="shared" si="226"/>
        <v>283.77149641880169</v>
      </c>
    </row>
    <row r="5835" spans="1:6" x14ac:dyDescent="0.3">
      <c r="A5835" s="3"/>
      <c r="B5835" s="4"/>
      <c r="C5835" s="3"/>
      <c r="D5835" s="3">
        <f t="shared" si="227"/>
        <v>2800</v>
      </c>
      <c r="E5835" s="3"/>
      <c r="F5835" s="3">
        <f t="shared" si="226"/>
        <v>0</v>
      </c>
    </row>
    <row r="5836" spans="1:6" x14ac:dyDescent="0.3">
      <c r="A5836" s="3"/>
      <c r="B5836" s="4"/>
      <c r="C5836" s="3"/>
      <c r="D5836" s="3">
        <f t="shared" si="227"/>
        <v>2900</v>
      </c>
      <c r="E5836" s="3">
        <v>554</v>
      </c>
      <c r="F5836" s="3">
        <f t="shared" si="226"/>
        <v>305.89592468226436</v>
      </c>
    </row>
    <row r="5837" spans="1:6" x14ac:dyDescent="0.3">
      <c r="A5837" s="3"/>
      <c r="B5837" s="4"/>
      <c r="C5837" s="3"/>
      <c r="D5837" s="3">
        <f>D5836+100</f>
        <v>3000</v>
      </c>
      <c r="E5837" s="3"/>
      <c r="F5837" s="3">
        <f t="shared" si="226"/>
        <v>0</v>
      </c>
    </row>
    <row r="5838" spans="1:6" x14ac:dyDescent="0.3">
      <c r="A5838" s="3"/>
      <c r="B5838" s="4"/>
      <c r="C5838" s="3"/>
      <c r="D5838" s="3">
        <f t="shared" si="227"/>
        <v>3100</v>
      </c>
      <c r="E5838" s="3">
        <v>553</v>
      </c>
      <c r="F5838" s="3">
        <f t="shared" si="226"/>
        <v>326.40195673024135</v>
      </c>
    </row>
    <row r="5839" spans="1:6" x14ac:dyDescent="0.3">
      <c r="A5839" s="3"/>
      <c r="B5839" s="4"/>
      <c r="C5839" s="3"/>
      <c r="D5839" s="3">
        <f t="shared" si="227"/>
        <v>3200</v>
      </c>
      <c r="E5839" s="3"/>
      <c r="F5839" s="3">
        <f t="shared" si="226"/>
        <v>0</v>
      </c>
    </row>
    <row r="5840" spans="1:6" x14ac:dyDescent="0.3">
      <c r="A5840" s="3"/>
      <c r="B5840" s="4"/>
      <c r="C5840" s="3"/>
      <c r="D5840" s="3">
        <f t="shared" si="227"/>
        <v>3300</v>
      </c>
      <c r="E5840" s="3">
        <v>347</v>
      </c>
      <c r="F5840" s="3">
        <f t="shared" si="226"/>
        <v>218.02653015913165</v>
      </c>
    </row>
    <row r="5841" spans="1:6" x14ac:dyDescent="0.3">
      <c r="A5841" s="3"/>
      <c r="B5841" s="4"/>
      <c r="C5841" s="3"/>
      <c r="D5841" s="3">
        <f t="shared" si="227"/>
        <v>3400</v>
      </c>
      <c r="E5841" s="3"/>
      <c r="F5841" s="3">
        <f t="shared" si="226"/>
        <v>0</v>
      </c>
    </row>
    <row r="5842" spans="1:6" x14ac:dyDescent="0.3">
      <c r="A5842" s="3"/>
      <c r="B5842" s="4"/>
      <c r="C5842" s="3"/>
      <c r="D5842" s="3">
        <f t="shared" si="227"/>
        <v>3500</v>
      </c>
      <c r="E5842" s="3">
        <v>540</v>
      </c>
      <c r="F5842" s="3">
        <f t="shared" si="226"/>
        <v>359.85515850210362</v>
      </c>
    </row>
    <row r="5843" spans="1:6" x14ac:dyDescent="0.3">
      <c r="A5843" s="3"/>
      <c r="B5843" s="4"/>
      <c r="C5843" s="3"/>
      <c r="D5843" s="3">
        <f t="shared" si="227"/>
        <v>3600</v>
      </c>
      <c r="E5843" s="3"/>
      <c r="F5843" s="3">
        <f t="shared" si="226"/>
        <v>0</v>
      </c>
    </row>
    <row r="5844" spans="1:6" x14ac:dyDescent="0.3">
      <c r="A5844" s="3"/>
      <c r="B5844" s="4"/>
      <c r="C5844" s="3"/>
      <c r="D5844" s="3">
        <f t="shared" si="227"/>
        <v>3700</v>
      </c>
      <c r="E5844" s="3">
        <v>530</v>
      </c>
      <c r="F5844" s="3">
        <f t="shared" si="226"/>
        <v>373.37352689027784</v>
      </c>
    </row>
    <row r="5845" spans="1:6" x14ac:dyDescent="0.3">
      <c r="A5845" s="3"/>
      <c r="B5845" s="4"/>
      <c r="C5845" s="3"/>
      <c r="D5845" s="3">
        <f t="shared" si="227"/>
        <v>3800</v>
      </c>
      <c r="E5845" s="3"/>
      <c r="F5845" s="3">
        <f t="shared" si="226"/>
        <v>0</v>
      </c>
    </row>
    <row r="5846" spans="1:6" x14ac:dyDescent="0.3">
      <c r="A5846" s="3"/>
      <c r="B5846" s="4"/>
      <c r="C5846" s="3"/>
      <c r="D5846" s="3">
        <f t="shared" si="227"/>
        <v>3900</v>
      </c>
      <c r="E5846" s="3">
        <v>536</v>
      </c>
      <c r="F5846" s="3">
        <f t="shared" si="226"/>
        <v>398.01122927661231</v>
      </c>
    </row>
    <row r="5847" spans="1:6" x14ac:dyDescent="0.3">
      <c r="A5847" s="3"/>
      <c r="B5847" s="4"/>
      <c r="C5847" s="3"/>
      <c r="D5847" s="3">
        <f t="shared" si="227"/>
        <v>4000</v>
      </c>
      <c r="E5847" s="3"/>
      <c r="F5847" s="3">
        <f t="shared" si="226"/>
        <v>0</v>
      </c>
    </row>
    <row r="5848" spans="1:6" x14ac:dyDescent="0.3">
      <c r="A5848" s="3"/>
      <c r="B5848" s="4"/>
      <c r="C5848" s="3"/>
      <c r="D5848" s="3">
        <f t="shared" si="227"/>
        <v>4100</v>
      </c>
      <c r="E5848" s="3">
        <v>560</v>
      </c>
      <c r="F5848" s="3">
        <f t="shared" si="226"/>
        <v>437.15737773588882</v>
      </c>
    </row>
    <row r="5849" spans="1:6" x14ac:dyDescent="0.3">
      <c r="A5849" s="3"/>
      <c r="B5849" s="4"/>
      <c r="C5849" s="3"/>
      <c r="D5849" s="3">
        <f t="shared" si="227"/>
        <v>4200</v>
      </c>
      <c r="E5849" s="3"/>
      <c r="F5849" s="3">
        <f t="shared" si="226"/>
        <v>0</v>
      </c>
    </row>
    <row r="5850" spans="1:6" x14ac:dyDescent="0.3">
      <c r="A5850" s="3"/>
      <c r="B5850" s="4"/>
      <c r="C5850" s="3"/>
      <c r="D5850" s="3">
        <f t="shared" si="227"/>
        <v>4300</v>
      </c>
      <c r="E5850" s="3">
        <v>488</v>
      </c>
      <c r="F5850" s="3">
        <f t="shared" si="226"/>
        <v>399.53442571471646</v>
      </c>
    </row>
    <row r="5851" spans="1:6" x14ac:dyDescent="0.3">
      <c r="A5851" s="3"/>
      <c r="B5851" s="4"/>
      <c r="C5851" s="3"/>
      <c r="D5851" s="3">
        <f t="shared" si="227"/>
        <v>4400</v>
      </c>
      <c r="E5851" s="3"/>
      <c r="F5851" s="3">
        <f t="shared" si="226"/>
        <v>0</v>
      </c>
    </row>
    <row r="5852" spans="1:6" x14ac:dyDescent="0.3">
      <c r="A5852" s="3"/>
      <c r="B5852" s="4"/>
      <c r="C5852" s="3"/>
      <c r="D5852" s="3">
        <f t="shared" si="227"/>
        <v>4500</v>
      </c>
      <c r="E5852" s="3">
        <v>606</v>
      </c>
      <c r="F5852" s="3">
        <f t="shared" si="226"/>
        <v>519.21958583874948</v>
      </c>
    </row>
    <row r="5853" spans="1:6" x14ac:dyDescent="0.3">
      <c r="A5853" s="3"/>
      <c r="B5853" s="4"/>
      <c r="C5853" s="3"/>
      <c r="D5853" s="3">
        <f t="shared" si="227"/>
        <v>4600</v>
      </c>
      <c r="E5853" s="3"/>
      <c r="F5853" s="3">
        <f t="shared" si="226"/>
        <v>0</v>
      </c>
    </row>
    <row r="5854" spans="1:6" x14ac:dyDescent="0.3">
      <c r="A5854" s="3"/>
      <c r="B5854" s="4"/>
      <c r="C5854" s="3"/>
      <c r="D5854" s="3">
        <f t="shared" si="227"/>
        <v>4700</v>
      </c>
      <c r="E5854" s="3">
        <v>615</v>
      </c>
      <c r="F5854" s="3">
        <f t="shared" si="226"/>
        <v>550.34991304250286</v>
      </c>
    </row>
    <row r="5855" spans="1:6" x14ac:dyDescent="0.3">
      <c r="A5855" s="3"/>
      <c r="B5855" s="4"/>
      <c r="C5855" s="3"/>
      <c r="D5855" s="3">
        <f t="shared" si="227"/>
        <v>4800</v>
      </c>
      <c r="E5855" s="3"/>
      <c r="F5855" s="3">
        <f t="shared" si="226"/>
        <v>0</v>
      </c>
    </row>
    <row r="5856" spans="1:6" x14ac:dyDescent="0.3">
      <c r="A5856" s="3"/>
      <c r="B5856" s="4"/>
      <c r="C5856" s="3"/>
      <c r="D5856" s="3">
        <f t="shared" si="227"/>
        <v>4900</v>
      </c>
      <c r="E5856" s="3">
        <v>618</v>
      </c>
      <c r="F5856" s="3">
        <f t="shared" si="226"/>
        <v>576.56793173337041</v>
      </c>
    </row>
    <row r="5857" spans="1:6" x14ac:dyDescent="0.3">
      <c r="A5857" s="3"/>
      <c r="B5857" s="4"/>
      <c r="C5857" s="3"/>
      <c r="D5857" s="3">
        <f t="shared" si="227"/>
        <v>5000</v>
      </c>
      <c r="E5857" s="3">
        <v>619</v>
      </c>
      <c r="F5857" s="3">
        <f t="shared" si="226"/>
        <v>589.28662199153996</v>
      </c>
    </row>
    <row r="5858" spans="1:6" x14ac:dyDescent="0.3">
      <c r="A5858" s="3"/>
      <c r="B5858" s="4"/>
      <c r="C5858" s="3"/>
      <c r="D5858" s="3">
        <f t="shared" si="227"/>
        <v>5100</v>
      </c>
      <c r="E5858" s="3">
        <v>618</v>
      </c>
      <c r="F5858" s="3">
        <f t="shared" si="226"/>
        <v>600.10131670207943</v>
      </c>
    </row>
    <row r="5859" spans="1:6" x14ac:dyDescent="0.3">
      <c r="A5859" s="3"/>
      <c r="B5859" s="4"/>
      <c r="C5859" s="3"/>
      <c r="D5859" s="3">
        <f t="shared" si="227"/>
        <v>5200</v>
      </c>
      <c r="E5859" s="3"/>
      <c r="F5859" s="3">
        <f t="shared" si="226"/>
        <v>0</v>
      </c>
    </row>
    <row r="5860" spans="1:6" x14ac:dyDescent="0.3">
      <c r="A5860" s="3"/>
      <c r="B5860" s="4"/>
      <c r="C5860" s="3"/>
      <c r="D5860" s="3">
        <f t="shared" si="227"/>
        <v>5300</v>
      </c>
      <c r="E5860" s="3">
        <v>617</v>
      </c>
      <c r="F5860" s="3">
        <f t="shared" si="226"/>
        <v>622.62558403054447</v>
      </c>
    </row>
    <row r="5861" spans="1:6" x14ac:dyDescent="0.3">
      <c r="A5861" s="3"/>
      <c r="B5861" s="4"/>
      <c r="C5861" s="3"/>
      <c r="D5861" s="3">
        <f t="shared" si="227"/>
        <v>5400</v>
      </c>
      <c r="E5861" s="3"/>
      <c r="F5861" s="3">
        <f t="shared" si="226"/>
        <v>0</v>
      </c>
    </row>
    <row r="5862" spans="1:6" x14ac:dyDescent="0.3">
      <c r="A5862" s="3"/>
      <c r="B5862" s="4"/>
      <c r="C5862" s="3"/>
      <c r="D5862" s="3">
        <f t="shared" si="227"/>
        <v>5500</v>
      </c>
      <c r="E5862" s="3">
        <v>613</v>
      </c>
      <c r="F5862" s="3">
        <f t="shared" si="226"/>
        <v>641.9320988835143</v>
      </c>
    </row>
    <row r="5863" spans="1:6" x14ac:dyDescent="0.3">
      <c r="A5863" s="3"/>
      <c r="B5863" s="4"/>
      <c r="C5863" s="3"/>
      <c r="D5863" s="3">
        <f t="shared" si="227"/>
        <v>5600</v>
      </c>
      <c r="E5863" s="3"/>
      <c r="F5863" s="3">
        <f t="shared" si="226"/>
        <v>0</v>
      </c>
    </row>
    <row r="5864" spans="1:6" x14ac:dyDescent="0.3">
      <c r="A5864" s="3"/>
      <c r="B5864" s="4"/>
      <c r="C5864" s="3"/>
      <c r="D5864" s="3">
        <f t="shared" si="227"/>
        <v>5700</v>
      </c>
      <c r="E5864" s="3">
        <v>603</v>
      </c>
      <c r="F5864" s="3">
        <f t="shared" si="226"/>
        <v>654.42230967596845</v>
      </c>
    </row>
    <row r="5865" spans="1:6" x14ac:dyDescent="0.3">
      <c r="A5865" s="3"/>
      <c r="B5865" s="4"/>
      <c r="C5865" s="3"/>
      <c r="D5865" s="3">
        <f t="shared" si="227"/>
        <v>5800</v>
      </c>
      <c r="E5865" s="3"/>
      <c r="F5865" s="3">
        <f t="shared" si="226"/>
        <v>0</v>
      </c>
    </row>
    <row r="5866" spans="1:6" x14ac:dyDescent="0.3">
      <c r="A5866" s="3"/>
      <c r="B5866" s="4"/>
      <c r="C5866" s="3"/>
      <c r="D5866" s="3">
        <f t="shared" si="227"/>
        <v>5900</v>
      </c>
      <c r="E5866" s="3">
        <v>590</v>
      </c>
      <c r="F5866" s="3">
        <f t="shared" si="226"/>
        <v>662.78085013006489</v>
      </c>
    </row>
    <row r="5867" spans="1:6" x14ac:dyDescent="0.3">
      <c r="A5867" s="3"/>
      <c r="B5867" s="4"/>
      <c r="C5867" s="3"/>
      <c r="D5867" s="3">
        <f t="shared" si="227"/>
        <v>6000</v>
      </c>
      <c r="E5867" s="3"/>
      <c r="F5867" s="3">
        <f t="shared" si="226"/>
        <v>0</v>
      </c>
    </row>
    <row r="5868" spans="1:6" x14ac:dyDescent="0.3">
      <c r="A5868" s="3"/>
      <c r="B5868" s="4"/>
      <c r="C5868" s="3"/>
      <c r="D5868" s="3">
        <f t="shared" si="227"/>
        <v>6100</v>
      </c>
      <c r="E5868" s="3">
        <v>579</v>
      </c>
      <c r="F5868" s="3">
        <f t="shared" si="226"/>
        <v>672.47218746750241</v>
      </c>
    </row>
    <row r="5869" spans="1:6" x14ac:dyDescent="0.3">
      <c r="A5869" s="3"/>
      <c r="B5869" s="4"/>
      <c r="C5869" s="3"/>
      <c r="D5869" s="3">
        <f t="shared" si="227"/>
        <v>6200</v>
      </c>
      <c r="E5869" s="3"/>
      <c r="F5869" s="3">
        <f t="shared" si="226"/>
        <v>0</v>
      </c>
    </row>
    <row r="5870" spans="1:6" x14ac:dyDescent="0.3">
      <c r="A5870" s="3"/>
      <c r="B5870" s="4"/>
      <c r="C5870" s="3"/>
      <c r="D5870" s="3">
        <f t="shared" si="227"/>
        <v>6300</v>
      </c>
      <c r="E5870" s="3">
        <v>567</v>
      </c>
      <c r="F5870" s="3">
        <f t="shared" si="226"/>
        <v>680.12624956897571</v>
      </c>
    </row>
    <row r="5871" spans="1:6" x14ac:dyDescent="0.3">
      <c r="A5871" s="3"/>
      <c r="B5871" s="4"/>
      <c r="C5871" s="3"/>
      <c r="D5871" s="3">
        <f t="shared" si="227"/>
        <v>6400</v>
      </c>
      <c r="E5871" s="3"/>
      <c r="F5871" s="3">
        <f t="shared" si="226"/>
        <v>0</v>
      </c>
    </row>
    <row r="5872" spans="1:6" x14ac:dyDescent="0.3">
      <c r="A5872" s="3"/>
      <c r="B5872" s="4"/>
      <c r="C5872" s="3"/>
      <c r="D5872" s="3">
        <f t="shared" si="227"/>
        <v>6500</v>
      </c>
      <c r="E5872" s="3">
        <v>554</v>
      </c>
      <c r="F5872" s="3">
        <f t="shared" si="226"/>
        <v>685.62879670162704</v>
      </c>
    </row>
    <row r="5873" spans="1:6" x14ac:dyDescent="0.3">
      <c r="A5873" s="3"/>
      <c r="B5873" s="4"/>
      <c r="C5873" s="3"/>
      <c r="D5873" s="3">
        <f t="shared" si="227"/>
        <v>6600</v>
      </c>
      <c r="E5873" s="3"/>
      <c r="F5873" s="3">
        <f t="shared" si="226"/>
        <v>0</v>
      </c>
    </row>
    <row r="5874" spans="1:6" x14ac:dyDescent="0.3">
      <c r="A5874" s="3"/>
      <c r="B5874" s="4"/>
      <c r="C5874" s="3"/>
      <c r="D5874" s="3">
        <f t="shared" si="227"/>
        <v>6700</v>
      </c>
      <c r="E5874" s="3"/>
      <c r="F5874" s="3">
        <f t="shared" si="226"/>
        <v>0</v>
      </c>
    </row>
    <row r="5875" spans="1:6" x14ac:dyDescent="0.3">
      <c r="A5875" s="3"/>
      <c r="B5875" s="4"/>
      <c r="C5875" s="3"/>
      <c r="D5875" s="3">
        <f t="shared" si="227"/>
        <v>6800</v>
      </c>
      <c r="E5875" s="3"/>
      <c r="F5875" s="3">
        <f t="shared" si="226"/>
        <v>0</v>
      </c>
    </row>
    <row r="5876" spans="1:6" x14ac:dyDescent="0.3">
      <c r="A5876" s="3"/>
      <c r="B5876" s="4"/>
      <c r="C5876" s="3"/>
      <c r="D5876" s="3">
        <f t="shared" si="227"/>
        <v>6900</v>
      </c>
      <c r="E5876" s="3"/>
      <c r="F5876" s="3">
        <f t="shared" si="226"/>
        <v>0</v>
      </c>
    </row>
    <row r="5877" spans="1:6" x14ac:dyDescent="0.3">
      <c r="A5877" s="3"/>
      <c r="B5877" s="4"/>
      <c r="C5877" s="3"/>
      <c r="D5877" s="3">
        <f t="shared" si="227"/>
        <v>7000</v>
      </c>
      <c r="E5877" s="3"/>
      <c r="F5877" s="3">
        <f t="shared" si="226"/>
        <v>0</v>
      </c>
    </row>
    <row r="5878" spans="1:6" ht="43.2" x14ac:dyDescent="0.3">
      <c r="A5878" s="3"/>
      <c r="B5878" s="4" t="s">
        <v>51</v>
      </c>
      <c r="C5878" s="3" t="s">
        <v>70</v>
      </c>
      <c r="D5878" s="3" t="s">
        <v>272</v>
      </c>
      <c r="E5878" s="3">
        <v>4.0999999999999996</v>
      </c>
    </row>
    <row r="5879" spans="1:6" x14ac:dyDescent="0.3">
      <c r="A5879" s="3"/>
      <c r="B5879" s="4"/>
      <c r="C5879" s="3">
        <v>11.46</v>
      </c>
      <c r="D5879" s="3" t="s">
        <v>273</v>
      </c>
      <c r="E5879" s="3">
        <v>4.0659999999999998</v>
      </c>
    </row>
    <row r="5880" spans="1:6" x14ac:dyDescent="0.3">
      <c r="A5880" s="3"/>
      <c r="B5880" s="4"/>
      <c r="C5880" s="3"/>
      <c r="D5880" s="4" t="s">
        <v>274</v>
      </c>
      <c r="E5880" s="3">
        <v>2.2000000000000002</v>
      </c>
    </row>
    <row r="5881" spans="1:6" ht="43.2" x14ac:dyDescent="0.3">
      <c r="A5881" s="3"/>
      <c r="B5881" s="4"/>
      <c r="C5881" s="15" t="s">
        <v>330</v>
      </c>
      <c r="D5881" s="4" t="s">
        <v>275</v>
      </c>
      <c r="E5881" s="3">
        <v>238</v>
      </c>
    </row>
    <row r="5882" spans="1:6" x14ac:dyDescent="0.3">
      <c r="A5882" s="3"/>
      <c r="B5882" s="4"/>
      <c r="C5882" s="3"/>
      <c r="D5882" s="4" t="s">
        <v>276</v>
      </c>
      <c r="E5882" s="3">
        <v>0.65</v>
      </c>
    </row>
    <row r="5883" spans="1:6" ht="28.8" x14ac:dyDescent="0.3">
      <c r="A5883" s="3"/>
      <c r="B5883" s="4"/>
      <c r="C5883" s="3"/>
      <c r="D5883" s="4" t="s">
        <v>277</v>
      </c>
      <c r="E5883" s="3">
        <v>426</v>
      </c>
    </row>
    <row r="5884" spans="1:6" x14ac:dyDescent="0.3">
      <c r="A5884" s="3"/>
      <c r="B5884" s="4"/>
      <c r="C5884" s="3"/>
      <c r="D5884" s="3">
        <f>2500</f>
        <v>2500</v>
      </c>
      <c r="E5884" s="3">
        <v>504</v>
      </c>
      <c r="F5884" s="3">
        <f>E5884*D5884*2*PI()/60/550</f>
        <v>239.90343900140238</v>
      </c>
    </row>
    <row r="5885" spans="1:6" x14ac:dyDescent="0.3">
      <c r="A5885" s="3"/>
      <c r="B5885" s="4"/>
      <c r="C5885" s="3"/>
      <c r="D5885" s="3">
        <f>2600</f>
        <v>2600</v>
      </c>
      <c r="E5885" s="3"/>
      <c r="F5885" s="3">
        <f t="shared" ref="F5885:F5929" si="228">E5885*D5885*2*PI()/60/550</f>
        <v>0</v>
      </c>
    </row>
    <row r="5886" spans="1:6" x14ac:dyDescent="0.3">
      <c r="A5886" s="3"/>
      <c r="B5886" s="4"/>
      <c r="C5886" s="3"/>
      <c r="D5886" s="3">
        <f t="shared" ref="D5886:D5929" si="229">D5885+100</f>
        <v>2700</v>
      </c>
      <c r="E5886" s="3">
        <v>517</v>
      </c>
      <c r="F5886" s="3">
        <f t="shared" si="228"/>
        <v>265.77873849369649</v>
      </c>
    </row>
    <row r="5887" spans="1:6" x14ac:dyDescent="0.3">
      <c r="A5887" s="3"/>
      <c r="B5887" s="4"/>
      <c r="C5887" s="3"/>
      <c r="D5887" s="3">
        <f t="shared" si="229"/>
        <v>2800</v>
      </c>
      <c r="E5887" s="3"/>
      <c r="F5887" s="3">
        <f t="shared" si="228"/>
        <v>0</v>
      </c>
    </row>
    <row r="5888" spans="1:6" x14ac:dyDescent="0.3">
      <c r="A5888" s="3"/>
      <c r="B5888" s="4"/>
      <c r="C5888" s="3"/>
      <c r="D5888" s="3">
        <f t="shared" si="229"/>
        <v>2900</v>
      </c>
      <c r="E5888" s="3">
        <v>502</v>
      </c>
      <c r="F5888" s="3">
        <f t="shared" si="228"/>
        <v>277.18367182400129</v>
      </c>
    </row>
    <row r="5889" spans="1:6" x14ac:dyDescent="0.3">
      <c r="A5889" s="3"/>
      <c r="B5889" s="4"/>
      <c r="C5889" s="3"/>
      <c r="D5889" s="3">
        <f>D5888+100</f>
        <v>3000</v>
      </c>
      <c r="E5889" s="3"/>
      <c r="F5889" s="3">
        <f t="shared" si="228"/>
        <v>0</v>
      </c>
    </row>
    <row r="5890" spans="1:6" x14ac:dyDescent="0.3">
      <c r="A5890" s="3"/>
      <c r="B5890" s="4"/>
      <c r="C5890" s="3"/>
      <c r="D5890" s="3">
        <f t="shared" si="229"/>
        <v>3100</v>
      </c>
      <c r="E5890" s="3">
        <v>496</v>
      </c>
      <c r="F5890" s="3">
        <f t="shared" si="228"/>
        <v>292.75835540361612</v>
      </c>
    </row>
    <row r="5891" spans="1:6" x14ac:dyDescent="0.3">
      <c r="A5891" s="3"/>
      <c r="B5891" s="4"/>
      <c r="C5891" s="3"/>
      <c r="D5891" s="3">
        <f t="shared" si="229"/>
        <v>3200</v>
      </c>
      <c r="E5891" s="3"/>
      <c r="F5891" s="3">
        <f t="shared" si="228"/>
        <v>0</v>
      </c>
    </row>
    <row r="5892" spans="1:6" x14ac:dyDescent="0.3">
      <c r="A5892" s="3"/>
      <c r="B5892" s="4"/>
      <c r="C5892" s="3"/>
      <c r="D5892" s="3">
        <f t="shared" si="229"/>
        <v>3300</v>
      </c>
      <c r="E5892" s="3">
        <v>501</v>
      </c>
      <c r="F5892" s="3">
        <f t="shared" si="228"/>
        <v>314.78758388969726</v>
      </c>
    </row>
    <row r="5893" spans="1:6" x14ac:dyDescent="0.3">
      <c r="A5893" s="3"/>
      <c r="B5893" s="4"/>
      <c r="C5893" s="3"/>
      <c r="D5893" s="3">
        <f t="shared" si="229"/>
        <v>3400</v>
      </c>
      <c r="E5893" s="3"/>
      <c r="F5893" s="3">
        <f t="shared" si="228"/>
        <v>0</v>
      </c>
    </row>
    <row r="5894" spans="1:6" x14ac:dyDescent="0.3">
      <c r="A5894" s="3"/>
      <c r="B5894" s="4"/>
      <c r="C5894" s="3"/>
      <c r="D5894" s="3">
        <f t="shared" si="229"/>
        <v>3500</v>
      </c>
      <c r="E5894" s="3">
        <v>504</v>
      </c>
      <c r="F5894" s="3">
        <f t="shared" si="228"/>
        <v>335.8648146019633</v>
      </c>
    </row>
    <row r="5895" spans="1:6" x14ac:dyDescent="0.3">
      <c r="A5895" s="3"/>
      <c r="B5895" s="4"/>
      <c r="C5895" s="3"/>
      <c r="D5895" s="3">
        <f t="shared" si="229"/>
        <v>3600</v>
      </c>
      <c r="E5895" s="3"/>
      <c r="F5895" s="3">
        <f t="shared" si="228"/>
        <v>0</v>
      </c>
    </row>
    <row r="5896" spans="1:6" x14ac:dyDescent="0.3">
      <c r="A5896" s="3"/>
      <c r="B5896" s="4"/>
      <c r="C5896" s="3"/>
      <c r="D5896" s="3">
        <f t="shared" si="229"/>
        <v>3700</v>
      </c>
      <c r="E5896" s="3">
        <v>506</v>
      </c>
      <c r="F5896" s="3">
        <f t="shared" si="228"/>
        <v>356.46604642732183</v>
      </c>
    </row>
    <row r="5897" spans="1:6" x14ac:dyDescent="0.3">
      <c r="A5897" s="3"/>
      <c r="B5897" s="4"/>
      <c r="C5897" s="3"/>
      <c r="D5897" s="3">
        <f t="shared" si="229"/>
        <v>3800</v>
      </c>
      <c r="E5897" s="3"/>
      <c r="F5897" s="3">
        <f t="shared" si="228"/>
        <v>0</v>
      </c>
    </row>
    <row r="5898" spans="1:6" x14ac:dyDescent="0.3">
      <c r="A5898" s="3"/>
      <c r="B5898" s="4"/>
      <c r="C5898" s="3"/>
      <c r="D5898" s="3">
        <f t="shared" si="229"/>
        <v>3900</v>
      </c>
      <c r="E5898" s="3">
        <v>527</v>
      </c>
      <c r="F5898" s="3">
        <f t="shared" si="228"/>
        <v>391.32820490443044</v>
      </c>
    </row>
    <row r="5899" spans="1:6" x14ac:dyDescent="0.3">
      <c r="A5899" s="3"/>
      <c r="B5899" s="4"/>
      <c r="C5899" s="3"/>
      <c r="D5899" s="3">
        <f t="shared" si="229"/>
        <v>4000</v>
      </c>
      <c r="E5899" s="3"/>
      <c r="F5899" s="3">
        <f t="shared" si="228"/>
        <v>0</v>
      </c>
    </row>
    <row r="5900" spans="1:6" x14ac:dyDescent="0.3">
      <c r="A5900" s="3"/>
      <c r="B5900" s="4"/>
      <c r="C5900" s="3"/>
      <c r="D5900" s="3">
        <f t="shared" si="229"/>
        <v>4100</v>
      </c>
      <c r="E5900" s="3">
        <v>556</v>
      </c>
      <c r="F5900" s="3">
        <f t="shared" si="228"/>
        <v>434.03482503777531</v>
      </c>
    </row>
    <row r="5901" spans="1:6" x14ac:dyDescent="0.3">
      <c r="A5901" s="3"/>
      <c r="B5901" s="4"/>
      <c r="C5901" s="3"/>
      <c r="D5901" s="3">
        <f t="shared" si="229"/>
        <v>4200</v>
      </c>
      <c r="E5901" s="3"/>
      <c r="F5901" s="3">
        <f t="shared" si="228"/>
        <v>0</v>
      </c>
    </row>
    <row r="5902" spans="1:6" x14ac:dyDescent="0.3">
      <c r="A5902" s="3"/>
      <c r="B5902" s="4"/>
      <c r="C5902" s="3"/>
      <c r="D5902" s="3">
        <f t="shared" si="229"/>
        <v>4300</v>
      </c>
      <c r="E5902" s="3">
        <v>584</v>
      </c>
      <c r="F5902" s="3">
        <f t="shared" si="228"/>
        <v>478.13136192089019</v>
      </c>
    </row>
    <row r="5903" spans="1:6" x14ac:dyDescent="0.3">
      <c r="A5903" s="3"/>
      <c r="B5903" s="4"/>
      <c r="C5903" s="3"/>
      <c r="D5903" s="3">
        <f t="shared" si="229"/>
        <v>4400</v>
      </c>
      <c r="E5903" s="3"/>
      <c r="F5903" s="3">
        <f t="shared" si="228"/>
        <v>0</v>
      </c>
    </row>
    <row r="5904" spans="1:6" x14ac:dyDescent="0.3">
      <c r="A5904" s="3"/>
      <c r="B5904" s="4"/>
      <c r="C5904" s="3"/>
      <c r="D5904" s="3">
        <f t="shared" si="229"/>
        <v>4500</v>
      </c>
      <c r="E5904" s="3">
        <v>603</v>
      </c>
      <c r="F5904" s="3">
        <f t="shared" si="228"/>
        <v>516.6491918494487</v>
      </c>
    </row>
    <row r="5905" spans="1:6" x14ac:dyDescent="0.3">
      <c r="A5905" s="3"/>
      <c r="B5905" s="4"/>
      <c r="C5905" s="3"/>
      <c r="D5905" s="3">
        <f t="shared" si="229"/>
        <v>4600</v>
      </c>
      <c r="E5905" s="3"/>
      <c r="F5905" s="3">
        <f t="shared" si="228"/>
        <v>0</v>
      </c>
    </row>
    <row r="5906" spans="1:6" x14ac:dyDescent="0.3">
      <c r="A5906" s="3"/>
      <c r="B5906" s="4"/>
      <c r="C5906" s="3"/>
      <c r="D5906" s="3">
        <f t="shared" si="229"/>
        <v>4700</v>
      </c>
      <c r="E5906" s="3">
        <v>611</v>
      </c>
      <c r="F5906" s="3">
        <f t="shared" si="228"/>
        <v>546.77040141295811</v>
      </c>
    </row>
    <row r="5907" spans="1:6" x14ac:dyDescent="0.3">
      <c r="A5907" s="3"/>
      <c r="B5907" s="4"/>
      <c r="C5907" s="3"/>
      <c r="D5907" s="3">
        <f t="shared" si="229"/>
        <v>4800</v>
      </c>
      <c r="E5907" s="3">
        <v>613</v>
      </c>
      <c r="F5907" s="3">
        <f t="shared" si="228"/>
        <v>560.23164993470346</v>
      </c>
    </row>
    <row r="5908" spans="1:6" x14ac:dyDescent="0.3">
      <c r="A5908" s="3"/>
      <c r="B5908" s="4"/>
      <c r="C5908" s="3"/>
      <c r="D5908" s="3">
        <f t="shared" si="229"/>
        <v>4900</v>
      </c>
      <c r="E5908" s="3">
        <v>612</v>
      </c>
      <c r="F5908" s="3">
        <f t="shared" si="228"/>
        <v>570.97018482333772</v>
      </c>
    </row>
    <row r="5909" spans="1:6" x14ac:dyDescent="0.3">
      <c r="A5909" s="3"/>
      <c r="B5909" s="4"/>
      <c r="C5909" s="3"/>
      <c r="D5909" s="3">
        <f t="shared" si="229"/>
        <v>5000</v>
      </c>
      <c r="E5909" s="3"/>
      <c r="F5909" s="3">
        <f t="shared" si="228"/>
        <v>0</v>
      </c>
    </row>
    <row r="5910" spans="1:6" x14ac:dyDescent="0.3">
      <c r="A5910" s="3"/>
      <c r="B5910" s="4"/>
      <c r="C5910" s="3"/>
      <c r="D5910" s="3">
        <f t="shared" si="229"/>
        <v>5100</v>
      </c>
      <c r="E5910" s="3">
        <v>608</v>
      </c>
      <c r="F5910" s="3">
        <f t="shared" si="228"/>
        <v>590.39093940916541</v>
      </c>
    </row>
    <row r="5911" spans="1:6" x14ac:dyDescent="0.3">
      <c r="A5911" s="3"/>
      <c r="B5911" s="4"/>
      <c r="C5911" s="3"/>
      <c r="D5911" s="3">
        <f t="shared" si="229"/>
        <v>5200</v>
      </c>
      <c r="E5911" s="3"/>
      <c r="F5911" s="3">
        <f t="shared" si="228"/>
        <v>0</v>
      </c>
    </row>
    <row r="5912" spans="1:6" x14ac:dyDescent="0.3">
      <c r="A5912" s="3"/>
      <c r="B5912" s="4"/>
      <c r="C5912" s="3"/>
      <c r="D5912" s="3">
        <f t="shared" si="229"/>
        <v>5300</v>
      </c>
      <c r="E5912" s="3">
        <v>598</v>
      </c>
      <c r="F5912" s="3">
        <f t="shared" si="228"/>
        <v>603.45234886590856</v>
      </c>
    </row>
    <row r="5913" spans="1:6" x14ac:dyDescent="0.3">
      <c r="A5913" s="3"/>
      <c r="B5913" s="4"/>
      <c r="C5913" s="3"/>
      <c r="D5913" s="3">
        <f t="shared" si="229"/>
        <v>5400</v>
      </c>
      <c r="E5913" s="3"/>
      <c r="F5913" s="3">
        <f t="shared" si="228"/>
        <v>0</v>
      </c>
    </row>
    <row r="5914" spans="1:6" x14ac:dyDescent="0.3">
      <c r="A5914" s="3"/>
      <c r="B5914" s="4"/>
      <c r="C5914" s="3"/>
      <c r="D5914" s="3">
        <f t="shared" si="229"/>
        <v>5500</v>
      </c>
      <c r="E5914" s="3">
        <v>589</v>
      </c>
      <c r="F5914" s="3">
        <f t="shared" si="228"/>
        <v>616.79935765479604</v>
      </c>
    </row>
    <row r="5915" spans="1:6" x14ac:dyDescent="0.3">
      <c r="A5915" s="3"/>
      <c r="B5915" s="4"/>
      <c r="C5915" s="3"/>
      <c r="D5915" s="3">
        <f t="shared" si="229"/>
        <v>5600</v>
      </c>
      <c r="E5915" s="3"/>
      <c r="F5915" s="3">
        <f t="shared" si="228"/>
        <v>0</v>
      </c>
    </row>
    <row r="5916" spans="1:6" x14ac:dyDescent="0.3">
      <c r="A5916" s="3"/>
      <c r="B5916" s="4"/>
      <c r="C5916" s="3"/>
      <c r="D5916" s="3">
        <f t="shared" si="229"/>
        <v>5700</v>
      </c>
      <c r="E5916" s="3">
        <v>582</v>
      </c>
      <c r="F5916" s="3">
        <f t="shared" si="228"/>
        <v>631.63148297083512</v>
      </c>
    </row>
    <row r="5917" spans="1:6" x14ac:dyDescent="0.3">
      <c r="A5917" s="3"/>
      <c r="B5917" s="4"/>
      <c r="C5917" s="3"/>
      <c r="D5917" s="3">
        <f t="shared" si="229"/>
        <v>5800</v>
      </c>
      <c r="E5917" s="3"/>
      <c r="F5917" s="3">
        <f t="shared" si="228"/>
        <v>0</v>
      </c>
    </row>
    <row r="5918" spans="1:6" x14ac:dyDescent="0.3">
      <c r="A5918" s="3"/>
      <c r="B5918" s="4"/>
      <c r="C5918" s="3"/>
      <c r="D5918" s="3">
        <f t="shared" si="229"/>
        <v>5900</v>
      </c>
      <c r="E5918" s="3">
        <v>570</v>
      </c>
      <c r="F5918" s="3">
        <f t="shared" si="228"/>
        <v>640.31370266802878</v>
      </c>
    </row>
    <row r="5919" spans="1:6" x14ac:dyDescent="0.3">
      <c r="A5919" s="3"/>
      <c r="B5919" s="4"/>
      <c r="C5919" s="3"/>
      <c r="D5919" s="3">
        <f t="shared" si="229"/>
        <v>6000</v>
      </c>
      <c r="E5919" s="3"/>
      <c r="F5919" s="3">
        <f t="shared" si="228"/>
        <v>0</v>
      </c>
    </row>
    <row r="5920" spans="1:6" x14ac:dyDescent="0.3">
      <c r="A5920" s="3"/>
      <c r="B5920" s="4"/>
      <c r="C5920" s="3"/>
      <c r="D5920" s="3">
        <f t="shared" si="229"/>
        <v>6100</v>
      </c>
      <c r="E5920" s="3">
        <v>553</v>
      </c>
      <c r="F5920" s="3">
        <f t="shared" si="228"/>
        <v>642.2748180820879</v>
      </c>
    </row>
    <row r="5921" spans="1:6" x14ac:dyDescent="0.3">
      <c r="A5921" s="3"/>
      <c r="B5921" s="4"/>
      <c r="C5921" s="3"/>
      <c r="D5921" s="3">
        <f t="shared" si="229"/>
        <v>6200</v>
      </c>
      <c r="E5921" s="3"/>
      <c r="F5921" s="3">
        <f t="shared" si="228"/>
        <v>0</v>
      </c>
    </row>
    <row r="5922" spans="1:6" x14ac:dyDescent="0.3">
      <c r="A5922" s="3"/>
      <c r="B5922" s="4"/>
      <c r="C5922" s="3"/>
      <c r="D5922" s="3">
        <f t="shared" si="229"/>
        <v>6300</v>
      </c>
      <c r="E5922" s="3">
        <v>531</v>
      </c>
      <c r="F5922" s="3">
        <f t="shared" si="228"/>
        <v>636.94363054872338</v>
      </c>
    </row>
    <row r="5923" spans="1:6" x14ac:dyDescent="0.3">
      <c r="A5923" s="3"/>
      <c r="B5923" s="4"/>
      <c r="C5923" s="3"/>
      <c r="D5923" s="3">
        <f t="shared" si="229"/>
        <v>6400</v>
      </c>
      <c r="E5923" s="3"/>
      <c r="F5923" s="3">
        <f t="shared" si="228"/>
        <v>0</v>
      </c>
    </row>
    <row r="5924" spans="1:6" x14ac:dyDescent="0.3">
      <c r="A5924" s="3"/>
      <c r="B5924" s="4"/>
      <c r="C5924" s="3"/>
      <c r="D5924" s="3">
        <f t="shared" si="229"/>
        <v>6500</v>
      </c>
      <c r="E5924" s="3">
        <v>504</v>
      </c>
      <c r="F5924" s="3">
        <f t="shared" si="228"/>
        <v>623.7489414036462</v>
      </c>
    </row>
    <row r="5925" spans="1:6" x14ac:dyDescent="0.3">
      <c r="A5925" s="3"/>
      <c r="B5925" s="4"/>
      <c r="C5925" s="3"/>
      <c r="D5925" s="3">
        <f t="shared" si="229"/>
        <v>6600</v>
      </c>
      <c r="E5925" s="3"/>
      <c r="F5925" s="3">
        <f t="shared" si="228"/>
        <v>0</v>
      </c>
    </row>
    <row r="5926" spans="1:6" x14ac:dyDescent="0.3">
      <c r="A5926" s="3"/>
      <c r="B5926" s="4"/>
      <c r="C5926" s="3"/>
      <c r="D5926" s="3">
        <f t="shared" si="229"/>
        <v>6700</v>
      </c>
      <c r="E5926" s="3"/>
      <c r="F5926" s="3">
        <f t="shared" si="228"/>
        <v>0</v>
      </c>
    </row>
    <row r="5927" spans="1:6" x14ac:dyDescent="0.3">
      <c r="A5927" s="3"/>
      <c r="B5927" s="4"/>
      <c r="C5927" s="3"/>
      <c r="D5927" s="3">
        <f t="shared" si="229"/>
        <v>6800</v>
      </c>
      <c r="E5927" s="3"/>
      <c r="F5927" s="3">
        <f t="shared" si="228"/>
        <v>0</v>
      </c>
    </row>
    <row r="5928" spans="1:6" x14ac:dyDescent="0.3">
      <c r="A5928" s="3"/>
      <c r="B5928" s="4"/>
      <c r="C5928" s="3"/>
      <c r="D5928" s="3">
        <f t="shared" si="229"/>
        <v>6900</v>
      </c>
      <c r="E5928" s="3"/>
      <c r="F5928" s="3">
        <f t="shared" si="228"/>
        <v>0</v>
      </c>
    </row>
    <row r="5929" spans="1:6" x14ac:dyDescent="0.3">
      <c r="A5929" s="3"/>
      <c r="B5929" s="4"/>
      <c r="C5929" s="3"/>
      <c r="D5929" s="3">
        <f t="shared" si="229"/>
        <v>7000</v>
      </c>
      <c r="E5929" s="3"/>
      <c r="F5929" s="3">
        <f t="shared" si="228"/>
        <v>0</v>
      </c>
    </row>
    <row r="5930" spans="1:6" ht="43.2" x14ac:dyDescent="0.3">
      <c r="A5930" s="3"/>
      <c r="B5930" s="4" t="s">
        <v>51</v>
      </c>
      <c r="C5930" s="3" t="s">
        <v>128</v>
      </c>
      <c r="D5930" s="3" t="s">
        <v>272</v>
      </c>
      <c r="E5930" s="3">
        <v>3.6219999999999999</v>
      </c>
    </row>
    <row r="5931" spans="1:6" x14ac:dyDescent="0.3">
      <c r="A5931" s="3"/>
      <c r="B5931" s="4"/>
      <c r="C5931" s="3">
        <v>11.05</v>
      </c>
      <c r="D5931" s="3" t="s">
        <v>273</v>
      </c>
      <c r="E5931" s="3">
        <v>4.0259999999999998</v>
      </c>
    </row>
    <row r="5932" spans="1:6" x14ac:dyDescent="0.3">
      <c r="A5932" s="3"/>
      <c r="B5932" s="4"/>
      <c r="C5932" s="3"/>
      <c r="D5932" s="4" t="s">
        <v>274</v>
      </c>
      <c r="E5932" s="3">
        <v>2.125</v>
      </c>
    </row>
    <row r="5933" spans="1:6" x14ac:dyDescent="0.3">
      <c r="A5933" s="3"/>
      <c r="B5933" s="4"/>
      <c r="C5933" s="3"/>
      <c r="D5933" s="4" t="s">
        <v>275</v>
      </c>
      <c r="E5933" s="3">
        <v>228</v>
      </c>
    </row>
    <row r="5934" spans="1:6" x14ac:dyDescent="0.3">
      <c r="A5934" s="3"/>
      <c r="B5934" s="4"/>
      <c r="C5934" s="3"/>
      <c r="D5934" s="4" t="s">
        <v>276</v>
      </c>
      <c r="E5934" s="3">
        <v>0.63</v>
      </c>
    </row>
    <row r="5935" spans="1:6" ht="28.8" x14ac:dyDescent="0.3">
      <c r="A5935" s="3"/>
      <c r="B5935" s="4"/>
      <c r="C5935" s="3"/>
      <c r="D5935" s="4" t="s">
        <v>277</v>
      </c>
      <c r="E5935" s="3">
        <v>369</v>
      </c>
    </row>
    <row r="5936" spans="1:6" x14ac:dyDescent="0.3">
      <c r="A5936" s="3"/>
      <c r="B5936" s="4"/>
      <c r="C5936" s="3"/>
      <c r="D5936" s="3">
        <f>2500</f>
        <v>2500</v>
      </c>
      <c r="E5936" s="3">
        <v>378</v>
      </c>
      <c r="F5936" s="3">
        <f>E5936*D5936*2*PI()/60/550</f>
        <v>179.92757925105181</v>
      </c>
    </row>
    <row r="5937" spans="1:6" x14ac:dyDescent="0.3">
      <c r="A5937" s="3"/>
      <c r="B5937" s="4"/>
      <c r="C5937" s="3"/>
      <c r="D5937" s="3">
        <f>2600</f>
        <v>2600</v>
      </c>
      <c r="E5937" s="3"/>
      <c r="F5937" s="3">
        <f t="shared" ref="F5937:F5981" si="230">E5937*D5937*2*PI()/60/550</f>
        <v>0</v>
      </c>
    </row>
    <row r="5938" spans="1:6" x14ac:dyDescent="0.3">
      <c r="A5938" s="3"/>
      <c r="B5938" s="4"/>
      <c r="C5938" s="3"/>
      <c r="D5938" s="3">
        <f t="shared" ref="D5938:D5981" si="231">D5937+100</f>
        <v>2700</v>
      </c>
      <c r="E5938" s="3">
        <v>405</v>
      </c>
      <c r="F5938" s="3">
        <f t="shared" si="230"/>
        <v>208.20191313335994</v>
      </c>
    </row>
    <row r="5939" spans="1:6" x14ac:dyDescent="0.3">
      <c r="A5939" s="3"/>
      <c r="B5939" s="4"/>
      <c r="C5939" s="3"/>
      <c r="D5939" s="3">
        <f t="shared" si="231"/>
        <v>2800</v>
      </c>
      <c r="E5939" s="3"/>
      <c r="F5939" s="3">
        <f t="shared" si="230"/>
        <v>0</v>
      </c>
    </row>
    <row r="5940" spans="1:6" x14ac:dyDescent="0.3">
      <c r="A5940" s="3"/>
      <c r="B5940" s="4"/>
      <c r="C5940" s="3"/>
      <c r="D5940" s="3">
        <f t="shared" si="231"/>
        <v>2900</v>
      </c>
      <c r="E5940" s="3">
        <v>421</v>
      </c>
      <c r="F5940" s="3">
        <f t="shared" si="230"/>
        <v>232.4588164101684</v>
      </c>
    </row>
    <row r="5941" spans="1:6" x14ac:dyDescent="0.3">
      <c r="A5941" s="3"/>
      <c r="B5941" s="4"/>
      <c r="C5941" s="3"/>
      <c r="D5941" s="3">
        <f>D5940+100</f>
        <v>3000</v>
      </c>
      <c r="E5941" s="3"/>
      <c r="F5941" s="3">
        <f t="shared" si="230"/>
        <v>0</v>
      </c>
    </row>
    <row r="5942" spans="1:6" x14ac:dyDescent="0.3">
      <c r="A5942" s="3"/>
      <c r="B5942" s="4"/>
      <c r="C5942" s="3"/>
      <c r="D5942" s="3">
        <f t="shared" si="231"/>
        <v>3100</v>
      </c>
      <c r="E5942" s="3">
        <v>436</v>
      </c>
      <c r="F5942" s="3">
        <f t="shared" si="230"/>
        <v>257.34403821769484</v>
      </c>
    </row>
    <row r="5943" spans="1:6" x14ac:dyDescent="0.3">
      <c r="A5943" s="3"/>
      <c r="B5943" s="4"/>
      <c r="C5943" s="3"/>
      <c r="D5943" s="3">
        <f t="shared" si="231"/>
        <v>3200</v>
      </c>
      <c r="E5943" s="3"/>
      <c r="F5943" s="3">
        <f t="shared" si="230"/>
        <v>0</v>
      </c>
    </row>
    <row r="5944" spans="1:6" x14ac:dyDescent="0.3">
      <c r="A5944" s="3"/>
      <c r="B5944" s="4"/>
      <c r="C5944" s="3"/>
      <c r="D5944" s="3">
        <f t="shared" si="231"/>
        <v>3300</v>
      </c>
      <c r="E5944" s="3">
        <v>443</v>
      </c>
      <c r="F5944" s="3">
        <f t="shared" si="230"/>
        <v>278.34510910805568</v>
      </c>
    </row>
    <row r="5945" spans="1:6" x14ac:dyDescent="0.3">
      <c r="A5945" s="3"/>
      <c r="B5945" s="4"/>
      <c r="C5945" s="3"/>
      <c r="D5945" s="3">
        <f t="shared" si="231"/>
        <v>3400</v>
      </c>
      <c r="E5945" s="3"/>
      <c r="F5945" s="3">
        <f t="shared" si="230"/>
        <v>0</v>
      </c>
    </row>
    <row r="5946" spans="1:6" x14ac:dyDescent="0.3">
      <c r="A5946" s="3"/>
      <c r="B5946" s="4"/>
      <c r="C5946" s="3"/>
      <c r="D5946" s="3">
        <f t="shared" si="231"/>
        <v>3500</v>
      </c>
      <c r="E5946" s="3">
        <v>443</v>
      </c>
      <c r="F5946" s="3">
        <f t="shared" si="230"/>
        <v>295.21450966005904</v>
      </c>
    </row>
    <row r="5947" spans="1:6" x14ac:dyDescent="0.3">
      <c r="A5947" s="3"/>
      <c r="B5947" s="4"/>
      <c r="C5947" s="3"/>
      <c r="D5947" s="3">
        <f t="shared" si="231"/>
        <v>3600</v>
      </c>
      <c r="E5947" s="3"/>
      <c r="F5947" s="3">
        <f t="shared" si="230"/>
        <v>0</v>
      </c>
    </row>
    <row r="5948" spans="1:6" x14ac:dyDescent="0.3">
      <c r="A5948" s="3"/>
      <c r="B5948" s="4"/>
      <c r="C5948" s="3"/>
      <c r="D5948" s="3">
        <f t="shared" si="231"/>
        <v>3700</v>
      </c>
      <c r="E5948" s="3">
        <v>441</v>
      </c>
      <c r="F5948" s="3">
        <f t="shared" si="230"/>
        <v>310.67495350681605</v>
      </c>
    </row>
    <row r="5949" spans="1:6" x14ac:dyDescent="0.3">
      <c r="A5949" s="3"/>
      <c r="B5949" s="4"/>
      <c r="C5949" s="3"/>
      <c r="D5949" s="3">
        <f t="shared" si="231"/>
        <v>3800</v>
      </c>
      <c r="E5949" s="3"/>
      <c r="F5949" s="3">
        <f t="shared" si="230"/>
        <v>0</v>
      </c>
    </row>
    <row r="5950" spans="1:6" x14ac:dyDescent="0.3">
      <c r="A5950" s="3"/>
      <c r="B5950" s="4"/>
      <c r="C5950" s="3"/>
      <c r="D5950" s="3">
        <f t="shared" si="231"/>
        <v>3900</v>
      </c>
      <c r="E5950" s="3">
        <v>441</v>
      </c>
      <c r="F5950" s="3">
        <f t="shared" si="230"/>
        <v>327.46819423691426</v>
      </c>
    </row>
    <row r="5951" spans="1:6" x14ac:dyDescent="0.3">
      <c r="A5951" s="3"/>
      <c r="B5951" s="4"/>
      <c r="C5951" s="3"/>
      <c r="D5951" s="3">
        <f t="shared" si="231"/>
        <v>4000</v>
      </c>
      <c r="E5951" s="3"/>
      <c r="F5951" s="3">
        <f t="shared" si="230"/>
        <v>0</v>
      </c>
    </row>
    <row r="5952" spans="1:6" x14ac:dyDescent="0.3">
      <c r="A5952" s="3"/>
      <c r="B5952" s="4"/>
      <c r="C5952" s="3"/>
      <c r="D5952" s="3">
        <f t="shared" si="231"/>
        <v>4100</v>
      </c>
      <c r="E5952" s="3">
        <v>450</v>
      </c>
      <c r="F5952" s="3">
        <f t="shared" si="230"/>
        <v>351.28717853776777</v>
      </c>
    </row>
    <row r="5953" spans="1:6" x14ac:dyDescent="0.3">
      <c r="A5953" s="3"/>
      <c r="B5953" s="4"/>
      <c r="C5953" s="3"/>
      <c r="D5953" s="3">
        <f t="shared" si="231"/>
        <v>4200</v>
      </c>
      <c r="E5953" s="3"/>
      <c r="F5953" s="3">
        <f t="shared" si="230"/>
        <v>0</v>
      </c>
    </row>
    <row r="5954" spans="1:6" x14ac:dyDescent="0.3">
      <c r="A5954" s="3"/>
      <c r="B5954" s="4"/>
      <c r="C5954" s="3"/>
      <c r="D5954" s="3">
        <f t="shared" si="231"/>
        <v>4300</v>
      </c>
      <c r="E5954" s="3">
        <v>469</v>
      </c>
      <c r="F5954" s="3">
        <f t="shared" si="230"/>
        <v>383.97878209057791</v>
      </c>
    </row>
    <row r="5955" spans="1:6" x14ac:dyDescent="0.3">
      <c r="A5955" s="3"/>
      <c r="B5955" s="4"/>
      <c r="C5955" s="3"/>
      <c r="D5955" s="3">
        <f t="shared" si="231"/>
        <v>4400</v>
      </c>
      <c r="E5955" s="3"/>
      <c r="F5955" s="3">
        <f t="shared" si="230"/>
        <v>0</v>
      </c>
    </row>
    <row r="5956" spans="1:6" x14ac:dyDescent="0.3">
      <c r="A5956" s="3"/>
      <c r="B5956" s="4"/>
      <c r="C5956" s="3"/>
      <c r="D5956" s="3">
        <f t="shared" si="231"/>
        <v>4500</v>
      </c>
      <c r="E5956" s="3">
        <v>490</v>
      </c>
      <c r="F5956" s="3">
        <f t="shared" si="230"/>
        <v>419.83101825245416</v>
      </c>
    </row>
    <row r="5957" spans="1:6" x14ac:dyDescent="0.3">
      <c r="A5957" s="3"/>
      <c r="B5957" s="4"/>
      <c r="C5957" s="3"/>
      <c r="D5957" s="3">
        <f t="shared" si="231"/>
        <v>4600</v>
      </c>
      <c r="E5957" s="3"/>
      <c r="F5957" s="3">
        <f t="shared" si="230"/>
        <v>0</v>
      </c>
    </row>
    <row r="5958" spans="1:6" x14ac:dyDescent="0.3">
      <c r="A5958" s="3"/>
      <c r="B5958" s="4"/>
      <c r="C5958" s="3"/>
      <c r="D5958" s="3">
        <f t="shared" si="231"/>
        <v>4700</v>
      </c>
      <c r="E5958" s="3">
        <v>506</v>
      </c>
      <c r="F5958" s="3">
        <f t="shared" si="230"/>
        <v>452.80822113740885</v>
      </c>
    </row>
    <row r="5959" spans="1:6" x14ac:dyDescent="0.3">
      <c r="A5959" s="3"/>
      <c r="B5959" s="4"/>
      <c r="C5959" s="3"/>
      <c r="D5959" s="3">
        <f t="shared" si="231"/>
        <v>4800</v>
      </c>
      <c r="E5959" s="3"/>
      <c r="F5959" s="3">
        <f t="shared" si="230"/>
        <v>0</v>
      </c>
    </row>
    <row r="5960" spans="1:6" x14ac:dyDescent="0.3">
      <c r="A5960" s="3"/>
      <c r="B5960" s="4"/>
      <c r="C5960" s="3"/>
      <c r="D5960" s="3">
        <f t="shared" si="231"/>
        <v>4900</v>
      </c>
      <c r="E5960" s="3">
        <v>519</v>
      </c>
      <c r="F5960" s="3">
        <f t="shared" si="230"/>
        <v>484.20510771783046</v>
      </c>
    </row>
    <row r="5961" spans="1:6" x14ac:dyDescent="0.3">
      <c r="A5961" s="3"/>
      <c r="B5961" s="4"/>
      <c r="C5961" s="3"/>
      <c r="D5961" s="3">
        <f t="shared" si="231"/>
        <v>5000</v>
      </c>
      <c r="E5961" s="3"/>
      <c r="F5961" s="3">
        <f t="shared" si="230"/>
        <v>0</v>
      </c>
    </row>
    <row r="5962" spans="1:6" x14ac:dyDescent="0.3">
      <c r="A5962" s="3"/>
      <c r="B5962" s="4"/>
      <c r="C5962" s="3"/>
      <c r="D5962" s="3">
        <f t="shared" si="231"/>
        <v>5100</v>
      </c>
      <c r="E5962" s="3">
        <v>525</v>
      </c>
      <c r="F5962" s="3">
        <f t="shared" si="230"/>
        <v>509.79480787798013</v>
      </c>
    </row>
    <row r="5963" spans="1:6" x14ac:dyDescent="0.3">
      <c r="A5963" s="3"/>
      <c r="B5963" s="4"/>
      <c r="C5963" s="3"/>
      <c r="D5963" s="3">
        <f t="shared" si="231"/>
        <v>5200</v>
      </c>
      <c r="E5963" s="3">
        <v>525</v>
      </c>
      <c r="F5963" s="3">
        <f t="shared" si="230"/>
        <v>519.79078450303848</v>
      </c>
    </row>
    <row r="5964" spans="1:6" x14ac:dyDescent="0.3">
      <c r="A5964" s="3"/>
      <c r="B5964" s="4"/>
      <c r="C5964" s="3"/>
      <c r="D5964" s="3">
        <f t="shared" si="231"/>
        <v>5300</v>
      </c>
      <c r="E5964" s="3">
        <v>523</v>
      </c>
      <c r="F5964" s="3">
        <f t="shared" si="230"/>
        <v>527.768525847609</v>
      </c>
    </row>
    <row r="5965" spans="1:6" x14ac:dyDescent="0.3">
      <c r="A5965" s="3"/>
      <c r="B5965" s="4"/>
      <c r="C5965" s="3"/>
      <c r="D5965" s="3">
        <f t="shared" si="231"/>
        <v>5400</v>
      </c>
      <c r="E5965" s="3"/>
      <c r="F5965" s="3">
        <f t="shared" si="230"/>
        <v>0</v>
      </c>
    </row>
    <row r="5966" spans="1:6" x14ac:dyDescent="0.3">
      <c r="A5966" s="3"/>
      <c r="B5966" s="4"/>
      <c r="C5966" s="3"/>
      <c r="D5966" s="3">
        <f t="shared" si="231"/>
        <v>5500</v>
      </c>
      <c r="E5966" s="3">
        <v>520</v>
      </c>
      <c r="F5966" s="3">
        <f t="shared" si="230"/>
        <v>544.54272662223082</v>
      </c>
    </row>
    <row r="5967" spans="1:6" x14ac:dyDescent="0.3">
      <c r="A5967" s="3"/>
      <c r="B5967" s="4"/>
      <c r="C5967" s="3"/>
      <c r="D5967" s="3">
        <f t="shared" si="231"/>
        <v>5600</v>
      </c>
      <c r="E5967" s="3"/>
      <c r="F5967" s="3">
        <f t="shared" si="230"/>
        <v>0</v>
      </c>
    </row>
    <row r="5968" spans="1:6" x14ac:dyDescent="0.3">
      <c r="A5968" s="3"/>
      <c r="B5968" s="4"/>
      <c r="C5968" s="3"/>
      <c r="D5968" s="3">
        <f t="shared" si="231"/>
        <v>5700</v>
      </c>
      <c r="E5968" s="3">
        <v>517</v>
      </c>
      <c r="F5968" s="3">
        <f t="shared" si="230"/>
        <v>561.08844793113701</v>
      </c>
    </row>
    <row r="5969" spans="1:6" x14ac:dyDescent="0.3">
      <c r="A5969" s="3"/>
      <c r="B5969" s="4"/>
      <c r="C5969" s="3"/>
      <c r="D5969" s="3">
        <f t="shared" si="231"/>
        <v>5800</v>
      </c>
      <c r="E5969" s="3"/>
      <c r="F5969" s="3">
        <f t="shared" si="230"/>
        <v>0</v>
      </c>
    </row>
    <row r="5970" spans="1:6" x14ac:dyDescent="0.3">
      <c r="A5970" s="3"/>
      <c r="B5970" s="4"/>
      <c r="C5970" s="3"/>
      <c r="D5970" s="3">
        <f t="shared" si="231"/>
        <v>5900</v>
      </c>
      <c r="E5970" s="3">
        <v>514</v>
      </c>
      <c r="F5970" s="3">
        <f t="shared" si="230"/>
        <v>577.4056897743277</v>
      </c>
    </row>
    <row r="5971" spans="1:6" x14ac:dyDescent="0.3">
      <c r="A5971" s="3"/>
      <c r="B5971" s="4"/>
      <c r="C5971" s="3"/>
      <c r="D5971" s="3">
        <f t="shared" si="231"/>
        <v>6000</v>
      </c>
      <c r="E5971" s="3"/>
      <c r="F5971" s="3">
        <f t="shared" si="230"/>
        <v>0</v>
      </c>
    </row>
    <row r="5972" spans="1:6" x14ac:dyDescent="0.3">
      <c r="A5972" s="3"/>
      <c r="B5972" s="4"/>
      <c r="C5972" s="3"/>
      <c r="D5972" s="3">
        <f t="shared" si="231"/>
        <v>6100</v>
      </c>
      <c r="E5972" s="3">
        <v>506</v>
      </c>
      <c r="F5972" s="3">
        <f t="shared" si="230"/>
        <v>587.68726573153072</v>
      </c>
    </row>
    <row r="5973" spans="1:6" x14ac:dyDescent="0.3">
      <c r="A5973" s="3"/>
      <c r="B5973" s="4"/>
      <c r="C5973" s="3"/>
      <c r="D5973" s="3">
        <f t="shared" si="231"/>
        <v>6200</v>
      </c>
      <c r="E5973" s="3"/>
      <c r="F5973" s="3">
        <f t="shared" si="230"/>
        <v>0</v>
      </c>
    </row>
    <row r="5974" spans="1:6" x14ac:dyDescent="0.3">
      <c r="A5974" s="3"/>
      <c r="B5974" s="4"/>
      <c r="C5974" s="3"/>
      <c r="D5974" s="3">
        <f t="shared" si="231"/>
        <v>6300</v>
      </c>
      <c r="E5974" s="3">
        <v>494</v>
      </c>
      <c r="F5974" s="3">
        <f t="shared" si="230"/>
        <v>592.56149433346388</v>
      </c>
    </row>
    <row r="5975" spans="1:6" x14ac:dyDescent="0.3">
      <c r="A5975" s="3"/>
      <c r="B5975" s="4"/>
      <c r="C5975" s="3"/>
      <c r="D5975" s="3">
        <f t="shared" si="231"/>
        <v>6400</v>
      </c>
      <c r="E5975" s="3">
        <v>486</v>
      </c>
      <c r="F5975" s="3">
        <f t="shared" si="230"/>
        <v>592.21877513489051</v>
      </c>
    </row>
    <row r="5976" spans="1:6" x14ac:dyDescent="0.3">
      <c r="A5976" s="3"/>
      <c r="B5976" s="4"/>
      <c r="C5976" s="3"/>
      <c r="D5976" s="3">
        <f t="shared" si="231"/>
        <v>6500</v>
      </c>
      <c r="E5976" s="3">
        <v>479</v>
      </c>
      <c r="F5976" s="3">
        <f t="shared" si="230"/>
        <v>592.80901375465578</v>
      </c>
    </row>
    <row r="5977" spans="1:6" x14ac:dyDescent="0.3">
      <c r="A5977" s="3"/>
      <c r="B5977" s="4"/>
      <c r="C5977" s="3"/>
      <c r="D5977" s="3">
        <f t="shared" si="231"/>
        <v>6600</v>
      </c>
      <c r="E5977" s="3"/>
      <c r="F5977" s="3">
        <f t="shared" si="230"/>
        <v>0</v>
      </c>
    </row>
    <row r="5978" spans="1:6" x14ac:dyDescent="0.3">
      <c r="A5978" s="3"/>
      <c r="B5978" s="4"/>
      <c r="C5978" s="3"/>
      <c r="D5978" s="3">
        <f t="shared" si="231"/>
        <v>6700</v>
      </c>
      <c r="E5978" s="3"/>
      <c r="F5978" s="3">
        <f t="shared" si="230"/>
        <v>0</v>
      </c>
    </row>
    <row r="5979" spans="1:6" x14ac:dyDescent="0.3">
      <c r="A5979" s="3"/>
      <c r="B5979" s="4"/>
      <c r="C5979" s="3"/>
      <c r="D5979" s="3">
        <f t="shared" si="231"/>
        <v>6800</v>
      </c>
      <c r="E5979" s="3"/>
      <c r="F5979" s="3">
        <f t="shared" si="230"/>
        <v>0</v>
      </c>
    </row>
    <row r="5980" spans="1:6" x14ac:dyDescent="0.3">
      <c r="A5980" s="3"/>
      <c r="B5980" s="4"/>
      <c r="C5980" s="3"/>
      <c r="D5980" s="3">
        <f t="shared" si="231"/>
        <v>6900</v>
      </c>
      <c r="E5980" s="3"/>
      <c r="F5980" s="3">
        <f t="shared" si="230"/>
        <v>0</v>
      </c>
    </row>
    <row r="5981" spans="1:6" x14ac:dyDescent="0.3">
      <c r="A5981" s="3"/>
      <c r="B5981" s="4"/>
      <c r="C5981" s="3"/>
      <c r="D5981" s="3">
        <f t="shared" si="231"/>
        <v>7000</v>
      </c>
      <c r="E5981" s="3"/>
      <c r="F5981" s="3">
        <f t="shared" si="230"/>
        <v>0</v>
      </c>
    </row>
    <row r="5982" spans="1:6" ht="43.2" x14ac:dyDescent="0.3">
      <c r="A5982" s="3"/>
      <c r="B5982" s="4" t="s">
        <v>51</v>
      </c>
      <c r="C5982" s="3" t="s">
        <v>70</v>
      </c>
      <c r="D5982" s="4" t="s">
        <v>272</v>
      </c>
      <c r="E5982" s="3">
        <v>4</v>
      </c>
    </row>
    <row r="5983" spans="1:6" x14ac:dyDescent="0.3">
      <c r="A5983" s="3"/>
      <c r="B5983" s="4"/>
      <c r="C5983" s="3">
        <v>11.4</v>
      </c>
      <c r="D5983" s="4" t="s">
        <v>273</v>
      </c>
      <c r="E5983" s="3">
        <v>4.069</v>
      </c>
    </row>
    <row r="5984" spans="1:6" x14ac:dyDescent="0.3">
      <c r="A5984" s="3"/>
      <c r="B5984" s="4"/>
      <c r="C5984" s="3"/>
      <c r="D5984" s="4" t="s">
        <v>274</v>
      </c>
      <c r="E5984" s="3">
        <v>2.165</v>
      </c>
    </row>
    <row r="5985" spans="1:6" x14ac:dyDescent="0.3">
      <c r="A5985" s="3"/>
      <c r="B5985" s="4"/>
      <c r="C5985" s="3"/>
      <c r="D5985" s="4" t="s">
        <v>275</v>
      </c>
      <c r="E5985" s="3">
        <v>240</v>
      </c>
    </row>
    <row r="5986" spans="1:6" x14ac:dyDescent="0.3">
      <c r="A5986" s="3"/>
      <c r="B5986" s="4"/>
      <c r="C5986" s="3"/>
      <c r="D5986" s="4" t="s">
        <v>276</v>
      </c>
      <c r="E5986" s="3">
        <v>0.64700000000000002</v>
      </c>
    </row>
    <row r="5987" spans="1:6" ht="28.8" x14ac:dyDescent="0.3">
      <c r="A5987" s="3"/>
      <c r="B5987" s="4"/>
      <c r="C5987" s="3"/>
      <c r="D5987" s="4" t="s">
        <v>277</v>
      </c>
      <c r="E5987" s="3">
        <v>417</v>
      </c>
    </row>
    <row r="5988" spans="1:6" x14ac:dyDescent="0.3">
      <c r="A5988" s="3"/>
      <c r="B5988" s="4"/>
      <c r="C5988" s="3"/>
      <c r="D5988" s="3">
        <v>2500</v>
      </c>
      <c r="E5988" s="3">
        <v>489</v>
      </c>
      <c r="F5988" s="3">
        <f>E5988*D5988*2*PI()/60/550</f>
        <v>232.76345569778923</v>
      </c>
    </row>
    <row r="5989" spans="1:6" x14ac:dyDescent="0.3">
      <c r="A5989" s="3"/>
      <c r="B5989" s="4"/>
      <c r="C5989" s="3"/>
      <c r="D5989" s="3">
        <f>2600</f>
        <v>2600</v>
      </c>
      <c r="E5989" s="3"/>
      <c r="F5989" s="3">
        <f t="shared" ref="F5989:F6033" si="232">E5989*D5989*2*PI()/60/550</f>
        <v>0</v>
      </c>
    </row>
    <row r="5990" spans="1:6" x14ac:dyDescent="0.3">
      <c r="A5990" s="3"/>
      <c r="B5990" s="4"/>
      <c r="C5990" s="3"/>
      <c r="D5990" s="3">
        <f t="shared" ref="D5990:D6033" si="233">D5989+100</f>
        <v>2700</v>
      </c>
      <c r="E5990" s="3">
        <v>506</v>
      </c>
      <c r="F5990" s="3">
        <f t="shared" si="232"/>
        <v>260.12387171723481</v>
      </c>
    </row>
    <row r="5991" spans="1:6" x14ac:dyDescent="0.3">
      <c r="A5991" s="3"/>
      <c r="B5991" s="4"/>
      <c r="C5991" s="3"/>
      <c r="D5991" s="3">
        <f t="shared" si="233"/>
        <v>2800</v>
      </c>
      <c r="E5991" s="3"/>
      <c r="F5991" s="3">
        <f t="shared" si="232"/>
        <v>0</v>
      </c>
    </row>
    <row r="5992" spans="1:6" x14ac:dyDescent="0.3">
      <c r="A5992" s="3"/>
      <c r="B5992" s="4"/>
      <c r="C5992" s="3"/>
      <c r="D5992" s="3">
        <f t="shared" si="233"/>
        <v>2900</v>
      </c>
      <c r="E5992" s="3">
        <v>516</v>
      </c>
      <c r="F5992" s="3">
        <f t="shared" si="232"/>
        <v>284.91389374737975</v>
      </c>
    </row>
    <row r="5993" spans="1:6" x14ac:dyDescent="0.3">
      <c r="A5993" s="3"/>
      <c r="B5993" s="4"/>
      <c r="C5993" s="3"/>
      <c r="D5993" s="3">
        <f>D5992+100</f>
        <v>3000</v>
      </c>
      <c r="E5993" s="3"/>
      <c r="F5993" s="3">
        <f t="shared" si="232"/>
        <v>0</v>
      </c>
    </row>
    <row r="5994" spans="1:6" x14ac:dyDescent="0.3">
      <c r="A5994" s="3"/>
      <c r="B5994" s="4"/>
      <c r="C5994" s="3"/>
      <c r="D5994" s="3">
        <f t="shared" si="233"/>
        <v>3100</v>
      </c>
      <c r="E5994" s="3">
        <v>514</v>
      </c>
      <c r="F5994" s="3">
        <f t="shared" si="232"/>
        <v>303.38265055939246</v>
      </c>
    </row>
    <row r="5995" spans="1:6" x14ac:dyDescent="0.3">
      <c r="A5995" s="3"/>
      <c r="B5995" s="4"/>
      <c r="C5995" s="3"/>
      <c r="D5995" s="3">
        <f t="shared" si="233"/>
        <v>3200</v>
      </c>
      <c r="E5995" s="3"/>
      <c r="F5995" s="3">
        <f t="shared" si="232"/>
        <v>0</v>
      </c>
    </row>
    <row r="5996" spans="1:6" x14ac:dyDescent="0.3">
      <c r="A5996" s="3"/>
      <c r="B5996" s="4"/>
      <c r="C5996" s="3"/>
      <c r="D5996" s="3">
        <f t="shared" si="233"/>
        <v>3300</v>
      </c>
      <c r="E5996" s="3">
        <v>509</v>
      </c>
      <c r="F5996" s="3">
        <f t="shared" si="232"/>
        <v>319.81413213544096</v>
      </c>
    </row>
    <row r="5997" spans="1:6" x14ac:dyDescent="0.3">
      <c r="A5997" s="3"/>
      <c r="B5997" s="4"/>
      <c r="C5997" s="3"/>
      <c r="D5997" s="3">
        <f t="shared" si="233"/>
        <v>3400</v>
      </c>
      <c r="E5997" s="3"/>
      <c r="F5997" s="3">
        <f t="shared" si="232"/>
        <v>0</v>
      </c>
    </row>
    <row r="5998" spans="1:6" x14ac:dyDescent="0.3">
      <c r="A5998" s="3"/>
      <c r="B5998" s="4"/>
      <c r="C5998" s="3"/>
      <c r="D5998" s="3">
        <f t="shared" si="233"/>
        <v>3500</v>
      </c>
      <c r="E5998" s="3">
        <v>506</v>
      </c>
      <c r="F5998" s="3">
        <f t="shared" si="232"/>
        <v>337.19761148530449</v>
      </c>
    </row>
    <row r="5999" spans="1:6" x14ac:dyDescent="0.3">
      <c r="A5999" s="3"/>
      <c r="B5999" s="4"/>
      <c r="C5999" s="3"/>
      <c r="D5999" s="3">
        <f t="shared" si="233"/>
        <v>3600</v>
      </c>
      <c r="E5999" s="3"/>
      <c r="F5999" s="3">
        <f t="shared" si="232"/>
        <v>0</v>
      </c>
    </row>
    <row r="6000" spans="1:6" x14ac:dyDescent="0.3">
      <c r="A6000" s="3"/>
      <c r="B6000" s="4"/>
      <c r="C6000" s="3"/>
      <c r="D6000" s="3">
        <f t="shared" si="233"/>
        <v>3700</v>
      </c>
      <c r="E6000" s="3">
        <v>500</v>
      </c>
      <c r="F6000" s="3">
        <f t="shared" si="232"/>
        <v>352.23917631158287</v>
      </c>
    </row>
    <row r="6001" spans="1:6" x14ac:dyDescent="0.3">
      <c r="A6001" s="3"/>
      <c r="B6001" s="4"/>
      <c r="C6001" s="3"/>
      <c r="D6001" s="3">
        <f t="shared" si="233"/>
        <v>3800</v>
      </c>
      <c r="E6001" s="3"/>
      <c r="F6001" s="3">
        <f t="shared" si="232"/>
        <v>0</v>
      </c>
    </row>
    <row r="6002" spans="1:6" x14ac:dyDescent="0.3">
      <c r="A6002" s="3"/>
      <c r="B6002" s="4"/>
      <c r="C6002" s="3"/>
      <c r="D6002" s="3">
        <f t="shared" si="233"/>
        <v>3900</v>
      </c>
      <c r="E6002" s="3">
        <v>500</v>
      </c>
      <c r="F6002" s="3">
        <f t="shared" si="232"/>
        <v>371.27913178788464</v>
      </c>
    </row>
    <row r="6003" spans="1:6" x14ac:dyDescent="0.3">
      <c r="A6003" s="3"/>
      <c r="B6003" s="4"/>
      <c r="C6003" s="3"/>
      <c r="D6003" s="3">
        <f t="shared" si="233"/>
        <v>4000</v>
      </c>
      <c r="E6003" s="3"/>
      <c r="F6003" s="3">
        <f t="shared" si="232"/>
        <v>0</v>
      </c>
    </row>
    <row r="6004" spans="1:6" x14ac:dyDescent="0.3">
      <c r="A6004" s="3"/>
      <c r="B6004" s="4"/>
      <c r="C6004" s="3"/>
      <c r="D6004" s="3">
        <f t="shared" si="233"/>
        <v>4100</v>
      </c>
      <c r="E6004" s="3">
        <v>504</v>
      </c>
      <c r="F6004" s="3">
        <f t="shared" si="232"/>
        <v>393.44163996229992</v>
      </c>
    </row>
    <row r="6005" spans="1:6" x14ac:dyDescent="0.3">
      <c r="A6005" s="3"/>
      <c r="B6005" s="4"/>
      <c r="C6005" s="3"/>
      <c r="D6005" s="3">
        <f t="shared" si="233"/>
        <v>4200</v>
      </c>
      <c r="E6005" s="3"/>
      <c r="F6005" s="3">
        <f t="shared" si="232"/>
        <v>0</v>
      </c>
    </row>
    <row r="6006" spans="1:6" x14ac:dyDescent="0.3">
      <c r="A6006" s="3"/>
      <c r="B6006" s="4"/>
      <c r="C6006" s="3"/>
      <c r="D6006" s="3">
        <f t="shared" si="233"/>
        <v>4300</v>
      </c>
      <c r="E6006" s="3">
        <v>519</v>
      </c>
      <c r="F6006" s="3">
        <f t="shared" si="232"/>
        <v>424.91468636462673</v>
      </c>
    </row>
    <row r="6007" spans="1:6" x14ac:dyDescent="0.3">
      <c r="A6007" s="3"/>
      <c r="B6007" s="4"/>
      <c r="C6007" s="3"/>
      <c r="D6007" s="3">
        <f t="shared" si="233"/>
        <v>4400</v>
      </c>
      <c r="E6007" s="3"/>
      <c r="F6007" s="3">
        <f t="shared" si="232"/>
        <v>0</v>
      </c>
    </row>
    <row r="6008" spans="1:6" x14ac:dyDescent="0.3">
      <c r="A6008" s="3"/>
      <c r="B6008" s="4"/>
      <c r="C6008" s="3"/>
      <c r="D6008" s="3">
        <f t="shared" si="233"/>
        <v>4500</v>
      </c>
      <c r="E6008" s="3">
        <v>542</v>
      </c>
      <c r="F6008" s="3">
        <f t="shared" si="232"/>
        <v>464.38451406700034</v>
      </c>
    </row>
    <row r="6009" spans="1:6" x14ac:dyDescent="0.3">
      <c r="A6009" s="3"/>
      <c r="B6009" s="4"/>
      <c r="C6009" s="3"/>
      <c r="D6009" s="3">
        <f t="shared" si="233"/>
        <v>4600</v>
      </c>
      <c r="E6009" s="3"/>
      <c r="F6009" s="3">
        <f t="shared" si="232"/>
        <v>0</v>
      </c>
    </row>
    <row r="6010" spans="1:6" x14ac:dyDescent="0.3">
      <c r="A6010" s="3"/>
      <c r="B6010" s="4"/>
      <c r="C6010" s="3"/>
      <c r="D6010" s="3">
        <f t="shared" si="233"/>
        <v>4700</v>
      </c>
      <c r="E6010" s="3">
        <v>560</v>
      </c>
      <c r="F6010" s="3">
        <f t="shared" si="232"/>
        <v>501.13162813626275</v>
      </c>
    </row>
    <row r="6011" spans="1:6" x14ac:dyDescent="0.3">
      <c r="A6011" s="3"/>
      <c r="B6011" s="4"/>
      <c r="C6011" s="3"/>
      <c r="D6011" s="3">
        <f t="shared" si="233"/>
        <v>4800</v>
      </c>
      <c r="E6011" s="3"/>
      <c r="F6011" s="3">
        <f t="shared" si="232"/>
        <v>0</v>
      </c>
    </row>
    <row r="6012" spans="1:6" x14ac:dyDescent="0.3">
      <c r="A6012" s="3"/>
      <c r="B6012" s="4"/>
      <c r="C6012" s="3"/>
      <c r="D6012" s="3">
        <f t="shared" si="233"/>
        <v>4900</v>
      </c>
      <c r="E6012" s="3">
        <v>574</v>
      </c>
      <c r="F6012" s="3">
        <f t="shared" si="232"/>
        <v>535.51778772646378</v>
      </c>
    </row>
    <row r="6013" spans="1:6" x14ac:dyDescent="0.3">
      <c r="A6013" s="3"/>
      <c r="B6013" s="4"/>
      <c r="C6013" s="3"/>
      <c r="D6013" s="3">
        <f t="shared" si="233"/>
        <v>5000</v>
      </c>
      <c r="E6013" s="3"/>
      <c r="F6013" s="3">
        <f t="shared" si="232"/>
        <v>0</v>
      </c>
    </row>
    <row r="6014" spans="1:6" x14ac:dyDescent="0.3">
      <c r="A6014" s="3"/>
      <c r="B6014" s="4"/>
      <c r="C6014" s="3"/>
      <c r="D6014" s="3">
        <f t="shared" si="233"/>
        <v>5100</v>
      </c>
      <c r="E6014" s="3">
        <v>582</v>
      </c>
      <c r="F6014" s="3">
        <f t="shared" si="232"/>
        <v>565.14395844758928</v>
      </c>
    </row>
    <row r="6015" spans="1:6" x14ac:dyDescent="0.3">
      <c r="A6015" s="3"/>
      <c r="B6015" s="4"/>
      <c r="C6015" s="3"/>
      <c r="D6015" s="3">
        <f t="shared" si="233"/>
        <v>5200</v>
      </c>
      <c r="E6015" s="3">
        <v>585</v>
      </c>
      <c r="F6015" s="3">
        <f t="shared" si="232"/>
        <v>579.19544558910002</v>
      </c>
    </row>
    <row r="6016" spans="1:6" x14ac:dyDescent="0.3">
      <c r="A6016" s="3"/>
      <c r="B6016" s="4"/>
      <c r="C6016" s="3"/>
      <c r="D6016" s="3">
        <f t="shared" si="233"/>
        <v>5300</v>
      </c>
      <c r="E6016" s="3">
        <v>585</v>
      </c>
      <c r="F6016" s="3">
        <f t="shared" si="232"/>
        <v>590.33381954273659</v>
      </c>
    </row>
    <row r="6017" spans="1:6" x14ac:dyDescent="0.3">
      <c r="A6017" s="3"/>
      <c r="B6017" s="4"/>
      <c r="C6017" s="3"/>
      <c r="D6017" s="3">
        <f t="shared" si="233"/>
        <v>5400</v>
      </c>
      <c r="E6017" s="3"/>
      <c r="F6017" s="3">
        <f t="shared" si="232"/>
        <v>0</v>
      </c>
    </row>
    <row r="6018" spans="1:6" x14ac:dyDescent="0.3">
      <c r="A6018" s="3"/>
      <c r="B6018" s="4"/>
      <c r="C6018" s="3"/>
      <c r="D6018" s="3">
        <f t="shared" si="233"/>
        <v>5500</v>
      </c>
      <c r="E6018" s="3">
        <v>580</v>
      </c>
      <c r="F6018" s="3">
        <f t="shared" si="232"/>
        <v>607.37457969402669</v>
      </c>
    </row>
    <row r="6019" spans="1:6" x14ac:dyDescent="0.3">
      <c r="A6019" s="3"/>
      <c r="B6019" s="4"/>
      <c r="C6019" s="3"/>
      <c r="D6019" s="3">
        <f t="shared" si="233"/>
        <v>5600</v>
      </c>
      <c r="E6019" s="3"/>
      <c r="F6019" s="3">
        <f t="shared" si="232"/>
        <v>0</v>
      </c>
    </row>
    <row r="6020" spans="1:6" x14ac:dyDescent="0.3">
      <c r="A6020" s="3"/>
      <c r="B6020" s="4"/>
      <c r="C6020" s="3"/>
      <c r="D6020" s="3">
        <f t="shared" si="233"/>
        <v>5700</v>
      </c>
      <c r="E6020" s="3">
        <v>574</v>
      </c>
      <c r="F6020" s="3">
        <f t="shared" si="232"/>
        <v>622.94926327364146</v>
      </c>
    </row>
    <row r="6021" spans="1:6" x14ac:dyDescent="0.3">
      <c r="A6021" s="3"/>
      <c r="B6021" s="4"/>
      <c r="C6021" s="3"/>
      <c r="D6021" s="3">
        <f t="shared" si="233"/>
        <v>5800</v>
      </c>
      <c r="E6021" s="3"/>
      <c r="F6021" s="3">
        <f t="shared" si="232"/>
        <v>0</v>
      </c>
    </row>
    <row r="6022" spans="1:6" x14ac:dyDescent="0.3">
      <c r="A6022" s="3"/>
      <c r="B6022" s="4"/>
      <c r="C6022" s="3"/>
      <c r="D6022" s="3">
        <f t="shared" si="233"/>
        <v>5900</v>
      </c>
      <c r="E6022" s="3">
        <v>564</v>
      </c>
      <c r="F6022" s="3">
        <f t="shared" si="232"/>
        <v>633.57355842941797</v>
      </c>
    </row>
    <row r="6023" spans="1:6" x14ac:dyDescent="0.3">
      <c r="A6023" s="3"/>
      <c r="B6023" s="4"/>
      <c r="C6023" s="3"/>
      <c r="D6023" s="3">
        <f t="shared" si="233"/>
        <v>6000</v>
      </c>
      <c r="E6023" s="3"/>
      <c r="F6023" s="3">
        <f t="shared" si="232"/>
        <v>0</v>
      </c>
    </row>
    <row r="6024" spans="1:6" x14ac:dyDescent="0.3">
      <c r="A6024" s="3"/>
      <c r="B6024" s="4"/>
      <c r="C6024" s="3"/>
      <c r="D6024" s="3">
        <f t="shared" si="233"/>
        <v>6100</v>
      </c>
      <c r="E6024" s="3">
        <v>553</v>
      </c>
      <c r="F6024" s="3">
        <f t="shared" si="232"/>
        <v>642.2748180820879</v>
      </c>
    </row>
    <row r="6025" spans="1:6" x14ac:dyDescent="0.3">
      <c r="A6025" s="3"/>
      <c r="B6025" s="4"/>
      <c r="C6025" s="3"/>
      <c r="D6025" s="3">
        <f t="shared" si="233"/>
        <v>6200</v>
      </c>
      <c r="E6025" s="3"/>
      <c r="F6025" s="3">
        <f t="shared" si="232"/>
        <v>0</v>
      </c>
    </row>
    <row r="6026" spans="1:6" x14ac:dyDescent="0.3">
      <c r="A6026" s="3"/>
      <c r="B6026" s="4"/>
      <c r="C6026" s="3"/>
      <c r="D6026" s="3">
        <f t="shared" si="233"/>
        <v>6300</v>
      </c>
      <c r="E6026" s="3">
        <v>544</v>
      </c>
      <c r="F6026" s="3">
        <f t="shared" si="232"/>
        <v>652.53735408381453</v>
      </c>
    </row>
    <row r="6027" spans="1:6" x14ac:dyDescent="0.3">
      <c r="A6027" s="3"/>
      <c r="B6027" s="4"/>
      <c r="C6027" s="3"/>
      <c r="D6027" s="3">
        <f t="shared" si="233"/>
        <v>6400</v>
      </c>
      <c r="E6027" s="3"/>
      <c r="F6027" s="3">
        <f t="shared" si="232"/>
        <v>0</v>
      </c>
    </row>
    <row r="6028" spans="1:6" x14ac:dyDescent="0.3">
      <c r="A6028" s="3"/>
      <c r="B6028" s="4"/>
      <c r="C6028" s="3"/>
      <c r="D6028" s="3">
        <f t="shared" si="233"/>
        <v>6500</v>
      </c>
      <c r="E6028" s="3">
        <v>531</v>
      </c>
      <c r="F6028" s="3">
        <f t="shared" si="232"/>
        <v>657.16406326455581</v>
      </c>
    </row>
    <row r="6029" spans="1:6" x14ac:dyDescent="0.3">
      <c r="A6029" s="3"/>
      <c r="B6029" s="4"/>
      <c r="C6029" s="3"/>
      <c r="D6029" s="3">
        <f t="shared" si="233"/>
        <v>6600</v>
      </c>
      <c r="E6029" s="3"/>
      <c r="F6029" s="3">
        <f t="shared" si="232"/>
        <v>0</v>
      </c>
    </row>
    <row r="6030" spans="1:6" x14ac:dyDescent="0.3">
      <c r="A6030" s="3"/>
      <c r="B6030" s="4"/>
      <c r="C6030" s="3"/>
      <c r="D6030" s="3">
        <f t="shared" si="233"/>
        <v>6700</v>
      </c>
      <c r="E6030" s="3"/>
      <c r="F6030" s="3">
        <f t="shared" si="232"/>
        <v>0</v>
      </c>
    </row>
    <row r="6031" spans="1:6" x14ac:dyDescent="0.3">
      <c r="A6031" s="3"/>
      <c r="B6031" s="4"/>
      <c r="C6031" s="3"/>
      <c r="D6031" s="3">
        <f t="shared" si="233"/>
        <v>6800</v>
      </c>
      <c r="E6031" s="3"/>
      <c r="F6031" s="3">
        <f t="shared" si="232"/>
        <v>0</v>
      </c>
    </row>
    <row r="6032" spans="1:6" x14ac:dyDescent="0.3">
      <c r="A6032" s="3"/>
      <c r="B6032" s="4"/>
      <c r="C6032" s="3"/>
      <c r="D6032" s="3">
        <f t="shared" si="233"/>
        <v>6900</v>
      </c>
      <c r="E6032" s="3"/>
      <c r="F6032" s="3">
        <f t="shared" si="232"/>
        <v>0</v>
      </c>
    </row>
    <row r="6033" spans="1:6" x14ac:dyDescent="0.3">
      <c r="A6033" s="3"/>
      <c r="B6033" s="4"/>
      <c r="C6033" s="3"/>
      <c r="D6033" s="3">
        <f t="shared" si="233"/>
        <v>7000</v>
      </c>
      <c r="E6033" s="3"/>
      <c r="F6033" s="3">
        <f t="shared" si="232"/>
        <v>0</v>
      </c>
    </row>
    <row r="6034" spans="1:6" ht="43.2" x14ac:dyDescent="0.3">
      <c r="A6034" s="3"/>
      <c r="B6034" s="4" t="s">
        <v>51</v>
      </c>
      <c r="C6034" s="3" t="s">
        <v>30</v>
      </c>
      <c r="D6034" s="4" t="s">
        <v>272</v>
      </c>
      <c r="E6034" s="3">
        <v>3.75</v>
      </c>
    </row>
    <row r="6035" spans="1:6" x14ac:dyDescent="0.3">
      <c r="A6035" s="3"/>
      <c r="B6035" s="4"/>
      <c r="C6035" s="3">
        <v>11.4</v>
      </c>
      <c r="D6035" s="4" t="s">
        <v>273</v>
      </c>
      <c r="E6035" s="3">
        <v>4.0309999999999997</v>
      </c>
    </row>
    <row r="6036" spans="1:6" x14ac:dyDescent="0.3">
      <c r="A6036" s="3"/>
      <c r="B6036" s="4"/>
      <c r="C6036" s="3"/>
      <c r="D6036" s="4" t="s">
        <v>274</v>
      </c>
      <c r="E6036" s="3">
        <v>2.08</v>
      </c>
    </row>
    <row r="6037" spans="1:6" x14ac:dyDescent="0.3">
      <c r="A6037" s="3"/>
      <c r="B6037" s="4"/>
      <c r="C6037" s="3"/>
      <c r="D6037" s="4" t="s">
        <v>275</v>
      </c>
      <c r="E6037" s="3">
        <v>238</v>
      </c>
    </row>
    <row r="6038" spans="1:6" x14ac:dyDescent="0.3">
      <c r="A6038" s="3"/>
      <c r="B6038" s="4"/>
      <c r="C6038" s="3"/>
      <c r="D6038" s="4" t="s">
        <v>276</v>
      </c>
      <c r="E6038" s="3">
        <v>0.64</v>
      </c>
    </row>
    <row r="6039" spans="1:6" ht="28.8" x14ac:dyDescent="0.3">
      <c r="A6039" s="3"/>
      <c r="B6039" s="4"/>
      <c r="C6039" s="3"/>
      <c r="D6039" s="4" t="s">
        <v>277</v>
      </c>
      <c r="E6039" s="3">
        <v>383</v>
      </c>
    </row>
    <row r="6040" spans="1:6" x14ac:dyDescent="0.3">
      <c r="A6040" s="3"/>
      <c r="B6040" s="4"/>
      <c r="C6040" s="3"/>
      <c r="D6040" s="3">
        <v>2500</v>
      </c>
      <c r="E6040" s="3">
        <v>426</v>
      </c>
      <c r="F6040" s="3">
        <f>E6040*D6040*2*PI()/60/550</f>
        <v>202.77552582261393</v>
      </c>
    </row>
    <row r="6041" spans="1:6" x14ac:dyDescent="0.3">
      <c r="A6041" s="3"/>
      <c r="B6041" s="4"/>
      <c r="C6041" s="3"/>
      <c r="D6041" s="3">
        <f>2600</f>
        <v>2600</v>
      </c>
      <c r="E6041" s="3"/>
      <c r="F6041" s="3">
        <f t="shared" ref="F6041:F6085" si="234">E6041*D6041*2*PI()/60/550</f>
        <v>0</v>
      </c>
    </row>
    <row r="6042" spans="1:6" x14ac:dyDescent="0.3">
      <c r="A6042" s="3"/>
      <c r="B6042" s="4"/>
      <c r="C6042" s="3"/>
      <c r="D6042" s="3">
        <f t="shared" ref="D6042:D6085" si="235">D6041+100</f>
        <v>2700</v>
      </c>
      <c r="E6042" s="3">
        <v>437</v>
      </c>
      <c r="F6042" s="3">
        <f t="shared" si="234"/>
        <v>224.65243466488468</v>
      </c>
    </row>
    <row r="6043" spans="1:6" x14ac:dyDescent="0.3">
      <c r="A6043" s="3"/>
      <c r="B6043" s="4"/>
      <c r="C6043" s="3"/>
      <c r="D6043" s="3">
        <f t="shared" si="235"/>
        <v>2800</v>
      </c>
      <c r="E6043" s="3"/>
      <c r="F6043" s="3">
        <f t="shared" si="234"/>
        <v>0</v>
      </c>
    </row>
    <row r="6044" spans="1:6" x14ac:dyDescent="0.3">
      <c r="A6044" s="3"/>
      <c r="B6044" s="4"/>
      <c r="C6044" s="3"/>
      <c r="D6044" s="3">
        <f t="shared" si="235"/>
        <v>2900</v>
      </c>
      <c r="E6044" s="3">
        <v>439</v>
      </c>
      <c r="F6044" s="3">
        <f t="shared" si="234"/>
        <v>242.39767316879795</v>
      </c>
    </row>
    <row r="6045" spans="1:6" x14ac:dyDescent="0.3">
      <c r="A6045" s="3"/>
      <c r="B6045" s="4"/>
      <c r="C6045" s="3"/>
      <c r="D6045" s="3">
        <f>D6044+100</f>
        <v>3000</v>
      </c>
      <c r="E6045" s="3"/>
      <c r="F6045" s="3">
        <f t="shared" si="234"/>
        <v>0</v>
      </c>
    </row>
    <row r="6046" spans="1:6" x14ac:dyDescent="0.3">
      <c r="A6046" s="3"/>
      <c r="B6046" s="4"/>
      <c r="C6046" s="3"/>
      <c r="D6046" s="3">
        <f t="shared" si="235"/>
        <v>3100</v>
      </c>
      <c r="E6046" s="3">
        <v>449</v>
      </c>
      <c r="F6046" s="3">
        <f t="shared" si="234"/>
        <v>265.01714027464442</v>
      </c>
    </row>
    <row r="6047" spans="1:6" x14ac:dyDescent="0.3">
      <c r="A6047" s="3"/>
      <c r="B6047" s="4"/>
      <c r="C6047" s="3"/>
      <c r="D6047" s="3">
        <f t="shared" si="235"/>
        <v>3200</v>
      </c>
      <c r="E6047" s="3"/>
      <c r="F6047" s="3">
        <f t="shared" si="234"/>
        <v>0</v>
      </c>
    </row>
    <row r="6048" spans="1:6" x14ac:dyDescent="0.3">
      <c r="A6048" s="3"/>
      <c r="B6048" s="4"/>
      <c r="C6048" s="3"/>
      <c r="D6048" s="3">
        <f t="shared" si="235"/>
        <v>3300</v>
      </c>
      <c r="E6048" s="3">
        <v>463</v>
      </c>
      <c r="F6048" s="3">
        <f t="shared" si="234"/>
        <v>290.91147972241481</v>
      </c>
    </row>
    <row r="6049" spans="1:6" x14ac:dyDescent="0.3">
      <c r="A6049" s="3"/>
      <c r="B6049" s="4"/>
      <c r="C6049" s="3"/>
      <c r="D6049" s="3">
        <f t="shared" si="235"/>
        <v>3400</v>
      </c>
      <c r="E6049" s="3"/>
      <c r="F6049" s="3">
        <f t="shared" si="234"/>
        <v>0</v>
      </c>
    </row>
    <row r="6050" spans="1:6" x14ac:dyDescent="0.3">
      <c r="A6050" s="3"/>
      <c r="B6050" s="4"/>
      <c r="C6050" s="3"/>
      <c r="D6050" s="3">
        <f t="shared" si="235"/>
        <v>3500</v>
      </c>
      <c r="E6050" s="3">
        <v>464</v>
      </c>
      <c r="F6050" s="3">
        <f t="shared" si="234"/>
        <v>309.20887693514084</v>
      </c>
    </row>
    <row r="6051" spans="1:6" x14ac:dyDescent="0.3">
      <c r="A6051" s="3"/>
      <c r="B6051" s="4"/>
      <c r="C6051" s="3"/>
      <c r="D6051" s="3">
        <f t="shared" si="235"/>
        <v>3600</v>
      </c>
      <c r="E6051" s="3"/>
      <c r="F6051" s="3">
        <f t="shared" si="234"/>
        <v>0</v>
      </c>
    </row>
    <row r="6052" spans="1:6" x14ac:dyDescent="0.3">
      <c r="A6052" s="3"/>
      <c r="B6052" s="4"/>
      <c r="C6052" s="3"/>
      <c r="D6052" s="3">
        <f t="shared" si="235"/>
        <v>3700</v>
      </c>
      <c r="E6052" s="3">
        <v>460</v>
      </c>
      <c r="F6052" s="3">
        <f t="shared" si="234"/>
        <v>324.06004220665625</v>
      </c>
    </row>
    <row r="6053" spans="1:6" x14ac:dyDescent="0.3">
      <c r="A6053" s="3"/>
      <c r="B6053" s="4"/>
      <c r="C6053" s="3"/>
      <c r="D6053" s="3">
        <f t="shared" si="235"/>
        <v>3800</v>
      </c>
      <c r="E6053" s="3"/>
      <c r="F6053" s="3">
        <f t="shared" si="234"/>
        <v>0</v>
      </c>
    </row>
    <row r="6054" spans="1:6" x14ac:dyDescent="0.3">
      <c r="A6054" s="3"/>
      <c r="B6054" s="4"/>
      <c r="C6054" s="3"/>
      <c r="D6054" s="3">
        <f t="shared" si="235"/>
        <v>3900</v>
      </c>
      <c r="E6054" s="3">
        <v>453</v>
      </c>
      <c r="F6054" s="3">
        <f t="shared" si="234"/>
        <v>336.37889339982348</v>
      </c>
    </row>
    <row r="6055" spans="1:6" x14ac:dyDescent="0.3">
      <c r="A6055" s="3"/>
      <c r="B6055" s="4"/>
      <c r="C6055" s="3"/>
      <c r="D6055" s="3">
        <f t="shared" si="235"/>
        <v>4000</v>
      </c>
      <c r="E6055" s="3"/>
      <c r="F6055" s="3">
        <f t="shared" si="234"/>
        <v>0</v>
      </c>
    </row>
    <row r="6056" spans="1:6" x14ac:dyDescent="0.3">
      <c r="A6056" s="3"/>
      <c r="B6056" s="4"/>
      <c r="C6056" s="3"/>
      <c r="D6056" s="3">
        <f t="shared" si="235"/>
        <v>4100</v>
      </c>
      <c r="E6056" s="3">
        <v>468</v>
      </c>
      <c r="F6056" s="3">
        <f t="shared" si="234"/>
        <v>365.33866567927845</v>
      </c>
    </row>
    <row r="6057" spans="1:6" x14ac:dyDescent="0.3">
      <c r="A6057" s="3"/>
      <c r="B6057" s="4"/>
      <c r="C6057" s="3"/>
      <c r="D6057" s="3">
        <f t="shared" si="235"/>
        <v>4200</v>
      </c>
      <c r="E6057" s="3"/>
      <c r="F6057" s="3">
        <f t="shared" si="234"/>
        <v>0</v>
      </c>
    </row>
    <row r="6058" spans="1:6" x14ac:dyDescent="0.3">
      <c r="A6058" s="3"/>
      <c r="B6058" s="4"/>
      <c r="C6058" s="3"/>
      <c r="D6058" s="3">
        <f t="shared" si="235"/>
        <v>4300</v>
      </c>
      <c r="E6058" s="3">
        <v>493</v>
      </c>
      <c r="F6058" s="3">
        <f t="shared" si="234"/>
        <v>403.6280161421214</v>
      </c>
    </row>
    <row r="6059" spans="1:6" x14ac:dyDescent="0.3">
      <c r="A6059" s="3"/>
      <c r="B6059" s="4"/>
      <c r="C6059" s="3"/>
      <c r="D6059" s="3">
        <f t="shared" si="235"/>
        <v>4400</v>
      </c>
      <c r="E6059" s="3"/>
      <c r="F6059" s="3">
        <f t="shared" si="234"/>
        <v>0</v>
      </c>
    </row>
    <row r="6060" spans="1:6" x14ac:dyDescent="0.3">
      <c r="A6060" s="3"/>
      <c r="B6060" s="4"/>
      <c r="C6060" s="3"/>
      <c r="D6060" s="3">
        <f t="shared" si="235"/>
        <v>4500</v>
      </c>
      <c r="E6060" s="3">
        <v>514</v>
      </c>
      <c r="F6060" s="3">
        <f t="shared" si="234"/>
        <v>440.39417016686008</v>
      </c>
    </row>
    <row r="6061" spans="1:6" x14ac:dyDescent="0.3">
      <c r="A6061" s="3"/>
      <c r="B6061" s="4"/>
      <c r="C6061" s="3"/>
      <c r="D6061" s="3">
        <f t="shared" si="235"/>
        <v>4600</v>
      </c>
      <c r="E6061" s="3"/>
      <c r="F6061" s="3">
        <f t="shared" si="234"/>
        <v>0</v>
      </c>
    </row>
    <row r="6062" spans="1:6" x14ac:dyDescent="0.3">
      <c r="A6062" s="3"/>
      <c r="B6062" s="4"/>
      <c r="C6062" s="3"/>
      <c r="D6062" s="3">
        <f t="shared" si="235"/>
        <v>4700</v>
      </c>
      <c r="E6062" s="3">
        <v>530</v>
      </c>
      <c r="F6062" s="3">
        <f t="shared" si="234"/>
        <v>474.28529091467726</v>
      </c>
    </row>
    <row r="6063" spans="1:6" x14ac:dyDescent="0.3">
      <c r="A6063" s="3"/>
      <c r="B6063" s="4"/>
      <c r="C6063" s="3"/>
      <c r="D6063" s="3">
        <f t="shared" si="235"/>
        <v>4800</v>
      </c>
      <c r="E6063" s="3"/>
      <c r="F6063" s="3">
        <f t="shared" si="234"/>
        <v>0</v>
      </c>
    </row>
    <row r="6064" spans="1:6" x14ac:dyDescent="0.3">
      <c r="A6064" s="3"/>
      <c r="B6064" s="4"/>
      <c r="C6064" s="3"/>
      <c r="D6064" s="3">
        <f t="shared" si="235"/>
        <v>4900</v>
      </c>
      <c r="E6064" s="3">
        <v>536</v>
      </c>
      <c r="F6064" s="3">
        <f t="shared" si="234"/>
        <v>500.06539062958984</v>
      </c>
    </row>
    <row r="6065" spans="1:6" x14ac:dyDescent="0.3">
      <c r="A6065" s="3"/>
      <c r="B6065" s="4"/>
      <c r="C6065" s="3"/>
      <c r="D6065" s="3">
        <f t="shared" si="235"/>
        <v>5000</v>
      </c>
      <c r="E6065" s="3">
        <v>536</v>
      </c>
      <c r="F6065" s="3">
        <f t="shared" si="234"/>
        <v>510.2708067648876</v>
      </c>
    </row>
    <row r="6066" spans="1:6" x14ac:dyDescent="0.3">
      <c r="A6066" s="3"/>
      <c r="B6066" s="4"/>
      <c r="C6066" s="3"/>
      <c r="D6066" s="3">
        <f t="shared" si="235"/>
        <v>5100</v>
      </c>
      <c r="E6066" s="3">
        <v>536</v>
      </c>
      <c r="F6066" s="3">
        <f t="shared" si="234"/>
        <v>520.47622290018546</v>
      </c>
    </row>
    <row r="6067" spans="1:6" x14ac:dyDescent="0.3">
      <c r="A6067" s="3"/>
      <c r="B6067" s="4"/>
      <c r="C6067" s="3"/>
      <c r="D6067" s="3">
        <f t="shared" si="235"/>
        <v>5200</v>
      </c>
      <c r="E6067" s="3"/>
      <c r="F6067" s="3">
        <f t="shared" si="234"/>
        <v>0</v>
      </c>
    </row>
    <row r="6068" spans="1:6" x14ac:dyDescent="0.3">
      <c r="A6068" s="3"/>
      <c r="B6068" s="4"/>
      <c r="C6068" s="3"/>
      <c r="D6068" s="3">
        <f t="shared" si="235"/>
        <v>5300</v>
      </c>
      <c r="E6068" s="3">
        <v>530</v>
      </c>
      <c r="F6068" s="3">
        <f t="shared" si="234"/>
        <v>534.83234932931691</v>
      </c>
    </row>
    <row r="6069" spans="1:6" x14ac:dyDescent="0.3">
      <c r="A6069" s="3"/>
      <c r="B6069" s="4"/>
      <c r="C6069" s="3"/>
      <c r="D6069" s="3">
        <f t="shared" si="235"/>
        <v>5400</v>
      </c>
      <c r="E6069" s="3"/>
      <c r="F6069" s="3">
        <f t="shared" si="234"/>
        <v>0</v>
      </c>
    </row>
    <row r="6070" spans="1:6" x14ac:dyDescent="0.3">
      <c r="A6070" s="3"/>
      <c r="B6070" s="4"/>
      <c r="C6070" s="3"/>
      <c r="D6070" s="3">
        <f t="shared" si="235"/>
        <v>5500</v>
      </c>
      <c r="E6070" s="3">
        <v>523</v>
      </c>
      <c r="F6070" s="3">
        <f t="shared" si="234"/>
        <v>547.6843192758206</v>
      </c>
    </row>
    <row r="6071" spans="1:6" x14ac:dyDescent="0.3">
      <c r="A6071" s="3"/>
      <c r="B6071" s="4"/>
      <c r="C6071" s="3"/>
      <c r="D6071" s="3">
        <f t="shared" si="235"/>
        <v>5600</v>
      </c>
      <c r="E6071" s="3"/>
      <c r="F6071" s="3">
        <f t="shared" si="234"/>
        <v>0</v>
      </c>
    </row>
    <row r="6072" spans="1:6" x14ac:dyDescent="0.3">
      <c r="A6072" s="3"/>
      <c r="B6072" s="4"/>
      <c r="C6072" s="3"/>
      <c r="D6072" s="3">
        <f t="shared" si="235"/>
        <v>5700</v>
      </c>
      <c r="E6072" s="3">
        <v>522</v>
      </c>
      <c r="F6072" s="3">
        <f t="shared" si="234"/>
        <v>566.51483524188302</v>
      </c>
    </row>
    <row r="6073" spans="1:6" x14ac:dyDescent="0.3">
      <c r="A6073" s="3"/>
      <c r="B6073" s="4"/>
      <c r="C6073" s="3"/>
      <c r="D6073" s="3">
        <f t="shared" si="235"/>
        <v>5800</v>
      </c>
      <c r="E6073" s="3"/>
      <c r="F6073" s="3">
        <f t="shared" si="234"/>
        <v>0</v>
      </c>
    </row>
    <row r="6074" spans="1:6" x14ac:dyDescent="0.3">
      <c r="A6074" s="3"/>
      <c r="B6074" s="4"/>
      <c r="C6074" s="3"/>
      <c r="D6074" s="3">
        <f t="shared" si="235"/>
        <v>5900</v>
      </c>
      <c r="E6074" s="3">
        <v>517</v>
      </c>
      <c r="F6074" s="3">
        <f t="shared" si="234"/>
        <v>580.7757618936331</v>
      </c>
    </row>
    <row r="6075" spans="1:6" x14ac:dyDescent="0.3">
      <c r="A6075" s="3"/>
      <c r="B6075" s="4"/>
      <c r="C6075" s="3"/>
      <c r="D6075" s="3">
        <f t="shared" si="235"/>
        <v>6000</v>
      </c>
      <c r="E6075" s="3"/>
      <c r="F6075" s="3">
        <f t="shared" si="234"/>
        <v>0</v>
      </c>
    </row>
    <row r="6076" spans="1:6" x14ac:dyDescent="0.3">
      <c r="A6076" s="3"/>
      <c r="B6076" s="4"/>
      <c r="C6076" s="3"/>
      <c r="D6076" s="3">
        <f t="shared" si="235"/>
        <v>6100</v>
      </c>
      <c r="E6076" s="3">
        <v>511</v>
      </c>
      <c r="F6076" s="3">
        <f t="shared" si="234"/>
        <v>593.49445215180276</v>
      </c>
    </row>
    <row r="6077" spans="1:6" x14ac:dyDescent="0.3">
      <c r="A6077" s="3"/>
      <c r="B6077" s="4"/>
      <c r="C6077" s="3"/>
      <c r="D6077" s="3">
        <f t="shared" si="235"/>
        <v>6200</v>
      </c>
      <c r="E6077" s="3"/>
      <c r="F6077" s="3">
        <f t="shared" si="234"/>
        <v>0</v>
      </c>
    </row>
    <row r="6078" spans="1:6" x14ac:dyDescent="0.3">
      <c r="A6078" s="3"/>
      <c r="B6078" s="4"/>
      <c r="C6078" s="3"/>
      <c r="D6078" s="3">
        <f t="shared" si="235"/>
        <v>6300</v>
      </c>
      <c r="E6078" s="3">
        <v>501</v>
      </c>
      <c r="F6078" s="3">
        <f t="shared" si="234"/>
        <v>600.95811469851299</v>
      </c>
    </row>
    <row r="6079" spans="1:6" x14ac:dyDescent="0.3">
      <c r="A6079" s="3"/>
      <c r="B6079" s="4"/>
      <c r="C6079" s="3"/>
      <c r="D6079" s="3">
        <f t="shared" si="235"/>
        <v>6400</v>
      </c>
      <c r="E6079" s="3"/>
      <c r="F6079" s="3">
        <f t="shared" si="234"/>
        <v>0</v>
      </c>
    </row>
    <row r="6080" spans="1:6" x14ac:dyDescent="0.3">
      <c r="A6080" s="3"/>
      <c r="B6080" s="4"/>
      <c r="C6080" s="3"/>
      <c r="D6080" s="3">
        <f t="shared" si="235"/>
        <v>6500</v>
      </c>
      <c r="E6080" s="3">
        <v>489</v>
      </c>
      <c r="F6080" s="3">
        <f t="shared" si="234"/>
        <v>605.18498481425195</v>
      </c>
    </row>
    <row r="6081" spans="1:6" x14ac:dyDescent="0.3">
      <c r="A6081" s="3"/>
      <c r="B6081" s="4"/>
      <c r="C6081" s="3"/>
      <c r="D6081" s="3">
        <f t="shared" si="235"/>
        <v>6600</v>
      </c>
      <c r="E6081" s="3"/>
      <c r="F6081" s="3">
        <f t="shared" si="234"/>
        <v>0</v>
      </c>
    </row>
    <row r="6082" spans="1:6" x14ac:dyDescent="0.3">
      <c r="A6082" s="3"/>
      <c r="B6082" s="4"/>
      <c r="C6082" s="3"/>
      <c r="D6082" s="3">
        <f t="shared" si="235"/>
        <v>6700</v>
      </c>
      <c r="E6082" s="3"/>
      <c r="F6082" s="3">
        <f t="shared" si="234"/>
        <v>0</v>
      </c>
    </row>
    <row r="6083" spans="1:6" x14ac:dyDescent="0.3">
      <c r="A6083" s="3"/>
      <c r="B6083" s="4"/>
      <c r="C6083" s="3"/>
      <c r="D6083" s="3">
        <f t="shared" si="235"/>
        <v>6800</v>
      </c>
      <c r="E6083" s="3"/>
      <c r="F6083" s="3">
        <f t="shared" si="234"/>
        <v>0</v>
      </c>
    </row>
    <row r="6084" spans="1:6" x14ac:dyDescent="0.3">
      <c r="A6084" s="3"/>
      <c r="B6084" s="4"/>
      <c r="C6084" s="3"/>
      <c r="D6084" s="3">
        <f t="shared" si="235"/>
        <v>6900</v>
      </c>
      <c r="E6084" s="3"/>
      <c r="F6084" s="3">
        <f t="shared" si="234"/>
        <v>0</v>
      </c>
    </row>
    <row r="6085" spans="1:6" x14ac:dyDescent="0.3">
      <c r="A6085" s="3"/>
      <c r="B6085" s="4"/>
      <c r="C6085" s="3"/>
      <c r="D6085" s="3">
        <f t="shared" si="235"/>
        <v>7000</v>
      </c>
      <c r="E6085" s="3"/>
      <c r="F6085" s="3">
        <f t="shared" si="234"/>
        <v>0</v>
      </c>
    </row>
    <row r="6086" spans="1:6" ht="43.2" x14ac:dyDescent="0.3">
      <c r="A6086" s="3"/>
      <c r="B6086" s="4" t="s">
        <v>51</v>
      </c>
      <c r="C6086" s="3" t="s">
        <v>30</v>
      </c>
      <c r="D6086" s="4" t="s">
        <v>272</v>
      </c>
      <c r="E6086" s="3">
        <v>3.75</v>
      </c>
    </row>
    <row r="6087" spans="1:6" x14ac:dyDescent="0.3">
      <c r="A6087" s="3"/>
      <c r="B6087" s="4"/>
      <c r="C6087" s="3">
        <v>11.5</v>
      </c>
      <c r="D6087" s="4" t="s">
        <v>273</v>
      </c>
      <c r="E6087" s="3">
        <v>4.1550000000000002</v>
      </c>
    </row>
    <row r="6088" spans="1:6" x14ac:dyDescent="0.3">
      <c r="A6088" s="3"/>
      <c r="B6088" s="4"/>
      <c r="C6088" s="3"/>
      <c r="D6088" s="4" t="s">
        <v>274</v>
      </c>
      <c r="E6088" s="3">
        <v>2.15</v>
      </c>
    </row>
    <row r="6089" spans="1:6" x14ac:dyDescent="0.3">
      <c r="A6089" s="3"/>
      <c r="B6089" s="4"/>
      <c r="C6089" s="3"/>
      <c r="D6089" s="4" t="s">
        <v>275</v>
      </c>
      <c r="E6089" s="3">
        <v>243</v>
      </c>
    </row>
    <row r="6090" spans="1:6" x14ac:dyDescent="0.3">
      <c r="A6090" s="3"/>
      <c r="B6090" s="4"/>
      <c r="C6090" s="3"/>
      <c r="D6090" s="4" t="s">
        <v>276</v>
      </c>
      <c r="E6090" s="3">
        <v>0.64700000000000002</v>
      </c>
    </row>
    <row r="6091" spans="1:6" ht="28.8" x14ac:dyDescent="0.3">
      <c r="A6091" s="3"/>
      <c r="B6091" s="4"/>
      <c r="C6091" s="3"/>
      <c r="D6091" s="4" t="s">
        <v>277</v>
      </c>
      <c r="E6091" s="3">
        <v>407</v>
      </c>
    </row>
    <row r="6092" spans="1:6" x14ac:dyDescent="0.3">
      <c r="A6092" s="3"/>
      <c r="B6092" s="4"/>
      <c r="C6092" s="3"/>
      <c r="D6092" s="3">
        <v>2500</v>
      </c>
      <c r="E6092" s="3">
        <v>465</v>
      </c>
      <c r="F6092" s="3">
        <f>E6092*D6092*2*PI()/60/550</f>
        <v>221.33948241200815</v>
      </c>
    </row>
    <row r="6093" spans="1:6" x14ac:dyDescent="0.3">
      <c r="A6093" s="3"/>
      <c r="B6093" s="4"/>
      <c r="C6093" s="3"/>
      <c r="D6093" s="3">
        <f>2600</f>
        <v>2600</v>
      </c>
      <c r="E6093" s="3"/>
      <c r="F6093" s="3">
        <f t="shared" ref="F6093:F6137" si="236">E6093*D6093*2*PI()/60/550</f>
        <v>0</v>
      </c>
    </row>
    <row r="6094" spans="1:6" x14ac:dyDescent="0.3">
      <c r="A6094" s="3"/>
      <c r="B6094" s="4"/>
      <c r="C6094" s="3"/>
      <c r="D6094" s="3">
        <f t="shared" ref="D6094:D6137" si="237">D6093+100</f>
        <v>2700</v>
      </c>
      <c r="E6094" s="3">
        <v>473</v>
      </c>
      <c r="F6094" s="3">
        <f t="shared" si="236"/>
        <v>243.15927138785</v>
      </c>
    </row>
    <row r="6095" spans="1:6" x14ac:dyDescent="0.3">
      <c r="A6095" s="3"/>
      <c r="B6095" s="4"/>
      <c r="C6095" s="3"/>
      <c r="D6095" s="3">
        <f t="shared" si="237"/>
        <v>2800</v>
      </c>
      <c r="E6095" s="3"/>
      <c r="F6095" s="3">
        <f t="shared" si="236"/>
        <v>0</v>
      </c>
    </row>
    <row r="6096" spans="1:6" x14ac:dyDescent="0.3">
      <c r="A6096" s="3"/>
      <c r="B6096" s="4"/>
      <c r="C6096" s="3"/>
      <c r="D6096" s="3">
        <f t="shared" si="237"/>
        <v>2900</v>
      </c>
      <c r="E6096" s="3">
        <v>486</v>
      </c>
      <c r="F6096" s="3">
        <f t="shared" si="236"/>
        <v>268.34913248299722</v>
      </c>
    </row>
    <row r="6097" spans="1:6" x14ac:dyDescent="0.3">
      <c r="A6097" s="3"/>
      <c r="B6097" s="4"/>
      <c r="C6097" s="3"/>
      <c r="D6097" s="3">
        <f>D6096+100</f>
        <v>3000</v>
      </c>
      <c r="E6097" s="3"/>
      <c r="F6097" s="3">
        <f t="shared" si="236"/>
        <v>0</v>
      </c>
    </row>
    <row r="6098" spans="1:6" x14ac:dyDescent="0.3">
      <c r="A6098" s="3"/>
      <c r="B6098" s="4"/>
      <c r="C6098" s="3"/>
      <c r="D6098" s="3">
        <f t="shared" si="237"/>
        <v>3100</v>
      </c>
      <c r="E6098" s="3">
        <v>497</v>
      </c>
      <c r="F6098" s="3">
        <f t="shared" si="236"/>
        <v>293.34859402338145</v>
      </c>
    </row>
    <row r="6099" spans="1:6" x14ac:dyDescent="0.3">
      <c r="A6099" s="3"/>
      <c r="B6099" s="4"/>
      <c r="C6099" s="3"/>
      <c r="D6099" s="3">
        <f t="shared" si="237"/>
        <v>3200</v>
      </c>
      <c r="E6099" s="3"/>
      <c r="F6099" s="3">
        <f t="shared" si="236"/>
        <v>0</v>
      </c>
    </row>
    <row r="6100" spans="1:6" x14ac:dyDescent="0.3">
      <c r="A6100" s="3"/>
      <c r="B6100" s="4"/>
      <c r="C6100" s="3"/>
      <c r="D6100" s="3">
        <f t="shared" si="237"/>
        <v>3300</v>
      </c>
      <c r="E6100" s="3">
        <v>495</v>
      </c>
      <c r="F6100" s="3">
        <f t="shared" si="236"/>
        <v>311.01767270538949</v>
      </c>
    </row>
    <row r="6101" spans="1:6" x14ac:dyDescent="0.3">
      <c r="A6101" s="3"/>
      <c r="B6101" s="4"/>
      <c r="C6101" s="3"/>
      <c r="D6101" s="3">
        <f t="shared" si="237"/>
        <v>3400</v>
      </c>
      <c r="E6101" s="3"/>
      <c r="F6101" s="3">
        <f t="shared" si="236"/>
        <v>0</v>
      </c>
    </row>
    <row r="6102" spans="1:6" x14ac:dyDescent="0.3">
      <c r="A6102" s="3"/>
      <c r="B6102" s="4"/>
      <c r="C6102" s="3"/>
      <c r="D6102" s="3">
        <f t="shared" si="237"/>
        <v>3500</v>
      </c>
      <c r="E6102" s="3">
        <v>485</v>
      </c>
      <c r="F6102" s="3">
        <f t="shared" si="236"/>
        <v>323.20324421022269</v>
      </c>
    </row>
    <row r="6103" spans="1:6" x14ac:dyDescent="0.3">
      <c r="A6103" s="3"/>
      <c r="B6103" s="4"/>
      <c r="C6103" s="3"/>
      <c r="D6103" s="3">
        <f t="shared" si="237"/>
        <v>3600</v>
      </c>
      <c r="E6103" s="3"/>
      <c r="F6103" s="3">
        <f t="shared" si="236"/>
        <v>0</v>
      </c>
    </row>
    <row r="6104" spans="1:6" x14ac:dyDescent="0.3">
      <c r="A6104" s="3"/>
      <c r="B6104" s="4"/>
      <c r="C6104" s="3"/>
      <c r="D6104" s="3">
        <f t="shared" si="237"/>
        <v>3700</v>
      </c>
      <c r="E6104" s="3">
        <v>475</v>
      </c>
      <c r="F6104" s="3">
        <f t="shared" si="236"/>
        <v>334.62721749600371</v>
      </c>
    </row>
    <row r="6105" spans="1:6" x14ac:dyDescent="0.3">
      <c r="A6105" s="3"/>
      <c r="B6105" s="4"/>
      <c r="C6105" s="3"/>
      <c r="D6105" s="3">
        <f t="shared" si="237"/>
        <v>3800</v>
      </c>
      <c r="E6105" s="3"/>
      <c r="F6105" s="3">
        <f t="shared" si="236"/>
        <v>0</v>
      </c>
    </row>
    <row r="6106" spans="1:6" x14ac:dyDescent="0.3">
      <c r="A6106" s="3"/>
      <c r="B6106" s="4"/>
      <c r="C6106" s="3"/>
      <c r="D6106" s="3">
        <f t="shared" si="237"/>
        <v>3900</v>
      </c>
      <c r="E6106" s="3">
        <v>489</v>
      </c>
      <c r="F6106" s="3">
        <f t="shared" si="236"/>
        <v>363.11099088855116</v>
      </c>
    </row>
    <row r="6107" spans="1:6" x14ac:dyDescent="0.3">
      <c r="A6107" s="3"/>
      <c r="B6107" s="4"/>
      <c r="C6107" s="3"/>
      <c r="D6107" s="3">
        <f t="shared" si="237"/>
        <v>4000</v>
      </c>
      <c r="E6107" s="3"/>
      <c r="F6107" s="3">
        <f t="shared" si="236"/>
        <v>0</v>
      </c>
    </row>
    <row r="6108" spans="1:6" x14ac:dyDescent="0.3">
      <c r="A6108" s="3"/>
      <c r="B6108" s="4"/>
      <c r="C6108" s="3"/>
      <c r="D6108" s="3">
        <f t="shared" si="237"/>
        <v>4100</v>
      </c>
      <c r="E6108" s="3">
        <v>516</v>
      </c>
      <c r="F6108" s="3">
        <f t="shared" si="236"/>
        <v>402.80929805664039</v>
      </c>
    </row>
    <row r="6109" spans="1:6" x14ac:dyDescent="0.3">
      <c r="A6109" s="3"/>
      <c r="B6109" s="4"/>
      <c r="C6109" s="3"/>
      <c r="D6109" s="3">
        <f t="shared" si="237"/>
        <v>4200</v>
      </c>
      <c r="E6109" s="3"/>
      <c r="F6109" s="3">
        <f t="shared" si="236"/>
        <v>0</v>
      </c>
    </row>
    <row r="6110" spans="1:6" x14ac:dyDescent="0.3">
      <c r="A6110" s="3"/>
      <c r="B6110" s="4"/>
      <c r="C6110" s="3"/>
      <c r="D6110" s="3">
        <f t="shared" si="237"/>
        <v>4300</v>
      </c>
      <c r="E6110" s="3">
        <v>539</v>
      </c>
      <c r="F6110" s="3">
        <f t="shared" si="236"/>
        <v>441.2890480742463</v>
      </c>
    </row>
    <row r="6111" spans="1:6" x14ac:dyDescent="0.3">
      <c r="A6111" s="3"/>
      <c r="B6111" s="4"/>
      <c r="C6111" s="3"/>
      <c r="D6111" s="3">
        <f t="shared" si="237"/>
        <v>4400</v>
      </c>
      <c r="E6111" s="3"/>
      <c r="F6111" s="3">
        <f t="shared" si="236"/>
        <v>0</v>
      </c>
    </row>
    <row r="6112" spans="1:6" x14ac:dyDescent="0.3">
      <c r="A6112" s="3"/>
      <c r="B6112" s="4"/>
      <c r="C6112" s="3"/>
      <c r="D6112" s="3">
        <f t="shared" si="237"/>
        <v>4500</v>
      </c>
      <c r="E6112" s="3">
        <v>558</v>
      </c>
      <c r="F6112" s="3">
        <f t="shared" si="236"/>
        <v>478.09328200993764</v>
      </c>
    </row>
    <row r="6113" spans="1:6" x14ac:dyDescent="0.3">
      <c r="A6113" s="3"/>
      <c r="B6113" s="4"/>
      <c r="C6113" s="3"/>
      <c r="D6113" s="3">
        <f t="shared" si="237"/>
        <v>4600</v>
      </c>
      <c r="E6113" s="3"/>
      <c r="F6113" s="3">
        <f t="shared" si="236"/>
        <v>0</v>
      </c>
    </row>
    <row r="6114" spans="1:6" x14ac:dyDescent="0.3">
      <c r="A6114" s="3"/>
      <c r="B6114" s="4"/>
      <c r="C6114" s="3"/>
      <c r="D6114" s="3">
        <f t="shared" si="237"/>
        <v>4700</v>
      </c>
      <c r="E6114" s="3">
        <v>569</v>
      </c>
      <c r="F6114" s="3">
        <f t="shared" si="236"/>
        <v>509.18552930273836</v>
      </c>
    </row>
    <row r="6115" spans="1:6" x14ac:dyDescent="0.3">
      <c r="A6115" s="3"/>
      <c r="B6115" s="4"/>
      <c r="C6115" s="3"/>
      <c r="D6115" s="3">
        <f t="shared" si="237"/>
        <v>4800</v>
      </c>
      <c r="E6115" s="3">
        <v>571</v>
      </c>
      <c r="F6115" s="3">
        <f t="shared" si="236"/>
        <v>521.8470996944792</v>
      </c>
    </row>
    <row r="6116" spans="1:6" x14ac:dyDescent="0.3">
      <c r="A6116" s="3"/>
      <c r="B6116" s="4"/>
      <c r="C6116" s="3"/>
      <c r="D6116" s="3">
        <f t="shared" si="237"/>
        <v>4900</v>
      </c>
      <c r="E6116" s="3">
        <v>570</v>
      </c>
      <c r="F6116" s="3">
        <f t="shared" si="236"/>
        <v>531.78595645310861</v>
      </c>
    </row>
    <row r="6117" spans="1:6" x14ac:dyDescent="0.3">
      <c r="A6117" s="3"/>
      <c r="B6117" s="4"/>
      <c r="C6117" s="3"/>
      <c r="D6117" s="3">
        <f t="shared" si="237"/>
        <v>5000</v>
      </c>
      <c r="E6117" s="3"/>
      <c r="F6117" s="3">
        <f t="shared" si="236"/>
        <v>0</v>
      </c>
    </row>
    <row r="6118" spans="1:6" x14ac:dyDescent="0.3">
      <c r="A6118" s="3"/>
      <c r="B6118" s="4"/>
      <c r="C6118" s="3"/>
      <c r="D6118" s="3">
        <f t="shared" si="237"/>
        <v>5100</v>
      </c>
      <c r="E6118" s="3">
        <v>562</v>
      </c>
      <c r="F6118" s="3">
        <f t="shared" si="236"/>
        <v>545.72320386176148</v>
      </c>
    </row>
    <row r="6119" spans="1:6" x14ac:dyDescent="0.3">
      <c r="A6119" s="3"/>
      <c r="B6119" s="4"/>
      <c r="C6119" s="3"/>
      <c r="D6119" s="3">
        <f t="shared" si="237"/>
        <v>5200</v>
      </c>
      <c r="E6119" s="3"/>
      <c r="F6119" s="3">
        <f t="shared" si="236"/>
        <v>0</v>
      </c>
    </row>
    <row r="6120" spans="1:6" x14ac:dyDescent="0.3">
      <c r="A6120" s="3"/>
      <c r="B6120" s="4"/>
      <c r="C6120" s="3"/>
      <c r="D6120" s="3">
        <f t="shared" si="237"/>
        <v>5300</v>
      </c>
      <c r="E6120" s="3">
        <v>557</v>
      </c>
      <c r="F6120" s="3">
        <f t="shared" si="236"/>
        <v>562.07852561590471</v>
      </c>
    </row>
    <row r="6121" spans="1:6" x14ac:dyDescent="0.3">
      <c r="A6121" s="3"/>
      <c r="B6121" s="4"/>
      <c r="C6121" s="3"/>
      <c r="D6121" s="3">
        <f t="shared" si="237"/>
        <v>5400</v>
      </c>
      <c r="E6121" s="3"/>
      <c r="F6121" s="3">
        <f t="shared" si="236"/>
        <v>0</v>
      </c>
    </row>
    <row r="6122" spans="1:6" x14ac:dyDescent="0.3">
      <c r="A6122" s="3"/>
      <c r="B6122" s="4"/>
      <c r="C6122" s="3"/>
      <c r="D6122" s="3">
        <f t="shared" si="237"/>
        <v>5500</v>
      </c>
      <c r="E6122" s="3">
        <v>553</v>
      </c>
      <c r="F6122" s="3">
        <f t="shared" si="236"/>
        <v>579.10024581171854</v>
      </c>
    </row>
    <row r="6123" spans="1:6" x14ac:dyDescent="0.3">
      <c r="A6123" s="3"/>
      <c r="B6123" s="4"/>
      <c r="C6123" s="3"/>
      <c r="D6123" s="3">
        <f t="shared" si="237"/>
        <v>5600</v>
      </c>
      <c r="E6123" s="3"/>
      <c r="F6123" s="3">
        <f t="shared" si="236"/>
        <v>0</v>
      </c>
    </row>
    <row r="6124" spans="1:6" x14ac:dyDescent="0.3">
      <c r="A6124" s="3"/>
      <c r="B6124" s="4"/>
      <c r="C6124" s="3"/>
      <c r="D6124" s="3">
        <f t="shared" si="237"/>
        <v>5700</v>
      </c>
      <c r="E6124" s="3">
        <v>548</v>
      </c>
      <c r="F6124" s="3">
        <f t="shared" si="236"/>
        <v>594.73204925776224</v>
      </c>
    </row>
    <row r="6125" spans="1:6" x14ac:dyDescent="0.3">
      <c r="A6125" s="3"/>
      <c r="B6125" s="4"/>
      <c r="C6125" s="3"/>
      <c r="D6125" s="3">
        <f t="shared" si="237"/>
        <v>5800</v>
      </c>
      <c r="E6125" s="3"/>
      <c r="F6125" s="3">
        <f t="shared" si="236"/>
        <v>0</v>
      </c>
    </row>
    <row r="6126" spans="1:6" x14ac:dyDescent="0.3">
      <c r="A6126" s="3"/>
      <c r="B6126" s="4"/>
      <c r="C6126" s="3"/>
      <c r="D6126" s="3">
        <f t="shared" si="237"/>
        <v>5900</v>
      </c>
      <c r="E6126" s="3">
        <v>539</v>
      </c>
      <c r="F6126" s="3">
        <f t="shared" si="236"/>
        <v>605.48962410187289</v>
      </c>
    </row>
    <row r="6127" spans="1:6" x14ac:dyDescent="0.3">
      <c r="A6127" s="3"/>
      <c r="B6127" s="4"/>
      <c r="C6127" s="3"/>
      <c r="D6127" s="3">
        <f t="shared" si="237"/>
        <v>6000</v>
      </c>
      <c r="E6127" s="3"/>
      <c r="F6127" s="3">
        <f t="shared" si="236"/>
        <v>0</v>
      </c>
    </row>
    <row r="6128" spans="1:6" x14ac:dyDescent="0.3">
      <c r="A6128" s="3"/>
      <c r="B6128" s="4"/>
      <c r="C6128" s="3"/>
      <c r="D6128" s="3">
        <f t="shared" si="237"/>
        <v>6100</v>
      </c>
      <c r="E6128" s="3">
        <v>529</v>
      </c>
      <c r="F6128" s="3">
        <f t="shared" si="236"/>
        <v>614.40032326478206</v>
      </c>
    </row>
    <row r="6129" spans="1:6" x14ac:dyDescent="0.3">
      <c r="A6129" s="3"/>
      <c r="B6129" s="4"/>
      <c r="C6129" s="3"/>
      <c r="D6129" s="3">
        <f t="shared" si="237"/>
        <v>6200</v>
      </c>
      <c r="E6129" s="3">
        <v>522</v>
      </c>
      <c r="F6129" s="3">
        <f t="shared" si="236"/>
        <v>616.20911903503077</v>
      </c>
    </row>
    <row r="6130" spans="1:6" x14ac:dyDescent="0.3">
      <c r="A6130" s="3"/>
      <c r="B6130" s="4"/>
      <c r="C6130" s="3"/>
      <c r="D6130" s="3">
        <f t="shared" si="237"/>
        <v>6300</v>
      </c>
      <c r="E6130" s="3">
        <v>513</v>
      </c>
      <c r="F6130" s="3">
        <f t="shared" si="236"/>
        <v>615.3523210385971</v>
      </c>
    </row>
    <row r="6131" spans="1:6" x14ac:dyDescent="0.3">
      <c r="A6131" s="3"/>
      <c r="B6131" s="4"/>
      <c r="C6131" s="3"/>
      <c r="D6131" s="3">
        <f t="shared" si="237"/>
        <v>6400</v>
      </c>
      <c r="E6131" s="3"/>
      <c r="F6131" s="3">
        <f t="shared" si="236"/>
        <v>0</v>
      </c>
    </row>
    <row r="6132" spans="1:6" x14ac:dyDescent="0.3">
      <c r="A6132" s="3"/>
      <c r="B6132" s="4"/>
      <c r="C6132" s="3"/>
      <c r="D6132" s="3">
        <f t="shared" si="237"/>
        <v>6500</v>
      </c>
      <c r="E6132" s="3">
        <v>494</v>
      </c>
      <c r="F6132" s="3">
        <f t="shared" si="236"/>
        <v>611.37297034405003</v>
      </c>
    </row>
    <row r="6133" spans="1:6" x14ac:dyDescent="0.3">
      <c r="A6133" s="3"/>
      <c r="B6133" s="4"/>
      <c r="C6133" s="3"/>
      <c r="D6133" s="3">
        <f t="shared" si="237"/>
        <v>6600</v>
      </c>
      <c r="E6133" s="3"/>
      <c r="F6133" s="3">
        <f t="shared" si="236"/>
        <v>0</v>
      </c>
    </row>
    <row r="6134" spans="1:6" x14ac:dyDescent="0.3">
      <c r="A6134" s="3"/>
      <c r="B6134" s="4"/>
      <c r="C6134" s="3"/>
      <c r="D6134" s="3">
        <f t="shared" si="237"/>
        <v>6700</v>
      </c>
      <c r="E6134" s="3"/>
      <c r="F6134" s="3">
        <f t="shared" si="236"/>
        <v>0</v>
      </c>
    </row>
    <row r="6135" spans="1:6" x14ac:dyDescent="0.3">
      <c r="A6135" s="3"/>
      <c r="B6135" s="4"/>
      <c r="C6135" s="3"/>
      <c r="D6135" s="3">
        <f t="shared" si="237"/>
        <v>6800</v>
      </c>
      <c r="E6135" s="3"/>
      <c r="F6135" s="3">
        <f t="shared" si="236"/>
        <v>0</v>
      </c>
    </row>
    <row r="6136" spans="1:6" x14ac:dyDescent="0.3">
      <c r="A6136" s="3"/>
      <c r="B6136" s="4"/>
      <c r="C6136" s="3"/>
      <c r="D6136" s="3">
        <f t="shared" si="237"/>
        <v>6900</v>
      </c>
      <c r="E6136" s="3"/>
      <c r="F6136" s="3">
        <f t="shared" si="236"/>
        <v>0</v>
      </c>
    </row>
    <row r="6137" spans="1:6" x14ac:dyDescent="0.3">
      <c r="A6137" s="3"/>
      <c r="B6137" s="4"/>
      <c r="C6137" s="3"/>
      <c r="D6137" s="3">
        <f t="shared" si="237"/>
        <v>7000</v>
      </c>
      <c r="E6137" s="3"/>
      <c r="F6137" s="3">
        <f t="shared" si="236"/>
        <v>0</v>
      </c>
    </row>
    <row r="6138" spans="1:6" ht="43.2" x14ac:dyDescent="0.3">
      <c r="A6138" s="3"/>
      <c r="B6138" s="4" t="s">
        <v>51</v>
      </c>
      <c r="C6138" s="3" t="s">
        <v>82</v>
      </c>
      <c r="D6138" s="4" t="s">
        <v>272</v>
      </c>
      <c r="E6138" s="3">
        <v>3.75</v>
      </c>
    </row>
    <row r="6139" spans="1:6" x14ac:dyDescent="0.3">
      <c r="A6139" s="3"/>
      <c r="B6139" s="4"/>
      <c r="C6139" s="3">
        <v>11.5</v>
      </c>
      <c r="D6139" s="4" t="s">
        <v>273</v>
      </c>
      <c r="E6139" s="3">
        <v>4.0030000000000001</v>
      </c>
    </row>
    <row r="6140" spans="1:6" x14ac:dyDescent="0.3">
      <c r="A6140" s="3"/>
      <c r="B6140" s="4"/>
      <c r="C6140" s="3"/>
      <c r="D6140" s="4" t="s">
        <v>274</v>
      </c>
      <c r="E6140" s="3">
        <v>2.2000000000000002</v>
      </c>
    </row>
    <row r="6141" spans="1:6" x14ac:dyDescent="0.3">
      <c r="A6141" s="3"/>
      <c r="B6141" s="4"/>
      <c r="C6141" s="3"/>
      <c r="D6141" s="4" t="s">
        <v>275</v>
      </c>
      <c r="E6141" s="3">
        <v>240</v>
      </c>
    </row>
    <row r="6142" spans="1:6" x14ac:dyDescent="0.3">
      <c r="A6142" s="3"/>
      <c r="B6142" s="4"/>
      <c r="C6142" s="3"/>
      <c r="D6142" s="4" t="s">
        <v>276</v>
      </c>
      <c r="E6142" s="3">
        <v>0.65</v>
      </c>
    </row>
    <row r="6143" spans="1:6" ht="28.8" x14ac:dyDescent="0.3">
      <c r="A6143" s="3"/>
      <c r="B6143" s="4"/>
      <c r="C6143" s="3"/>
      <c r="D6143" s="4" t="s">
        <v>277</v>
      </c>
      <c r="E6143" s="3">
        <v>378</v>
      </c>
    </row>
    <row r="6144" spans="1:6" x14ac:dyDescent="0.3">
      <c r="A6144" s="3"/>
      <c r="B6144" s="4"/>
      <c r="C6144" s="3"/>
      <c r="D6144" s="3">
        <v>2500</v>
      </c>
      <c r="E6144" s="3">
        <v>429</v>
      </c>
      <c r="F6144" s="3">
        <f>E6144*D6144*2*PI()/60/550</f>
        <v>204.20352248333654</v>
      </c>
    </row>
    <row r="6145" spans="1:6" x14ac:dyDescent="0.3">
      <c r="A6145" s="3"/>
      <c r="B6145" s="4"/>
      <c r="C6145" s="3"/>
      <c r="D6145" s="3">
        <f>2600</f>
        <v>2600</v>
      </c>
      <c r="E6145" s="3"/>
      <c r="F6145" s="3">
        <f t="shared" ref="F6145:F6189" si="238">E6145*D6145*2*PI()/60/550</f>
        <v>0</v>
      </c>
    </row>
    <row r="6146" spans="1:6" x14ac:dyDescent="0.3">
      <c r="A6146" s="3"/>
      <c r="B6146" s="4"/>
      <c r="C6146" s="3"/>
      <c r="D6146" s="3">
        <f t="shared" ref="D6146:D6189" si="239">D6145+100</f>
        <v>2700</v>
      </c>
      <c r="E6146" s="3">
        <v>439</v>
      </c>
      <c r="F6146" s="3">
        <f t="shared" si="238"/>
        <v>225.68059226060495</v>
      </c>
    </row>
    <row r="6147" spans="1:6" x14ac:dyDescent="0.3">
      <c r="A6147" s="3"/>
      <c r="B6147" s="4"/>
      <c r="C6147" s="3"/>
      <c r="D6147" s="3">
        <f t="shared" si="239"/>
        <v>2800</v>
      </c>
      <c r="E6147" s="3"/>
      <c r="F6147" s="3">
        <f t="shared" si="238"/>
        <v>0</v>
      </c>
    </row>
    <row r="6148" spans="1:6" x14ac:dyDescent="0.3">
      <c r="A6148" s="3"/>
      <c r="B6148" s="4"/>
      <c r="C6148" s="3"/>
      <c r="D6148" s="3">
        <f t="shared" si="239"/>
        <v>2900</v>
      </c>
      <c r="E6148" s="3">
        <v>452</v>
      </c>
      <c r="F6148" s="3">
        <f t="shared" si="238"/>
        <v>249.57573638336368</v>
      </c>
    </row>
    <row r="6149" spans="1:6" x14ac:dyDescent="0.3">
      <c r="A6149" s="3"/>
      <c r="B6149" s="4"/>
      <c r="C6149" s="3"/>
      <c r="D6149" s="3">
        <f>D6148+100</f>
        <v>3000</v>
      </c>
      <c r="E6149" s="3"/>
      <c r="F6149" s="3">
        <f t="shared" si="238"/>
        <v>0</v>
      </c>
    </row>
    <row r="6150" spans="1:6" x14ac:dyDescent="0.3">
      <c r="A6150" s="3"/>
      <c r="B6150" s="4"/>
      <c r="C6150" s="3"/>
      <c r="D6150" s="3">
        <f t="shared" si="239"/>
        <v>3100</v>
      </c>
      <c r="E6150" s="3">
        <v>457</v>
      </c>
      <c r="F6150" s="3">
        <f t="shared" si="238"/>
        <v>269.73904923276729</v>
      </c>
    </row>
    <row r="6151" spans="1:6" x14ac:dyDescent="0.3">
      <c r="A6151" s="3"/>
      <c r="B6151" s="4"/>
      <c r="C6151" s="3"/>
      <c r="D6151" s="3">
        <f t="shared" si="239"/>
        <v>3200</v>
      </c>
      <c r="E6151" s="3"/>
      <c r="F6151" s="3">
        <f t="shared" si="238"/>
        <v>0</v>
      </c>
    </row>
    <row r="6152" spans="1:6" x14ac:dyDescent="0.3">
      <c r="A6152" s="3"/>
      <c r="B6152" s="4"/>
      <c r="C6152" s="3"/>
      <c r="D6152" s="3">
        <f t="shared" si="239"/>
        <v>3300</v>
      </c>
      <c r="E6152" s="3">
        <v>458</v>
      </c>
      <c r="F6152" s="3">
        <f t="shared" si="238"/>
        <v>287.76988706882508</v>
      </c>
    </row>
    <row r="6153" spans="1:6" x14ac:dyDescent="0.3">
      <c r="A6153" s="3"/>
      <c r="B6153" s="4"/>
      <c r="C6153" s="3"/>
      <c r="D6153" s="3">
        <f t="shared" si="239"/>
        <v>3400</v>
      </c>
      <c r="E6153" s="3"/>
      <c r="F6153" s="3">
        <f t="shared" si="238"/>
        <v>0</v>
      </c>
    </row>
    <row r="6154" spans="1:6" x14ac:dyDescent="0.3">
      <c r="A6154" s="3"/>
      <c r="B6154" s="4"/>
      <c r="C6154" s="3"/>
      <c r="D6154" s="3">
        <f t="shared" si="239"/>
        <v>3500</v>
      </c>
      <c r="E6154" s="3">
        <v>458</v>
      </c>
      <c r="F6154" s="3">
        <f t="shared" si="238"/>
        <v>305.2104862851175</v>
      </c>
    </row>
    <row r="6155" spans="1:6" x14ac:dyDescent="0.3">
      <c r="A6155" s="3"/>
      <c r="B6155" s="4"/>
      <c r="C6155" s="3"/>
      <c r="D6155" s="3">
        <f t="shared" si="239"/>
        <v>3600</v>
      </c>
      <c r="E6155" s="3"/>
      <c r="F6155" s="3">
        <f t="shared" si="238"/>
        <v>0</v>
      </c>
    </row>
    <row r="6156" spans="1:6" x14ac:dyDescent="0.3">
      <c r="A6156" s="3"/>
      <c r="B6156" s="4"/>
      <c r="C6156" s="3"/>
      <c r="D6156" s="3">
        <f t="shared" si="239"/>
        <v>3700</v>
      </c>
      <c r="E6156" s="3">
        <v>451</v>
      </c>
      <c r="F6156" s="3">
        <f t="shared" si="238"/>
        <v>317.71973703304775</v>
      </c>
    </row>
    <row r="6157" spans="1:6" x14ac:dyDescent="0.3">
      <c r="A6157" s="3"/>
      <c r="B6157" s="4"/>
      <c r="C6157" s="3"/>
      <c r="D6157" s="3">
        <f t="shared" si="239"/>
        <v>3800</v>
      </c>
      <c r="E6157" s="3"/>
      <c r="F6157" s="3">
        <f t="shared" si="238"/>
        <v>0</v>
      </c>
    </row>
    <row r="6158" spans="1:6" x14ac:dyDescent="0.3">
      <c r="A6158" s="3"/>
      <c r="B6158" s="4"/>
      <c r="C6158" s="3"/>
      <c r="D6158" s="3">
        <f t="shared" si="239"/>
        <v>3900</v>
      </c>
      <c r="E6158" s="3">
        <v>450</v>
      </c>
      <c r="F6158" s="3">
        <f t="shared" si="238"/>
        <v>334.15121860909619</v>
      </c>
    </row>
    <row r="6159" spans="1:6" x14ac:dyDescent="0.3">
      <c r="A6159" s="3"/>
      <c r="B6159" s="4"/>
      <c r="C6159" s="3"/>
      <c r="D6159" s="3">
        <f t="shared" si="239"/>
        <v>4000</v>
      </c>
      <c r="E6159" s="3"/>
      <c r="F6159" s="3">
        <f t="shared" si="238"/>
        <v>0</v>
      </c>
    </row>
    <row r="6160" spans="1:6" x14ac:dyDescent="0.3">
      <c r="A6160" s="3"/>
      <c r="B6160" s="4"/>
      <c r="C6160" s="3"/>
      <c r="D6160" s="3">
        <f t="shared" si="239"/>
        <v>4100</v>
      </c>
      <c r="E6160" s="3">
        <v>463</v>
      </c>
      <c r="F6160" s="3">
        <f t="shared" si="238"/>
        <v>361.43547480663659</v>
      </c>
    </row>
    <row r="6161" spans="1:6" x14ac:dyDescent="0.3">
      <c r="A6161" s="3"/>
      <c r="B6161" s="4"/>
      <c r="C6161" s="3"/>
      <c r="D6161" s="3">
        <f t="shared" si="239"/>
        <v>4200</v>
      </c>
      <c r="E6161" s="3"/>
      <c r="F6161" s="3">
        <f t="shared" si="238"/>
        <v>0</v>
      </c>
    </row>
    <row r="6162" spans="1:6" x14ac:dyDescent="0.3">
      <c r="A6162" s="3"/>
      <c r="B6162" s="4"/>
      <c r="C6162" s="3"/>
      <c r="D6162" s="3">
        <f t="shared" si="239"/>
        <v>4300</v>
      </c>
      <c r="E6162" s="3">
        <v>482</v>
      </c>
      <c r="F6162" s="3">
        <f t="shared" si="238"/>
        <v>394.62211720183063</v>
      </c>
    </row>
    <row r="6163" spans="1:6" x14ac:dyDescent="0.3">
      <c r="A6163" s="3"/>
      <c r="B6163" s="4"/>
      <c r="C6163" s="3"/>
      <c r="D6163" s="3">
        <f t="shared" si="239"/>
        <v>4400</v>
      </c>
      <c r="E6163" s="3"/>
      <c r="F6163" s="3">
        <f t="shared" si="238"/>
        <v>0</v>
      </c>
    </row>
    <row r="6164" spans="1:6" x14ac:dyDescent="0.3">
      <c r="A6164" s="3"/>
      <c r="B6164" s="4"/>
      <c r="C6164" s="3"/>
      <c r="D6164" s="3">
        <f t="shared" si="239"/>
        <v>4500</v>
      </c>
      <c r="E6164" s="3">
        <v>498</v>
      </c>
      <c r="F6164" s="3">
        <f t="shared" si="238"/>
        <v>426.68540222392278</v>
      </c>
    </row>
    <row r="6165" spans="1:6" x14ac:dyDescent="0.3">
      <c r="A6165" s="3"/>
      <c r="B6165" s="4"/>
      <c r="C6165" s="3"/>
      <c r="D6165" s="3">
        <f t="shared" si="239"/>
        <v>4600</v>
      </c>
      <c r="E6165" s="3"/>
      <c r="F6165" s="3">
        <f t="shared" si="238"/>
        <v>0</v>
      </c>
    </row>
    <row r="6166" spans="1:6" x14ac:dyDescent="0.3">
      <c r="A6166" s="3"/>
      <c r="B6166" s="4"/>
      <c r="C6166" s="3"/>
      <c r="D6166" s="3">
        <f t="shared" si="239"/>
        <v>4700</v>
      </c>
      <c r="E6166" s="3">
        <v>511</v>
      </c>
      <c r="F6166" s="3">
        <f t="shared" si="238"/>
        <v>457.28261067433976</v>
      </c>
    </row>
    <row r="6167" spans="1:6" x14ac:dyDescent="0.3">
      <c r="A6167" s="3"/>
      <c r="B6167" s="4"/>
      <c r="C6167" s="3"/>
      <c r="D6167" s="3">
        <f t="shared" si="239"/>
        <v>4800</v>
      </c>
      <c r="E6167" s="3"/>
      <c r="F6167" s="3">
        <f t="shared" si="238"/>
        <v>0</v>
      </c>
    </row>
    <row r="6168" spans="1:6" x14ac:dyDescent="0.3">
      <c r="A6168" s="3"/>
      <c r="B6168" s="4"/>
      <c r="C6168" s="3"/>
      <c r="D6168" s="3">
        <f t="shared" si="239"/>
        <v>4900</v>
      </c>
      <c r="E6168" s="3">
        <v>520</v>
      </c>
      <c r="F6168" s="3">
        <f t="shared" si="238"/>
        <v>485.13806553616928</v>
      </c>
    </row>
    <row r="6169" spans="1:6" x14ac:dyDescent="0.3">
      <c r="A6169" s="3"/>
      <c r="B6169" s="4"/>
      <c r="C6169" s="3"/>
      <c r="D6169" s="3">
        <f t="shared" si="239"/>
        <v>5000</v>
      </c>
      <c r="E6169" s="3"/>
      <c r="F6169" s="3">
        <f t="shared" si="238"/>
        <v>0</v>
      </c>
    </row>
    <row r="6170" spans="1:6" x14ac:dyDescent="0.3">
      <c r="A6170" s="3"/>
      <c r="B6170" s="4"/>
      <c r="C6170" s="3"/>
      <c r="D6170" s="3">
        <f t="shared" si="239"/>
        <v>5100</v>
      </c>
      <c r="E6170" s="3">
        <v>524</v>
      </c>
      <c r="F6170" s="3">
        <f t="shared" si="238"/>
        <v>508.8237701486886</v>
      </c>
    </row>
    <row r="6171" spans="1:6" x14ac:dyDescent="0.3">
      <c r="A6171" s="3"/>
      <c r="B6171" s="4"/>
      <c r="C6171" s="3"/>
      <c r="D6171" s="3">
        <f t="shared" si="239"/>
        <v>5200</v>
      </c>
      <c r="E6171" s="3"/>
      <c r="F6171" s="3">
        <f t="shared" si="238"/>
        <v>0</v>
      </c>
    </row>
    <row r="6172" spans="1:6" x14ac:dyDescent="0.3">
      <c r="A6172" s="3"/>
      <c r="B6172" s="4"/>
      <c r="C6172" s="3"/>
      <c r="D6172" s="3">
        <f t="shared" si="239"/>
        <v>5300</v>
      </c>
      <c r="E6172" s="3">
        <v>521</v>
      </c>
      <c r="F6172" s="3">
        <f t="shared" si="238"/>
        <v>525.75029056712094</v>
      </c>
    </row>
    <row r="6173" spans="1:6" x14ac:dyDescent="0.3">
      <c r="A6173" s="3"/>
      <c r="B6173" s="4"/>
      <c r="C6173" s="3"/>
      <c r="D6173" s="3">
        <f t="shared" si="239"/>
        <v>5400</v>
      </c>
      <c r="E6173" s="3"/>
      <c r="F6173" s="3">
        <f t="shared" si="238"/>
        <v>0</v>
      </c>
    </row>
    <row r="6174" spans="1:6" x14ac:dyDescent="0.3">
      <c r="A6174" s="3"/>
      <c r="B6174" s="4"/>
      <c r="C6174" s="3"/>
      <c r="D6174" s="3">
        <f t="shared" si="239"/>
        <v>5500</v>
      </c>
      <c r="E6174" s="3">
        <v>516</v>
      </c>
      <c r="F6174" s="3">
        <f t="shared" si="238"/>
        <v>540.3539364174444</v>
      </c>
    </row>
    <row r="6175" spans="1:6" x14ac:dyDescent="0.3">
      <c r="A6175" s="3"/>
      <c r="B6175" s="4"/>
      <c r="C6175" s="3"/>
      <c r="D6175" s="3">
        <f t="shared" si="239"/>
        <v>5600</v>
      </c>
      <c r="E6175" s="3"/>
      <c r="F6175" s="3">
        <f t="shared" si="238"/>
        <v>0</v>
      </c>
    </row>
    <row r="6176" spans="1:6" x14ac:dyDescent="0.3">
      <c r="A6176" s="3"/>
      <c r="B6176" s="4"/>
      <c r="C6176" s="3"/>
      <c r="D6176" s="3">
        <f t="shared" si="239"/>
        <v>5700</v>
      </c>
      <c r="E6176" s="3">
        <v>511</v>
      </c>
      <c r="F6176" s="3">
        <f t="shared" si="238"/>
        <v>554.57678315824182</v>
      </c>
    </row>
    <row r="6177" spans="1:6" x14ac:dyDescent="0.3">
      <c r="A6177" s="3"/>
      <c r="B6177" s="4"/>
      <c r="C6177" s="3"/>
      <c r="D6177" s="3">
        <f t="shared" si="239"/>
        <v>5800</v>
      </c>
      <c r="E6177" s="3"/>
      <c r="F6177" s="3">
        <f t="shared" si="238"/>
        <v>0</v>
      </c>
    </row>
    <row r="6178" spans="1:6" x14ac:dyDescent="0.3">
      <c r="A6178" s="3"/>
      <c r="B6178" s="4"/>
      <c r="C6178" s="3"/>
      <c r="D6178" s="3">
        <f t="shared" si="239"/>
        <v>5900</v>
      </c>
      <c r="E6178" s="3">
        <v>507</v>
      </c>
      <c r="F6178" s="3">
        <f t="shared" si="238"/>
        <v>569.54218816261505</v>
      </c>
    </row>
    <row r="6179" spans="1:6" x14ac:dyDescent="0.3">
      <c r="A6179" s="3"/>
      <c r="B6179" s="4"/>
      <c r="C6179" s="3"/>
      <c r="D6179" s="3">
        <f t="shared" si="239"/>
        <v>6000</v>
      </c>
      <c r="E6179" s="3"/>
      <c r="F6179" s="3">
        <f t="shared" si="238"/>
        <v>0</v>
      </c>
    </row>
    <row r="6180" spans="1:6" x14ac:dyDescent="0.3">
      <c r="A6180" s="3"/>
      <c r="B6180" s="4"/>
      <c r="C6180" s="3"/>
      <c r="D6180" s="3">
        <f t="shared" si="239"/>
        <v>6100</v>
      </c>
      <c r="E6180" s="3">
        <v>499</v>
      </c>
      <c r="F6180" s="3">
        <f t="shared" si="238"/>
        <v>579.55720474314967</v>
      </c>
    </row>
    <row r="6181" spans="1:6" x14ac:dyDescent="0.3">
      <c r="A6181" s="3"/>
      <c r="B6181" s="4"/>
      <c r="C6181" s="3"/>
      <c r="D6181" s="3">
        <f t="shared" si="239"/>
        <v>6200</v>
      </c>
      <c r="E6181" s="3"/>
      <c r="F6181" s="3">
        <f t="shared" si="238"/>
        <v>0</v>
      </c>
    </row>
    <row r="6182" spans="1:6" x14ac:dyDescent="0.3">
      <c r="A6182" s="3"/>
      <c r="B6182" s="4"/>
      <c r="C6182" s="3"/>
      <c r="D6182" s="3">
        <f t="shared" si="239"/>
        <v>6300</v>
      </c>
      <c r="E6182" s="3">
        <v>486</v>
      </c>
      <c r="F6182" s="3">
        <f t="shared" si="238"/>
        <v>582.96535677340785</v>
      </c>
    </row>
    <row r="6183" spans="1:6" x14ac:dyDescent="0.3">
      <c r="A6183" s="3"/>
      <c r="B6183" s="4"/>
      <c r="C6183" s="3"/>
      <c r="D6183" s="3">
        <f t="shared" si="239"/>
        <v>6400</v>
      </c>
      <c r="E6183" s="3"/>
      <c r="F6183" s="3">
        <f t="shared" si="238"/>
        <v>0</v>
      </c>
    </row>
    <row r="6184" spans="1:6" x14ac:dyDescent="0.3">
      <c r="A6184" s="3"/>
      <c r="B6184" s="4"/>
      <c r="C6184" s="3"/>
      <c r="D6184" s="3">
        <f t="shared" si="239"/>
        <v>6500</v>
      </c>
      <c r="E6184" s="3">
        <v>472</v>
      </c>
      <c r="F6184" s="3">
        <f t="shared" si="238"/>
        <v>584.14583401293851</v>
      </c>
    </row>
    <row r="6185" spans="1:6" x14ac:dyDescent="0.3">
      <c r="A6185" s="3"/>
      <c r="B6185" s="4"/>
      <c r="C6185" s="3"/>
      <c r="D6185" s="3">
        <f t="shared" si="239"/>
        <v>6600</v>
      </c>
      <c r="E6185" s="3"/>
      <c r="F6185" s="3">
        <f t="shared" si="238"/>
        <v>0</v>
      </c>
    </row>
    <row r="6186" spans="1:6" x14ac:dyDescent="0.3">
      <c r="A6186" s="3"/>
      <c r="B6186" s="4"/>
      <c r="C6186" s="3"/>
      <c r="D6186" s="3">
        <f t="shared" si="239"/>
        <v>6700</v>
      </c>
      <c r="E6186" s="3"/>
      <c r="F6186" s="3">
        <f t="shared" si="238"/>
        <v>0</v>
      </c>
    </row>
    <row r="6187" spans="1:6" x14ac:dyDescent="0.3">
      <c r="A6187" s="3"/>
      <c r="B6187" s="4"/>
      <c r="C6187" s="3"/>
      <c r="D6187" s="3">
        <f t="shared" si="239"/>
        <v>6800</v>
      </c>
      <c r="E6187" s="3"/>
      <c r="F6187" s="3">
        <f t="shared" si="238"/>
        <v>0</v>
      </c>
    </row>
    <row r="6188" spans="1:6" x14ac:dyDescent="0.3">
      <c r="A6188" s="3"/>
      <c r="B6188" s="4"/>
      <c r="C6188" s="3"/>
      <c r="D6188" s="3">
        <f t="shared" si="239"/>
        <v>6900</v>
      </c>
      <c r="E6188" s="3"/>
      <c r="F6188" s="3">
        <f t="shared" si="238"/>
        <v>0</v>
      </c>
    </row>
    <row r="6189" spans="1:6" x14ac:dyDescent="0.3">
      <c r="A6189" s="3"/>
      <c r="B6189" s="4"/>
      <c r="C6189" s="3"/>
      <c r="D6189" s="3">
        <f t="shared" si="239"/>
        <v>7000</v>
      </c>
      <c r="E6189" s="3"/>
      <c r="F6189" s="3">
        <f t="shared" si="238"/>
        <v>0</v>
      </c>
    </row>
    <row r="6190" spans="1:6" ht="43.2" x14ac:dyDescent="0.3">
      <c r="A6190" s="3"/>
      <c r="B6190" s="4" t="s">
        <v>51</v>
      </c>
      <c r="C6190" s="3" t="s">
        <v>180</v>
      </c>
      <c r="D6190" s="4" t="s">
        <v>272</v>
      </c>
      <c r="E6190" s="3">
        <v>3.3849999999999998</v>
      </c>
    </row>
    <row r="6191" spans="1:6" x14ac:dyDescent="0.3">
      <c r="A6191" s="3"/>
      <c r="B6191" s="4"/>
      <c r="C6191" s="3">
        <v>11.4</v>
      </c>
      <c r="D6191" s="4" t="s">
        <v>273</v>
      </c>
      <c r="E6191" s="3">
        <v>3.8559999999999999</v>
      </c>
    </row>
    <row r="6192" spans="1:6" x14ac:dyDescent="0.3">
      <c r="A6192" s="3"/>
      <c r="B6192" s="4"/>
      <c r="C6192" s="3"/>
      <c r="D6192" s="4" t="s">
        <v>274</v>
      </c>
      <c r="E6192" s="3">
        <v>2.0099999999999998</v>
      </c>
    </row>
    <row r="6193" spans="1:6" x14ac:dyDescent="0.3">
      <c r="A6193" s="3"/>
      <c r="B6193" s="4"/>
      <c r="C6193" s="3"/>
      <c r="D6193" s="4" t="s">
        <v>275</v>
      </c>
      <c r="E6193" s="3">
        <v>240</v>
      </c>
    </row>
    <row r="6194" spans="1:6" x14ac:dyDescent="0.3">
      <c r="A6194" s="3"/>
      <c r="B6194" s="4"/>
      <c r="C6194" s="3"/>
      <c r="D6194" s="4" t="s">
        <v>276</v>
      </c>
      <c r="E6194" s="3">
        <v>0.6</v>
      </c>
    </row>
    <row r="6195" spans="1:6" ht="28.8" x14ac:dyDescent="0.3">
      <c r="A6195" s="3"/>
      <c r="B6195" s="4"/>
      <c r="C6195" s="3"/>
      <c r="D6195" s="4" t="s">
        <v>277</v>
      </c>
      <c r="E6195" s="3">
        <v>317</v>
      </c>
    </row>
    <row r="6196" spans="1:6" x14ac:dyDescent="0.3">
      <c r="A6196" s="3"/>
      <c r="B6196" s="4"/>
      <c r="C6196" s="3"/>
      <c r="D6196" s="3">
        <v>2500</v>
      </c>
      <c r="E6196" s="3">
        <v>337</v>
      </c>
      <c r="F6196" s="3">
        <f>E6196*D6196*2*PI()/60/550</f>
        <v>160.41162488784246</v>
      </c>
    </row>
    <row r="6197" spans="1:6" x14ac:dyDescent="0.3">
      <c r="A6197" s="3"/>
      <c r="B6197" s="4"/>
      <c r="C6197" s="3"/>
      <c r="D6197" s="3">
        <f>2600</f>
        <v>2600</v>
      </c>
      <c r="E6197" s="3"/>
      <c r="F6197" s="3">
        <f t="shared" ref="F6197:F6241" si="240">E6197*D6197*2*PI()/60/550</f>
        <v>0</v>
      </c>
    </row>
    <row r="6198" spans="1:6" x14ac:dyDescent="0.3">
      <c r="A6198" s="3"/>
      <c r="B6198" s="4"/>
      <c r="C6198" s="3"/>
      <c r="D6198" s="3">
        <f t="shared" ref="D6198:D6241" si="241">D6197+100</f>
        <v>2700</v>
      </c>
      <c r="E6198" s="3">
        <v>355</v>
      </c>
      <c r="F6198" s="3">
        <f t="shared" si="240"/>
        <v>182.49797324035251</v>
      </c>
    </row>
    <row r="6199" spans="1:6" x14ac:dyDescent="0.3">
      <c r="A6199" s="3"/>
      <c r="B6199" s="4"/>
      <c r="C6199" s="3"/>
      <c r="D6199" s="3">
        <f t="shared" si="241"/>
        <v>2800</v>
      </c>
      <c r="E6199" s="3"/>
      <c r="F6199" s="3">
        <f t="shared" si="240"/>
        <v>0</v>
      </c>
    </row>
    <row r="6200" spans="1:6" x14ac:dyDescent="0.3">
      <c r="A6200" s="3"/>
      <c r="B6200" s="4"/>
      <c r="C6200" s="3"/>
      <c r="D6200" s="3">
        <f t="shared" si="241"/>
        <v>2900</v>
      </c>
      <c r="E6200" s="3">
        <v>370</v>
      </c>
      <c r="F6200" s="3">
        <f t="shared" si="240"/>
        <v>204.29872226071805</v>
      </c>
    </row>
    <row r="6201" spans="1:6" x14ac:dyDescent="0.3">
      <c r="A6201" s="3"/>
      <c r="B6201" s="4"/>
      <c r="C6201" s="3"/>
      <c r="D6201" s="3">
        <f>D6200+100</f>
        <v>3000</v>
      </c>
      <c r="E6201" s="3"/>
      <c r="F6201" s="3">
        <f t="shared" si="240"/>
        <v>0</v>
      </c>
    </row>
    <row r="6202" spans="1:6" x14ac:dyDescent="0.3">
      <c r="A6202" s="3"/>
      <c r="B6202" s="4"/>
      <c r="C6202" s="3"/>
      <c r="D6202" s="3">
        <f t="shared" si="241"/>
        <v>3100</v>
      </c>
      <c r="E6202" s="3">
        <v>382</v>
      </c>
      <c r="F6202" s="3">
        <f t="shared" si="240"/>
        <v>225.47115275036563</v>
      </c>
    </row>
    <row r="6203" spans="1:6" x14ac:dyDescent="0.3">
      <c r="A6203" s="3"/>
      <c r="B6203" s="4"/>
      <c r="C6203" s="3"/>
      <c r="D6203" s="3">
        <f t="shared" si="241"/>
        <v>3200</v>
      </c>
      <c r="E6203" s="3"/>
      <c r="F6203" s="3">
        <f t="shared" si="240"/>
        <v>0</v>
      </c>
    </row>
    <row r="6204" spans="1:6" x14ac:dyDescent="0.3">
      <c r="A6204" s="3"/>
      <c r="B6204" s="4"/>
      <c r="C6204" s="3"/>
      <c r="D6204" s="3">
        <f t="shared" si="241"/>
        <v>3300</v>
      </c>
      <c r="E6204" s="3">
        <v>396</v>
      </c>
      <c r="F6204" s="3">
        <f t="shared" si="240"/>
        <v>248.81413816431163</v>
      </c>
    </row>
    <row r="6205" spans="1:6" x14ac:dyDescent="0.3">
      <c r="A6205" s="3"/>
      <c r="B6205" s="4"/>
      <c r="C6205" s="3"/>
      <c r="D6205" s="3">
        <f t="shared" si="241"/>
        <v>3400</v>
      </c>
      <c r="E6205" s="3"/>
      <c r="F6205" s="3">
        <f t="shared" si="240"/>
        <v>0</v>
      </c>
    </row>
    <row r="6206" spans="1:6" x14ac:dyDescent="0.3">
      <c r="A6206" s="3"/>
      <c r="B6206" s="4"/>
      <c r="C6206" s="3"/>
      <c r="D6206" s="3">
        <f t="shared" si="241"/>
        <v>3500</v>
      </c>
      <c r="E6206" s="3">
        <v>405</v>
      </c>
      <c r="F6206" s="3">
        <f t="shared" si="240"/>
        <v>269.8913688765777</v>
      </c>
    </row>
    <row r="6207" spans="1:6" x14ac:dyDescent="0.3">
      <c r="A6207" s="3"/>
      <c r="B6207" s="4"/>
      <c r="C6207" s="3"/>
      <c r="D6207" s="3">
        <f t="shared" si="241"/>
        <v>3600</v>
      </c>
      <c r="E6207" s="3"/>
      <c r="F6207" s="3">
        <f t="shared" si="240"/>
        <v>0</v>
      </c>
    </row>
    <row r="6208" spans="1:6" x14ac:dyDescent="0.3">
      <c r="A6208" s="3"/>
      <c r="B6208" s="4"/>
      <c r="C6208" s="3"/>
      <c r="D6208" s="3">
        <f t="shared" si="241"/>
        <v>3700</v>
      </c>
      <c r="E6208" s="3">
        <v>398</v>
      </c>
      <c r="F6208" s="3">
        <f t="shared" si="240"/>
        <v>280.38238434401995</v>
      </c>
    </row>
    <row r="6209" spans="1:6" x14ac:dyDescent="0.3">
      <c r="A6209" s="3"/>
      <c r="B6209" s="4"/>
      <c r="C6209" s="3"/>
      <c r="D6209" s="3">
        <f t="shared" si="241"/>
        <v>3800</v>
      </c>
      <c r="E6209" s="3"/>
      <c r="F6209" s="3">
        <f t="shared" si="240"/>
        <v>0</v>
      </c>
    </row>
    <row r="6210" spans="1:6" x14ac:dyDescent="0.3">
      <c r="A6210" s="3"/>
      <c r="B6210" s="4"/>
      <c r="C6210" s="3"/>
      <c r="D6210" s="3">
        <f t="shared" si="241"/>
        <v>3900</v>
      </c>
      <c r="E6210" s="3">
        <v>383</v>
      </c>
      <c r="F6210" s="3">
        <f t="shared" si="240"/>
        <v>284.39981494951968</v>
      </c>
    </row>
    <row r="6211" spans="1:6" x14ac:dyDescent="0.3">
      <c r="A6211" s="3"/>
      <c r="B6211" s="4"/>
      <c r="C6211" s="3"/>
      <c r="D6211" s="3">
        <f t="shared" si="241"/>
        <v>4000</v>
      </c>
      <c r="E6211" s="3"/>
      <c r="F6211" s="3">
        <f t="shared" si="240"/>
        <v>0</v>
      </c>
    </row>
    <row r="6212" spans="1:6" x14ac:dyDescent="0.3">
      <c r="A6212" s="3"/>
      <c r="B6212" s="4"/>
      <c r="C6212" s="3"/>
      <c r="D6212" s="3">
        <f t="shared" si="241"/>
        <v>4100</v>
      </c>
      <c r="E6212" s="3">
        <v>382</v>
      </c>
      <c r="F6212" s="3">
        <f t="shared" si="240"/>
        <v>298.2037826698384</v>
      </c>
    </row>
    <row r="6213" spans="1:6" x14ac:dyDescent="0.3">
      <c r="A6213" s="3"/>
      <c r="B6213" s="4"/>
      <c r="C6213" s="3"/>
      <c r="D6213" s="3">
        <f t="shared" si="241"/>
        <v>4200</v>
      </c>
      <c r="E6213" s="3"/>
      <c r="F6213" s="3">
        <f t="shared" si="240"/>
        <v>0</v>
      </c>
    </row>
    <row r="6214" spans="1:6" x14ac:dyDescent="0.3">
      <c r="A6214" s="3"/>
      <c r="B6214" s="4"/>
      <c r="C6214" s="3"/>
      <c r="D6214" s="3">
        <f t="shared" si="241"/>
        <v>4300</v>
      </c>
      <c r="E6214" s="3">
        <v>406</v>
      </c>
      <c r="F6214" s="3">
        <f t="shared" si="240"/>
        <v>332.39954270527642</v>
      </c>
    </row>
    <row r="6215" spans="1:6" x14ac:dyDescent="0.3">
      <c r="A6215" s="3"/>
      <c r="B6215" s="4"/>
      <c r="C6215" s="3"/>
      <c r="D6215" s="3">
        <f t="shared" si="241"/>
        <v>4400</v>
      </c>
      <c r="E6215" s="3"/>
      <c r="F6215" s="3">
        <f t="shared" si="240"/>
        <v>0</v>
      </c>
    </row>
    <row r="6216" spans="1:6" x14ac:dyDescent="0.3">
      <c r="A6216" s="3"/>
      <c r="B6216" s="4"/>
      <c r="C6216" s="3"/>
      <c r="D6216" s="3">
        <f t="shared" si="241"/>
        <v>4500</v>
      </c>
      <c r="E6216" s="3">
        <v>424</v>
      </c>
      <c r="F6216" s="3">
        <f t="shared" si="240"/>
        <v>363.2823504878379</v>
      </c>
    </row>
    <row r="6217" spans="1:6" x14ac:dyDescent="0.3">
      <c r="A6217" s="3"/>
      <c r="B6217" s="4"/>
      <c r="C6217" s="3"/>
      <c r="D6217" s="3">
        <f t="shared" si="241"/>
        <v>4600</v>
      </c>
      <c r="E6217" s="3"/>
      <c r="F6217" s="3">
        <f t="shared" si="240"/>
        <v>0</v>
      </c>
    </row>
    <row r="6218" spans="1:6" x14ac:dyDescent="0.3">
      <c r="A6218" s="3"/>
      <c r="B6218" s="4"/>
      <c r="C6218" s="3"/>
      <c r="D6218" s="3">
        <f t="shared" si="241"/>
        <v>4700</v>
      </c>
      <c r="E6218" s="3">
        <v>432</v>
      </c>
      <c r="F6218" s="3">
        <f t="shared" si="240"/>
        <v>386.5872559908313</v>
      </c>
    </row>
    <row r="6219" spans="1:6" x14ac:dyDescent="0.3">
      <c r="A6219" s="3"/>
      <c r="B6219" s="4"/>
      <c r="C6219" s="3"/>
      <c r="D6219" s="3">
        <f t="shared" si="241"/>
        <v>4800</v>
      </c>
      <c r="E6219" s="3">
        <v>434</v>
      </c>
      <c r="F6219" s="3">
        <f t="shared" si="240"/>
        <v>396.64035248231858</v>
      </c>
    </row>
    <row r="6220" spans="1:6" x14ac:dyDescent="0.3">
      <c r="A6220" s="3"/>
      <c r="B6220" s="4"/>
      <c r="C6220" s="3"/>
      <c r="D6220" s="3">
        <f t="shared" si="241"/>
        <v>4900</v>
      </c>
      <c r="E6220" s="3">
        <v>433</v>
      </c>
      <c r="F6220" s="3">
        <f t="shared" si="240"/>
        <v>403.97073534069483</v>
      </c>
    </row>
    <row r="6221" spans="1:6" x14ac:dyDescent="0.3">
      <c r="A6221" s="3"/>
      <c r="B6221" s="4"/>
      <c r="C6221" s="3"/>
      <c r="D6221" s="3">
        <f t="shared" si="241"/>
        <v>5000</v>
      </c>
      <c r="E6221" s="3"/>
      <c r="F6221" s="3">
        <f t="shared" si="240"/>
        <v>0</v>
      </c>
    </row>
    <row r="6222" spans="1:6" x14ac:dyDescent="0.3">
      <c r="A6222" s="3"/>
      <c r="B6222" s="4"/>
      <c r="C6222" s="3"/>
      <c r="D6222" s="3">
        <f t="shared" si="241"/>
        <v>5100</v>
      </c>
      <c r="E6222" s="3">
        <v>430</v>
      </c>
      <c r="F6222" s="3">
        <f t="shared" si="240"/>
        <v>417.54622359529799</v>
      </c>
    </row>
    <row r="6223" spans="1:6" x14ac:dyDescent="0.3">
      <c r="A6223" s="3"/>
      <c r="B6223" s="4"/>
      <c r="C6223" s="3"/>
      <c r="D6223" s="3">
        <f t="shared" si="241"/>
        <v>5200</v>
      </c>
      <c r="E6223" s="3"/>
      <c r="F6223" s="3">
        <f t="shared" si="240"/>
        <v>0</v>
      </c>
    </row>
    <row r="6224" spans="1:6" x14ac:dyDescent="0.3">
      <c r="A6224" s="3"/>
      <c r="B6224" s="4"/>
      <c r="C6224" s="3"/>
      <c r="D6224" s="3">
        <f t="shared" si="241"/>
        <v>5300</v>
      </c>
      <c r="E6224" s="3">
        <v>426</v>
      </c>
      <c r="F6224" s="3">
        <f t="shared" si="240"/>
        <v>429.8841147439415</v>
      </c>
    </row>
    <row r="6225" spans="1:6" x14ac:dyDescent="0.3">
      <c r="A6225" s="3"/>
      <c r="B6225" s="4"/>
      <c r="C6225" s="3"/>
      <c r="D6225" s="3">
        <f t="shared" si="241"/>
        <v>5400</v>
      </c>
      <c r="E6225" s="3"/>
      <c r="F6225" s="3">
        <f t="shared" si="240"/>
        <v>0</v>
      </c>
    </row>
    <row r="6226" spans="1:6" x14ac:dyDescent="0.3">
      <c r="A6226" s="3"/>
      <c r="B6226" s="4"/>
      <c r="C6226" s="3"/>
      <c r="D6226" s="3">
        <f t="shared" si="241"/>
        <v>5500</v>
      </c>
      <c r="E6226" s="3">
        <v>421</v>
      </c>
      <c r="F6226" s="3">
        <f t="shared" si="240"/>
        <v>440.8701690537676</v>
      </c>
    </row>
    <row r="6227" spans="1:6" x14ac:dyDescent="0.3">
      <c r="A6227" s="3"/>
      <c r="B6227" s="4"/>
      <c r="C6227" s="3"/>
      <c r="D6227" s="3">
        <f t="shared" si="241"/>
        <v>5600</v>
      </c>
      <c r="E6227" s="3"/>
      <c r="F6227" s="3">
        <f t="shared" si="240"/>
        <v>0</v>
      </c>
    </row>
    <row r="6228" spans="1:6" x14ac:dyDescent="0.3">
      <c r="A6228" s="3"/>
      <c r="B6228" s="4"/>
      <c r="C6228" s="3"/>
      <c r="D6228" s="3">
        <f t="shared" si="241"/>
        <v>5700</v>
      </c>
      <c r="E6228" s="3">
        <v>414</v>
      </c>
      <c r="F6228" s="3">
        <f t="shared" si="240"/>
        <v>449.30486932976936</v>
      </c>
    </row>
    <row r="6229" spans="1:6" x14ac:dyDescent="0.3">
      <c r="A6229" s="3"/>
      <c r="B6229" s="4"/>
      <c r="C6229" s="3"/>
      <c r="D6229" s="3">
        <f t="shared" si="241"/>
        <v>5800</v>
      </c>
      <c r="E6229" s="3"/>
      <c r="F6229" s="3">
        <f t="shared" si="240"/>
        <v>0</v>
      </c>
    </row>
    <row r="6230" spans="1:6" x14ac:dyDescent="0.3">
      <c r="A6230" s="3"/>
      <c r="B6230" s="4"/>
      <c r="C6230" s="3"/>
      <c r="D6230" s="3">
        <f t="shared" si="241"/>
        <v>5900</v>
      </c>
      <c r="E6230" s="3">
        <v>406</v>
      </c>
      <c r="F6230" s="3">
        <f t="shared" si="240"/>
        <v>456.08309347933277</v>
      </c>
    </row>
    <row r="6231" spans="1:6" x14ac:dyDescent="0.3">
      <c r="A6231" s="3"/>
      <c r="B6231" s="4"/>
      <c r="C6231" s="3"/>
      <c r="D6231" s="3">
        <f t="shared" si="241"/>
        <v>6000</v>
      </c>
      <c r="E6231" s="3"/>
      <c r="F6231" s="3">
        <f t="shared" si="240"/>
        <v>0</v>
      </c>
    </row>
    <row r="6232" spans="1:6" x14ac:dyDescent="0.3">
      <c r="A6232" s="3"/>
      <c r="B6232" s="4"/>
      <c r="C6232" s="3"/>
      <c r="D6232" s="3">
        <f t="shared" si="241"/>
        <v>6100</v>
      </c>
      <c r="E6232" s="3">
        <v>398</v>
      </c>
      <c r="F6232" s="3">
        <f t="shared" si="240"/>
        <v>462.25203905365453</v>
      </c>
    </row>
    <row r="6233" spans="1:6" x14ac:dyDescent="0.3">
      <c r="A6233" s="3"/>
      <c r="B6233" s="4"/>
      <c r="C6233" s="3"/>
      <c r="D6233" s="3">
        <f t="shared" si="241"/>
        <v>6200</v>
      </c>
      <c r="E6233" s="3"/>
      <c r="F6233" s="3">
        <f t="shared" si="240"/>
        <v>0</v>
      </c>
    </row>
    <row r="6234" spans="1:6" x14ac:dyDescent="0.3">
      <c r="A6234" s="3"/>
      <c r="B6234" s="4"/>
      <c r="C6234" s="3"/>
      <c r="D6234" s="3">
        <f t="shared" si="241"/>
        <v>6300</v>
      </c>
      <c r="E6234" s="3">
        <v>388</v>
      </c>
      <c r="F6234" s="3">
        <f t="shared" si="240"/>
        <v>465.41267166272058</v>
      </c>
    </row>
    <row r="6235" spans="1:6" x14ac:dyDescent="0.3">
      <c r="A6235" s="3"/>
      <c r="B6235" s="4"/>
      <c r="C6235" s="3"/>
      <c r="D6235" s="3">
        <f t="shared" si="241"/>
        <v>6400</v>
      </c>
      <c r="E6235" s="3"/>
      <c r="F6235" s="3">
        <f t="shared" si="240"/>
        <v>0</v>
      </c>
    </row>
    <row r="6236" spans="1:6" x14ac:dyDescent="0.3">
      <c r="A6236" s="3"/>
      <c r="B6236" s="4"/>
      <c r="C6236" s="3"/>
      <c r="D6236" s="3">
        <f t="shared" si="241"/>
        <v>6500</v>
      </c>
      <c r="E6236" s="3">
        <v>379</v>
      </c>
      <c r="F6236" s="3">
        <f t="shared" si="240"/>
        <v>469.04930315869427</v>
      </c>
    </row>
    <row r="6237" spans="1:6" x14ac:dyDescent="0.3">
      <c r="A6237" s="3"/>
      <c r="B6237" s="4"/>
      <c r="C6237" s="3"/>
      <c r="D6237" s="3">
        <f t="shared" si="241"/>
        <v>6600</v>
      </c>
      <c r="E6237" s="3"/>
      <c r="F6237" s="3">
        <f t="shared" si="240"/>
        <v>0</v>
      </c>
    </row>
    <row r="6238" spans="1:6" x14ac:dyDescent="0.3">
      <c r="A6238" s="3"/>
      <c r="B6238" s="4"/>
      <c r="C6238" s="3"/>
      <c r="D6238" s="3">
        <f t="shared" si="241"/>
        <v>6700</v>
      </c>
      <c r="E6238" s="3"/>
      <c r="F6238" s="3">
        <f t="shared" si="240"/>
        <v>0</v>
      </c>
    </row>
    <row r="6239" spans="1:6" x14ac:dyDescent="0.3">
      <c r="A6239" s="3"/>
      <c r="B6239" s="4"/>
      <c r="C6239" s="3"/>
      <c r="D6239" s="3">
        <f t="shared" si="241"/>
        <v>6800</v>
      </c>
      <c r="E6239" s="3"/>
      <c r="F6239" s="3">
        <f t="shared" si="240"/>
        <v>0</v>
      </c>
    </row>
    <row r="6240" spans="1:6" x14ac:dyDescent="0.3">
      <c r="A6240" s="3"/>
      <c r="B6240" s="4"/>
      <c r="C6240" s="3"/>
      <c r="D6240" s="3">
        <f t="shared" si="241"/>
        <v>6900</v>
      </c>
      <c r="E6240" s="3"/>
      <c r="F6240" s="3">
        <f t="shared" si="240"/>
        <v>0</v>
      </c>
    </row>
    <row r="6241" spans="1:6" x14ac:dyDescent="0.3">
      <c r="A6241" s="3"/>
      <c r="B6241" s="4"/>
      <c r="C6241" s="3"/>
      <c r="D6241" s="3">
        <f t="shared" si="241"/>
        <v>7000</v>
      </c>
      <c r="E6241" s="3"/>
      <c r="F6241" s="3">
        <f t="shared" si="240"/>
        <v>0</v>
      </c>
    </row>
    <row r="6242" spans="1:6" ht="43.2" x14ac:dyDescent="0.3">
      <c r="A6242" s="3"/>
      <c r="B6242" s="4" t="s">
        <v>51</v>
      </c>
      <c r="C6242" s="3" t="s">
        <v>52</v>
      </c>
      <c r="D6242" s="4" t="s">
        <v>272</v>
      </c>
      <c r="E6242" s="3">
        <v>3.75</v>
      </c>
    </row>
    <row r="6243" spans="1:6" x14ac:dyDescent="0.3">
      <c r="A6243" s="3"/>
      <c r="B6243" s="4"/>
      <c r="C6243" s="3">
        <v>11.45</v>
      </c>
      <c r="D6243" s="4" t="s">
        <v>273</v>
      </c>
      <c r="E6243" s="3">
        <v>4.157</v>
      </c>
    </row>
    <row r="6244" spans="1:6" x14ac:dyDescent="0.3">
      <c r="A6244" s="3"/>
      <c r="B6244" s="4"/>
      <c r="C6244" s="3"/>
      <c r="D6244" s="4" t="s">
        <v>274</v>
      </c>
      <c r="E6244" s="3">
        <v>1.75</v>
      </c>
    </row>
    <row r="6245" spans="1:6" x14ac:dyDescent="0.3">
      <c r="A6245" s="3"/>
      <c r="B6245" s="4"/>
      <c r="C6245" s="3"/>
      <c r="D6245" s="4" t="s">
        <v>275</v>
      </c>
      <c r="E6245" s="3">
        <v>248</v>
      </c>
    </row>
    <row r="6246" spans="1:6" x14ac:dyDescent="0.3">
      <c r="A6246" s="3"/>
      <c r="B6246" s="4"/>
      <c r="C6246" s="3"/>
      <c r="D6246" s="4" t="s">
        <v>276</v>
      </c>
      <c r="E6246" s="3">
        <v>0.63900000000000001</v>
      </c>
    </row>
    <row r="6247" spans="1:6" ht="28.8" x14ac:dyDescent="0.3">
      <c r="A6247" s="3"/>
      <c r="B6247" s="4"/>
      <c r="C6247" s="3"/>
      <c r="D6247" s="4" t="s">
        <v>277</v>
      </c>
      <c r="E6247" s="3">
        <v>408</v>
      </c>
    </row>
    <row r="6248" spans="1:6" x14ac:dyDescent="0.3">
      <c r="A6248" s="3"/>
      <c r="B6248" s="4"/>
      <c r="C6248" s="3"/>
      <c r="D6248" s="3">
        <v>2500</v>
      </c>
      <c r="E6248" s="3">
        <v>412</v>
      </c>
      <c r="F6248" s="3">
        <f>E6248*D6248*2*PI()/60/550</f>
        <v>196.11154140590827</v>
      </c>
    </row>
    <row r="6249" spans="1:6" x14ac:dyDescent="0.3">
      <c r="A6249" s="3"/>
      <c r="B6249" s="4"/>
      <c r="C6249" s="3"/>
      <c r="D6249" s="3">
        <f>2600</f>
        <v>2600</v>
      </c>
      <c r="E6249" s="3"/>
      <c r="F6249" s="3">
        <f t="shared" ref="F6249:F6293" si="242">E6249*D6249*2*PI()/60/550</f>
        <v>0</v>
      </c>
    </row>
    <row r="6250" spans="1:6" x14ac:dyDescent="0.3">
      <c r="A6250" s="3"/>
      <c r="B6250" s="4"/>
      <c r="C6250" s="3"/>
      <c r="D6250" s="3">
        <f t="shared" ref="D6250:D6293" si="243">D6249+100</f>
        <v>2700</v>
      </c>
      <c r="E6250" s="3">
        <v>448</v>
      </c>
      <c r="F6250" s="3">
        <f t="shared" si="242"/>
        <v>230.30730144134631</v>
      </c>
    </row>
    <row r="6251" spans="1:6" x14ac:dyDescent="0.3">
      <c r="A6251" s="3"/>
      <c r="B6251" s="4"/>
      <c r="C6251" s="3"/>
      <c r="D6251" s="3">
        <f t="shared" si="243"/>
        <v>2800</v>
      </c>
      <c r="E6251" s="3"/>
      <c r="F6251" s="3">
        <f t="shared" si="242"/>
        <v>0</v>
      </c>
    </row>
    <row r="6252" spans="1:6" x14ac:dyDescent="0.3">
      <c r="A6252" s="3"/>
      <c r="B6252" s="4"/>
      <c r="C6252" s="3"/>
      <c r="D6252" s="3">
        <f t="shared" si="243"/>
        <v>2900</v>
      </c>
      <c r="E6252" s="3">
        <v>467</v>
      </c>
      <c r="F6252" s="3">
        <f t="shared" si="242"/>
        <v>257.85811701555491</v>
      </c>
    </row>
    <row r="6253" spans="1:6" x14ac:dyDescent="0.3">
      <c r="A6253" s="3"/>
      <c r="B6253" s="4"/>
      <c r="C6253" s="3"/>
      <c r="D6253" s="3">
        <f>D6252+100</f>
        <v>3000</v>
      </c>
      <c r="E6253" s="3"/>
      <c r="F6253" s="3">
        <f t="shared" si="242"/>
        <v>0</v>
      </c>
    </row>
    <row r="6254" spans="1:6" x14ac:dyDescent="0.3">
      <c r="A6254" s="3"/>
      <c r="B6254" s="4"/>
      <c r="C6254" s="3"/>
      <c r="D6254" s="3">
        <f t="shared" si="243"/>
        <v>3100</v>
      </c>
      <c r="E6254" s="3">
        <v>483</v>
      </c>
      <c r="F6254" s="3">
        <f t="shared" si="242"/>
        <v>285.08525334666655</v>
      </c>
    </row>
    <row r="6255" spans="1:6" x14ac:dyDescent="0.3">
      <c r="A6255" s="3"/>
      <c r="B6255" s="4"/>
      <c r="C6255" s="3"/>
      <c r="D6255" s="3">
        <f t="shared" si="243"/>
        <v>3200</v>
      </c>
      <c r="E6255" s="3"/>
      <c r="F6255" s="3">
        <f t="shared" si="242"/>
        <v>0</v>
      </c>
    </row>
    <row r="6256" spans="1:6" x14ac:dyDescent="0.3">
      <c r="A6256" s="3"/>
      <c r="B6256" s="4"/>
      <c r="C6256" s="3"/>
      <c r="D6256" s="3">
        <f t="shared" si="243"/>
        <v>3300</v>
      </c>
      <c r="E6256" s="3">
        <v>486</v>
      </c>
      <c r="F6256" s="3">
        <f t="shared" si="242"/>
        <v>305.36280592892791</v>
      </c>
    </row>
    <row r="6257" spans="1:6" x14ac:dyDescent="0.3">
      <c r="A6257" s="3"/>
      <c r="B6257" s="4"/>
      <c r="C6257" s="3"/>
      <c r="D6257" s="3">
        <f t="shared" si="243"/>
        <v>3400</v>
      </c>
      <c r="E6257" s="3"/>
      <c r="F6257" s="3">
        <f t="shared" si="242"/>
        <v>0</v>
      </c>
    </row>
    <row r="6258" spans="1:6" x14ac:dyDescent="0.3">
      <c r="A6258" s="3"/>
      <c r="B6258" s="4"/>
      <c r="C6258" s="3"/>
      <c r="D6258" s="3">
        <f t="shared" si="243"/>
        <v>3500</v>
      </c>
      <c r="E6258" s="3">
        <v>480</v>
      </c>
      <c r="F6258" s="3">
        <f t="shared" si="242"/>
        <v>319.87125200186989</v>
      </c>
    </row>
    <row r="6259" spans="1:6" x14ac:dyDescent="0.3">
      <c r="A6259" s="3"/>
      <c r="B6259" s="4"/>
      <c r="C6259" s="3"/>
      <c r="D6259" s="3">
        <f t="shared" si="243"/>
        <v>3600</v>
      </c>
      <c r="E6259" s="3"/>
      <c r="F6259" s="3">
        <f t="shared" si="242"/>
        <v>0</v>
      </c>
    </row>
    <row r="6260" spans="1:6" x14ac:dyDescent="0.3">
      <c r="A6260" s="3"/>
      <c r="B6260" s="4"/>
      <c r="C6260" s="3"/>
      <c r="D6260" s="3">
        <f t="shared" si="243"/>
        <v>3700</v>
      </c>
      <c r="E6260" s="3">
        <v>476</v>
      </c>
      <c r="F6260" s="3">
        <f t="shared" si="242"/>
        <v>335.33169584862691</v>
      </c>
    </row>
    <row r="6261" spans="1:6" x14ac:dyDescent="0.3">
      <c r="A6261" s="3"/>
      <c r="B6261" s="4"/>
      <c r="C6261" s="3"/>
      <c r="D6261" s="3">
        <f t="shared" si="243"/>
        <v>3800</v>
      </c>
      <c r="E6261" s="3"/>
      <c r="F6261" s="3">
        <f t="shared" si="242"/>
        <v>0</v>
      </c>
    </row>
    <row r="6262" spans="1:6" x14ac:dyDescent="0.3">
      <c r="A6262" s="3"/>
      <c r="B6262" s="4"/>
      <c r="C6262" s="3"/>
      <c r="D6262" s="3">
        <f t="shared" si="243"/>
        <v>3900</v>
      </c>
      <c r="E6262" s="3">
        <v>498</v>
      </c>
      <c r="F6262" s="3">
        <f t="shared" si="242"/>
        <v>369.79401526073309</v>
      </c>
    </row>
    <row r="6263" spans="1:6" x14ac:dyDescent="0.3">
      <c r="A6263" s="3"/>
      <c r="B6263" s="4"/>
      <c r="C6263" s="3"/>
      <c r="D6263" s="3">
        <f t="shared" si="243"/>
        <v>4000</v>
      </c>
      <c r="E6263" s="3"/>
      <c r="F6263" s="3">
        <f t="shared" si="242"/>
        <v>0</v>
      </c>
    </row>
    <row r="6264" spans="1:6" x14ac:dyDescent="0.3">
      <c r="A6264" s="3"/>
      <c r="B6264" s="4"/>
      <c r="C6264" s="3"/>
      <c r="D6264" s="3">
        <f t="shared" si="243"/>
        <v>4100</v>
      </c>
      <c r="E6264" s="3">
        <v>523</v>
      </c>
      <c r="F6264" s="3">
        <f t="shared" si="242"/>
        <v>408.273765278339</v>
      </c>
    </row>
    <row r="6265" spans="1:6" x14ac:dyDescent="0.3">
      <c r="A6265" s="3"/>
      <c r="B6265" s="4"/>
      <c r="C6265" s="3"/>
      <c r="D6265" s="3">
        <f t="shared" si="243"/>
        <v>4200</v>
      </c>
      <c r="E6265" s="3"/>
      <c r="F6265" s="3">
        <f t="shared" si="242"/>
        <v>0</v>
      </c>
    </row>
    <row r="6266" spans="1:6" x14ac:dyDescent="0.3">
      <c r="A6266" s="3"/>
      <c r="B6266" s="4"/>
      <c r="C6266" s="3"/>
      <c r="D6266" s="3">
        <f t="shared" si="243"/>
        <v>4300</v>
      </c>
      <c r="E6266" s="3">
        <v>540</v>
      </c>
      <c r="F6266" s="3">
        <f t="shared" si="242"/>
        <v>442.10776615972725</v>
      </c>
    </row>
    <row r="6267" spans="1:6" x14ac:dyDescent="0.3">
      <c r="A6267" s="3"/>
      <c r="B6267" s="4"/>
      <c r="C6267" s="3"/>
      <c r="D6267" s="3">
        <f t="shared" si="243"/>
        <v>4400</v>
      </c>
      <c r="E6267" s="3"/>
      <c r="F6267" s="3">
        <f t="shared" si="242"/>
        <v>0</v>
      </c>
    </row>
    <row r="6268" spans="1:6" x14ac:dyDescent="0.3">
      <c r="A6268" s="3"/>
      <c r="B6268" s="4"/>
      <c r="C6268" s="3"/>
      <c r="D6268" s="3">
        <f t="shared" si="243"/>
        <v>4500</v>
      </c>
      <c r="E6268" s="3">
        <v>546</v>
      </c>
      <c r="F6268" s="3">
        <f t="shared" si="242"/>
        <v>467.81170605273468</v>
      </c>
    </row>
    <row r="6269" spans="1:6" x14ac:dyDescent="0.3">
      <c r="A6269" s="3"/>
      <c r="B6269" s="4"/>
      <c r="C6269" s="3"/>
      <c r="D6269" s="3">
        <f t="shared" si="243"/>
        <v>4600</v>
      </c>
      <c r="E6269" s="3"/>
      <c r="F6269" s="3">
        <f t="shared" si="242"/>
        <v>0</v>
      </c>
    </row>
    <row r="6270" spans="1:6" x14ac:dyDescent="0.3">
      <c r="A6270" s="3"/>
      <c r="B6270" s="4"/>
      <c r="C6270" s="3"/>
      <c r="D6270" s="3">
        <f t="shared" si="243"/>
        <v>4700</v>
      </c>
      <c r="E6270" s="3">
        <v>545</v>
      </c>
      <c r="F6270" s="3">
        <f t="shared" si="242"/>
        <v>487.70845952547006</v>
      </c>
    </row>
    <row r="6271" spans="1:6" x14ac:dyDescent="0.3">
      <c r="A6271" s="3"/>
      <c r="B6271" s="4"/>
      <c r="C6271" s="3"/>
      <c r="D6271" s="3">
        <f t="shared" si="243"/>
        <v>4800</v>
      </c>
      <c r="E6271" s="3"/>
      <c r="F6271" s="3">
        <f t="shared" si="242"/>
        <v>0</v>
      </c>
    </row>
    <row r="6272" spans="1:6" x14ac:dyDescent="0.3">
      <c r="A6272" s="3"/>
      <c r="B6272" s="4"/>
      <c r="C6272" s="3"/>
      <c r="D6272" s="3">
        <f t="shared" si="243"/>
        <v>4900</v>
      </c>
      <c r="E6272" s="3">
        <v>549</v>
      </c>
      <c r="F6272" s="3">
        <f t="shared" si="242"/>
        <v>512.193842267994</v>
      </c>
    </row>
    <row r="6273" spans="1:6" x14ac:dyDescent="0.3">
      <c r="A6273" s="3"/>
      <c r="B6273" s="4"/>
      <c r="C6273" s="3"/>
      <c r="D6273" s="3">
        <f t="shared" si="243"/>
        <v>5000</v>
      </c>
      <c r="E6273" s="3"/>
      <c r="F6273" s="3">
        <f t="shared" si="242"/>
        <v>0</v>
      </c>
    </row>
    <row r="6274" spans="1:6" x14ac:dyDescent="0.3">
      <c r="A6274" s="3"/>
      <c r="B6274" s="4"/>
      <c r="C6274" s="3"/>
      <c r="D6274" s="3">
        <f t="shared" si="243"/>
        <v>5100</v>
      </c>
      <c r="E6274" s="3">
        <v>553</v>
      </c>
      <c r="F6274" s="3">
        <f t="shared" si="242"/>
        <v>536.983864298139</v>
      </c>
    </row>
    <row r="6275" spans="1:6" x14ac:dyDescent="0.3">
      <c r="A6275" s="3"/>
      <c r="B6275" s="4"/>
      <c r="C6275" s="3"/>
      <c r="D6275" s="3">
        <f t="shared" si="243"/>
        <v>5200</v>
      </c>
      <c r="E6275" s="3">
        <v>554</v>
      </c>
      <c r="F6275" s="3">
        <f t="shared" si="242"/>
        <v>548.50303736130161</v>
      </c>
    </row>
    <row r="6276" spans="1:6" x14ac:dyDescent="0.3">
      <c r="A6276" s="3"/>
      <c r="B6276" s="4"/>
      <c r="C6276" s="3"/>
      <c r="D6276" s="3">
        <f t="shared" si="243"/>
        <v>5300</v>
      </c>
      <c r="E6276" s="3">
        <v>553</v>
      </c>
      <c r="F6276" s="3">
        <f t="shared" si="242"/>
        <v>558.04205505492871</v>
      </c>
    </row>
    <row r="6277" spans="1:6" x14ac:dyDescent="0.3">
      <c r="A6277" s="3"/>
      <c r="B6277" s="4"/>
      <c r="C6277" s="3"/>
      <c r="D6277" s="3">
        <f t="shared" si="243"/>
        <v>5400</v>
      </c>
      <c r="E6277" s="3"/>
      <c r="F6277" s="3">
        <f t="shared" si="242"/>
        <v>0</v>
      </c>
    </row>
    <row r="6278" spans="1:6" x14ac:dyDescent="0.3">
      <c r="A6278" s="3"/>
      <c r="B6278" s="4"/>
      <c r="C6278" s="3"/>
      <c r="D6278" s="3">
        <f t="shared" si="243"/>
        <v>5500</v>
      </c>
      <c r="E6278" s="3">
        <v>544</v>
      </c>
      <c r="F6278" s="3">
        <f t="shared" si="242"/>
        <v>569.67546785094908</v>
      </c>
    </row>
    <row r="6279" spans="1:6" x14ac:dyDescent="0.3">
      <c r="A6279" s="3"/>
      <c r="B6279" s="4"/>
      <c r="C6279" s="3"/>
      <c r="D6279" s="3">
        <f t="shared" si="243"/>
        <v>5600</v>
      </c>
      <c r="E6279" s="3"/>
      <c r="F6279" s="3">
        <f t="shared" si="242"/>
        <v>0</v>
      </c>
    </row>
    <row r="6280" spans="1:6" x14ac:dyDescent="0.3">
      <c r="A6280" s="3"/>
      <c r="B6280" s="4"/>
      <c r="C6280" s="3"/>
      <c r="D6280" s="3">
        <f t="shared" si="243"/>
        <v>5700</v>
      </c>
      <c r="E6280" s="3">
        <v>533</v>
      </c>
      <c r="F6280" s="3">
        <f t="shared" si="242"/>
        <v>578.45288732552422</v>
      </c>
    </row>
    <row r="6281" spans="1:6" x14ac:dyDescent="0.3">
      <c r="A6281" s="3"/>
      <c r="B6281" s="4"/>
      <c r="C6281" s="3"/>
      <c r="D6281" s="3">
        <f t="shared" si="243"/>
        <v>5800</v>
      </c>
      <c r="E6281" s="3"/>
      <c r="F6281" s="3">
        <f t="shared" si="242"/>
        <v>0</v>
      </c>
    </row>
    <row r="6282" spans="1:6" x14ac:dyDescent="0.3">
      <c r="A6282" s="3"/>
      <c r="B6282" s="4"/>
      <c r="C6282" s="3"/>
      <c r="D6282" s="3">
        <f t="shared" si="243"/>
        <v>5900</v>
      </c>
      <c r="E6282" s="3">
        <v>521</v>
      </c>
      <c r="F6282" s="3">
        <f t="shared" si="242"/>
        <v>585.26919138604035</v>
      </c>
    </row>
    <row r="6283" spans="1:6" x14ac:dyDescent="0.3">
      <c r="A6283" s="3"/>
      <c r="B6283" s="4"/>
      <c r="C6283" s="3"/>
      <c r="D6283" s="3">
        <f t="shared" si="243"/>
        <v>6000</v>
      </c>
      <c r="E6283" s="3"/>
      <c r="F6283" s="3">
        <f t="shared" si="242"/>
        <v>0</v>
      </c>
    </row>
    <row r="6284" spans="1:6" x14ac:dyDescent="0.3">
      <c r="A6284" s="3"/>
      <c r="B6284" s="4"/>
      <c r="C6284" s="3"/>
      <c r="D6284" s="3">
        <f t="shared" si="243"/>
        <v>6100</v>
      </c>
      <c r="E6284" s="3">
        <v>508</v>
      </c>
      <c r="F6284" s="3">
        <f t="shared" si="242"/>
        <v>590.01014029963949</v>
      </c>
    </row>
    <row r="6285" spans="1:6" x14ac:dyDescent="0.3">
      <c r="A6285" s="3"/>
      <c r="B6285" s="4"/>
      <c r="C6285" s="3"/>
      <c r="D6285" s="3">
        <f t="shared" si="243"/>
        <v>6200</v>
      </c>
      <c r="E6285" s="3"/>
      <c r="F6285" s="3">
        <f t="shared" si="242"/>
        <v>0</v>
      </c>
    </row>
    <row r="6286" spans="1:6" x14ac:dyDescent="0.3">
      <c r="A6286" s="3"/>
      <c r="B6286" s="4"/>
      <c r="C6286" s="3"/>
      <c r="D6286" s="3">
        <f t="shared" si="243"/>
        <v>6300</v>
      </c>
      <c r="E6286" s="3">
        <v>493</v>
      </c>
      <c r="F6286" s="3">
        <f t="shared" si="242"/>
        <v>591.36197713845684</v>
      </c>
    </row>
    <row r="6287" spans="1:6" x14ac:dyDescent="0.3">
      <c r="A6287" s="3"/>
      <c r="B6287" s="4"/>
      <c r="C6287" s="3"/>
      <c r="D6287" s="3">
        <f t="shared" si="243"/>
        <v>6400</v>
      </c>
      <c r="E6287" s="3"/>
      <c r="F6287" s="3">
        <f t="shared" si="242"/>
        <v>0</v>
      </c>
    </row>
    <row r="6288" spans="1:6" x14ac:dyDescent="0.3">
      <c r="A6288" s="3"/>
      <c r="B6288" s="4"/>
      <c r="C6288" s="3"/>
      <c r="D6288" s="3">
        <f t="shared" si="243"/>
        <v>6500</v>
      </c>
      <c r="E6288" s="3">
        <v>480</v>
      </c>
      <c r="F6288" s="3">
        <f t="shared" si="242"/>
        <v>594.04661086061537</v>
      </c>
    </row>
    <row r="6289" spans="1:6" x14ac:dyDescent="0.3">
      <c r="A6289" s="3"/>
      <c r="B6289" s="4"/>
      <c r="C6289" s="3"/>
      <c r="D6289" s="3">
        <f t="shared" si="243"/>
        <v>6600</v>
      </c>
      <c r="E6289" s="3"/>
      <c r="F6289" s="3">
        <f t="shared" si="242"/>
        <v>0</v>
      </c>
    </row>
    <row r="6290" spans="1:6" x14ac:dyDescent="0.3">
      <c r="A6290" s="3"/>
      <c r="B6290" s="4"/>
      <c r="C6290" s="3"/>
      <c r="D6290" s="3">
        <f t="shared" si="243"/>
        <v>6700</v>
      </c>
      <c r="E6290" s="3"/>
      <c r="F6290" s="3">
        <f t="shared" si="242"/>
        <v>0</v>
      </c>
    </row>
    <row r="6291" spans="1:6" x14ac:dyDescent="0.3">
      <c r="A6291" s="3"/>
      <c r="B6291" s="4"/>
      <c r="C6291" s="3"/>
      <c r="D6291" s="3">
        <f t="shared" si="243"/>
        <v>6800</v>
      </c>
      <c r="E6291" s="3"/>
      <c r="F6291" s="3">
        <f t="shared" si="242"/>
        <v>0</v>
      </c>
    </row>
    <row r="6292" spans="1:6" x14ac:dyDescent="0.3">
      <c r="A6292" s="3"/>
      <c r="B6292" s="4"/>
      <c r="C6292" s="3"/>
      <c r="D6292" s="3">
        <f t="shared" si="243"/>
        <v>6900</v>
      </c>
      <c r="E6292" s="3"/>
      <c r="F6292" s="3">
        <f t="shared" si="242"/>
        <v>0</v>
      </c>
    </row>
    <row r="6293" spans="1:6" x14ac:dyDescent="0.3">
      <c r="A6293" s="3"/>
      <c r="B6293" s="4"/>
      <c r="C6293" s="3"/>
      <c r="D6293" s="3">
        <f t="shared" si="243"/>
        <v>7000</v>
      </c>
      <c r="E6293" s="3"/>
      <c r="F6293" s="3">
        <f t="shared" si="242"/>
        <v>0</v>
      </c>
    </row>
    <row r="6294" spans="1:6" ht="43.2" x14ac:dyDescent="0.3">
      <c r="A6294" s="3"/>
      <c r="B6294" s="4" t="s">
        <v>51</v>
      </c>
      <c r="C6294" s="3" t="s">
        <v>82</v>
      </c>
      <c r="D6294" s="4" t="s">
        <v>272</v>
      </c>
      <c r="E6294" s="3">
        <v>3.75</v>
      </c>
    </row>
    <row r="6295" spans="1:6" x14ac:dyDescent="0.3">
      <c r="A6295" s="3"/>
      <c r="B6295" s="4"/>
      <c r="C6295" s="3">
        <v>11.1</v>
      </c>
      <c r="D6295" s="4" t="s">
        <v>273</v>
      </c>
      <c r="E6295" s="3">
        <v>4.03</v>
      </c>
    </row>
    <row r="6296" spans="1:6" x14ac:dyDescent="0.3">
      <c r="A6296" s="3"/>
      <c r="B6296" s="4"/>
      <c r="C6296" s="3"/>
      <c r="D6296" s="4" t="s">
        <v>274</v>
      </c>
      <c r="E6296" s="3">
        <v>2.0499999999999998</v>
      </c>
    </row>
    <row r="6297" spans="1:6" x14ac:dyDescent="0.3">
      <c r="A6297" s="3"/>
      <c r="B6297" s="4"/>
      <c r="C6297" s="3"/>
      <c r="D6297" s="4" t="s">
        <v>275</v>
      </c>
      <c r="E6297" s="3">
        <v>246</v>
      </c>
    </row>
    <row r="6298" spans="1:6" x14ac:dyDescent="0.3">
      <c r="A6298" s="3"/>
      <c r="B6298" s="4"/>
      <c r="C6298" s="3"/>
      <c r="D6298" s="4" t="s">
        <v>276</v>
      </c>
      <c r="E6298" s="3">
        <v>0.63</v>
      </c>
    </row>
    <row r="6299" spans="1:6" ht="28.8" x14ac:dyDescent="0.3">
      <c r="A6299" s="3"/>
      <c r="B6299" s="4"/>
      <c r="C6299" s="3"/>
      <c r="D6299" s="4" t="s">
        <v>277</v>
      </c>
      <c r="E6299" s="3">
        <v>383</v>
      </c>
    </row>
    <row r="6300" spans="1:6" x14ac:dyDescent="0.3">
      <c r="A6300" s="3"/>
      <c r="B6300" s="4"/>
      <c r="C6300" s="3"/>
      <c r="D6300" s="3">
        <v>2500</v>
      </c>
      <c r="E6300" s="3">
        <v>439</v>
      </c>
      <c r="F6300" s="3">
        <f>E6300*D6300*2*PI()/60/550</f>
        <v>208.96351135241201</v>
      </c>
    </row>
    <row r="6301" spans="1:6" x14ac:dyDescent="0.3">
      <c r="A6301" s="3"/>
      <c r="B6301" s="4"/>
      <c r="C6301" s="3"/>
      <c r="D6301" s="3">
        <f>2600</f>
        <v>2600</v>
      </c>
      <c r="E6301" s="3"/>
      <c r="F6301" s="3">
        <f t="shared" ref="F6301:F6345" si="244">E6301*D6301*2*PI()/60/550</f>
        <v>0</v>
      </c>
    </row>
    <row r="6302" spans="1:6" x14ac:dyDescent="0.3">
      <c r="A6302" s="3"/>
      <c r="B6302" s="4"/>
      <c r="C6302" s="3"/>
      <c r="D6302" s="3">
        <f t="shared" ref="D6302:D6345" si="245">D6301+100</f>
        <v>2700</v>
      </c>
      <c r="E6302" s="3">
        <v>450</v>
      </c>
      <c r="F6302" s="3">
        <f t="shared" si="244"/>
        <v>231.33545903706658</v>
      </c>
    </row>
    <row r="6303" spans="1:6" x14ac:dyDescent="0.3">
      <c r="A6303" s="3"/>
      <c r="B6303" s="4"/>
      <c r="C6303" s="3"/>
      <c r="D6303" s="3">
        <f t="shared" si="245"/>
        <v>2800</v>
      </c>
      <c r="E6303" s="3"/>
      <c r="F6303" s="3">
        <f t="shared" si="244"/>
        <v>0</v>
      </c>
    </row>
    <row r="6304" spans="1:6" x14ac:dyDescent="0.3">
      <c r="A6304" s="3"/>
      <c r="B6304" s="4"/>
      <c r="C6304" s="3"/>
      <c r="D6304" s="3">
        <f t="shared" si="245"/>
        <v>2900</v>
      </c>
      <c r="E6304" s="3">
        <v>459</v>
      </c>
      <c r="F6304" s="3">
        <f t="shared" si="244"/>
        <v>253.4408473450529</v>
      </c>
    </row>
    <row r="6305" spans="1:6" x14ac:dyDescent="0.3">
      <c r="A6305" s="3"/>
      <c r="B6305" s="4"/>
      <c r="C6305" s="3"/>
      <c r="D6305" s="3">
        <f>D6304+100</f>
        <v>3000</v>
      </c>
      <c r="E6305" s="3"/>
      <c r="F6305" s="3">
        <f t="shared" si="244"/>
        <v>0</v>
      </c>
    </row>
    <row r="6306" spans="1:6" x14ac:dyDescent="0.3">
      <c r="A6306" s="3"/>
      <c r="B6306" s="4"/>
      <c r="C6306" s="3"/>
      <c r="D6306" s="3">
        <f t="shared" si="245"/>
        <v>3100</v>
      </c>
      <c r="E6306" s="3">
        <v>464</v>
      </c>
      <c r="F6306" s="3">
        <f t="shared" si="244"/>
        <v>273.87071957112477</v>
      </c>
    </row>
    <row r="6307" spans="1:6" x14ac:dyDescent="0.3">
      <c r="A6307" s="3"/>
      <c r="B6307" s="4"/>
      <c r="C6307" s="3"/>
      <c r="D6307" s="3">
        <f t="shared" si="245"/>
        <v>3200</v>
      </c>
      <c r="E6307" s="3"/>
      <c r="F6307" s="3">
        <f t="shared" si="244"/>
        <v>0</v>
      </c>
    </row>
    <row r="6308" spans="1:6" x14ac:dyDescent="0.3">
      <c r="A6308" s="3"/>
      <c r="B6308" s="4"/>
      <c r="C6308" s="3"/>
      <c r="D6308" s="3">
        <f t="shared" si="245"/>
        <v>3300</v>
      </c>
      <c r="E6308" s="3">
        <v>462</v>
      </c>
      <c r="F6308" s="3">
        <f t="shared" si="244"/>
        <v>290.28316119169682</v>
      </c>
    </row>
    <row r="6309" spans="1:6" x14ac:dyDescent="0.3">
      <c r="A6309" s="3"/>
      <c r="B6309" s="4"/>
      <c r="C6309" s="3"/>
      <c r="D6309" s="3">
        <f t="shared" si="245"/>
        <v>3400</v>
      </c>
      <c r="E6309" s="3"/>
      <c r="F6309" s="3">
        <f t="shared" si="244"/>
        <v>0</v>
      </c>
    </row>
    <row r="6310" spans="1:6" x14ac:dyDescent="0.3">
      <c r="A6310" s="3"/>
      <c r="B6310" s="4"/>
      <c r="C6310" s="3"/>
      <c r="D6310" s="3">
        <f t="shared" si="245"/>
        <v>3500</v>
      </c>
      <c r="E6310" s="3">
        <v>451</v>
      </c>
      <c r="F6310" s="3">
        <f t="shared" si="244"/>
        <v>300.54569719342356</v>
      </c>
    </row>
    <row r="6311" spans="1:6" x14ac:dyDescent="0.3">
      <c r="A6311" s="3"/>
      <c r="B6311" s="4"/>
      <c r="C6311" s="3"/>
      <c r="D6311" s="3">
        <f t="shared" si="245"/>
        <v>3600</v>
      </c>
      <c r="E6311" s="3"/>
      <c r="F6311" s="3">
        <f t="shared" si="244"/>
        <v>0</v>
      </c>
    </row>
    <row r="6312" spans="1:6" x14ac:dyDescent="0.3">
      <c r="A6312" s="3"/>
      <c r="B6312" s="4"/>
      <c r="C6312" s="3"/>
      <c r="D6312" s="3">
        <f t="shared" si="245"/>
        <v>3700</v>
      </c>
      <c r="E6312" s="3">
        <v>447</v>
      </c>
      <c r="F6312" s="3">
        <f t="shared" si="244"/>
        <v>314.90182362255507</v>
      </c>
    </row>
    <row r="6313" spans="1:6" x14ac:dyDescent="0.3">
      <c r="A6313" s="3"/>
      <c r="B6313" s="4"/>
      <c r="C6313" s="3"/>
      <c r="D6313" s="3">
        <f t="shared" si="245"/>
        <v>3800</v>
      </c>
      <c r="E6313" s="3"/>
      <c r="F6313" s="3">
        <f t="shared" si="244"/>
        <v>0</v>
      </c>
    </row>
    <row r="6314" spans="1:6" x14ac:dyDescent="0.3">
      <c r="A6314" s="3"/>
      <c r="B6314" s="4"/>
      <c r="C6314" s="3"/>
      <c r="D6314" s="3">
        <f t="shared" si="245"/>
        <v>3900</v>
      </c>
      <c r="E6314" s="3">
        <v>468</v>
      </c>
      <c r="F6314" s="3">
        <f t="shared" si="244"/>
        <v>347.51726735346006</v>
      </c>
    </row>
    <row r="6315" spans="1:6" x14ac:dyDescent="0.3">
      <c r="A6315" s="3"/>
      <c r="B6315" s="4"/>
      <c r="C6315" s="3"/>
      <c r="D6315" s="3">
        <f t="shared" si="245"/>
        <v>4000</v>
      </c>
      <c r="E6315" s="3"/>
      <c r="F6315" s="3">
        <f t="shared" si="244"/>
        <v>0</v>
      </c>
    </row>
    <row r="6316" spans="1:6" x14ac:dyDescent="0.3">
      <c r="A6316" s="3"/>
      <c r="B6316" s="4"/>
      <c r="C6316" s="3"/>
      <c r="D6316" s="3">
        <f t="shared" si="245"/>
        <v>4100</v>
      </c>
      <c r="E6316" s="3">
        <v>489</v>
      </c>
      <c r="F6316" s="3">
        <f t="shared" si="244"/>
        <v>381.73206734437434</v>
      </c>
    </row>
    <row r="6317" spans="1:6" x14ac:dyDescent="0.3">
      <c r="A6317" s="3"/>
      <c r="B6317" s="4"/>
      <c r="C6317" s="3"/>
      <c r="D6317" s="3">
        <f t="shared" si="245"/>
        <v>4200</v>
      </c>
      <c r="E6317" s="3"/>
      <c r="F6317" s="3">
        <f t="shared" si="244"/>
        <v>0</v>
      </c>
    </row>
    <row r="6318" spans="1:6" x14ac:dyDescent="0.3">
      <c r="A6318" s="3"/>
      <c r="B6318" s="4"/>
      <c r="C6318" s="3"/>
      <c r="D6318" s="3">
        <f t="shared" si="245"/>
        <v>4300</v>
      </c>
      <c r="E6318" s="3">
        <v>502</v>
      </c>
      <c r="F6318" s="3">
        <f t="shared" si="244"/>
        <v>410.99647891145014</v>
      </c>
    </row>
    <row r="6319" spans="1:6" x14ac:dyDescent="0.3">
      <c r="A6319" s="3"/>
      <c r="B6319" s="4"/>
      <c r="C6319" s="3"/>
      <c r="D6319" s="3">
        <f t="shared" si="245"/>
        <v>4400</v>
      </c>
      <c r="E6319" s="3"/>
      <c r="F6319" s="3">
        <f t="shared" si="244"/>
        <v>0</v>
      </c>
    </row>
    <row r="6320" spans="1:6" x14ac:dyDescent="0.3">
      <c r="A6320" s="3"/>
      <c r="B6320" s="4"/>
      <c r="C6320" s="3"/>
      <c r="D6320" s="3">
        <f t="shared" si="245"/>
        <v>4500</v>
      </c>
      <c r="E6320" s="3">
        <v>506</v>
      </c>
      <c r="F6320" s="3">
        <f t="shared" si="244"/>
        <v>433.53978619539146</v>
      </c>
    </row>
    <row r="6321" spans="1:6" x14ac:dyDescent="0.3">
      <c r="A6321" s="3"/>
      <c r="B6321" s="4"/>
      <c r="C6321" s="3"/>
      <c r="D6321" s="3">
        <f t="shared" si="245"/>
        <v>4600</v>
      </c>
      <c r="E6321" s="3"/>
      <c r="F6321" s="3">
        <f t="shared" si="244"/>
        <v>0</v>
      </c>
    </row>
    <row r="6322" spans="1:6" x14ac:dyDescent="0.3">
      <c r="A6322" s="3"/>
      <c r="B6322" s="4"/>
      <c r="C6322" s="3"/>
      <c r="D6322" s="3">
        <f t="shared" si="245"/>
        <v>4700</v>
      </c>
      <c r="E6322" s="3">
        <v>508</v>
      </c>
      <c r="F6322" s="3">
        <f t="shared" si="244"/>
        <v>454.59797695218123</v>
      </c>
    </row>
    <row r="6323" spans="1:6" x14ac:dyDescent="0.3">
      <c r="A6323" s="3"/>
      <c r="B6323" s="4"/>
      <c r="C6323" s="3"/>
      <c r="D6323" s="3">
        <f t="shared" si="245"/>
        <v>4800</v>
      </c>
      <c r="E6323" s="3">
        <v>508</v>
      </c>
      <c r="F6323" s="3">
        <f t="shared" si="244"/>
        <v>464.27027433414253</v>
      </c>
    </row>
    <row r="6324" spans="1:6" x14ac:dyDescent="0.3">
      <c r="A6324" s="3"/>
      <c r="B6324" s="4"/>
      <c r="C6324" s="3"/>
      <c r="D6324" s="3">
        <f t="shared" si="245"/>
        <v>4900</v>
      </c>
      <c r="E6324" s="3">
        <v>508</v>
      </c>
      <c r="F6324" s="3">
        <f t="shared" si="244"/>
        <v>473.94257171610383</v>
      </c>
    </row>
    <row r="6325" spans="1:6" x14ac:dyDescent="0.3">
      <c r="A6325" s="3"/>
      <c r="B6325" s="4"/>
      <c r="C6325" s="3"/>
      <c r="D6325" s="3">
        <f t="shared" si="245"/>
        <v>5000</v>
      </c>
      <c r="E6325" s="3"/>
      <c r="F6325" s="3">
        <f t="shared" si="244"/>
        <v>0</v>
      </c>
    </row>
    <row r="6326" spans="1:6" x14ac:dyDescent="0.3">
      <c r="A6326" s="3"/>
      <c r="B6326" s="4"/>
      <c r="C6326" s="3"/>
      <c r="D6326" s="3">
        <f t="shared" si="245"/>
        <v>5100</v>
      </c>
      <c r="E6326" s="3">
        <v>506</v>
      </c>
      <c r="F6326" s="3">
        <f t="shared" si="244"/>
        <v>491.34509102144364</v>
      </c>
    </row>
    <row r="6327" spans="1:6" x14ac:dyDescent="0.3">
      <c r="A6327" s="3"/>
      <c r="B6327" s="4"/>
      <c r="C6327" s="3"/>
      <c r="D6327" s="3">
        <f t="shared" si="245"/>
        <v>5200</v>
      </c>
      <c r="E6327" s="3"/>
      <c r="F6327" s="3">
        <f t="shared" si="244"/>
        <v>0</v>
      </c>
    </row>
    <row r="6328" spans="1:6" x14ac:dyDescent="0.3">
      <c r="A6328" s="3"/>
      <c r="B6328" s="4"/>
      <c r="C6328" s="3"/>
      <c r="D6328" s="3">
        <f t="shared" si="245"/>
        <v>5300</v>
      </c>
      <c r="E6328" s="3">
        <v>502</v>
      </c>
      <c r="F6328" s="3">
        <f t="shared" si="244"/>
        <v>506.57705540248509</v>
      </c>
    </row>
    <row r="6329" spans="1:6" x14ac:dyDescent="0.3">
      <c r="A6329" s="3"/>
      <c r="B6329" s="4"/>
      <c r="C6329" s="3"/>
      <c r="D6329" s="3">
        <f t="shared" si="245"/>
        <v>5400</v>
      </c>
      <c r="E6329" s="3"/>
      <c r="F6329" s="3">
        <f t="shared" si="244"/>
        <v>0</v>
      </c>
    </row>
    <row r="6330" spans="1:6" x14ac:dyDescent="0.3">
      <c r="A6330" s="3"/>
      <c r="B6330" s="4"/>
      <c r="C6330" s="3"/>
      <c r="D6330" s="3">
        <f t="shared" si="245"/>
        <v>5500</v>
      </c>
      <c r="E6330" s="3">
        <v>494</v>
      </c>
      <c r="F6330" s="3">
        <f t="shared" si="244"/>
        <v>517.31559029111941</v>
      </c>
    </row>
    <row r="6331" spans="1:6" x14ac:dyDescent="0.3">
      <c r="A6331" s="3"/>
      <c r="B6331" s="4"/>
      <c r="C6331" s="3"/>
      <c r="D6331" s="3">
        <f t="shared" si="245"/>
        <v>5600</v>
      </c>
      <c r="E6331" s="3"/>
      <c r="F6331" s="3">
        <f t="shared" si="244"/>
        <v>0</v>
      </c>
    </row>
    <row r="6332" spans="1:6" x14ac:dyDescent="0.3">
      <c r="A6332" s="3"/>
      <c r="B6332" s="4"/>
      <c r="C6332" s="3"/>
      <c r="D6332" s="3">
        <f t="shared" si="245"/>
        <v>5700</v>
      </c>
      <c r="E6332" s="3">
        <v>487</v>
      </c>
      <c r="F6332" s="3">
        <f t="shared" si="244"/>
        <v>528.53012406666107</v>
      </c>
    </row>
    <row r="6333" spans="1:6" x14ac:dyDescent="0.3">
      <c r="A6333" s="3"/>
      <c r="B6333" s="4"/>
      <c r="C6333" s="3"/>
      <c r="D6333" s="3">
        <f t="shared" si="245"/>
        <v>5800</v>
      </c>
      <c r="E6333" s="3"/>
      <c r="F6333" s="3">
        <f t="shared" si="244"/>
        <v>0</v>
      </c>
    </row>
    <row r="6334" spans="1:6" x14ac:dyDescent="0.3">
      <c r="A6334" s="3"/>
      <c r="B6334" s="4"/>
      <c r="C6334" s="3"/>
      <c r="D6334" s="3">
        <f t="shared" si="245"/>
        <v>5900</v>
      </c>
      <c r="E6334" s="3">
        <v>476</v>
      </c>
      <c r="F6334" s="3">
        <f t="shared" si="244"/>
        <v>534.71810959645916</v>
      </c>
    </row>
    <row r="6335" spans="1:6" x14ac:dyDescent="0.3">
      <c r="A6335" s="3"/>
      <c r="B6335" s="4"/>
      <c r="C6335" s="3"/>
      <c r="D6335" s="3">
        <f t="shared" si="245"/>
        <v>6000</v>
      </c>
      <c r="E6335" s="3"/>
      <c r="F6335" s="3">
        <f t="shared" si="244"/>
        <v>0</v>
      </c>
    </row>
    <row r="6336" spans="1:6" x14ac:dyDescent="0.3">
      <c r="A6336" s="3"/>
      <c r="B6336" s="4"/>
      <c r="C6336" s="3"/>
      <c r="D6336" s="3">
        <f t="shared" si="245"/>
        <v>6100</v>
      </c>
      <c r="E6336" s="3">
        <v>465</v>
      </c>
      <c r="F6336" s="3">
        <f t="shared" si="244"/>
        <v>540.06833708529985</v>
      </c>
    </row>
    <row r="6337" spans="1:6" x14ac:dyDescent="0.3">
      <c r="A6337" s="3"/>
      <c r="B6337" s="4"/>
      <c r="C6337" s="3"/>
      <c r="D6337" s="3">
        <f t="shared" si="245"/>
        <v>6200</v>
      </c>
      <c r="E6337" s="3"/>
      <c r="F6337" s="3">
        <f t="shared" si="244"/>
        <v>0</v>
      </c>
    </row>
    <row r="6338" spans="1:6" x14ac:dyDescent="0.3">
      <c r="A6338" s="3"/>
      <c r="B6338" s="4"/>
      <c r="C6338" s="3"/>
      <c r="D6338" s="3">
        <f t="shared" si="245"/>
        <v>6300</v>
      </c>
      <c r="E6338" s="3">
        <v>448</v>
      </c>
      <c r="F6338" s="3">
        <f t="shared" si="244"/>
        <v>537.38370336314131</v>
      </c>
    </row>
    <row r="6339" spans="1:6" x14ac:dyDescent="0.3">
      <c r="A6339" s="3"/>
      <c r="B6339" s="4"/>
      <c r="C6339" s="3"/>
      <c r="D6339" s="3">
        <f t="shared" si="245"/>
        <v>6400</v>
      </c>
      <c r="E6339" s="3"/>
      <c r="F6339" s="3">
        <f t="shared" si="244"/>
        <v>0</v>
      </c>
    </row>
    <row r="6340" spans="1:6" x14ac:dyDescent="0.3">
      <c r="A6340" s="3"/>
      <c r="B6340" s="4"/>
      <c r="C6340" s="3"/>
      <c r="D6340" s="3">
        <f t="shared" si="245"/>
        <v>6500</v>
      </c>
      <c r="E6340" s="3">
        <v>433</v>
      </c>
      <c r="F6340" s="3">
        <f t="shared" si="244"/>
        <v>535.87954688051354</v>
      </c>
    </row>
    <row r="6341" spans="1:6" x14ac:dyDescent="0.3">
      <c r="A6341" s="3"/>
      <c r="B6341" s="4"/>
      <c r="C6341" s="3"/>
      <c r="D6341" s="3">
        <f t="shared" si="245"/>
        <v>6600</v>
      </c>
      <c r="E6341" s="3"/>
      <c r="F6341" s="3">
        <f t="shared" si="244"/>
        <v>0</v>
      </c>
    </row>
    <row r="6342" spans="1:6" x14ac:dyDescent="0.3">
      <c r="A6342" s="3"/>
      <c r="B6342" s="4"/>
      <c r="C6342" s="3"/>
      <c r="D6342" s="3">
        <f t="shared" si="245"/>
        <v>6700</v>
      </c>
      <c r="E6342" s="3"/>
      <c r="F6342" s="3">
        <f t="shared" si="244"/>
        <v>0</v>
      </c>
    </row>
    <row r="6343" spans="1:6" x14ac:dyDescent="0.3">
      <c r="A6343" s="3"/>
      <c r="B6343" s="4"/>
      <c r="C6343" s="3"/>
      <c r="D6343" s="3">
        <f t="shared" si="245"/>
        <v>6800</v>
      </c>
      <c r="E6343" s="3"/>
      <c r="F6343" s="3">
        <f t="shared" si="244"/>
        <v>0</v>
      </c>
    </row>
    <row r="6344" spans="1:6" x14ac:dyDescent="0.3">
      <c r="A6344" s="3"/>
      <c r="B6344" s="4"/>
      <c r="C6344" s="3"/>
      <c r="D6344" s="3">
        <f t="shared" si="245"/>
        <v>6900</v>
      </c>
      <c r="E6344" s="3"/>
      <c r="F6344" s="3">
        <f t="shared" si="244"/>
        <v>0</v>
      </c>
    </row>
    <row r="6345" spans="1:6" x14ac:dyDescent="0.3">
      <c r="A6345" s="3"/>
      <c r="B6345" s="4"/>
      <c r="C6345" s="3"/>
      <c r="D6345" s="3">
        <f t="shared" si="245"/>
        <v>7000</v>
      </c>
      <c r="E6345" s="3"/>
      <c r="F6345" s="3">
        <f t="shared" si="244"/>
        <v>0</v>
      </c>
    </row>
    <row r="6346" spans="1:6" ht="43.2" x14ac:dyDescent="0.3">
      <c r="A6346" s="3"/>
      <c r="B6346" s="4" t="s">
        <v>51</v>
      </c>
      <c r="C6346" s="3" t="s">
        <v>85</v>
      </c>
      <c r="D6346" s="4" t="s">
        <v>272</v>
      </c>
      <c r="E6346" s="3">
        <v>4.25</v>
      </c>
    </row>
    <row r="6347" spans="1:6" x14ac:dyDescent="0.3">
      <c r="A6347" s="3"/>
      <c r="B6347" s="4"/>
      <c r="C6347" s="3">
        <v>11.3</v>
      </c>
      <c r="D6347" s="4" t="s">
        <v>273</v>
      </c>
      <c r="E6347" s="3">
        <v>4.2510000000000003</v>
      </c>
    </row>
    <row r="6348" spans="1:6" x14ac:dyDescent="0.3">
      <c r="A6348" s="3"/>
      <c r="B6348" s="4"/>
      <c r="C6348" s="3"/>
      <c r="D6348" s="4" t="s">
        <v>274</v>
      </c>
      <c r="E6348" s="3">
        <v>2.25</v>
      </c>
    </row>
    <row r="6349" spans="1:6" x14ac:dyDescent="0.3">
      <c r="A6349" s="3"/>
      <c r="B6349" s="4"/>
      <c r="C6349" s="3"/>
      <c r="D6349" s="4" t="s">
        <v>275</v>
      </c>
      <c r="E6349" s="3">
        <v>260</v>
      </c>
    </row>
    <row r="6350" spans="1:6" x14ac:dyDescent="0.3">
      <c r="A6350" s="3"/>
      <c r="B6350" s="4"/>
      <c r="C6350" s="3"/>
      <c r="D6350" s="4" t="s">
        <v>276</v>
      </c>
      <c r="E6350" s="3">
        <v>0.63500000000000001</v>
      </c>
    </row>
    <row r="6351" spans="1:6" ht="28.8" x14ac:dyDescent="0.3">
      <c r="A6351" s="3"/>
      <c r="B6351" s="4"/>
      <c r="C6351" s="3"/>
      <c r="D6351" s="4" t="s">
        <v>277</v>
      </c>
      <c r="E6351" s="3">
        <v>483</v>
      </c>
    </row>
    <row r="6352" spans="1:6" x14ac:dyDescent="0.3">
      <c r="A6352" s="3"/>
      <c r="B6352" s="4"/>
      <c r="C6352" s="3"/>
      <c r="D6352" s="3">
        <v>2500</v>
      </c>
      <c r="E6352" s="3">
        <v>502</v>
      </c>
      <c r="F6352" s="3">
        <f>E6352*D6352*2*PI()/60/550</f>
        <v>238.95144122758731</v>
      </c>
    </row>
    <row r="6353" spans="1:6" x14ac:dyDescent="0.3">
      <c r="A6353" s="3"/>
      <c r="B6353" s="4"/>
      <c r="C6353" s="3"/>
      <c r="D6353" s="3">
        <f>2600</f>
        <v>2600</v>
      </c>
      <c r="E6353" s="3"/>
      <c r="F6353" s="3">
        <f t="shared" ref="F6353:F6397" si="246">E6353*D6353*2*PI()/60/550</f>
        <v>0</v>
      </c>
    </row>
    <row r="6354" spans="1:6" x14ac:dyDescent="0.3">
      <c r="A6354" s="3"/>
      <c r="B6354" s="4"/>
      <c r="C6354" s="3"/>
      <c r="D6354" s="3">
        <f t="shared" ref="D6354:D6397" si="247">D6353+100</f>
        <v>2700</v>
      </c>
      <c r="E6354" s="3">
        <v>505</v>
      </c>
      <c r="F6354" s="3">
        <f t="shared" si="246"/>
        <v>259.60979291937474</v>
      </c>
    </row>
    <row r="6355" spans="1:6" x14ac:dyDescent="0.3">
      <c r="A6355" s="3"/>
      <c r="B6355" s="4"/>
      <c r="C6355" s="3"/>
      <c r="D6355" s="3">
        <f t="shared" si="247"/>
        <v>2800</v>
      </c>
      <c r="E6355" s="3"/>
      <c r="F6355" s="3">
        <f t="shared" si="246"/>
        <v>0</v>
      </c>
    </row>
    <row r="6356" spans="1:6" x14ac:dyDescent="0.3">
      <c r="A6356" s="3"/>
      <c r="B6356" s="4"/>
      <c r="C6356" s="3"/>
      <c r="D6356" s="3">
        <f t="shared" si="247"/>
        <v>2900</v>
      </c>
      <c r="E6356" s="3">
        <v>492</v>
      </c>
      <c r="F6356" s="3">
        <f t="shared" si="246"/>
        <v>271.66208473587375</v>
      </c>
    </row>
    <row r="6357" spans="1:6" x14ac:dyDescent="0.3">
      <c r="A6357" s="3"/>
      <c r="B6357" s="4"/>
      <c r="C6357" s="3"/>
      <c r="D6357" s="3">
        <f>D6356+100</f>
        <v>3000</v>
      </c>
      <c r="E6357" s="3"/>
      <c r="F6357" s="3">
        <f t="shared" si="246"/>
        <v>0</v>
      </c>
    </row>
    <row r="6358" spans="1:6" x14ac:dyDescent="0.3">
      <c r="A6358" s="3"/>
      <c r="B6358" s="4"/>
      <c r="C6358" s="3"/>
      <c r="D6358" s="3">
        <f t="shared" si="247"/>
        <v>3100</v>
      </c>
      <c r="E6358" s="3">
        <v>487</v>
      </c>
      <c r="F6358" s="3">
        <f t="shared" si="246"/>
        <v>287.44620782572792</v>
      </c>
    </row>
    <row r="6359" spans="1:6" x14ac:dyDescent="0.3">
      <c r="A6359" s="3"/>
      <c r="B6359" s="4"/>
      <c r="C6359" s="3"/>
      <c r="D6359" s="3">
        <f t="shared" si="247"/>
        <v>3200</v>
      </c>
      <c r="E6359" s="3"/>
      <c r="F6359" s="3">
        <f t="shared" si="246"/>
        <v>0</v>
      </c>
    </row>
    <row r="6360" spans="1:6" x14ac:dyDescent="0.3">
      <c r="A6360" s="3"/>
      <c r="B6360" s="4"/>
      <c r="C6360" s="3"/>
      <c r="D6360" s="3">
        <f t="shared" si="247"/>
        <v>3300</v>
      </c>
      <c r="E6360" s="3">
        <v>508</v>
      </c>
      <c r="F6360" s="3">
        <f t="shared" si="246"/>
        <v>319.18581360472297</v>
      </c>
    </row>
    <row r="6361" spans="1:6" x14ac:dyDescent="0.3">
      <c r="A6361" s="3"/>
      <c r="B6361" s="4"/>
      <c r="C6361" s="3"/>
      <c r="D6361" s="3">
        <f t="shared" si="247"/>
        <v>3400</v>
      </c>
      <c r="E6361" s="3"/>
      <c r="F6361" s="3">
        <f t="shared" si="246"/>
        <v>0</v>
      </c>
    </row>
    <row r="6362" spans="1:6" x14ac:dyDescent="0.3">
      <c r="A6362" s="3"/>
      <c r="B6362" s="4"/>
      <c r="C6362" s="3"/>
      <c r="D6362" s="3">
        <f t="shared" si="247"/>
        <v>3500</v>
      </c>
      <c r="E6362" s="3">
        <v>530</v>
      </c>
      <c r="F6362" s="3">
        <f t="shared" si="246"/>
        <v>353.1911740853979</v>
      </c>
    </row>
    <row r="6363" spans="1:6" x14ac:dyDescent="0.3">
      <c r="A6363" s="3"/>
      <c r="B6363" s="4"/>
      <c r="C6363" s="3"/>
      <c r="D6363" s="3">
        <f t="shared" si="247"/>
        <v>3600</v>
      </c>
      <c r="E6363" s="3"/>
      <c r="F6363" s="3">
        <f t="shared" si="246"/>
        <v>0</v>
      </c>
    </row>
    <row r="6364" spans="1:6" x14ac:dyDescent="0.3">
      <c r="A6364" s="3"/>
      <c r="B6364" s="4"/>
      <c r="C6364" s="3"/>
      <c r="D6364" s="3">
        <f t="shared" si="247"/>
        <v>3700</v>
      </c>
      <c r="E6364" s="3">
        <v>539</v>
      </c>
      <c r="F6364" s="3">
        <f t="shared" si="246"/>
        <v>379.71383206388634</v>
      </c>
    </row>
    <row r="6365" spans="1:6" x14ac:dyDescent="0.3">
      <c r="A6365" s="3"/>
      <c r="B6365" s="4"/>
      <c r="C6365" s="3"/>
      <c r="D6365" s="3">
        <f t="shared" si="247"/>
        <v>3800</v>
      </c>
      <c r="E6365" s="3"/>
      <c r="F6365" s="3">
        <f t="shared" si="246"/>
        <v>0</v>
      </c>
    </row>
    <row r="6366" spans="1:6" x14ac:dyDescent="0.3">
      <c r="A6366" s="3"/>
      <c r="B6366" s="4"/>
      <c r="C6366" s="3"/>
      <c r="D6366" s="3">
        <f t="shared" si="247"/>
        <v>3900</v>
      </c>
      <c r="E6366" s="3">
        <v>547</v>
      </c>
      <c r="F6366" s="3">
        <f t="shared" si="246"/>
        <v>406.17937017594573</v>
      </c>
    </row>
    <row r="6367" spans="1:6" x14ac:dyDescent="0.3">
      <c r="A6367" s="3"/>
      <c r="B6367" s="4"/>
      <c r="C6367" s="3"/>
      <c r="D6367" s="3">
        <f t="shared" si="247"/>
        <v>4000</v>
      </c>
      <c r="E6367" s="3"/>
      <c r="F6367" s="3">
        <f t="shared" si="246"/>
        <v>0</v>
      </c>
    </row>
    <row r="6368" spans="1:6" x14ac:dyDescent="0.3">
      <c r="A6368" s="3"/>
      <c r="B6368" s="4"/>
      <c r="C6368" s="3"/>
      <c r="D6368" s="3">
        <f t="shared" si="247"/>
        <v>4100</v>
      </c>
      <c r="E6368" s="3">
        <v>571</v>
      </c>
      <c r="F6368" s="3">
        <f t="shared" si="246"/>
        <v>445.74439765570088</v>
      </c>
    </row>
    <row r="6369" spans="1:6" x14ac:dyDescent="0.3">
      <c r="A6369" s="3"/>
      <c r="B6369" s="4"/>
      <c r="C6369" s="3"/>
      <c r="D6369" s="3">
        <f t="shared" si="247"/>
        <v>4200</v>
      </c>
      <c r="E6369" s="3"/>
      <c r="F6369" s="3">
        <f t="shared" si="246"/>
        <v>0</v>
      </c>
    </row>
    <row r="6370" spans="1:6" x14ac:dyDescent="0.3">
      <c r="A6370" s="3"/>
      <c r="B6370" s="4"/>
      <c r="C6370" s="3"/>
      <c r="D6370" s="3">
        <f t="shared" si="247"/>
        <v>4300</v>
      </c>
      <c r="E6370" s="3">
        <v>595</v>
      </c>
      <c r="F6370" s="3">
        <f t="shared" si="246"/>
        <v>487.13726086118101</v>
      </c>
    </row>
    <row r="6371" spans="1:6" x14ac:dyDescent="0.3">
      <c r="A6371" s="3"/>
      <c r="B6371" s="4"/>
      <c r="C6371" s="3"/>
      <c r="D6371" s="3">
        <f t="shared" si="247"/>
        <v>4400</v>
      </c>
      <c r="E6371" s="3"/>
      <c r="F6371" s="3">
        <f t="shared" si="246"/>
        <v>0</v>
      </c>
    </row>
    <row r="6372" spans="1:6" x14ac:dyDescent="0.3">
      <c r="A6372" s="3"/>
      <c r="B6372" s="4"/>
      <c r="C6372" s="3"/>
      <c r="D6372" s="3">
        <f t="shared" si="247"/>
        <v>4500</v>
      </c>
      <c r="E6372" s="3">
        <v>610</v>
      </c>
      <c r="F6372" s="3">
        <f t="shared" si="246"/>
        <v>522.64677782448382</v>
      </c>
    </row>
    <row r="6373" spans="1:6" x14ac:dyDescent="0.3">
      <c r="A6373" s="3"/>
      <c r="B6373" s="4"/>
      <c r="C6373" s="3"/>
      <c r="D6373" s="3">
        <f t="shared" si="247"/>
        <v>4600</v>
      </c>
      <c r="E6373" s="3"/>
      <c r="F6373" s="3">
        <f t="shared" si="246"/>
        <v>0</v>
      </c>
    </row>
    <row r="6374" spans="1:6" x14ac:dyDescent="0.3">
      <c r="A6374" s="3"/>
      <c r="B6374" s="4"/>
      <c r="C6374" s="3"/>
      <c r="D6374" s="3">
        <f t="shared" si="247"/>
        <v>4700</v>
      </c>
      <c r="E6374" s="3">
        <v>619</v>
      </c>
      <c r="F6374" s="3">
        <f t="shared" si="246"/>
        <v>553.92942467204762</v>
      </c>
    </row>
    <row r="6375" spans="1:6" x14ac:dyDescent="0.3">
      <c r="A6375" s="3"/>
      <c r="B6375" s="4"/>
      <c r="C6375" s="3"/>
      <c r="D6375" s="3">
        <f t="shared" si="247"/>
        <v>4800</v>
      </c>
      <c r="E6375" s="3">
        <v>621</v>
      </c>
      <c r="F6375" s="3">
        <f t="shared" si="246"/>
        <v>567.54299283760338</v>
      </c>
    </row>
    <row r="6376" spans="1:6" x14ac:dyDescent="0.3">
      <c r="A6376" s="3"/>
      <c r="B6376" s="4"/>
      <c r="C6376" s="3"/>
      <c r="D6376" s="3">
        <f t="shared" si="247"/>
        <v>4900</v>
      </c>
      <c r="E6376" s="3">
        <v>621</v>
      </c>
      <c r="F6376" s="3">
        <f t="shared" si="246"/>
        <v>579.36680518838671</v>
      </c>
    </row>
    <row r="6377" spans="1:6" x14ac:dyDescent="0.3">
      <c r="A6377" s="3"/>
      <c r="B6377" s="4"/>
      <c r="C6377" s="3"/>
      <c r="D6377" s="3">
        <f t="shared" si="247"/>
        <v>5000</v>
      </c>
      <c r="E6377" s="3"/>
      <c r="F6377" s="3">
        <f t="shared" si="246"/>
        <v>0</v>
      </c>
    </row>
    <row r="6378" spans="1:6" x14ac:dyDescent="0.3">
      <c r="A6378" s="3"/>
      <c r="B6378" s="4"/>
      <c r="C6378" s="3"/>
      <c r="D6378" s="3">
        <f t="shared" si="247"/>
        <v>5100</v>
      </c>
      <c r="E6378" s="3">
        <v>618</v>
      </c>
      <c r="F6378" s="3">
        <f t="shared" si="246"/>
        <v>600.10131670207943</v>
      </c>
    </row>
    <row r="6379" spans="1:6" x14ac:dyDescent="0.3">
      <c r="A6379" s="3"/>
      <c r="B6379" s="4"/>
      <c r="C6379" s="3"/>
      <c r="D6379" s="3">
        <f t="shared" si="247"/>
        <v>5200</v>
      </c>
      <c r="E6379" s="3"/>
      <c r="F6379" s="3">
        <f t="shared" si="246"/>
        <v>0</v>
      </c>
    </row>
    <row r="6380" spans="1:6" x14ac:dyDescent="0.3">
      <c r="A6380" s="3"/>
      <c r="B6380" s="4"/>
      <c r="C6380" s="3"/>
      <c r="D6380" s="3">
        <f t="shared" si="247"/>
        <v>5300</v>
      </c>
      <c r="E6380" s="3">
        <v>616</v>
      </c>
      <c r="F6380" s="3">
        <f t="shared" si="246"/>
        <v>621.6164663903005</v>
      </c>
    </row>
    <row r="6381" spans="1:6" x14ac:dyDescent="0.3">
      <c r="A6381" s="3"/>
      <c r="B6381" s="4"/>
      <c r="C6381" s="3"/>
      <c r="D6381" s="3">
        <f t="shared" si="247"/>
        <v>5400</v>
      </c>
      <c r="E6381" s="3"/>
      <c r="F6381" s="3">
        <f t="shared" si="246"/>
        <v>0</v>
      </c>
    </row>
    <row r="6382" spans="1:6" x14ac:dyDescent="0.3">
      <c r="A6382" s="3"/>
      <c r="B6382" s="4"/>
      <c r="C6382" s="3"/>
      <c r="D6382" s="3">
        <f t="shared" si="247"/>
        <v>5500</v>
      </c>
      <c r="E6382" s="3">
        <v>612</v>
      </c>
      <c r="F6382" s="3">
        <f t="shared" si="246"/>
        <v>640.88490133231778</v>
      </c>
    </row>
    <row r="6383" spans="1:6" x14ac:dyDescent="0.3">
      <c r="A6383" s="3"/>
      <c r="B6383" s="4"/>
      <c r="C6383" s="3"/>
      <c r="D6383" s="3">
        <f t="shared" si="247"/>
        <v>5600</v>
      </c>
      <c r="E6383" s="3"/>
      <c r="F6383" s="3">
        <f t="shared" si="246"/>
        <v>0</v>
      </c>
    </row>
    <row r="6384" spans="1:6" x14ac:dyDescent="0.3">
      <c r="A6384" s="3"/>
      <c r="B6384" s="4"/>
      <c r="C6384" s="3"/>
      <c r="D6384" s="3">
        <f t="shared" si="247"/>
        <v>5700</v>
      </c>
      <c r="E6384" s="3">
        <v>606</v>
      </c>
      <c r="F6384" s="3">
        <f t="shared" si="246"/>
        <v>657.67814206241599</v>
      </c>
    </row>
    <row r="6385" spans="1:6" x14ac:dyDescent="0.3">
      <c r="A6385" s="3"/>
      <c r="B6385" s="4"/>
      <c r="C6385" s="3"/>
      <c r="D6385" s="3">
        <f t="shared" si="247"/>
        <v>5800</v>
      </c>
      <c r="E6385" s="3"/>
      <c r="F6385" s="3">
        <f t="shared" si="246"/>
        <v>0</v>
      </c>
    </row>
    <row r="6386" spans="1:6" x14ac:dyDescent="0.3">
      <c r="A6386" s="3"/>
      <c r="B6386" s="4"/>
      <c r="C6386" s="3"/>
      <c r="D6386" s="3">
        <f t="shared" si="247"/>
        <v>5900</v>
      </c>
      <c r="E6386" s="3">
        <v>597</v>
      </c>
      <c r="F6386" s="3">
        <f t="shared" si="246"/>
        <v>670.64435174177754</v>
      </c>
    </row>
    <row r="6387" spans="1:6" x14ac:dyDescent="0.3">
      <c r="A6387" s="3"/>
      <c r="B6387" s="4"/>
      <c r="C6387" s="3"/>
      <c r="D6387" s="3">
        <f t="shared" si="247"/>
        <v>6000</v>
      </c>
      <c r="E6387" s="3"/>
      <c r="F6387" s="3">
        <f t="shared" si="246"/>
        <v>0</v>
      </c>
    </row>
    <row r="6388" spans="1:6" x14ac:dyDescent="0.3">
      <c r="A6388" s="3"/>
      <c r="B6388" s="4"/>
      <c r="C6388" s="3"/>
      <c r="D6388" s="3">
        <f t="shared" si="247"/>
        <v>6100</v>
      </c>
      <c r="E6388" s="3">
        <v>588</v>
      </c>
      <c r="F6388" s="3">
        <f t="shared" si="246"/>
        <v>682.92512302399211</v>
      </c>
    </row>
    <row r="6389" spans="1:6" x14ac:dyDescent="0.3">
      <c r="A6389" s="3"/>
      <c r="B6389" s="4"/>
      <c r="C6389" s="3"/>
      <c r="D6389" s="3">
        <f t="shared" si="247"/>
        <v>6200</v>
      </c>
      <c r="E6389" s="3"/>
      <c r="F6389" s="3">
        <f t="shared" si="246"/>
        <v>0</v>
      </c>
    </row>
    <row r="6390" spans="1:6" x14ac:dyDescent="0.3">
      <c r="A6390" s="3"/>
      <c r="B6390" s="4"/>
      <c r="C6390" s="3"/>
      <c r="D6390" s="3">
        <f t="shared" si="247"/>
        <v>6300</v>
      </c>
      <c r="E6390" s="3">
        <v>577</v>
      </c>
      <c r="F6390" s="3">
        <f t="shared" si="246"/>
        <v>692.12142151904584</v>
      </c>
    </row>
    <row r="6391" spans="1:6" x14ac:dyDescent="0.3">
      <c r="A6391" s="3"/>
      <c r="B6391" s="4"/>
      <c r="C6391" s="3"/>
      <c r="D6391" s="3">
        <f t="shared" si="247"/>
        <v>6400</v>
      </c>
      <c r="E6391" s="3"/>
      <c r="F6391" s="3">
        <f t="shared" si="246"/>
        <v>0</v>
      </c>
    </row>
    <row r="6392" spans="1:6" x14ac:dyDescent="0.3">
      <c r="A6392" s="3"/>
      <c r="B6392" s="4"/>
      <c r="C6392" s="3"/>
      <c r="D6392" s="3">
        <f t="shared" si="247"/>
        <v>6500</v>
      </c>
      <c r="E6392" s="3">
        <v>562</v>
      </c>
      <c r="F6392" s="3">
        <f t="shared" si="246"/>
        <v>695.5295735493039</v>
      </c>
    </row>
    <row r="6393" spans="1:6" x14ac:dyDescent="0.3">
      <c r="A6393" s="3"/>
      <c r="B6393" s="4"/>
      <c r="C6393" s="3"/>
      <c r="D6393" s="3">
        <f t="shared" si="247"/>
        <v>6600</v>
      </c>
      <c r="E6393" s="3"/>
      <c r="F6393" s="3">
        <f t="shared" si="246"/>
        <v>0</v>
      </c>
    </row>
    <row r="6394" spans="1:6" x14ac:dyDescent="0.3">
      <c r="A6394" s="3"/>
      <c r="B6394" s="4"/>
      <c r="C6394" s="3"/>
      <c r="D6394" s="3">
        <f t="shared" si="247"/>
        <v>6700</v>
      </c>
      <c r="E6394" s="3"/>
      <c r="F6394" s="3">
        <f t="shared" si="246"/>
        <v>0</v>
      </c>
    </row>
    <row r="6395" spans="1:6" x14ac:dyDescent="0.3">
      <c r="A6395" s="3"/>
      <c r="B6395" s="4"/>
      <c r="C6395" s="3"/>
      <c r="D6395" s="3">
        <f t="shared" si="247"/>
        <v>6800</v>
      </c>
      <c r="E6395" s="3"/>
      <c r="F6395" s="3">
        <f t="shared" si="246"/>
        <v>0</v>
      </c>
    </row>
    <row r="6396" spans="1:6" x14ac:dyDescent="0.3">
      <c r="A6396" s="3"/>
      <c r="B6396" s="4"/>
      <c r="C6396" s="3"/>
      <c r="D6396" s="3">
        <f t="shared" si="247"/>
        <v>6900</v>
      </c>
      <c r="E6396" s="3"/>
      <c r="F6396" s="3">
        <f t="shared" si="246"/>
        <v>0</v>
      </c>
    </row>
    <row r="6397" spans="1:6" x14ac:dyDescent="0.3">
      <c r="A6397" s="3"/>
      <c r="B6397" s="4"/>
      <c r="C6397" s="3"/>
      <c r="D6397" s="3">
        <f t="shared" si="247"/>
        <v>7000</v>
      </c>
      <c r="E6397" s="3"/>
      <c r="F6397" s="3">
        <f t="shared" si="246"/>
        <v>0</v>
      </c>
    </row>
    <row r="6398" spans="1:6" ht="43.2" x14ac:dyDescent="0.3">
      <c r="A6398" s="3"/>
      <c r="B6398" s="4" t="s">
        <v>51</v>
      </c>
      <c r="C6398" s="3" t="s">
        <v>72</v>
      </c>
      <c r="D6398" s="4" t="s">
        <v>272</v>
      </c>
      <c r="E6398" s="3">
        <v>4.25</v>
      </c>
    </row>
    <row r="6399" spans="1:6" x14ac:dyDescent="0.3">
      <c r="A6399" s="3"/>
      <c r="B6399" s="4"/>
      <c r="C6399" s="3">
        <v>10.4</v>
      </c>
      <c r="D6399" s="4" t="s">
        <v>273</v>
      </c>
      <c r="E6399" s="3">
        <v>4.03</v>
      </c>
    </row>
    <row r="6400" spans="1:6" x14ac:dyDescent="0.3">
      <c r="A6400" s="3"/>
      <c r="B6400" s="4"/>
      <c r="C6400" s="3"/>
      <c r="D6400" s="4" t="s">
        <v>274</v>
      </c>
      <c r="E6400" s="3">
        <v>2.1</v>
      </c>
    </row>
    <row r="6401" spans="1:6" x14ac:dyDescent="0.3">
      <c r="A6401" s="3"/>
      <c r="B6401" s="4"/>
      <c r="C6401" s="3"/>
      <c r="D6401" s="4" t="s">
        <v>275</v>
      </c>
      <c r="E6401" s="3">
        <v>246</v>
      </c>
    </row>
    <row r="6402" spans="1:6" x14ac:dyDescent="0.3">
      <c r="A6402" s="3"/>
      <c r="B6402" s="4"/>
      <c r="C6402" s="3"/>
      <c r="D6402" s="4" t="s">
        <v>276</v>
      </c>
      <c r="E6402" s="3">
        <v>0.64400000000000002</v>
      </c>
    </row>
    <row r="6403" spans="1:6" ht="28.8" x14ac:dyDescent="0.3">
      <c r="A6403" s="3"/>
      <c r="B6403" s="4"/>
      <c r="C6403" s="3"/>
      <c r="D6403" s="4" t="s">
        <v>277</v>
      </c>
      <c r="E6403" s="3">
        <v>434</v>
      </c>
    </row>
    <row r="6404" spans="1:6" x14ac:dyDescent="0.3">
      <c r="A6404" s="3"/>
      <c r="B6404" s="4"/>
      <c r="C6404" s="3"/>
      <c r="D6404" s="3">
        <v>2500</v>
      </c>
      <c r="E6404" s="3">
        <v>470</v>
      </c>
      <c r="F6404" s="3">
        <f>E6404*D6404*2*PI()/60/550</f>
        <v>223.71947684654589</v>
      </c>
    </row>
    <row r="6405" spans="1:6" x14ac:dyDescent="0.3">
      <c r="A6405" s="3"/>
      <c r="B6405" s="4"/>
      <c r="C6405" s="3"/>
      <c r="D6405" s="3">
        <f>2600</f>
        <v>2600</v>
      </c>
      <c r="E6405" s="3"/>
      <c r="F6405" s="3">
        <f t="shared" ref="F6405:F6449" si="248">E6405*D6405*2*PI()/60/550</f>
        <v>0</v>
      </c>
    </row>
    <row r="6406" spans="1:6" x14ac:dyDescent="0.3">
      <c r="A6406" s="3"/>
      <c r="B6406" s="4"/>
      <c r="C6406" s="3"/>
      <c r="D6406" s="3">
        <f t="shared" ref="D6406:D6449" si="249">D6405+100</f>
        <v>2700</v>
      </c>
      <c r="E6406" s="3">
        <v>486</v>
      </c>
      <c r="F6406" s="3">
        <f t="shared" si="248"/>
        <v>249.84229576003193</v>
      </c>
    </row>
    <row r="6407" spans="1:6" x14ac:dyDescent="0.3">
      <c r="A6407" s="3"/>
      <c r="B6407" s="4"/>
      <c r="C6407" s="3"/>
      <c r="D6407" s="3">
        <f t="shared" si="249"/>
        <v>2800</v>
      </c>
      <c r="E6407" s="3"/>
      <c r="F6407" s="3">
        <f t="shared" si="248"/>
        <v>0</v>
      </c>
    </row>
    <row r="6408" spans="1:6" x14ac:dyDescent="0.3">
      <c r="A6408" s="3"/>
      <c r="B6408" s="4"/>
      <c r="C6408" s="3"/>
      <c r="D6408" s="3">
        <f t="shared" si="249"/>
        <v>2900</v>
      </c>
      <c r="E6408" s="3">
        <v>483</v>
      </c>
      <c r="F6408" s="3">
        <f t="shared" si="248"/>
        <v>266.69265635655904</v>
      </c>
    </row>
    <row r="6409" spans="1:6" x14ac:dyDescent="0.3">
      <c r="A6409" s="3"/>
      <c r="B6409" s="4"/>
      <c r="C6409" s="3"/>
      <c r="D6409" s="3">
        <f>D6408+100</f>
        <v>3000</v>
      </c>
      <c r="E6409" s="3"/>
      <c r="F6409" s="3">
        <f t="shared" si="248"/>
        <v>0</v>
      </c>
    </row>
    <row r="6410" spans="1:6" x14ac:dyDescent="0.3">
      <c r="A6410" s="3"/>
      <c r="B6410" s="4"/>
      <c r="C6410" s="3"/>
      <c r="D6410" s="3">
        <f t="shared" si="249"/>
        <v>3100</v>
      </c>
      <c r="E6410" s="3">
        <v>487</v>
      </c>
      <c r="F6410" s="3">
        <f t="shared" si="248"/>
        <v>287.44620782572792</v>
      </c>
    </row>
    <row r="6411" spans="1:6" x14ac:dyDescent="0.3">
      <c r="A6411" s="3"/>
      <c r="B6411" s="4"/>
      <c r="C6411" s="3"/>
      <c r="D6411" s="3">
        <f t="shared" si="249"/>
        <v>3200</v>
      </c>
      <c r="E6411" s="3"/>
      <c r="F6411" s="3">
        <f t="shared" si="248"/>
        <v>0</v>
      </c>
    </row>
    <row r="6412" spans="1:6" x14ac:dyDescent="0.3">
      <c r="A6412" s="3"/>
      <c r="B6412" s="4"/>
      <c r="C6412" s="3"/>
      <c r="D6412" s="3">
        <f t="shared" si="249"/>
        <v>3300</v>
      </c>
      <c r="E6412" s="3">
        <v>494</v>
      </c>
      <c r="F6412" s="3">
        <f t="shared" si="248"/>
        <v>310.38935417467155</v>
      </c>
    </row>
    <row r="6413" spans="1:6" x14ac:dyDescent="0.3">
      <c r="A6413" s="3"/>
      <c r="B6413" s="4"/>
      <c r="C6413" s="3"/>
      <c r="D6413" s="3">
        <f t="shared" si="249"/>
        <v>3400</v>
      </c>
      <c r="E6413" s="3"/>
      <c r="F6413" s="3">
        <f t="shared" si="248"/>
        <v>0</v>
      </c>
    </row>
    <row r="6414" spans="1:6" x14ac:dyDescent="0.3">
      <c r="A6414" s="3"/>
      <c r="B6414" s="4"/>
      <c r="C6414" s="3"/>
      <c r="D6414" s="3">
        <f t="shared" si="249"/>
        <v>3500</v>
      </c>
      <c r="E6414" s="3">
        <v>496</v>
      </c>
      <c r="F6414" s="3">
        <f t="shared" si="248"/>
        <v>330.53362706859883</v>
      </c>
    </row>
    <row r="6415" spans="1:6" x14ac:dyDescent="0.3">
      <c r="A6415" s="3"/>
      <c r="B6415" s="4"/>
      <c r="C6415" s="3"/>
      <c r="D6415" s="3">
        <f t="shared" si="249"/>
        <v>3600</v>
      </c>
      <c r="E6415" s="3"/>
      <c r="F6415" s="3">
        <f t="shared" si="248"/>
        <v>0</v>
      </c>
    </row>
    <row r="6416" spans="1:6" x14ac:dyDescent="0.3">
      <c r="A6416" s="3"/>
      <c r="B6416" s="4"/>
      <c r="C6416" s="3"/>
      <c r="D6416" s="3">
        <f t="shared" si="249"/>
        <v>3700</v>
      </c>
      <c r="E6416" s="3">
        <v>497</v>
      </c>
      <c r="F6416" s="3">
        <f t="shared" si="248"/>
        <v>350.12574125371339</v>
      </c>
    </row>
    <row r="6417" spans="1:6" x14ac:dyDescent="0.3">
      <c r="A6417" s="3"/>
      <c r="B6417" s="4"/>
      <c r="C6417" s="3"/>
      <c r="D6417" s="3">
        <f t="shared" si="249"/>
        <v>3800</v>
      </c>
      <c r="E6417" s="3"/>
      <c r="F6417" s="3">
        <f t="shared" si="248"/>
        <v>0</v>
      </c>
    </row>
    <row r="6418" spans="1:6" x14ac:dyDescent="0.3">
      <c r="A6418" s="3"/>
      <c r="B6418" s="4"/>
      <c r="C6418" s="3"/>
      <c r="D6418" s="3">
        <f t="shared" si="249"/>
        <v>3900</v>
      </c>
      <c r="E6418" s="3">
        <v>508</v>
      </c>
      <c r="F6418" s="3">
        <f t="shared" si="248"/>
        <v>377.21959789649082</v>
      </c>
    </row>
    <row r="6419" spans="1:6" x14ac:dyDescent="0.3">
      <c r="A6419" s="3"/>
      <c r="B6419" s="4"/>
      <c r="C6419" s="3"/>
      <c r="D6419" s="3">
        <f t="shared" si="249"/>
        <v>4000</v>
      </c>
      <c r="E6419" s="3"/>
      <c r="F6419" s="3">
        <f t="shared" si="248"/>
        <v>0</v>
      </c>
    </row>
    <row r="6420" spans="1:6" x14ac:dyDescent="0.3">
      <c r="A6420" s="3"/>
      <c r="B6420" s="4"/>
      <c r="C6420" s="3"/>
      <c r="D6420" s="3">
        <f t="shared" si="249"/>
        <v>4100</v>
      </c>
      <c r="E6420" s="3">
        <v>533</v>
      </c>
      <c r="F6420" s="3">
        <f t="shared" si="248"/>
        <v>416.08014702362271</v>
      </c>
    </row>
    <row r="6421" spans="1:6" x14ac:dyDescent="0.3">
      <c r="A6421" s="3"/>
      <c r="B6421" s="4"/>
      <c r="C6421" s="3"/>
      <c r="D6421" s="3">
        <f t="shared" si="249"/>
        <v>4200</v>
      </c>
      <c r="E6421" s="3"/>
      <c r="F6421" s="3">
        <f t="shared" si="248"/>
        <v>0</v>
      </c>
    </row>
    <row r="6422" spans="1:6" x14ac:dyDescent="0.3">
      <c r="A6422" s="3"/>
      <c r="B6422" s="4"/>
      <c r="C6422" s="3"/>
      <c r="D6422" s="3">
        <f t="shared" si="249"/>
        <v>4300</v>
      </c>
      <c r="E6422" s="3">
        <v>556</v>
      </c>
      <c r="F6422" s="3">
        <f t="shared" si="248"/>
        <v>455.20725552742283</v>
      </c>
    </row>
    <row r="6423" spans="1:6" x14ac:dyDescent="0.3">
      <c r="A6423" s="3"/>
      <c r="B6423" s="4"/>
      <c r="C6423" s="3"/>
      <c r="D6423" s="3">
        <f t="shared" si="249"/>
        <v>4400</v>
      </c>
      <c r="E6423" s="3"/>
      <c r="F6423" s="3">
        <f t="shared" si="248"/>
        <v>0</v>
      </c>
    </row>
    <row r="6424" spans="1:6" x14ac:dyDescent="0.3">
      <c r="A6424" s="3"/>
      <c r="B6424" s="4"/>
      <c r="C6424" s="3"/>
      <c r="D6424" s="3">
        <f t="shared" si="249"/>
        <v>4500</v>
      </c>
      <c r="E6424" s="3">
        <v>571</v>
      </c>
      <c r="F6424" s="3">
        <f t="shared" si="248"/>
        <v>489.23165596357421</v>
      </c>
    </row>
    <row r="6425" spans="1:6" x14ac:dyDescent="0.3">
      <c r="A6425" s="3"/>
      <c r="B6425" s="4"/>
      <c r="C6425" s="3"/>
      <c r="D6425" s="3">
        <f t="shared" si="249"/>
        <v>4600</v>
      </c>
      <c r="E6425" s="3"/>
      <c r="F6425" s="3">
        <f t="shared" si="248"/>
        <v>0</v>
      </c>
    </row>
    <row r="6426" spans="1:6" x14ac:dyDescent="0.3">
      <c r="A6426" s="3"/>
      <c r="B6426" s="4"/>
      <c r="C6426" s="3"/>
      <c r="D6426" s="3">
        <f t="shared" si="249"/>
        <v>4700</v>
      </c>
      <c r="E6426" s="3">
        <v>582</v>
      </c>
      <c r="F6426" s="3">
        <f t="shared" si="248"/>
        <v>520.81894209875873</v>
      </c>
    </row>
    <row r="6427" spans="1:6" x14ac:dyDescent="0.3">
      <c r="A6427" s="3"/>
      <c r="B6427" s="4"/>
      <c r="C6427" s="3"/>
      <c r="D6427" s="3">
        <f t="shared" si="249"/>
        <v>4800</v>
      </c>
      <c r="E6427" s="3"/>
      <c r="F6427" s="3">
        <f t="shared" si="248"/>
        <v>0</v>
      </c>
    </row>
    <row r="6428" spans="1:6" x14ac:dyDescent="0.3">
      <c r="A6428" s="3"/>
      <c r="B6428" s="4"/>
      <c r="C6428" s="3"/>
      <c r="D6428" s="3">
        <f t="shared" si="249"/>
        <v>4900</v>
      </c>
      <c r="E6428" s="3">
        <v>587</v>
      </c>
      <c r="F6428" s="3">
        <f t="shared" si="248"/>
        <v>547.64623936486805</v>
      </c>
    </row>
    <row r="6429" spans="1:6" x14ac:dyDescent="0.3">
      <c r="A6429" s="3"/>
      <c r="B6429" s="4"/>
      <c r="C6429" s="3"/>
      <c r="D6429" s="3">
        <f t="shared" si="249"/>
        <v>5000</v>
      </c>
      <c r="E6429" s="3"/>
      <c r="F6429" s="3">
        <f t="shared" si="248"/>
        <v>0</v>
      </c>
    </row>
    <row r="6430" spans="1:6" x14ac:dyDescent="0.3">
      <c r="A6430" s="3"/>
      <c r="B6430" s="4"/>
      <c r="C6430" s="3"/>
      <c r="D6430" s="3">
        <f t="shared" si="249"/>
        <v>5100</v>
      </c>
      <c r="E6430" s="3">
        <v>584</v>
      </c>
      <c r="F6430" s="3">
        <f t="shared" si="248"/>
        <v>567.08603390617202</v>
      </c>
    </row>
    <row r="6431" spans="1:6" x14ac:dyDescent="0.3">
      <c r="A6431" s="3"/>
      <c r="B6431" s="4"/>
      <c r="C6431" s="3"/>
      <c r="D6431" s="3">
        <f t="shared" si="249"/>
        <v>5200</v>
      </c>
      <c r="E6431" s="3"/>
      <c r="F6431" s="3">
        <f t="shared" si="248"/>
        <v>0</v>
      </c>
    </row>
    <row r="6432" spans="1:6" x14ac:dyDescent="0.3">
      <c r="A6432" s="3"/>
      <c r="B6432" s="4"/>
      <c r="C6432" s="3"/>
      <c r="D6432" s="3">
        <f t="shared" si="249"/>
        <v>5300</v>
      </c>
      <c r="E6432" s="3">
        <v>576</v>
      </c>
      <c r="F6432" s="3">
        <f t="shared" si="248"/>
        <v>581.25176078054062</v>
      </c>
    </row>
    <row r="6433" spans="1:6" x14ac:dyDescent="0.3">
      <c r="A6433" s="3"/>
      <c r="B6433" s="4"/>
      <c r="C6433" s="3"/>
      <c r="D6433" s="3">
        <f t="shared" si="249"/>
        <v>5400</v>
      </c>
      <c r="E6433" s="3"/>
      <c r="F6433" s="3">
        <f t="shared" si="248"/>
        <v>0</v>
      </c>
    </row>
    <row r="6434" spans="1:6" x14ac:dyDescent="0.3">
      <c r="A6434" s="3"/>
      <c r="B6434" s="4"/>
      <c r="C6434" s="3"/>
      <c r="D6434" s="3">
        <f t="shared" si="249"/>
        <v>5500</v>
      </c>
      <c r="E6434" s="3">
        <v>567</v>
      </c>
      <c r="F6434" s="3">
        <f t="shared" si="248"/>
        <v>593.76101152847082</v>
      </c>
    </row>
    <row r="6435" spans="1:6" x14ac:dyDescent="0.3">
      <c r="A6435" s="3"/>
      <c r="B6435" s="4"/>
      <c r="C6435" s="3"/>
      <c r="D6435" s="3">
        <f t="shared" si="249"/>
        <v>5600</v>
      </c>
      <c r="E6435" s="3"/>
      <c r="F6435" s="3">
        <f t="shared" si="248"/>
        <v>0</v>
      </c>
    </row>
    <row r="6436" spans="1:6" x14ac:dyDescent="0.3">
      <c r="A6436" s="3"/>
      <c r="B6436" s="4"/>
      <c r="C6436" s="3"/>
      <c r="D6436" s="3">
        <f t="shared" si="249"/>
        <v>5700</v>
      </c>
      <c r="E6436" s="3">
        <v>558</v>
      </c>
      <c r="F6436" s="3">
        <f t="shared" si="248"/>
        <v>605.58482387925426</v>
      </c>
    </row>
    <row r="6437" spans="1:6" x14ac:dyDescent="0.3">
      <c r="A6437" s="3"/>
      <c r="B6437" s="4"/>
      <c r="C6437" s="3"/>
      <c r="D6437" s="3">
        <f t="shared" si="249"/>
        <v>5800</v>
      </c>
      <c r="E6437" s="3"/>
      <c r="F6437" s="3">
        <f t="shared" si="248"/>
        <v>0</v>
      </c>
    </row>
    <row r="6438" spans="1:6" x14ac:dyDescent="0.3">
      <c r="A6438" s="3"/>
      <c r="B6438" s="4"/>
      <c r="C6438" s="3"/>
      <c r="D6438" s="3">
        <f t="shared" si="249"/>
        <v>5900</v>
      </c>
      <c r="E6438" s="3">
        <v>546</v>
      </c>
      <c r="F6438" s="3">
        <f t="shared" si="248"/>
        <v>613.35312571358554</v>
      </c>
    </row>
    <row r="6439" spans="1:6" x14ac:dyDescent="0.3">
      <c r="A6439" s="3"/>
      <c r="B6439" s="4"/>
      <c r="C6439" s="3"/>
      <c r="D6439" s="3">
        <f t="shared" si="249"/>
        <v>6000</v>
      </c>
      <c r="E6439" s="3"/>
      <c r="F6439" s="3">
        <f t="shared" si="248"/>
        <v>0</v>
      </c>
    </row>
    <row r="6440" spans="1:6" x14ac:dyDescent="0.3">
      <c r="A6440" s="3"/>
      <c r="B6440" s="4"/>
      <c r="C6440" s="3"/>
      <c r="D6440" s="3">
        <f t="shared" si="249"/>
        <v>6100</v>
      </c>
      <c r="E6440" s="3">
        <v>531</v>
      </c>
      <c r="F6440" s="3">
        <f t="shared" si="248"/>
        <v>616.72319783289095</v>
      </c>
    </row>
    <row r="6441" spans="1:6" x14ac:dyDescent="0.3">
      <c r="A6441" s="3"/>
      <c r="B6441" s="4"/>
      <c r="C6441" s="3"/>
      <c r="D6441" s="3">
        <f t="shared" si="249"/>
        <v>6200</v>
      </c>
      <c r="E6441" s="3"/>
      <c r="F6441" s="3">
        <f t="shared" si="248"/>
        <v>0</v>
      </c>
    </row>
    <row r="6442" spans="1:6" x14ac:dyDescent="0.3">
      <c r="A6442" s="3"/>
      <c r="B6442" s="4"/>
      <c r="C6442" s="3"/>
      <c r="D6442" s="3">
        <f t="shared" si="249"/>
        <v>6300</v>
      </c>
      <c r="E6442" s="3">
        <v>513</v>
      </c>
      <c r="F6442" s="3">
        <f t="shared" si="248"/>
        <v>615.3523210385971</v>
      </c>
    </row>
    <row r="6443" spans="1:6" x14ac:dyDescent="0.3">
      <c r="A6443" s="3"/>
      <c r="B6443" s="4"/>
      <c r="C6443" s="3"/>
      <c r="D6443" s="3">
        <f t="shared" si="249"/>
        <v>6400</v>
      </c>
      <c r="E6443" s="3"/>
      <c r="F6443" s="3">
        <f t="shared" si="248"/>
        <v>0</v>
      </c>
    </row>
    <row r="6444" spans="1:6" x14ac:dyDescent="0.3">
      <c r="A6444" s="3"/>
      <c r="B6444" s="4"/>
      <c r="C6444" s="3"/>
      <c r="D6444" s="3">
        <f t="shared" si="249"/>
        <v>6500</v>
      </c>
      <c r="E6444" s="3">
        <v>498</v>
      </c>
      <c r="F6444" s="3">
        <f t="shared" si="248"/>
        <v>616.32335876788852</v>
      </c>
    </row>
    <row r="6445" spans="1:6" x14ac:dyDescent="0.3">
      <c r="A6445" s="3"/>
      <c r="B6445" s="4"/>
      <c r="C6445" s="3"/>
      <c r="D6445" s="3">
        <f t="shared" si="249"/>
        <v>6600</v>
      </c>
      <c r="E6445" s="3"/>
      <c r="F6445" s="3">
        <f t="shared" si="248"/>
        <v>0</v>
      </c>
    </row>
    <row r="6446" spans="1:6" x14ac:dyDescent="0.3">
      <c r="A6446" s="3"/>
      <c r="B6446" s="4"/>
      <c r="C6446" s="3"/>
      <c r="D6446" s="3">
        <f t="shared" si="249"/>
        <v>6700</v>
      </c>
      <c r="E6446" s="3"/>
      <c r="F6446" s="3">
        <f t="shared" si="248"/>
        <v>0</v>
      </c>
    </row>
    <row r="6447" spans="1:6" x14ac:dyDescent="0.3">
      <c r="A6447" s="3"/>
      <c r="B6447" s="4"/>
      <c r="C6447" s="3"/>
      <c r="D6447" s="3">
        <f t="shared" si="249"/>
        <v>6800</v>
      </c>
      <c r="E6447" s="3"/>
      <c r="F6447" s="3">
        <f t="shared" si="248"/>
        <v>0</v>
      </c>
    </row>
    <row r="6448" spans="1:6" x14ac:dyDescent="0.3">
      <c r="A6448" s="3"/>
      <c r="B6448" s="4"/>
      <c r="C6448" s="3"/>
      <c r="D6448" s="3">
        <f t="shared" si="249"/>
        <v>6900</v>
      </c>
      <c r="E6448" s="3"/>
      <c r="F6448" s="3">
        <f t="shared" si="248"/>
        <v>0</v>
      </c>
    </row>
    <row r="6449" spans="1:6" x14ac:dyDescent="0.3">
      <c r="A6449" s="3"/>
      <c r="B6449" s="4"/>
      <c r="C6449" s="3"/>
      <c r="D6449" s="3">
        <f t="shared" si="249"/>
        <v>7000</v>
      </c>
      <c r="E6449" s="3"/>
      <c r="F6449" s="3">
        <f t="shared" si="248"/>
        <v>0</v>
      </c>
    </row>
    <row r="6450" spans="1:6" ht="43.2" x14ac:dyDescent="0.3">
      <c r="A6450" s="3"/>
      <c r="B6450" s="4" t="s">
        <v>51</v>
      </c>
      <c r="C6450" s="3" t="s">
        <v>70</v>
      </c>
      <c r="D6450" s="4" t="s">
        <v>272</v>
      </c>
      <c r="E6450" s="3">
        <v>3.2</v>
      </c>
    </row>
    <row r="6451" spans="1:6" x14ac:dyDescent="0.3">
      <c r="A6451" s="3"/>
      <c r="B6451" s="4"/>
      <c r="C6451" s="3">
        <v>11.4</v>
      </c>
      <c r="D6451" s="4" t="s">
        <v>273</v>
      </c>
      <c r="E6451" s="3">
        <v>4.03</v>
      </c>
    </row>
    <row r="6452" spans="1:6" x14ac:dyDescent="0.3">
      <c r="A6452" s="3"/>
      <c r="B6452" s="4"/>
      <c r="C6452" s="3"/>
      <c r="D6452" s="4" t="s">
        <v>274</v>
      </c>
      <c r="E6452" s="3">
        <v>2.165</v>
      </c>
    </row>
    <row r="6453" spans="1:6" x14ac:dyDescent="0.3">
      <c r="A6453" s="3"/>
      <c r="B6453" s="4"/>
      <c r="C6453" s="3"/>
      <c r="D6453" s="4" t="s">
        <v>275</v>
      </c>
      <c r="E6453" s="3">
        <v>232</v>
      </c>
    </row>
    <row r="6454" spans="1:6" x14ac:dyDescent="0.3">
      <c r="A6454" s="3"/>
      <c r="B6454" s="4"/>
      <c r="C6454" s="3"/>
      <c r="D6454" s="4" t="s">
        <v>276</v>
      </c>
      <c r="E6454" s="3">
        <v>0.64900000000000002</v>
      </c>
    </row>
    <row r="6455" spans="1:6" ht="28.8" x14ac:dyDescent="0.3">
      <c r="A6455" s="3"/>
      <c r="B6455" s="4"/>
      <c r="C6455" s="3"/>
      <c r="D6455" s="4" t="s">
        <v>277</v>
      </c>
      <c r="E6455" s="3">
        <v>327</v>
      </c>
    </row>
    <row r="6456" spans="1:6" x14ac:dyDescent="0.3">
      <c r="A6456" s="3"/>
      <c r="B6456" s="4"/>
      <c r="C6456" s="3"/>
      <c r="D6456" s="3">
        <v>2500</v>
      </c>
      <c r="E6456" s="3">
        <v>350</v>
      </c>
      <c r="F6456" s="3">
        <f>E6456*D6456*2*PI()/60/550</f>
        <v>166.59961041764055</v>
      </c>
    </row>
    <row r="6457" spans="1:6" x14ac:dyDescent="0.3">
      <c r="A6457" s="3"/>
      <c r="B6457" s="4"/>
      <c r="C6457" s="3"/>
      <c r="D6457" s="3">
        <f>2600</f>
        <v>2600</v>
      </c>
      <c r="E6457" s="3"/>
      <c r="F6457" s="3">
        <f t="shared" ref="F6457:F6501" si="250">E6457*D6457*2*PI()/60/550</f>
        <v>0</v>
      </c>
    </row>
    <row r="6458" spans="1:6" x14ac:dyDescent="0.3">
      <c r="A6458" s="3"/>
      <c r="B6458" s="4"/>
      <c r="C6458" s="3"/>
      <c r="D6458" s="3">
        <f t="shared" ref="D6458:D6501" si="251">D6457+100</f>
        <v>2700</v>
      </c>
      <c r="E6458" s="3">
        <v>365</v>
      </c>
      <c r="F6458" s="3">
        <f t="shared" si="250"/>
        <v>187.63876121895402</v>
      </c>
    </row>
    <row r="6459" spans="1:6" x14ac:dyDescent="0.3">
      <c r="A6459" s="3"/>
      <c r="B6459" s="4"/>
      <c r="C6459" s="3"/>
      <c r="D6459" s="3">
        <f t="shared" si="251"/>
        <v>2800</v>
      </c>
      <c r="E6459" s="3"/>
      <c r="F6459" s="3">
        <f t="shared" si="250"/>
        <v>0</v>
      </c>
    </row>
    <row r="6460" spans="1:6" x14ac:dyDescent="0.3">
      <c r="A6460" s="3"/>
      <c r="B6460" s="4"/>
      <c r="C6460" s="3"/>
      <c r="D6460" s="3">
        <f t="shared" si="251"/>
        <v>2900</v>
      </c>
      <c r="E6460" s="3">
        <v>379</v>
      </c>
      <c r="F6460" s="3">
        <f t="shared" si="250"/>
        <v>209.26815064003281</v>
      </c>
    </row>
    <row r="6461" spans="1:6" x14ac:dyDescent="0.3">
      <c r="A6461" s="3"/>
      <c r="B6461" s="4"/>
      <c r="C6461" s="3"/>
      <c r="D6461" s="3">
        <f>D6460+100</f>
        <v>3000</v>
      </c>
      <c r="E6461" s="3"/>
      <c r="F6461" s="3">
        <f t="shared" si="250"/>
        <v>0</v>
      </c>
    </row>
    <row r="6462" spans="1:6" x14ac:dyDescent="0.3">
      <c r="A6462" s="3"/>
      <c r="B6462" s="4"/>
      <c r="C6462" s="3"/>
      <c r="D6462" s="3">
        <f t="shared" si="251"/>
        <v>3100</v>
      </c>
      <c r="E6462" s="3">
        <v>386</v>
      </c>
      <c r="F6462" s="3">
        <f t="shared" si="250"/>
        <v>227.83210722942707</v>
      </c>
    </row>
    <row r="6463" spans="1:6" x14ac:dyDescent="0.3">
      <c r="A6463" s="3"/>
      <c r="B6463" s="4"/>
      <c r="C6463" s="3"/>
      <c r="D6463" s="3">
        <f t="shared" si="251"/>
        <v>3200</v>
      </c>
      <c r="E6463" s="3"/>
      <c r="F6463" s="3">
        <f t="shared" si="250"/>
        <v>0</v>
      </c>
    </row>
    <row r="6464" spans="1:6" x14ac:dyDescent="0.3">
      <c r="A6464" s="3"/>
      <c r="B6464" s="4"/>
      <c r="C6464" s="3"/>
      <c r="D6464" s="3">
        <f t="shared" si="251"/>
        <v>3300</v>
      </c>
      <c r="E6464" s="3">
        <v>391</v>
      </c>
      <c r="F6464" s="3">
        <f t="shared" si="250"/>
        <v>245.67254551072182</v>
      </c>
    </row>
    <row r="6465" spans="1:6" x14ac:dyDescent="0.3">
      <c r="A6465" s="3"/>
      <c r="B6465" s="4"/>
      <c r="C6465" s="3"/>
      <c r="D6465" s="3">
        <f t="shared" si="251"/>
        <v>3400</v>
      </c>
      <c r="E6465" s="3"/>
      <c r="F6465" s="3">
        <f t="shared" si="250"/>
        <v>0</v>
      </c>
    </row>
    <row r="6466" spans="1:6" x14ac:dyDescent="0.3">
      <c r="A6466" s="3"/>
      <c r="B6466" s="4"/>
      <c r="C6466" s="3"/>
      <c r="D6466" s="3">
        <f t="shared" si="251"/>
        <v>3500</v>
      </c>
      <c r="E6466" s="3">
        <v>393</v>
      </c>
      <c r="F6466" s="3">
        <f t="shared" si="250"/>
        <v>261.89458757653091</v>
      </c>
    </row>
    <row r="6467" spans="1:6" x14ac:dyDescent="0.3">
      <c r="A6467" s="3"/>
      <c r="B6467" s="4"/>
      <c r="C6467" s="3"/>
      <c r="D6467" s="3">
        <f t="shared" si="251"/>
        <v>3600</v>
      </c>
      <c r="E6467" s="3"/>
      <c r="F6467" s="3">
        <f t="shared" si="250"/>
        <v>0</v>
      </c>
    </row>
    <row r="6468" spans="1:6" x14ac:dyDescent="0.3">
      <c r="A6468" s="3"/>
      <c r="B6468" s="4"/>
      <c r="C6468" s="3"/>
      <c r="D6468" s="3">
        <f t="shared" si="251"/>
        <v>3700</v>
      </c>
      <c r="E6468" s="3">
        <v>395</v>
      </c>
      <c r="F6468" s="3">
        <f t="shared" si="250"/>
        <v>278.26894928615042</v>
      </c>
    </row>
    <row r="6469" spans="1:6" x14ac:dyDescent="0.3">
      <c r="A6469" s="3"/>
      <c r="B6469" s="4"/>
      <c r="C6469" s="3"/>
      <c r="D6469" s="3">
        <f t="shared" si="251"/>
        <v>3800</v>
      </c>
      <c r="E6469" s="3"/>
      <c r="F6469" s="3">
        <f t="shared" si="250"/>
        <v>0</v>
      </c>
    </row>
    <row r="6470" spans="1:6" x14ac:dyDescent="0.3">
      <c r="A6470" s="3"/>
      <c r="B6470" s="4"/>
      <c r="C6470" s="3"/>
      <c r="D6470" s="3">
        <f t="shared" si="251"/>
        <v>3900</v>
      </c>
      <c r="E6470" s="3">
        <v>400</v>
      </c>
      <c r="F6470" s="3">
        <f t="shared" si="250"/>
        <v>297.02330543030769</v>
      </c>
    </row>
    <row r="6471" spans="1:6" x14ac:dyDescent="0.3">
      <c r="A6471" s="3"/>
      <c r="B6471" s="4"/>
      <c r="C6471" s="3"/>
      <c r="D6471" s="3">
        <f t="shared" si="251"/>
        <v>4000</v>
      </c>
      <c r="E6471" s="3"/>
      <c r="F6471" s="3">
        <f t="shared" si="250"/>
        <v>0</v>
      </c>
    </row>
    <row r="6472" spans="1:6" x14ac:dyDescent="0.3">
      <c r="A6472" s="3"/>
      <c r="B6472" s="4"/>
      <c r="C6472" s="3"/>
      <c r="D6472" s="3">
        <f t="shared" si="251"/>
        <v>4100</v>
      </c>
      <c r="E6472" s="3">
        <v>411</v>
      </c>
      <c r="F6472" s="3">
        <f t="shared" si="250"/>
        <v>320.8422897311612</v>
      </c>
    </row>
    <row r="6473" spans="1:6" x14ac:dyDescent="0.3">
      <c r="A6473" s="3"/>
      <c r="B6473" s="4"/>
      <c r="C6473" s="3"/>
      <c r="D6473" s="3">
        <f t="shared" si="251"/>
        <v>4200</v>
      </c>
      <c r="E6473" s="3"/>
      <c r="F6473" s="3">
        <f t="shared" si="250"/>
        <v>0</v>
      </c>
    </row>
    <row r="6474" spans="1:6" x14ac:dyDescent="0.3">
      <c r="A6474" s="3"/>
      <c r="B6474" s="4"/>
      <c r="C6474" s="3"/>
      <c r="D6474" s="3">
        <f t="shared" si="251"/>
        <v>4300</v>
      </c>
      <c r="E6474" s="3">
        <v>418</v>
      </c>
      <c r="F6474" s="3">
        <f t="shared" si="250"/>
        <v>342.22415973104813</v>
      </c>
    </row>
    <row r="6475" spans="1:6" x14ac:dyDescent="0.3">
      <c r="A6475" s="3"/>
      <c r="B6475" s="4"/>
      <c r="C6475" s="3"/>
      <c r="D6475" s="3">
        <f t="shared" si="251"/>
        <v>4400</v>
      </c>
      <c r="E6475" s="3"/>
      <c r="F6475" s="3">
        <f t="shared" si="250"/>
        <v>0</v>
      </c>
    </row>
    <row r="6476" spans="1:6" x14ac:dyDescent="0.3">
      <c r="A6476" s="3"/>
      <c r="B6476" s="4"/>
      <c r="C6476" s="3"/>
      <c r="D6476" s="3">
        <f t="shared" si="251"/>
        <v>4500</v>
      </c>
      <c r="E6476" s="3">
        <v>424</v>
      </c>
      <c r="F6476" s="3">
        <f t="shared" si="250"/>
        <v>363.2823504878379</v>
      </c>
    </row>
    <row r="6477" spans="1:6" x14ac:dyDescent="0.3">
      <c r="A6477" s="3"/>
      <c r="B6477" s="4"/>
      <c r="C6477" s="3"/>
      <c r="D6477" s="3">
        <f t="shared" si="251"/>
        <v>4600</v>
      </c>
      <c r="E6477" s="3"/>
      <c r="F6477" s="3">
        <f t="shared" si="250"/>
        <v>0</v>
      </c>
    </row>
    <row r="6478" spans="1:6" x14ac:dyDescent="0.3">
      <c r="A6478" s="3"/>
      <c r="B6478" s="4"/>
      <c r="C6478" s="3"/>
      <c r="D6478" s="3">
        <f t="shared" si="251"/>
        <v>4700</v>
      </c>
      <c r="E6478" s="3">
        <v>428</v>
      </c>
      <c r="F6478" s="3">
        <f t="shared" si="250"/>
        <v>383.00774436128654</v>
      </c>
    </row>
    <row r="6479" spans="1:6" x14ac:dyDescent="0.3">
      <c r="A6479" s="3"/>
      <c r="B6479" s="4"/>
      <c r="C6479" s="3"/>
      <c r="D6479" s="3">
        <f t="shared" si="251"/>
        <v>4800</v>
      </c>
      <c r="E6479" s="3"/>
      <c r="F6479" s="3">
        <f t="shared" si="250"/>
        <v>0</v>
      </c>
    </row>
    <row r="6480" spans="1:6" x14ac:dyDescent="0.3">
      <c r="A6480" s="3"/>
      <c r="B6480" s="4"/>
      <c r="C6480" s="3"/>
      <c r="D6480" s="3">
        <f t="shared" si="251"/>
        <v>4900</v>
      </c>
      <c r="E6480" s="3">
        <v>430</v>
      </c>
      <c r="F6480" s="3">
        <f t="shared" si="250"/>
        <v>401.17186188567842</v>
      </c>
    </row>
    <row r="6481" spans="1:6" x14ac:dyDescent="0.3">
      <c r="A6481" s="3"/>
      <c r="B6481" s="4"/>
      <c r="C6481" s="3"/>
      <c r="D6481" s="3">
        <f t="shared" si="251"/>
        <v>5000</v>
      </c>
      <c r="E6481" s="3">
        <v>431</v>
      </c>
      <c r="F6481" s="3">
        <f t="shared" si="250"/>
        <v>410.31104051430322</v>
      </c>
    </row>
    <row r="6482" spans="1:6" x14ac:dyDescent="0.3">
      <c r="A6482" s="3"/>
      <c r="B6482" s="4"/>
      <c r="C6482" s="3"/>
      <c r="D6482" s="3">
        <f t="shared" si="251"/>
        <v>5100</v>
      </c>
      <c r="E6482" s="3">
        <v>428</v>
      </c>
      <c r="F6482" s="3">
        <f t="shared" si="250"/>
        <v>415.60414813671514</v>
      </c>
    </row>
    <row r="6483" spans="1:6" x14ac:dyDescent="0.3">
      <c r="A6483" s="3"/>
      <c r="B6483" s="4"/>
      <c r="C6483" s="3"/>
      <c r="D6483" s="3">
        <f t="shared" si="251"/>
        <v>5200</v>
      </c>
      <c r="E6483" s="3"/>
      <c r="F6483" s="3">
        <f t="shared" si="250"/>
        <v>0</v>
      </c>
    </row>
    <row r="6484" spans="1:6" x14ac:dyDescent="0.3">
      <c r="A6484" s="3"/>
      <c r="B6484" s="4"/>
      <c r="C6484" s="3"/>
      <c r="D6484" s="3">
        <f t="shared" si="251"/>
        <v>5300</v>
      </c>
      <c r="E6484" s="3">
        <v>425</v>
      </c>
      <c r="F6484" s="3">
        <f t="shared" si="250"/>
        <v>428.87499710369752</v>
      </c>
    </row>
    <row r="6485" spans="1:6" x14ac:dyDescent="0.3">
      <c r="A6485" s="3"/>
      <c r="B6485" s="4"/>
      <c r="C6485" s="3"/>
      <c r="D6485" s="3">
        <f t="shared" si="251"/>
        <v>5400</v>
      </c>
      <c r="E6485" s="3"/>
      <c r="F6485" s="3">
        <f t="shared" si="250"/>
        <v>0</v>
      </c>
    </row>
    <row r="6486" spans="1:6" x14ac:dyDescent="0.3">
      <c r="A6486" s="3"/>
      <c r="B6486" s="4"/>
      <c r="C6486" s="3"/>
      <c r="D6486" s="3">
        <f t="shared" si="251"/>
        <v>5500</v>
      </c>
      <c r="E6486" s="3">
        <v>428</v>
      </c>
      <c r="F6486" s="3">
        <f t="shared" si="250"/>
        <v>448.20055191214379</v>
      </c>
    </row>
    <row r="6487" spans="1:6" x14ac:dyDescent="0.3">
      <c r="A6487" s="3"/>
      <c r="B6487" s="4"/>
      <c r="C6487" s="3"/>
      <c r="D6487" s="3">
        <f t="shared" si="251"/>
        <v>5600</v>
      </c>
      <c r="E6487" s="3"/>
      <c r="F6487" s="3">
        <f t="shared" si="250"/>
        <v>0</v>
      </c>
    </row>
    <row r="6488" spans="1:6" x14ac:dyDescent="0.3">
      <c r="A6488" s="3"/>
      <c r="B6488" s="4"/>
      <c r="C6488" s="3"/>
      <c r="D6488" s="3">
        <f t="shared" si="251"/>
        <v>5700</v>
      </c>
      <c r="E6488" s="3">
        <v>426</v>
      </c>
      <c r="F6488" s="3">
        <f t="shared" si="250"/>
        <v>462.32819887555974</v>
      </c>
    </row>
    <row r="6489" spans="1:6" x14ac:dyDescent="0.3">
      <c r="A6489" s="3"/>
      <c r="B6489" s="4"/>
      <c r="C6489" s="3"/>
      <c r="D6489" s="3">
        <f t="shared" si="251"/>
        <v>5800</v>
      </c>
      <c r="E6489" s="3"/>
      <c r="F6489" s="3">
        <f t="shared" si="250"/>
        <v>0</v>
      </c>
    </row>
    <row r="6490" spans="1:6" x14ac:dyDescent="0.3">
      <c r="A6490" s="3"/>
      <c r="B6490" s="4"/>
      <c r="C6490" s="3"/>
      <c r="D6490" s="3">
        <f t="shared" si="251"/>
        <v>5900</v>
      </c>
      <c r="E6490" s="3">
        <v>426</v>
      </c>
      <c r="F6490" s="3">
        <f t="shared" si="250"/>
        <v>478.55024094136888</v>
      </c>
    </row>
    <row r="6491" spans="1:6" x14ac:dyDescent="0.3">
      <c r="A6491" s="3"/>
      <c r="B6491" s="4"/>
      <c r="C6491" s="3"/>
      <c r="D6491" s="3">
        <f t="shared" si="251"/>
        <v>6000</v>
      </c>
      <c r="E6491" s="3"/>
      <c r="F6491" s="3">
        <f t="shared" si="250"/>
        <v>0</v>
      </c>
    </row>
    <row r="6492" spans="1:6" x14ac:dyDescent="0.3">
      <c r="A6492" s="3"/>
      <c r="B6492" s="4"/>
      <c r="C6492" s="3"/>
      <c r="D6492" s="3">
        <f t="shared" si="251"/>
        <v>6100</v>
      </c>
      <c r="E6492" s="3">
        <v>422</v>
      </c>
      <c r="F6492" s="3">
        <f t="shared" si="250"/>
        <v>490.12653387096032</v>
      </c>
    </row>
    <row r="6493" spans="1:6" x14ac:dyDescent="0.3">
      <c r="A6493" s="3"/>
      <c r="B6493" s="4"/>
      <c r="C6493" s="3"/>
      <c r="D6493" s="3">
        <f t="shared" si="251"/>
        <v>6200</v>
      </c>
      <c r="E6493" s="3"/>
      <c r="F6493" s="3">
        <f t="shared" si="250"/>
        <v>0</v>
      </c>
    </row>
    <row r="6494" spans="1:6" x14ac:dyDescent="0.3">
      <c r="A6494" s="3"/>
      <c r="B6494" s="4"/>
      <c r="C6494" s="3"/>
      <c r="D6494" s="3">
        <f t="shared" si="251"/>
        <v>6300</v>
      </c>
      <c r="E6494" s="3">
        <v>418</v>
      </c>
      <c r="F6494" s="3">
        <f t="shared" si="250"/>
        <v>501.39818751293097</v>
      </c>
    </row>
    <row r="6495" spans="1:6" x14ac:dyDescent="0.3">
      <c r="A6495" s="3"/>
      <c r="B6495" s="4"/>
      <c r="C6495" s="3"/>
      <c r="D6495" s="3">
        <f t="shared" si="251"/>
        <v>6400</v>
      </c>
      <c r="E6495" s="3"/>
      <c r="F6495" s="3">
        <f t="shared" si="250"/>
        <v>0</v>
      </c>
    </row>
    <row r="6496" spans="1:6" x14ac:dyDescent="0.3">
      <c r="A6496" s="3"/>
      <c r="B6496" s="4"/>
      <c r="C6496" s="3"/>
      <c r="D6496" s="3">
        <f t="shared" si="251"/>
        <v>6500</v>
      </c>
      <c r="E6496" s="3">
        <v>408</v>
      </c>
      <c r="F6496" s="3">
        <f t="shared" si="250"/>
        <v>504.93961923152312</v>
      </c>
    </row>
    <row r="6497" spans="1:6" x14ac:dyDescent="0.3">
      <c r="A6497" s="3"/>
      <c r="B6497" s="4"/>
      <c r="C6497" s="3"/>
      <c r="D6497" s="3">
        <f t="shared" si="251"/>
        <v>6600</v>
      </c>
      <c r="E6497" s="3"/>
      <c r="F6497" s="3">
        <f t="shared" si="250"/>
        <v>0</v>
      </c>
    </row>
    <row r="6498" spans="1:6" x14ac:dyDescent="0.3">
      <c r="A6498" s="3"/>
      <c r="B6498" s="4">
        <f>1/SQRT(126)</f>
        <v>8.9087080637474794E-2</v>
      </c>
      <c r="C6498" s="3"/>
      <c r="D6498" s="3">
        <f t="shared" si="251"/>
        <v>6700</v>
      </c>
      <c r="E6498" s="3"/>
      <c r="F6498" s="3">
        <f t="shared" si="250"/>
        <v>0</v>
      </c>
    </row>
    <row r="6499" spans="1:6" x14ac:dyDescent="0.3">
      <c r="A6499" s="3"/>
      <c r="B6499" s="4">
        <f>1/B6500</f>
        <v>0.12598815766974239</v>
      </c>
      <c r="C6499" s="3"/>
      <c r="D6499" s="3">
        <f t="shared" si="251"/>
        <v>6800</v>
      </c>
      <c r="E6499" s="3"/>
      <c r="F6499" s="3">
        <f t="shared" si="250"/>
        <v>0</v>
      </c>
    </row>
    <row r="6500" spans="1:6" x14ac:dyDescent="0.3">
      <c r="A6500" s="3"/>
      <c r="B6500" s="4">
        <f>SQRT(63)</f>
        <v>7.9372539331937721</v>
      </c>
      <c r="C6500" s="3"/>
      <c r="D6500" s="3">
        <f t="shared" si="251"/>
        <v>6900</v>
      </c>
      <c r="E6500" s="3"/>
      <c r="F6500" s="3">
        <f t="shared" si="250"/>
        <v>0</v>
      </c>
    </row>
    <row r="6501" spans="1:6" x14ac:dyDescent="0.3">
      <c r="A6501" s="3"/>
      <c r="B6501" s="4">
        <f>6552/52</f>
        <v>126</v>
      </c>
      <c r="C6501" s="3"/>
      <c r="D6501" s="3">
        <f t="shared" si="251"/>
        <v>7000</v>
      </c>
      <c r="E6501" s="3"/>
      <c r="F6501" s="3">
        <f t="shared" si="250"/>
        <v>0</v>
      </c>
    </row>
    <row r="6502" spans="1:6" ht="43.2" x14ac:dyDescent="0.3">
      <c r="A6502" s="3"/>
      <c r="B6502" s="4" t="s">
        <v>51</v>
      </c>
      <c r="C6502" s="3" t="s">
        <v>72</v>
      </c>
      <c r="D6502" s="4" t="s">
        <v>272</v>
      </c>
      <c r="E6502" s="3">
        <v>3.58</v>
      </c>
    </row>
    <row r="6503" spans="1:6" x14ac:dyDescent="0.3">
      <c r="A6503" s="3"/>
      <c r="B6503" s="4"/>
      <c r="C6503" s="3">
        <v>11.3</v>
      </c>
      <c r="D6503" s="4" t="s">
        <v>273</v>
      </c>
      <c r="E6503" s="3">
        <v>4.0599999999999996</v>
      </c>
    </row>
    <row r="6504" spans="1:6" x14ac:dyDescent="0.3">
      <c r="A6504" s="3"/>
      <c r="B6504" s="4"/>
      <c r="C6504" s="3"/>
      <c r="D6504" s="4" t="s">
        <v>274</v>
      </c>
      <c r="E6504" s="3">
        <v>2.08</v>
      </c>
    </row>
    <row r="6505" spans="1:6" x14ac:dyDescent="0.3">
      <c r="A6505" s="3"/>
      <c r="B6505" s="4"/>
      <c r="C6505" s="3"/>
      <c r="D6505" s="4" t="s">
        <v>275</v>
      </c>
      <c r="E6505" s="3">
        <v>246</v>
      </c>
    </row>
    <row r="6506" spans="1:6" x14ac:dyDescent="0.3">
      <c r="A6506" s="3"/>
      <c r="B6506" s="4"/>
      <c r="C6506" s="3"/>
      <c r="D6506" s="4" t="s">
        <v>276</v>
      </c>
      <c r="E6506" s="3">
        <v>0.64800000000000002</v>
      </c>
    </row>
    <row r="6507" spans="1:6" ht="28.8" x14ac:dyDescent="0.3">
      <c r="A6507" s="3"/>
      <c r="B6507" s="4"/>
      <c r="C6507" s="3"/>
      <c r="D6507" s="4" t="s">
        <v>277</v>
      </c>
      <c r="E6507" s="3">
        <v>371</v>
      </c>
    </row>
    <row r="6508" spans="1:6" x14ac:dyDescent="0.3">
      <c r="A6508" s="3"/>
      <c r="B6508" s="4"/>
      <c r="C6508" s="3"/>
      <c r="D6508" s="3">
        <v>2500</v>
      </c>
      <c r="E6508" s="3">
        <v>402</v>
      </c>
      <c r="F6508" s="3">
        <f>E6508*D6508*2*PI()/60/550</f>
        <v>191.35155253683286</v>
      </c>
    </row>
    <row r="6509" spans="1:6" x14ac:dyDescent="0.3">
      <c r="A6509" s="3"/>
      <c r="B6509" s="4"/>
      <c r="C6509" s="3"/>
      <c r="D6509" s="3">
        <f>2600</f>
        <v>2600</v>
      </c>
      <c r="E6509" s="3"/>
      <c r="F6509" s="3">
        <f t="shared" ref="F6509:F6553" si="252">E6509*D6509*2*PI()/60/550</f>
        <v>0</v>
      </c>
    </row>
    <row r="6510" spans="1:6" x14ac:dyDescent="0.3">
      <c r="A6510" s="3"/>
      <c r="B6510" s="4"/>
      <c r="C6510" s="3"/>
      <c r="D6510" s="3">
        <f t="shared" ref="D6510:D6553" si="253">D6509+100</f>
        <v>2700</v>
      </c>
      <c r="E6510" s="3">
        <v>408</v>
      </c>
      <c r="F6510" s="3">
        <f t="shared" si="252"/>
        <v>209.74414952694039</v>
      </c>
    </row>
    <row r="6511" spans="1:6" x14ac:dyDescent="0.3">
      <c r="A6511" s="3"/>
      <c r="B6511" s="4"/>
      <c r="C6511" s="3"/>
      <c r="D6511" s="3">
        <f t="shared" si="253"/>
        <v>2800</v>
      </c>
      <c r="E6511" s="3"/>
      <c r="F6511" s="3">
        <f t="shared" si="252"/>
        <v>0</v>
      </c>
    </row>
    <row r="6512" spans="1:6" x14ac:dyDescent="0.3">
      <c r="A6512" s="3"/>
      <c r="B6512" s="4"/>
      <c r="C6512" s="3"/>
      <c r="D6512" s="3">
        <f t="shared" si="253"/>
        <v>2900</v>
      </c>
      <c r="E6512" s="3">
        <v>426</v>
      </c>
      <c r="F6512" s="3">
        <f t="shared" si="252"/>
        <v>235.21960995423217</v>
      </c>
    </row>
    <row r="6513" spans="1:6" x14ac:dyDescent="0.3">
      <c r="A6513" s="3"/>
      <c r="B6513" s="4"/>
      <c r="C6513" s="3"/>
      <c r="D6513" s="3">
        <f>D6512+100</f>
        <v>3000</v>
      </c>
      <c r="E6513" s="3"/>
      <c r="F6513" s="3">
        <f t="shared" si="252"/>
        <v>0</v>
      </c>
    </row>
    <row r="6514" spans="1:6" x14ac:dyDescent="0.3">
      <c r="A6514" s="3"/>
      <c r="B6514" s="4"/>
      <c r="C6514" s="3"/>
      <c r="D6514" s="3">
        <f t="shared" si="253"/>
        <v>3100</v>
      </c>
      <c r="E6514" s="3">
        <v>430</v>
      </c>
      <c r="F6514" s="3">
        <f t="shared" si="252"/>
        <v>253.80260649910267</v>
      </c>
    </row>
    <row r="6515" spans="1:6" x14ac:dyDescent="0.3">
      <c r="A6515" s="3"/>
      <c r="B6515" s="4"/>
      <c r="C6515" s="3"/>
      <c r="D6515" s="3">
        <f t="shared" si="253"/>
        <v>3200</v>
      </c>
      <c r="E6515" s="3"/>
      <c r="F6515" s="3">
        <f t="shared" si="252"/>
        <v>0</v>
      </c>
    </row>
    <row r="6516" spans="1:6" x14ac:dyDescent="0.3">
      <c r="A6516" s="3"/>
      <c r="B6516" s="4"/>
      <c r="C6516" s="3"/>
      <c r="D6516" s="3">
        <f t="shared" si="253"/>
        <v>3300</v>
      </c>
      <c r="E6516" s="3">
        <v>431</v>
      </c>
      <c r="F6516" s="3">
        <f t="shared" si="252"/>
        <v>270.80528673944013</v>
      </c>
    </row>
    <row r="6517" spans="1:6" x14ac:dyDescent="0.3">
      <c r="A6517" s="3"/>
      <c r="B6517" s="4"/>
      <c r="C6517" s="3"/>
      <c r="D6517" s="3">
        <f t="shared" si="253"/>
        <v>3400</v>
      </c>
      <c r="E6517" s="3"/>
      <c r="F6517" s="3">
        <f t="shared" si="252"/>
        <v>0</v>
      </c>
    </row>
    <row r="6518" spans="1:6" x14ac:dyDescent="0.3">
      <c r="A6518" s="3"/>
      <c r="B6518" s="4"/>
      <c r="C6518" s="3"/>
      <c r="D6518" s="3">
        <f t="shared" si="253"/>
        <v>3500</v>
      </c>
      <c r="E6518" s="3">
        <v>425</v>
      </c>
      <c r="F6518" s="3">
        <f t="shared" si="252"/>
        <v>283.21933770998896</v>
      </c>
    </row>
    <row r="6519" spans="1:6" x14ac:dyDescent="0.3">
      <c r="A6519" s="3"/>
      <c r="B6519" s="4"/>
      <c r="C6519" s="3"/>
      <c r="D6519" s="3">
        <f t="shared" si="253"/>
        <v>3600</v>
      </c>
      <c r="E6519" s="3"/>
      <c r="F6519" s="3">
        <f t="shared" si="252"/>
        <v>0</v>
      </c>
    </row>
    <row r="6520" spans="1:6" x14ac:dyDescent="0.3">
      <c r="A6520" s="3"/>
      <c r="B6520" s="4"/>
      <c r="C6520" s="3"/>
      <c r="D6520" s="3">
        <f t="shared" si="253"/>
        <v>3700</v>
      </c>
      <c r="E6520" s="3">
        <v>431</v>
      </c>
      <c r="F6520" s="3">
        <f t="shared" si="252"/>
        <v>303.63016998058447</v>
      </c>
    </row>
    <row r="6521" spans="1:6" x14ac:dyDescent="0.3">
      <c r="A6521" s="3"/>
      <c r="B6521" s="4"/>
      <c r="C6521" s="3"/>
      <c r="D6521" s="3">
        <f t="shared" si="253"/>
        <v>3800</v>
      </c>
      <c r="E6521" s="3"/>
      <c r="F6521" s="3">
        <f t="shared" si="252"/>
        <v>0</v>
      </c>
    </row>
    <row r="6522" spans="1:6" x14ac:dyDescent="0.3">
      <c r="A6522" s="3"/>
      <c r="B6522" s="4"/>
      <c r="C6522" s="3"/>
      <c r="D6522" s="3">
        <f t="shared" si="253"/>
        <v>3900</v>
      </c>
      <c r="E6522" s="3">
        <v>445</v>
      </c>
      <c r="F6522" s="3">
        <f t="shared" si="252"/>
        <v>330.43842729121735</v>
      </c>
    </row>
    <row r="6523" spans="1:6" x14ac:dyDescent="0.3">
      <c r="A6523" s="3"/>
      <c r="B6523" s="4"/>
      <c r="C6523" s="3"/>
      <c r="D6523" s="3">
        <f t="shared" si="253"/>
        <v>4000</v>
      </c>
      <c r="E6523" s="3"/>
      <c r="F6523" s="3">
        <f t="shared" si="252"/>
        <v>0</v>
      </c>
    </row>
    <row r="6524" spans="1:6" x14ac:dyDescent="0.3">
      <c r="A6524" s="3"/>
      <c r="B6524" s="4"/>
      <c r="C6524" s="3"/>
      <c r="D6524" s="3">
        <f t="shared" si="253"/>
        <v>4100</v>
      </c>
      <c r="E6524" s="3">
        <v>461</v>
      </c>
      <c r="F6524" s="3">
        <f t="shared" si="252"/>
        <v>359.87419845757989</v>
      </c>
    </row>
    <row r="6525" spans="1:6" x14ac:dyDescent="0.3">
      <c r="A6525" s="3"/>
      <c r="B6525" s="4"/>
      <c r="C6525" s="3"/>
      <c r="D6525" s="3">
        <f t="shared" si="253"/>
        <v>4200</v>
      </c>
      <c r="E6525" s="3"/>
      <c r="F6525" s="3">
        <f t="shared" si="252"/>
        <v>0</v>
      </c>
    </row>
    <row r="6526" spans="1:6" x14ac:dyDescent="0.3">
      <c r="A6526" s="3"/>
      <c r="B6526" s="4"/>
      <c r="C6526" s="3"/>
      <c r="D6526" s="3">
        <f t="shared" si="253"/>
        <v>4300</v>
      </c>
      <c r="E6526" s="3">
        <v>474</v>
      </c>
      <c r="F6526" s="3">
        <f t="shared" si="252"/>
        <v>388.07237251798279</v>
      </c>
    </row>
    <row r="6527" spans="1:6" x14ac:dyDescent="0.3">
      <c r="A6527" s="3"/>
      <c r="B6527" s="4"/>
      <c r="C6527" s="3"/>
      <c r="D6527" s="3">
        <f t="shared" si="253"/>
        <v>4400</v>
      </c>
      <c r="E6527" s="3"/>
      <c r="F6527" s="3">
        <f t="shared" si="252"/>
        <v>0</v>
      </c>
    </row>
    <row r="6528" spans="1:6" x14ac:dyDescent="0.3">
      <c r="A6528" s="3"/>
      <c r="B6528" s="4"/>
      <c r="C6528" s="3"/>
      <c r="D6528" s="3">
        <f t="shared" si="253"/>
        <v>4500</v>
      </c>
      <c r="E6528" s="3">
        <v>486</v>
      </c>
      <c r="F6528" s="3">
        <f t="shared" si="252"/>
        <v>416.40382626671988</v>
      </c>
    </row>
    <row r="6529" spans="1:6" x14ac:dyDescent="0.3">
      <c r="A6529" s="3"/>
      <c r="B6529" s="4"/>
      <c r="C6529" s="3"/>
      <c r="D6529" s="3">
        <f t="shared" si="253"/>
        <v>4600</v>
      </c>
      <c r="E6529" s="3"/>
      <c r="F6529" s="3">
        <f t="shared" si="252"/>
        <v>0</v>
      </c>
    </row>
    <row r="6530" spans="1:6" x14ac:dyDescent="0.3">
      <c r="A6530" s="3"/>
      <c r="B6530" s="4"/>
      <c r="C6530" s="3"/>
      <c r="D6530" s="3">
        <f t="shared" si="253"/>
        <v>4700</v>
      </c>
      <c r="E6530" s="3">
        <v>494</v>
      </c>
      <c r="F6530" s="3">
        <f t="shared" si="252"/>
        <v>442.0696862487747</v>
      </c>
    </row>
    <row r="6531" spans="1:6" x14ac:dyDescent="0.3">
      <c r="A6531" s="3"/>
      <c r="B6531" s="4"/>
      <c r="C6531" s="3"/>
      <c r="D6531" s="3">
        <f t="shared" si="253"/>
        <v>4800</v>
      </c>
      <c r="E6531" s="3">
        <v>495</v>
      </c>
      <c r="F6531" s="3">
        <f t="shared" si="252"/>
        <v>452.38934211693021</v>
      </c>
    </row>
    <row r="6532" spans="1:6" x14ac:dyDescent="0.3">
      <c r="A6532" s="3"/>
      <c r="B6532" s="4"/>
      <c r="C6532" s="3"/>
      <c r="D6532" s="3">
        <f t="shared" si="253"/>
        <v>4900</v>
      </c>
      <c r="E6532" s="3">
        <v>494</v>
      </c>
      <c r="F6532" s="3">
        <f t="shared" si="252"/>
        <v>460.88116225936079</v>
      </c>
    </row>
    <row r="6533" spans="1:6" x14ac:dyDescent="0.3">
      <c r="A6533" s="3"/>
      <c r="B6533" s="4"/>
      <c r="C6533" s="3"/>
      <c r="D6533" s="3">
        <f t="shared" si="253"/>
        <v>5000</v>
      </c>
      <c r="E6533" s="3"/>
      <c r="F6533" s="3">
        <f t="shared" si="252"/>
        <v>0</v>
      </c>
    </row>
    <row r="6534" spans="1:6" x14ac:dyDescent="0.3">
      <c r="A6534" s="3"/>
      <c r="B6534" s="4"/>
      <c r="C6534" s="3"/>
      <c r="D6534" s="3">
        <f t="shared" si="253"/>
        <v>5100</v>
      </c>
      <c r="E6534" s="3">
        <v>492</v>
      </c>
      <c r="F6534" s="3">
        <f t="shared" si="252"/>
        <v>477.75056281136415</v>
      </c>
    </row>
    <row r="6535" spans="1:6" x14ac:dyDescent="0.3">
      <c r="A6535" s="3"/>
      <c r="B6535" s="4"/>
      <c r="C6535" s="3"/>
      <c r="D6535" s="3">
        <f t="shared" si="253"/>
        <v>5200</v>
      </c>
      <c r="E6535" s="3"/>
      <c r="F6535" s="3">
        <f t="shared" si="252"/>
        <v>0</v>
      </c>
    </row>
    <row r="6536" spans="1:6" x14ac:dyDescent="0.3">
      <c r="A6536" s="3"/>
      <c r="B6536" s="4"/>
      <c r="C6536" s="3"/>
      <c r="D6536" s="3">
        <f t="shared" si="253"/>
        <v>5300</v>
      </c>
      <c r="E6536" s="3">
        <v>486</v>
      </c>
      <c r="F6536" s="3">
        <f t="shared" si="252"/>
        <v>490.43117315858115</v>
      </c>
    </row>
    <row r="6537" spans="1:6" x14ac:dyDescent="0.3">
      <c r="A6537" s="3"/>
      <c r="B6537" s="4"/>
      <c r="C6537" s="3"/>
      <c r="D6537" s="3">
        <f t="shared" si="253"/>
        <v>5400</v>
      </c>
      <c r="E6537" s="3"/>
      <c r="F6537" s="3">
        <f t="shared" si="252"/>
        <v>0</v>
      </c>
    </row>
    <row r="6538" spans="1:6" x14ac:dyDescent="0.3">
      <c r="A6538" s="3"/>
      <c r="B6538" s="4"/>
      <c r="C6538" s="3"/>
      <c r="D6538" s="3">
        <f t="shared" si="253"/>
        <v>5500</v>
      </c>
      <c r="E6538" s="3">
        <v>481</v>
      </c>
      <c r="F6538" s="3">
        <f t="shared" si="252"/>
        <v>503.70202212556347</v>
      </c>
    </row>
    <row r="6539" spans="1:6" x14ac:dyDescent="0.3">
      <c r="A6539" s="3"/>
      <c r="B6539" s="4"/>
      <c r="C6539" s="3"/>
      <c r="D6539" s="3">
        <f t="shared" si="253"/>
        <v>5600</v>
      </c>
      <c r="E6539" s="3"/>
      <c r="F6539" s="3">
        <f t="shared" si="252"/>
        <v>0</v>
      </c>
    </row>
    <row r="6540" spans="1:6" x14ac:dyDescent="0.3">
      <c r="A6540" s="3"/>
      <c r="B6540" s="4"/>
      <c r="C6540" s="3"/>
      <c r="D6540" s="3">
        <f t="shared" si="253"/>
        <v>5700</v>
      </c>
      <c r="E6540" s="3">
        <v>471</v>
      </c>
      <c r="F6540" s="3">
        <f t="shared" si="252"/>
        <v>511.16568467227381</v>
      </c>
    </row>
    <row r="6541" spans="1:6" x14ac:dyDescent="0.3">
      <c r="A6541" s="3"/>
      <c r="B6541" s="4"/>
      <c r="C6541" s="3"/>
      <c r="D6541" s="3">
        <f t="shared" si="253"/>
        <v>5800</v>
      </c>
      <c r="E6541" s="3"/>
      <c r="F6541" s="3">
        <f t="shared" si="252"/>
        <v>0</v>
      </c>
    </row>
    <row r="6542" spans="1:6" x14ac:dyDescent="0.3">
      <c r="A6542" s="3"/>
      <c r="B6542" s="4"/>
      <c r="C6542" s="3"/>
      <c r="D6542" s="3">
        <f t="shared" si="253"/>
        <v>5900</v>
      </c>
      <c r="E6542" s="3">
        <v>458</v>
      </c>
      <c r="F6542" s="3">
        <f t="shared" si="252"/>
        <v>514.49767688062661</v>
      </c>
    </row>
    <row r="6543" spans="1:6" x14ac:dyDescent="0.3">
      <c r="A6543" s="3"/>
      <c r="B6543" s="4"/>
      <c r="C6543" s="3"/>
      <c r="D6543" s="3">
        <f t="shared" si="253"/>
        <v>6000</v>
      </c>
      <c r="E6543" s="3">
        <v>451</v>
      </c>
      <c r="F6543" s="3">
        <f t="shared" si="252"/>
        <v>515.22119518872614</v>
      </c>
    </row>
    <row r="6544" spans="1:6" x14ac:dyDescent="0.3">
      <c r="A6544" s="3"/>
      <c r="B6544" s="4"/>
      <c r="C6544" s="3"/>
      <c r="D6544" s="3">
        <f t="shared" si="253"/>
        <v>6100</v>
      </c>
      <c r="E6544" s="3">
        <v>441</v>
      </c>
      <c r="F6544" s="3">
        <f t="shared" si="252"/>
        <v>512.193842267994</v>
      </c>
    </row>
    <row r="6545" spans="1:6" x14ac:dyDescent="0.3">
      <c r="A6545" s="3"/>
      <c r="B6545" s="4"/>
      <c r="C6545" s="3"/>
      <c r="D6545" s="3">
        <f t="shared" si="253"/>
        <v>6200</v>
      </c>
      <c r="E6545" s="3"/>
      <c r="F6545" s="3">
        <f t="shared" si="252"/>
        <v>0</v>
      </c>
    </row>
    <row r="6546" spans="1:6" x14ac:dyDescent="0.3">
      <c r="A6546" s="3"/>
      <c r="B6546" s="4"/>
      <c r="C6546" s="3"/>
      <c r="D6546" s="3">
        <f t="shared" si="253"/>
        <v>6300</v>
      </c>
      <c r="E6546" s="3">
        <v>424</v>
      </c>
      <c r="F6546" s="3">
        <f t="shared" si="252"/>
        <v>508.59529068297303</v>
      </c>
    </row>
    <row r="6547" spans="1:6" x14ac:dyDescent="0.3">
      <c r="A6547" s="3"/>
      <c r="B6547" s="4"/>
      <c r="C6547" s="3"/>
      <c r="D6547" s="3">
        <f t="shared" si="253"/>
        <v>6400</v>
      </c>
      <c r="E6547" s="3"/>
      <c r="F6547" s="3">
        <f t="shared" si="252"/>
        <v>0</v>
      </c>
    </row>
    <row r="6548" spans="1:6" x14ac:dyDescent="0.3">
      <c r="A6548" s="3"/>
      <c r="B6548" s="4"/>
      <c r="C6548" s="3"/>
      <c r="D6548" s="3">
        <f t="shared" si="253"/>
        <v>6500</v>
      </c>
      <c r="E6548" s="3">
        <v>403</v>
      </c>
      <c r="F6548" s="3">
        <f t="shared" si="252"/>
        <v>498.75163370172504</v>
      </c>
    </row>
    <row r="6549" spans="1:6" x14ac:dyDescent="0.3">
      <c r="A6549" s="3"/>
      <c r="B6549" s="4"/>
      <c r="C6549" s="3"/>
      <c r="D6549" s="3">
        <f t="shared" si="253"/>
        <v>6600</v>
      </c>
      <c r="E6549" s="3"/>
      <c r="F6549" s="3">
        <f t="shared" si="252"/>
        <v>0</v>
      </c>
    </row>
    <row r="6550" spans="1:6" x14ac:dyDescent="0.3">
      <c r="A6550" s="3"/>
      <c r="B6550" s="4"/>
      <c r="C6550" s="3"/>
      <c r="D6550" s="3">
        <f t="shared" si="253"/>
        <v>6700</v>
      </c>
      <c r="E6550" s="3"/>
      <c r="F6550" s="3">
        <f t="shared" si="252"/>
        <v>0</v>
      </c>
    </row>
    <row r="6551" spans="1:6" x14ac:dyDescent="0.3">
      <c r="A6551" s="3"/>
      <c r="B6551" s="4"/>
      <c r="C6551" s="3"/>
      <c r="D6551" s="3">
        <f t="shared" si="253"/>
        <v>6800</v>
      </c>
      <c r="E6551" s="3"/>
      <c r="F6551" s="3">
        <f t="shared" si="252"/>
        <v>0</v>
      </c>
    </row>
    <row r="6552" spans="1:6" x14ac:dyDescent="0.3">
      <c r="A6552" s="3"/>
      <c r="B6552" s="4"/>
      <c r="C6552" s="3"/>
      <c r="D6552" s="3">
        <f t="shared" si="253"/>
        <v>6900</v>
      </c>
      <c r="E6552" s="3"/>
      <c r="F6552" s="3">
        <f t="shared" si="252"/>
        <v>0</v>
      </c>
    </row>
    <row r="6553" spans="1:6" x14ac:dyDescent="0.3">
      <c r="A6553" s="3"/>
      <c r="B6553" s="4"/>
      <c r="C6553" s="3"/>
      <c r="D6553" s="3">
        <f t="shared" si="253"/>
        <v>7000</v>
      </c>
      <c r="E6553" s="3"/>
      <c r="F6553" s="3">
        <f t="shared" si="252"/>
        <v>0</v>
      </c>
    </row>
    <row r="6554" spans="1:6" ht="43.2" x14ac:dyDescent="0.3">
      <c r="A6554" s="3"/>
      <c r="B6554" s="4" t="s">
        <v>51</v>
      </c>
      <c r="C6554" s="3" t="s">
        <v>163</v>
      </c>
      <c r="D6554" s="4" t="s">
        <v>272</v>
      </c>
      <c r="E6554" s="3">
        <v>3.64</v>
      </c>
    </row>
    <row r="6555" spans="1:6" x14ac:dyDescent="0.3">
      <c r="A6555" s="3"/>
      <c r="B6555" s="4"/>
      <c r="C6555" s="3">
        <v>11.49</v>
      </c>
      <c r="D6555" s="4" t="s">
        <v>273</v>
      </c>
      <c r="E6555" s="3">
        <v>4.3499999999999996</v>
      </c>
    </row>
    <row r="6556" spans="1:6" x14ac:dyDescent="0.3">
      <c r="A6556" s="3"/>
      <c r="B6556" s="4"/>
      <c r="C6556" s="3"/>
      <c r="D6556" s="4" t="s">
        <v>274</v>
      </c>
      <c r="E6556" s="3">
        <v>2.2250000000000001</v>
      </c>
    </row>
    <row r="6557" spans="1:6" x14ac:dyDescent="0.3">
      <c r="A6557" s="3"/>
      <c r="B6557" s="4"/>
      <c r="C6557" s="3"/>
      <c r="D6557" s="4" t="s">
        <v>275</v>
      </c>
      <c r="E6557" s="3">
        <v>251</v>
      </c>
    </row>
    <row r="6558" spans="1:6" x14ac:dyDescent="0.3">
      <c r="A6558" s="3"/>
      <c r="B6558" s="4"/>
      <c r="C6558" s="3"/>
      <c r="D6558" s="4" t="s">
        <v>276</v>
      </c>
      <c r="E6558" s="3">
        <v>0.64600000000000002</v>
      </c>
    </row>
    <row r="6559" spans="1:6" ht="28.8" x14ac:dyDescent="0.3">
      <c r="A6559" s="3"/>
      <c r="B6559" s="4"/>
      <c r="C6559" s="3"/>
      <c r="D6559" s="4" t="s">
        <v>277</v>
      </c>
      <c r="E6559" s="3">
        <v>433</v>
      </c>
    </row>
    <row r="6560" spans="1:6" x14ac:dyDescent="0.3">
      <c r="A6560" s="3"/>
      <c r="B6560" s="4"/>
      <c r="C6560" s="3"/>
      <c r="D6560" s="3">
        <v>2500</v>
      </c>
      <c r="E6560" s="3">
        <v>469</v>
      </c>
      <c r="F6560" s="3">
        <f>E6560*D6560*2*PI()/60/550</f>
        <v>223.24347795963831</v>
      </c>
    </row>
    <row r="6561" spans="1:6" x14ac:dyDescent="0.3">
      <c r="A6561" s="3"/>
      <c r="B6561" s="4"/>
      <c r="C6561" s="3"/>
      <c r="D6561" s="3">
        <f>2600</f>
        <v>2600</v>
      </c>
      <c r="E6561" s="3"/>
      <c r="F6561" s="3">
        <f t="shared" ref="F6561:F6605" si="254">E6561*D6561*2*PI()/60/550</f>
        <v>0</v>
      </c>
    </row>
    <row r="6562" spans="1:6" x14ac:dyDescent="0.3">
      <c r="A6562" s="3"/>
      <c r="B6562" s="4"/>
      <c r="C6562" s="3"/>
      <c r="D6562" s="3">
        <f t="shared" ref="D6562:D6605" si="255">D6561+100</f>
        <v>2700</v>
      </c>
      <c r="E6562" s="3">
        <v>475</v>
      </c>
      <c r="F6562" s="3">
        <f t="shared" si="254"/>
        <v>244.18742898357027</v>
      </c>
    </row>
    <row r="6563" spans="1:6" x14ac:dyDescent="0.3">
      <c r="A6563" s="3"/>
      <c r="B6563" s="4"/>
      <c r="C6563" s="3"/>
      <c r="D6563" s="3">
        <f t="shared" si="255"/>
        <v>2800</v>
      </c>
      <c r="E6563" s="3"/>
      <c r="F6563" s="3">
        <f t="shared" si="254"/>
        <v>0</v>
      </c>
    </row>
    <row r="6564" spans="1:6" x14ac:dyDescent="0.3">
      <c r="A6564" s="3"/>
      <c r="B6564" s="4"/>
      <c r="C6564" s="3"/>
      <c r="D6564" s="3">
        <f t="shared" si="255"/>
        <v>2900</v>
      </c>
      <c r="E6564" s="3">
        <v>467</v>
      </c>
      <c r="F6564" s="3">
        <f t="shared" si="254"/>
        <v>257.85811701555491</v>
      </c>
    </row>
    <row r="6565" spans="1:6" x14ac:dyDescent="0.3">
      <c r="A6565" s="3"/>
      <c r="B6565" s="4"/>
      <c r="C6565" s="3"/>
      <c r="D6565" s="3">
        <f>D6564+100</f>
        <v>3000</v>
      </c>
      <c r="E6565" s="3"/>
      <c r="F6565" s="3">
        <f t="shared" si="254"/>
        <v>0</v>
      </c>
    </row>
    <row r="6566" spans="1:6" x14ac:dyDescent="0.3">
      <c r="A6566" s="3"/>
      <c r="B6566" s="4"/>
      <c r="C6566" s="3"/>
      <c r="D6566" s="3">
        <f t="shared" si="255"/>
        <v>3100</v>
      </c>
      <c r="E6566" s="3">
        <v>467</v>
      </c>
      <c r="F6566" s="3">
        <f t="shared" si="254"/>
        <v>275.64143543042081</v>
      </c>
    </row>
    <row r="6567" spans="1:6" x14ac:dyDescent="0.3">
      <c r="A6567" s="3"/>
      <c r="B6567" s="4"/>
      <c r="C6567" s="3"/>
      <c r="D6567" s="3">
        <f t="shared" si="255"/>
        <v>3200</v>
      </c>
      <c r="E6567" s="3"/>
      <c r="F6567" s="3">
        <f t="shared" si="254"/>
        <v>0</v>
      </c>
    </row>
    <row r="6568" spans="1:6" x14ac:dyDescent="0.3">
      <c r="A6568" s="3"/>
      <c r="B6568" s="4"/>
      <c r="C6568" s="3"/>
      <c r="D6568" s="3">
        <f t="shared" si="255"/>
        <v>3300</v>
      </c>
      <c r="E6568" s="3">
        <v>475</v>
      </c>
      <c r="F6568" s="3">
        <f t="shared" si="254"/>
        <v>298.45130209103036</v>
      </c>
    </row>
    <row r="6569" spans="1:6" x14ac:dyDescent="0.3">
      <c r="A6569" s="3"/>
      <c r="B6569" s="4"/>
      <c r="C6569" s="3"/>
      <c r="D6569" s="3">
        <f t="shared" si="255"/>
        <v>3400</v>
      </c>
      <c r="E6569" s="3"/>
      <c r="F6569" s="3">
        <f t="shared" si="254"/>
        <v>0</v>
      </c>
    </row>
    <row r="6570" spans="1:6" x14ac:dyDescent="0.3">
      <c r="A6570" s="3"/>
      <c r="B6570" s="4"/>
      <c r="C6570" s="3"/>
      <c r="D6570" s="3">
        <f t="shared" si="255"/>
        <v>3500</v>
      </c>
      <c r="E6570" s="3">
        <v>474</v>
      </c>
      <c r="F6570" s="3">
        <f t="shared" si="254"/>
        <v>315.8728613518465</v>
      </c>
    </row>
    <row r="6571" spans="1:6" x14ac:dyDescent="0.3">
      <c r="A6571" s="3"/>
      <c r="B6571" s="4"/>
      <c r="C6571" s="3"/>
      <c r="D6571" s="3">
        <f t="shared" si="255"/>
        <v>3600</v>
      </c>
      <c r="E6571" s="3"/>
      <c r="F6571" s="3">
        <f t="shared" si="254"/>
        <v>0</v>
      </c>
    </row>
    <row r="6572" spans="1:6" x14ac:dyDescent="0.3">
      <c r="A6572" s="3"/>
      <c r="B6572" s="4"/>
      <c r="C6572" s="3"/>
      <c r="D6572" s="3">
        <f t="shared" si="255"/>
        <v>3700</v>
      </c>
      <c r="E6572" s="3">
        <v>462</v>
      </c>
      <c r="F6572" s="3">
        <f t="shared" si="254"/>
        <v>325.46899891190259</v>
      </c>
    </row>
    <row r="6573" spans="1:6" x14ac:dyDescent="0.3">
      <c r="A6573" s="3"/>
      <c r="B6573" s="4"/>
      <c r="C6573" s="3"/>
      <c r="D6573" s="3">
        <f t="shared" si="255"/>
        <v>3800</v>
      </c>
      <c r="E6573" s="3"/>
      <c r="F6573" s="3">
        <f t="shared" si="254"/>
        <v>0</v>
      </c>
    </row>
    <row r="6574" spans="1:6" x14ac:dyDescent="0.3">
      <c r="A6574" s="3"/>
      <c r="B6574" s="4"/>
      <c r="C6574" s="3"/>
      <c r="D6574" s="3">
        <f t="shared" si="255"/>
        <v>3900</v>
      </c>
      <c r="E6574" s="3">
        <v>457</v>
      </c>
      <c r="F6574" s="3">
        <f t="shared" si="254"/>
        <v>339.34912645412658</v>
      </c>
    </row>
    <row r="6575" spans="1:6" x14ac:dyDescent="0.3">
      <c r="A6575" s="3"/>
      <c r="B6575" s="4"/>
      <c r="C6575" s="3"/>
      <c r="D6575" s="3">
        <f t="shared" si="255"/>
        <v>4000</v>
      </c>
      <c r="E6575" s="3"/>
      <c r="F6575" s="3">
        <f t="shared" si="254"/>
        <v>0</v>
      </c>
    </row>
    <row r="6576" spans="1:6" x14ac:dyDescent="0.3">
      <c r="A6576" s="3"/>
      <c r="B6576" s="4"/>
      <c r="C6576" s="3"/>
      <c r="D6576" s="3">
        <f t="shared" si="255"/>
        <v>4100</v>
      </c>
      <c r="E6576" s="3">
        <v>486</v>
      </c>
      <c r="F6576" s="3">
        <f t="shared" si="254"/>
        <v>379.39015282078918</v>
      </c>
    </row>
    <row r="6577" spans="1:6" x14ac:dyDescent="0.3">
      <c r="A6577" s="3"/>
      <c r="B6577" s="4"/>
      <c r="C6577" s="3"/>
      <c r="D6577" s="3">
        <f t="shared" si="255"/>
        <v>4200</v>
      </c>
      <c r="E6577" s="3"/>
      <c r="F6577" s="3">
        <f t="shared" si="254"/>
        <v>0</v>
      </c>
    </row>
    <row r="6578" spans="1:6" x14ac:dyDescent="0.3">
      <c r="A6578" s="3"/>
      <c r="B6578" s="4"/>
      <c r="C6578" s="3"/>
      <c r="D6578" s="3">
        <f t="shared" si="255"/>
        <v>4300</v>
      </c>
      <c r="E6578" s="3">
        <v>526</v>
      </c>
      <c r="F6578" s="3">
        <f t="shared" si="254"/>
        <v>430.64571296299357</v>
      </c>
    </row>
    <row r="6579" spans="1:6" x14ac:dyDescent="0.3">
      <c r="A6579" s="3"/>
      <c r="B6579" s="4"/>
      <c r="C6579" s="3"/>
      <c r="D6579" s="3">
        <f t="shared" si="255"/>
        <v>4400</v>
      </c>
      <c r="E6579" s="3"/>
      <c r="F6579" s="3">
        <f t="shared" si="254"/>
        <v>0</v>
      </c>
    </row>
    <row r="6580" spans="1:6" x14ac:dyDescent="0.3">
      <c r="A6580" s="3"/>
      <c r="B6580" s="4"/>
      <c r="C6580" s="3"/>
      <c r="D6580" s="3">
        <f t="shared" si="255"/>
        <v>4500</v>
      </c>
      <c r="E6580" s="3">
        <v>554</v>
      </c>
      <c r="F6580" s="3">
        <f t="shared" si="254"/>
        <v>474.6660900242033</v>
      </c>
    </row>
    <row r="6581" spans="1:6" x14ac:dyDescent="0.3">
      <c r="A6581" s="3"/>
      <c r="B6581" s="4"/>
      <c r="C6581" s="3"/>
      <c r="D6581" s="3">
        <f t="shared" si="255"/>
        <v>4600</v>
      </c>
      <c r="E6581" s="3"/>
      <c r="F6581" s="3">
        <f t="shared" si="254"/>
        <v>0</v>
      </c>
    </row>
    <row r="6582" spans="1:6" x14ac:dyDescent="0.3">
      <c r="A6582" s="3"/>
      <c r="B6582" s="4"/>
      <c r="C6582" s="3"/>
      <c r="D6582" s="3">
        <f t="shared" si="255"/>
        <v>4700</v>
      </c>
      <c r="E6582" s="3">
        <v>570</v>
      </c>
      <c r="F6582" s="3">
        <f t="shared" si="254"/>
        <v>510.08040721012458</v>
      </c>
    </row>
    <row r="6583" spans="1:6" x14ac:dyDescent="0.3">
      <c r="A6583" s="3"/>
      <c r="B6583" s="4"/>
      <c r="C6583" s="3"/>
      <c r="D6583" s="3">
        <f t="shared" si="255"/>
        <v>4800</v>
      </c>
      <c r="E6583" s="3"/>
      <c r="F6583" s="3">
        <f t="shared" si="254"/>
        <v>0</v>
      </c>
    </row>
    <row r="6584" spans="1:6" x14ac:dyDescent="0.3">
      <c r="A6584" s="3"/>
      <c r="B6584" s="4"/>
      <c r="C6584" s="3"/>
      <c r="D6584" s="3">
        <f t="shared" si="255"/>
        <v>4900</v>
      </c>
      <c r="E6584" s="3">
        <v>578</v>
      </c>
      <c r="F6584" s="3">
        <f t="shared" si="254"/>
        <v>539.24961899981895</v>
      </c>
    </row>
    <row r="6585" spans="1:6" x14ac:dyDescent="0.3">
      <c r="A6585" s="3"/>
      <c r="B6585" s="4"/>
      <c r="C6585" s="3"/>
      <c r="D6585" s="3">
        <f t="shared" si="255"/>
        <v>5000</v>
      </c>
      <c r="E6585" s="3"/>
      <c r="F6585" s="3">
        <f t="shared" si="254"/>
        <v>0</v>
      </c>
    </row>
    <row r="6586" spans="1:6" x14ac:dyDescent="0.3">
      <c r="A6586" s="3"/>
      <c r="B6586" s="4"/>
      <c r="C6586" s="3"/>
      <c r="D6586" s="3">
        <f t="shared" si="255"/>
        <v>5100</v>
      </c>
      <c r="E6586" s="3">
        <v>586</v>
      </c>
      <c r="F6586" s="3">
        <f t="shared" si="254"/>
        <v>569.02810936475487</v>
      </c>
    </row>
    <row r="6587" spans="1:6" x14ac:dyDescent="0.3">
      <c r="A6587" s="3"/>
      <c r="B6587" s="4"/>
      <c r="C6587" s="3"/>
      <c r="D6587" s="3">
        <f t="shared" si="255"/>
        <v>5200</v>
      </c>
      <c r="E6587" s="3"/>
      <c r="F6587" s="3">
        <f t="shared" si="254"/>
        <v>0</v>
      </c>
    </row>
    <row r="6588" spans="1:6" x14ac:dyDescent="0.3">
      <c r="A6588" s="3"/>
      <c r="B6588" s="4"/>
      <c r="C6588" s="3"/>
      <c r="D6588" s="3">
        <f t="shared" si="255"/>
        <v>5300</v>
      </c>
      <c r="E6588" s="3">
        <v>590</v>
      </c>
      <c r="F6588" s="3">
        <f t="shared" si="254"/>
        <v>595.37940774395656</v>
      </c>
    </row>
    <row r="6589" spans="1:6" x14ac:dyDescent="0.3">
      <c r="A6589" s="3"/>
      <c r="B6589" s="4"/>
      <c r="C6589" s="3"/>
      <c r="D6589" s="3">
        <f t="shared" si="255"/>
        <v>5400</v>
      </c>
      <c r="E6589" s="3"/>
      <c r="F6589" s="3">
        <f t="shared" si="254"/>
        <v>0</v>
      </c>
    </row>
    <row r="6590" spans="1:6" x14ac:dyDescent="0.3">
      <c r="A6590" s="3"/>
      <c r="B6590" s="4"/>
      <c r="C6590" s="3"/>
      <c r="D6590" s="3">
        <f t="shared" si="255"/>
        <v>5500</v>
      </c>
      <c r="E6590" s="3">
        <v>587</v>
      </c>
      <c r="F6590" s="3">
        <f t="shared" si="254"/>
        <v>614.70496255240289</v>
      </c>
    </row>
    <row r="6591" spans="1:6" x14ac:dyDescent="0.3">
      <c r="A6591" s="3"/>
      <c r="B6591" s="4"/>
      <c r="C6591" s="3"/>
      <c r="D6591" s="3">
        <f t="shared" si="255"/>
        <v>5600</v>
      </c>
      <c r="E6591" s="3"/>
      <c r="F6591" s="3">
        <f t="shared" si="254"/>
        <v>0</v>
      </c>
    </row>
    <row r="6592" spans="1:6" x14ac:dyDescent="0.3">
      <c r="A6592" s="3"/>
      <c r="B6592" s="4"/>
      <c r="C6592" s="3"/>
      <c r="D6592" s="3">
        <f t="shared" si="255"/>
        <v>5700</v>
      </c>
      <c r="E6592" s="3">
        <v>585</v>
      </c>
      <c r="F6592" s="3">
        <f t="shared" si="254"/>
        <v>634.88731535728277</v>
      </c>
    </row>
    <row r="6593" spans="1:6" x14ac:dyDescent="0.3">
      <c r="A6593" s="3"/>
      <c r="B6593" s="4"/>
      <c r="C6593" s="3"/>
      <c r="D6593" s="3">
        <f t="shared" si="255"/>
        <v>5800</v>
      </c>
      <c r="E6593" s="3"/>
      <c r="F6593" s="3">
        <f t="shared" si="254"/>
        <v>0</v>
      </c>
    </row>
    <row r="6594" spans="1:6" x14ac:dyDescent="0.3">
      <c r="A6594" s="3"/>
      <c r="B6594" s="4"/>
      <c r="C6594" s="3"/>
      <c r="D6594" s="3">
        <f t="shared" si="255"/>
        <v>5900</v>
      </c>
      <c r="E6594" s="3">
        <v>581</v>
      </c>
      <c r="F6594" s="3">
        <f t="shared" si="254"/>
        <v>652.67063377214856</v>
      </c>
    </row>
    <row r="6595" spans="1:6" x14ac:dyDescent="0.3">
      <c r="A6595" s="3"/>
      <c r="B6595" s="4"/>
      <c r="C6595" s="3"/>
      <c r="D6595" s="3">
        <f t="shared" si="255"/>
        <v>6000</v>
      </c>
      <c r="E6595" s="3"/>
      <c r="F6595" s="3">
        <f t="shared" si="254"/>
        <v>0</v>
      </c>
    </row>
    <row r="6596" spans="1:6" x14ac:dyDescent="0.3">
      <c r="A6596" s="3"/>
      <c r="B6596" s="4"/>
      <c r="C6596" s="3"/>
      <c r="D6596" s="3">
        <f t="shared" si="255"/>
        <v>6100</v>
      </c>
      <c r="E6596" s="3">
        <v>571</v>
      </c>
      <c r="F6596" s="3">
        <f t="shared" si="254"/>
        <v>663.1806891950672</v>
      </c>
    </row>
    <row r="6597" spans="1:6" x14ac:dyDescent="0.3">
      <c r="A6597" s="3"/>
      <c r="B6597" s="4"/>
      <c r="C6597" s="3"/>
      <c r="D6597" s="3">
        <f t="shared" si="255"/>
        <v>6200</v>
      </c>
      <c r="E6597" s="3"/>
      <c r="F6597" s="3">
        <f t="shared" si="254"/>
        <v>0</v>
      </c>
    </row>
    <row r="6598" spans="1:6" x14ac:dyDescent="0.3">
      <c r="A6598" s="3"/>
      <c r="B6598" s="4"/>
      <c r="C6598" s="3"/>
      <c r="D6598" s="3">
        <f t="shared" si="255"/>
        <v>6300</v>
      </c>
      <c r="E6598" s="3">
        <v>558</v>
      </c>
      <c r="F6598" s="3">
        <f t="shared" si="254"/>
        <v>669.33059481391274</v>
      </c>
    </row>
    <row r="6599" spans="1:6" x14ac:dyDescent="0.3">
      <c r="A6599" s="3"/>
      <c r="B6599" s="4"/>
      <c r="C6599" s="3"/>
      <c r="D6599" s="3">
        <f t="shared" si="255"/>
        <v>6400</v>
      </c>
      <c r="E6599" s="3">
        <v>551</v>
      </c>
      <c r="F6599" s="3">
        <f t="shared" si="254"/>
        <v>671.42498991630589</v>
      </c>
    </row>
    <row r="6600" spans="1:6" x14ac:dyDescent="0.3">
      <c r="A6600" s="3"/>
      <c r="B6600" s="4"/>
      <c r="C6600" s="3"/>
      <c r="D6600" s="3">
        <f t="shared" si="255"/>
        <v>6500</v>
      </c>
      <c r="E6600" s="3">
        <v>542</v>
      </c>
      <c r="F6600" s="3">
        <f t="shared" si="254"/>
        <v>670.77763143011157</v>
      </c>
    </row>
    <row r="6601" spans="1:6" x14ac:dyDescent="0.3">
      <c r="A6601" s="3"/>
      <c r="B6601" s="4"/>
      <c r="C6601" s="3"/>
      <c r="D6601" s="3">
        <f t="shared" si="255"/>
        <v>6600</v>
      </c>
      <c r="E6601" s="3"/>
      <c r="F6601" s="3">
        <f t="shared" si="254"/>
        <v>0</v>
      </c>
    </row>
    <row r="6602" spans="1:6" x14ac:dyDescent="0.3">
      <c r="A6602" s="3"/>
      <c r="B6602" s="4"/>
      <c r="C6602" s="3"/>
      <c r="D6602" s="3">
        <f t="shared" si="255"/>
        <v>6700</v>
      </c>
      <c r="E6602" s="3"/>
      <c r="F6602" s="3">
        <f t="shared" si="254"/>
        <v>0</v>
      </c>
    </row>
    <row r="6603" spans="1:6" x14ac:dyDescent="0.3">
      <c r="A6603" s="3"/>
      <c r="B6603" s="4"/>
      <c r="C6603" s="3"/>
      <c r="D6603" s="3">
        <f t="shared" si="255"/>
        <v>6800</v>
      </c>
      <c r="E6603" s="3"/>
      <c r="F6603" s="3">
        <f t="shared" si="254"/>
        <v>0</v>
      </c>
    </row>
    <row r="6604" spans="1:6" x14ac:dyDescent="0.3">
      <c r="A6604" s="3"/>
      <c r="B6604" s="4"/>
      <c r="C6604" s="3"/>
      <c r="D6604" s="3">
        <f t="shared" si="255"/>
        <v>6900</v>
      </c>
      <c r="E6604" s="3"/>
      <c r="F6604" s="3">
        <f t="shared" si="254"/>
        <v>0</v>
      </c>
    </row>
    <row r="6605" spans="1:6" x14ac:dyDescent="0.3">
      <c r="A6605" s="3"/>
      <c r="B6605" s="4"/>
      <c r="C6605" s="3"/>
      <c r="D6605" s="3">
        <f t="shared" si="255"/>
        <v>7000</v>
      </c>
      <c r="E6605" s="3"/>
      <c r="F6605" s="3">
        <f t="shared" si="254"/>
        <v>0</v>
      </c>
    </row>
    <row r="6606" spans="1:6" ht="43.2" x14ac:dyDescent="0.3">
      <c r="A6606" s="3"/>
      <c r="B6606" s="4" t="s">
        <v>51</v>
      </c>
      <c r="C6606" s="3" t="s">
        <v>56</v>
      </c>
      <c r="D6606" s="4" t="s">
        <v>272</v>
      </c>
      <c r="E6606" s="3">
        <v>3.9</v>
      </c>
    </row>
    <row r="6607" spans="1:6" x14ac:dyDescent="0.3">
      <c r="A6607" s="3"/>
      <c r="B6607" s="4"/>
      <c r="C6607" s="3">
        <v>11.36</v>
      </c>
      <c r="D6607" s="4" t="s">
        <v>273</v>
      </c>
      <c r="E6607" s="3">
        <v>4.0599999999999996</v>
      </c>
    </row>
    <row r="6608" spans="1:6" x14ac:dyDescent="0.3">
      <c r="A6608" s="3"/>
      <c r="B6608" s="4"/>
      <c r="C6608" s="3"/>
      <c r="D6608" s="4" t="s">
        <v>274</v>
      </c>
      <c r="E6608" s="3">
        <v>1.65</v>
      </c>
    </row>
    <row r="6609" spans="1:6" x14ac:dyDescent="0.3">
      <c r="A6609" s="3"/>
      <c r="B6609" s="4"/>
      <c r="C6609" s="3"/>
      <c r="D6609" s="4" t="s">
        <v>275</v>
      </c>
      <c r="E6609" s="3">
        <v>242</v>
      </c>
    </row>
    <row r="6610" spans="1:6" x14ac:dyDescent="0.3">
      <c r="A6610" s="3"/>
      <c r="B6610" s="4"/>
      <c r="C6610" s="3"/>
      <c r="D6610" s="4" t="s">
        <v>276</v>
      </c>
      <c r="E6610" s="3">
        <v>0.627</v>
      </c>
    </row>
    <row r="6611" spans="1:6" ht="28.8" x14ac:dyDescent="0.3">
      <c r="A6611" s="3"/>
      <c r="B6611" s="4"/>
      <c r="C6611" s="3"/>
      <c r="D6611" s="4" t="s">
        <v>277</v>
      </c>
      <c r="E6611" s="3">
        <v>405</v>
      </c>
    </row>
    <row r="6612" spans="1:6" x14ac:dyDescent="0.3">
      <c r="A6612" s="3"/>
      <c r="B6612" s="4"/>
      <c r="C6612" s="3"/>
      <c r="D6612" s="3">
        <v>2500</v>
      </c>
      <c r="E6612" s="3">
        <v>433</v>
      </c>
      <c r="F6612" s="3">
        <f>E6612*D6612*2*PI()/60/550</f>
        <v>206.10751803096673</v>
      </c>
    </row>
    <row r="6613" spans="1:6" x14ac:dyDescent="0.3">
      <c r="A6613" s="3"/>
      <c r="B6613" s="4"/>
      <c r="C6613" s="3"/>
      <c r="D6613" s="3">
        <f>2600</f>
        <v>2600</v>
      </c>
      <c r="E6613" s="3"/>
      <c r="F6613" s="3">
        <f t="shared" ref="F6613:F6657" si="256">E6613*D6613*2*PI()/60/550</f>
        <v>0</v>
      </c>
    </row>
    <row r="6614" spans="1:6" x14ac:dyDescent="0.3">
      <c r="A6614" s="3"/>
      <c r="B6614" s="4"/>
      <c r="C6614" s="3"/>
      <c r="D6614" s="3">
        <f t="shared" ref="D6614:D6657" si="257">D6613+100</f>
        <v>2700</v>
      </c>
      <c r="E6614" s="3">
        <v>447</v>
      </c>
      <c r="F6614" s="3">
        <f t="shared" si="256"/>
        <v>229.79322264348613</v>
      </c>
    </row>
    <row r="6615" spans="1:6" x14ac:dyDescent="0.3">
      <c r="A6615" s="3"/>
      <c r="B6615" s="4"/>
      <c r="C6615" s="3"/>
      <c r="D6615" s="3">
        <f t="shared" si="257"/>
        <v>2800</v>
      </c>
      <c r="E6615" s="3"/>
      <c r="F6615" s="3">
        <f t="shared" si="256"/>
        <v>0</v>
      </c>
    </row>
    <row r="6616" spans="1:6" x14ac:dyDescent="0.3">
      <c r="A6616" s="3"/>
      <c r="B6616" s="4"/>
      <c r="C6616" s="3"/>
      <c r="D6616" s="3">
        <f t="shared" si="257"/>
        <v>2900</v>
      </c>
      <c r="E6616" s="3">
        <v>451</v>
      </c>
      <c r="F6616" s="3">
        <f t="shared" si="256"/>
        <v>249.02357767455095</v>
      </c>
    </row>
    <row r="6617" spans="1:6" x14ac:dyDescent="0.3">
      <c r="A6617" s="3"/>
      <c r="B6617" s="4"/>
      <c r="C6617" s="3"/>
      <c r="D6617" s="3">
        <f>D6616+100</f>
        <v>3000</v>
      </c>
      <c r="E6617" s="3"/>
      <c r="F6617" s="3">
        <f t="shared" si="256"/>
        <v>0</v>
      </c>
    </row>
    <row r="6618" spans="1:6" x14ac:dyDescent="0.3">
      <c r="A6618" s="3"/>
      <c r="B6618" s="4"/>
      <c r="C6618" s="3"/>
      <c r="D6618" s="3">
        <f t="shared" si="257"/>
        <v>3100</v>
      </c>
      <c r="E6618" s="3">
        <v>449</v>
      </c>
      <c r="F6618" s="3">
        <f t="shared" si="256"/>
        <v>265.01714027464442</v>
      </c>
    </row>
    <row r="6619" spans="1:6" x14ac:dyDescent="0.3">
      <c r="A6619" s="3"/>
      <c r="B6619" s="4"/>
      <c r="C6619" s="3"/>
      <c r="D6619" s="3">
        <f t="shared" si="257"/>
        <v>3200</v>
      </c>
      <c r="E6619" s="3"/>
      <c r="F6619" s="3">
        <f t="shared" si="256"/>
        <v>0</v>
      </c>
    </row>
    <row r="6620" spans="1:6" x14ac:dyDescent="0.3">
      <c r="A6620" s="3"/>
      <c r="B6620" s="4"/>
      <c r="C6620" s="3"/>
      <c r="D6620" s="3">
        <f t="shared" si="257"/>
        <v>3300</v>
      </c>
      <c r="E6620" s="3">
        <v>449</v>
      </c>
      <c r="F6620" s="3">
        <f t="shared" si="256"/>
        <v>282.11502029236345</v>
      </c>
    </row>
    <row r="6621" spans="1:6" x14ac:dyDescent="0.3">
      <c r="A6621" s="3"/>
      <c r="B6621" s="4"/>
      <c r="C6621" s="3"/>
      <c r="D6621" s="3">
        <f t="shared" si="257"/>
        <v>3400</v>
      </c>
      <c r="E6621" s="3"/>
      <c r="F6621" s="3">
        <f t="shared" si="256"/>
        <v>0</v>
      </c>
    </row>
    <row r="6622" spans="1:6" x14ac:dyDescent="0.3">
      <c r="A6622" s="3"/>
      <c r="B6622" s="4"/>
      <c r="C6622" s="3"/>
      <c r="D6622" s="3">
        <f t="shared" si="257"/>
        <v>3500</v>
      </c>
      <c r="E6622" s="3">
        <v>453</v>
      </c>
      <c r="F6622" s="3">
        <f t="shared" si="256"/>
        <v>301.87849407676464</v>
      </c>
    </row>
    <row r="6623" spans="1:6" x14ac:dyDescent="0.3">
      <c r="A6623" s="3"/>
      <c r="B6623" s="4"/>
      <c r="C6623" s="3"/>
      <c r="D6623" s="3">
        <f t="shared" si="257"/>
        <v>3600</v>
      </c>
      <c r="E6623" s="3"/>
      <c r="F6623" s="3">
        <f t="shared" si="256"/>
        <v>0</v>
      </c>
    </row>
    <row r="6624" spans="1:6" x14ac:dyDescent="0.3">
      <c r="A6624" s="3"/>
      <c r="B6624" s="4"/>
      <c r="C6624" s="3"/>
      <c r="D6624" s="3">
        <f t="shared" si="257"/>
        <v>3700</v>
      </c>
      <c r="E6624" s="3">
        <v>461</v>
      </c>
      <c r="F6624" s="3">
        <f t="shared" si="256"/>
        <v>324.76452055927945</v>
      </c>
    </row>
    <row r="6625" spans="1:6" x14ac:dyDescent="0.3">
      <c r="A6625" s="3"/>
      <c r="B6625" s="4"/>
      <c r="C6625" s="3"/>
      <c r="D6625" s="3">
        <f t="shared" si="257"/>
        <v>3800</v>
      </c>
      <c r="E6625" s="3"/>
      <c r="F6625" s="3">
        <f t="shared" si="256"/>
        <v>0</v>
      </c>
    </row>
    <row r="6626" spans="1:6" x14ac:dyDescent="0.3">
      <c r="A6626" s="3"/>
      <c r="B6626" s="4"/>
      <c r="C6626" s="3"/>
      <c r="D6626" s="3">
        <f t="shared" si="257"/>
        <v>3900</v>
      </c>
      <c r="E6626" s="3">
        <v>466</v>
      </c>
      <c r="F6626" s="3">
        <f t="shared" si="256"/>
        <v>346.03215082630851</v>
      </c>
    </row>
    <row r="6627" spans="1:6" x14ac:dyDescent="0.3">
      <c r="A6627" s="3"/>
      <c r="B6627" s="4"/>
      <c r="C6627" s="3"/>
      <c r="D6627" s="3">
        <f t="shared" si="257"/>
        <v>4000</v>
      </c>
      <c r="E6627" s="3"/>
      <c r="F6627" s="3">
        <f t="shared" si="256"/>
        <v>0</v>
      </c>
    </row>
    <row r="6628" spans="1:6" x14ac:dyDescent="0.3">
      <c r="A6628" s="3"/>
      <c r="B6628" s="4"/>
      <c r="C6628" s="3"/>
      <c r="D6628" s="3">
        <f t="shared" si="257"/>
        <v>4100</v>
      </c>
      <c r="E6628" s="3">
        <v>472</v>
      </c>
      <c r="F6628" s="3">
        <f t="shared" si="256"/>
        <v>368.46121837739202</v>
      </c>
    </row>
    <row r="6629" spans="1:6" x14ac:dyDescent="0.3">
      <c r="A6629" s="3"/>
      <c r="B6629" s="4"/>
      <c r="C6629" s="3"/>
      <c r="D6629" s="3">
        <f t="shared" si="257"/>
        <v>4200</v>
      </c>
      <c r="E6629" s="3"/>
      <c r="F6629" s="3">
        <f t="shared" si="256"/>
        <v>0</v>
      </c>
    </row>
    <row r="6630" spans="1:6" x14ac:dyDescent="0.3">
      <c r="A6630" s="3"/>
      <c r="B6630" s="4"/>
      <c r="C6630" s="3"/>
      <c r="D6630" s="3">
        <f t="shared" si="257"/>
        <v>4300</v>
      </c>
      <c r="E6630" s="3">
        <v>487</v>
      </c>
      <c r="F6630" s="3">
        <f t="shared" si="256"/>
        <v>398.71570762923551</v>
      </c>
    </row>
    <row r="6631" spans="1:6" x14ac:dyDescent="0.3">
      <c r="A6631" s="3"/>
      <c r="B6631" s="4"/>
      <c r="C6631" s="3"/>
      <c r="D6631" s="3">
        <f t="shared" si="257"/>
        <v>4400</v>
      </c>
      <c r="E6631" s="3"/>
      <c r="F6631" s="3">
        <f t="shared" si="256"/>
        <v>0</v>
      </c>
    </row>
    <row r="6632" spans="1:6" x14ac:dyDescent="0.3">
      <c r="A6632" s="3"/>
      <c r="B6632" s="4"/>
      <c r="C6632" s="3"/>
      <c r="D6632" s="3">
        <f t="shared" si="257"/>
        <v>4500</v>
      </c>
      <c r="E6632" s="3">
        <v>502</v>
      </c>
      <c r="F6632" s="3">
        <f t="shared" si="256"/>
        <v>430.11259420965712</v>
      </c>
    </row>
    <row r="6633" spans="1:6" x14ac:dyDescent="0.3">
      <c r="A6633" s="3"/>
      <c r="B6633" s="4"/>
      <c r="C6633" s="3"/>
      <c r="D6633" s="3">
        <f t="shared" si="257"/>
        <v>4600</v>
      </c>
      <c r="E6633" s="3"/>
      <c r="F6633" s="3">
        <f t="shared" si="256"/>
        <v>0</v>
      </c>
    </row>
    <row r="6634" spans="1:6" x14ac:dyDescent="0.3">
      <c r="A6634" s="3"/>
      <c r="B6634" s="4"/>
      <c r="C6634" s="3"/>
      <c r="D6634" s="3">
        <f t="shared" si="257"/>
        <v>4700</v>
      </c>
      <c r="E6634" s="3">
        <v>517</v>
      </c>
      <c r="F6634" s="3">
        <f t="shared" si="256"/>
        <v>462.6518781186569</v>
      </c>
    </row>
    <row r="6635" spans="1:6" x14ac:dyDescent="0.3">
      <c r="A6635" s="3"/>
      <c r="B6635" s="4"/>
      <c r="C6635" s="3"/>
      <c r="D6635" s="3">
        <f t="shared" si="257"/>
        <v>4800</v>
      </c>
      <c r="E6635" s="3"/>
      <c r="F6635" s="3">
        <f t="shared" si="256"/>
        <v>0</v>
      </c>
    </row>
    <row r="6636" spans="1:6" x14ac:dyDescent="0.3">
      <c r="A6636" s="3"/>
      <c r="B6636" s="4"/>
      <c r="C6636" s="3"/>
      <c r="D6636" s="3">
        <f t="shared" si="257"/>
        <v>4900</v>
      </c>
      <c r="E6636" s="3">
        <v>529</v>
      </c>
      <c r="F6636" s="3">
        <f t="shared" si="256"/>
        <v>493.53468590121832</v>
      </c>
    </row>
    <row r="6637" spans="1:6" x14ac:dyDescent="0.3">
      <c r="A6637" s="3"/>
      <c r="B6637" s="4"/>
      <c r="C6637" s="3"/>
      <c r="D6637" s="3">
        <f t="shared" si="257"/>
        <v>5000</v>
      </c>
      <c r="E6637" s="3"/>
      <c r="F6637" s="3">
        <f t="shared" si="256"/>
        <v>0</v>
      </c>
    </row>
    <row r="6638" spans="1:6" x14ac:dyDescent="0.3">
      <c r="A6638" s="3"/>
      <c r="B6638" s="4"/>
      <c r="C6638" s="3"/>
      <c r="D6638" s="3">
        <f t="shared" si="257"/>
        <v>5100</v>
      </c>
      <c r="E6638" s="3">
        <v>533</v>
      </c>
      <c r="F6638" s="3">
        <f t="shared" si="256"/>
        <v>517.56310971231119</v>
      </c>
    </row>
    <row r="6639" spans="1:6" x14ac:dyDescent="0.3">
      <c r="A6639" s="3"/>
      <c r="B6639" s="4"/>
      <c r="C6639" s="3"/>
      <c r="D6639" s="3">
        <f t="shared" si="257"/>
        <v>5200</v>
      </c>
      <c r="E6639" s="3"/>
      <c r="F6639" s="3">
        <f t="shared" si="256"/>
        <v>0</v>
      </c>
    </row>
    <row r="6640" spans="1:6" x14ac:dyDescent="0.3">
      <c r="A6640" s="3"/>
      <c r="B6640" s="4"/>
      <c r="C6640" s="3"/>
      <c r="D6640" s="3">
        <f t="shared" si="257"/>
        <v>5300</v>
      </c>
      <c r="E6640" s="3">
        <v>530</v>
      </c>
      <c r="F6640" s="3">
        <f t="shared" si="256"/>
        <v>534.83234932931691</v>
      </c>
    </row>
    <row r="6641" spans="1:6" x14ac:dyDescent="0.3">
      <c r="A6641" s="3"/>
      <c r="B6641" s="4"/>
      <c r="C6641" s="3"/>
      <c r="D6641" s="3">
        <f t="shared" si="257"/>
        <v>5400</v>
      </c>
      <c r="E6641" s="3"/>
      <c r="F6641" s="3">
        <f t="shared" si="256"/>
        <v>0</v>
      </c>
    </row>
    <row r="6642" spans="1:6" x14ac:dyDescent="0.3">
      <c r="A6642" s="3"/>
      <c r="B6642" s="4"/>
      <c r="C6642" s="3"/>
      <c r="D6642" s="3">
        <f t="shared" si="257"/>
        <v>5500</v>
      </c>
      <c r="E6642" s="3">
        <v>528</v>
      </c>
      <c r="F6642" s="3">
        <f t="shared" si="256"/>
        <v>552.92030703180365</v>
      </c>
    </row>
    <row r="6643" spans="1:6" x14ac:dyDescent="0.3">
      <c r="A6643" s="3"/>
      <c r="B6643" s="4"/>
      <c r="C6643" s="3"/>
      <c r="D6643" s="3">
        <f t="shared" si="257"/>
        <v>5600</v>
      </c>
      <c r="E6643" s="3"/>
      <c r="F6643" s="3">
        <f t="shared" si="256"/>
        <v>0</v>
      </c>
    </row>
    <row r="6644" spans="1:6" x14ac:dyDescent="0.3">
      <c r="A6644" s="3"/>
      <c r="B6644" s="4"/>
      <c r="C6644" s="3"/>
      <c r="D6644" s="3">
        <f t="shared" si="257"/>
        <v>5700</v>
      </c>
      <c r="E6644" s="3">
        <v>523</v>
      </c>
      <c r="F6644" s="3">
        <f t="shared" si="256"/>
        <v>567.60011270403231</v>
      </c>
    </row>
    <row r="6645" spans="1:6" x14ac:dyDescent="0.3">
      <c r="A6645" s="3"/>
      <c r="B6645" s="4"/>
      <c r="C6645" s="3"/>
      <c r="D6645" s="3">
        <f t="shared" si="257"/>
        <v>5800</v>
      </c>
      <c r="E6645" s="3"/>
      <c r="F6645" s="3">
        <f t="shared" si="256"/>
        <v>0</v>
      </c>
    </row>
    <row r="6646" spans="1:6" x14ac:dyDescent="0.3">
      <c r="A6646" s="3"/>
      <c r="B6646" s="4"/>
      <c r="C6646" s="3"/>
      <c r="D6646" s="3">
        <f t="shared" si="257"/>
        <v>5900</v>
      </c>
      <c r="E6646" s="3">
        <v>517</v>
      </c>
      <c r="F6646" s="3">
        <f t="shared" si="256"/>
        <v>580.7757618936331</v>
      </c>
    </row>
    <row r="6647" spans="1:6" x14ac:dyDescent="0.3">
      <c r="A6647" s="3"/>
      <c r="B6647" s="4"/>
      <c r="C6647" s="3"/>
      <c r="D6647" s="3">
        <f t="shared" si="257"/>
        <v>6000</v>
      </c>
      <c r="E6647" s="3"/>
      <c r="F6647" s="3">
        <f t="shared" si="256"/>
        <v>0</v>
      </c>
    </row>
    <row r="6648" spans="1:6" x14ac:dyDescent="0.3">
      <c r="A6648" s="3"/>
      <c r="B6648" s="4"/>
      <c r="C6648" s="3"/>
      <c r="D6648" s="3">
        <f t="shared" si="257"/>
        <v>6100</v>
      </c>
      <c r="E6648" s="3">
        <v>509</v>
      </c>
      <c r="F6648" s="3">
        <f t="shared" si="256"/>
        <v>591.17157758369387</v>
      </c>
    </row>
    <row r="6649" spans="1:6" x14ac:dyDescent="0.3">
      <c r="A6649" s="3"/>
      <c r="B6649" s="4"/>
      <c r="C6649" s="3"/>
      <c r="D6649" s="3">
        <f t="shared" si="257"/>
        <v>6200</v>
      </c>
      <c r="E6649" s="3"/>
      <c r="F6649" s="3">
        <f t="shared" si="256"/>
        <v>0</v>
      </c>
    </row>
    <row r="6650" spans="1:6" x14ac:dyDescent="0.3">
      <c r="A6650" s="3"/>
      <c r="B6650" s="4"/>
      <c r="C6650" s="3"/>
      <c r="D6650" s="3">
        <f t="shared" si="257"/>
        <v>6300</v>
      </c>
      <c r="E6650" s="3">
        <v>498</v>
      </c>
      <c r="F6650" s="3">
        <f t="shared" si="256"/>
        <v>597.35956311349196</v>
      </c>
    </row>
    <row r="6651" spans="1:6" x14ac:dyDescent="0.3">
      <c r="A6651" s="3"/>
      <c r="B6651" s="4"/>
      <c r="C6651" s="3"/>
      <c r="D6651" s="3">
        <f t="shared" si="257"/>
        <v>6400</v>
      </c>
      <c r="E6651" s="3"/>
      <c r="F6651" s="3">
        <f t="shared" si="256"/>
        <v>0</v>
      </c>
    </row>
    <row r="6652" spans="1:6" x14ac:dyDescent="0.3">
      <c r="A6652" s="3"/>
      <c r="B6652" s="4"/>
      <c r="C6652" s="3"/>
      <c r="D6652" s="3">
        <f t="shared" si="257"/>
        <v>6500</v>
      </c>
      <c r="E6652" s="3">
        <v>485</v>
      </c>
      <c r="F6652" s="3">
        <f t="shared" si="256"/>
        <v>600.23459639041357</v>
      </c>
    </row>
    <row r="6653" spans="1:6" x14ac:dyDescent="0.3">
      <c r="A6653" s="3"/>
      <c r="B6653" s="4"/>
      <c r="C6653" s="3"/>
      <c r="D6653" s="3">
        <f t="shared" si="257"/>
        <v>6600</v>
      </c>
      <c r="E6653" s="3"/>
      <c r="F6653" s="3">
        <f t="shared" si="256"/>
        <v>0</v>
      </c>
    </row>
    <row r="6654" spans="1:6" x14ac:dyDescent="0.3">
      <c r="A6654" s="3"/>
      <c r="B6654" s="4"/>
      <c r="C6654" s="3"/>
      <c r="D6654" s="3">
        <f t="shared" si="257"/>
        <v>6700</v>
      </c>
      <c r="E6654" s="3"/>
      <c r="F6654" s="3">
        <f t="shared" si="256"/>
        <v>0</v>
      </c>
    </row>
    <row r="6655" spans="1:6" x14ac:dyDescent="0.3">
      <c r="A6655" s="3"/>
      <c r="B6655" s="4"/>
      <c r="C6655" s="3"/>
      <c r="D6655" s="3">
        <f t="shared" si="257"/>
        <v>6800</v>
      </c>
      <c r="E6655" s="3"/>
      <c r="F6655" s="3">
        <f t="shared" si="256"/>
        <v>0</v>
      </c>
    </row>
    <row r="6656" spans="1:6" x14ac:dyDescent="0.3">
      <c r="A6656" s="3"/>
      <c r="B6656" s="4"/>
      <c r="C6656" s="3"/>
      <c r="D6656" s="3">
        <f t="shared" si="257"/>
        <v>6900</v>
      </c>
      <c r="E6656" s="3"/>
      <c r="F6656" s="3">
        <f t="shared" si="256"/>
        <v>0</v>
      </c>
    </row>
    <row r="6657" spans="1:6" x14ac:dyDescent="0.3">
      <c r="A6657" s="3"/>
      <c r="B6657" s="4"/>
      <c r="C6657" s="3"/>
      <c r="D6657" s="3">
        <f t="shared" si="257"/>
        <v>7000</v>
      </c>
      <c r="E6657" s="3"/>
      <c r="F6657" s="3">
        <f t="shared" si="256"/>
        <v>0</v>
      </c>
    </row>
    <row r="6658" spans="1:6" ht="43.2" x14ac:dyDescent="0.3">
      <c r="A6658" s="3"/>
      <c r="B6658" s="4" t="s">
        <v>51</v>
      </c>
      <c r="C6658" s="3" t="s">
        <v>85</v>
      </c>
      <c r="D6658" s="4" t="s">
        <v>272</v>
      </c>
      <c r="E6658" s="3">
        <v>4.25</v>
      </c>
    </row>
    <row r="6659" spans="1:6" x14ac:dyDescent="0.3">
      <c r="A6659" s="3"/>
      <c r="B6659" s="4"/>
      <c r="C6659" s="3">
        <v>11.2</v>
      </c>
      <c r="D6659" s="4" t="s">
        <v>273</v>
      </c>
      <c r="E6659" s="3">
        <v>4.125</v>
      </c>
    </row>
    <row r="6660" spans="1:6" x14ac:dyDescent="0.3">
      <c r="A6660" s="3"/>
      <c r="B6660" s="4"/>
      <c r="C6660" s="3"/>
      <c r="D6660" s="4" t="s">
        <v>274</v>
      </c>
      <c r="E6660" s="3">
        <v>2.25</v>
      </c>
    </row>
    <row r="6661" spans="1:6" x14ac:dyDescent="0.3">
      <c r="A6661" s="3"/>
      <c r="B6661" s="4"/>
      <c r="C6661" s="3"/>
      <c r="D6661" s="4" t="s">
        <v>275</v>
      </c>
      <c r="E6661" s="3">
        <v>245</v>
      </c>
    </row>
    <row r="6662" spans="1:6" x14ac:dyDescent="0.3">
      <c r="A6662" s="3"/>
      <c r="B6662" s="4"/>
      <c r="C6662" s="3"/>
      <c r="D6662" s="4" t="s">
        <v>276</v>
      </c>
      <c r="E6662" s="3">
        <v>0.64500000000000002</v>
      </c>
    </row>
    <row r="6663" spans="1:6" ht="28.8" x14ac:dyDescent="0.3">
      <c r="A6663" s="3"/>
      <c r="B6663" s="4"/>
      <c r="C6663" s="3"/>
      <c r="D6663" s="4" t="s">
        <v>277</v>
      </c>
      <c r="E6663" s="3">
        <v>455</v>
      </c>
    </row>
    <row r="6664" spans="1:6" x14ac:dyDescent="0.3">
      <c r="A6664" s="3"/>
      <c r="B6664" s="4"/>
      <c r="C6664" s="3"/>
      <c r="D6664" s="3">
        <v>2500</v>
      </c>
      <c r="E6664" s="3">
        <v>495</v>
      </c>
      <c r="F6664" s="3">
        <f>E6664*D6664*2*PI()/60/550</f>
        <v>235.61944901923448</v>
      </c>
    </row>
    <row r="6665" spans="1:6" x14ac:dyDescent="0.3">
      <c r="A6665" s="3"/>
      <c r="B6665" s="4"/>
      <c r="C6665" s="3"/>
      <c r="D6665" s="3">
        <f>2600</f>
        <v>2600</v>
      </c>
      <c r="E6665" s="3"/>
      <c r="F6665" s="3">
        <f t="shared" ref="F6665:F6709" si="258">E6665*D6665*2*PI()/60/550</f>
        <v>0</v>
      </c>
    </row>
    <row r="6666" spans="1:6" x14ac:dyDescent="0.3">
      <c r="A6666" s="3"/>
      <c r="B6666" s="4"/>
      <c r="C6666" s="3"/>
      <c r="D6666" s="3">
        <f t="shared" ref="D6666:D6709" si="259">D6665+100</f>
        <v>2700</v>
      </c>
      <c r="E6666" s="3">
        <v>500</v>
      </c>
      <c r="F6666" s="3">
        <f t="shared" si="258"/>
        <v>257.03939893007396</v>
      </c>
    </row>
    <row r="6667" spans="1:6" x14ac:dyDescent="0.3">
      <c r="A6667" s="3"/>
      <c r="B6667" s="4"/>
      <c r="C6667" s="3"/>
      <c r="D6667" s="3">
        <f t="shared" si="259"/>
        <v>2800</v>
      </c>
      <c r="E6667" s="3"/>
      <c r="F6667" s="3">
        <f t="shared" si="258"/>
        <v>0</v>
      </c>
    </row>
    <row r="6668" spans="1:6" x14ac:dyDescent="0.3">
      <c r="A6668" s="3"/>
      <c r="B6668" s="4"/>
      <c r="C6668" s="3"/>
      <c r="D6668" s="3">
        <f t="shared" si="259"/>
        <v>2900</v>
      </c>
      <c r="E6668" s="3">
        <v>509</v>
      </c>
      <c r="F6668" s="3">
        <f t="shared" si="258"/>
        <v>281.04878278569055</v>
      </c>
    </row>
    <row r="6669" spans="1:6" x14ac:dyDescent="0.3">
      <c r="A6669" s="3"/>
      <c r="B6669" s="4"/>
      <c r="C6669" s="3"/>
      <c r="D6669" s="3">
        <f>D6668+100</f>
        <v>3000</v>
      </c>
      <c r="E6669" s="3"/>
      <c r="F6669" s="3">
        <f t="shared" si="258"/>
        <v>0</v>
      </c>
    </row>
    <row r="6670" spans="1:6" x14ac:dyDescent="0.3">
      <c r="A6670" s="3"/>
      <c r="B6670" s="4"/>
      <c r="C6670" s="3"/>
      <c r="D6670" s="3">
        <f t="shared" si="259"/>
        <v>3100</v>
      </c>
      <c r="E6670" s="3">
        <v>518</v>
      </c>
      <c r="F6670" s="3">
        <f t="shared" si="258"/>
        <v>305.74360503845395</v>
      </c>
    </row>
    <row r="6671" spans="1:6" x14ac:dyDescent="0.3">
      <c r="A6671" s="3"/>
      <c r="B6671" s="4"/>
      <c r="C6671" s="3"/>
      <c r="D6671" s="3">
        <f t="shared" si="259"/>
        <v>3200</v>
      </c>
      <c r="E6671" s="3"/>
      <c r="F6671" s="3">
        <f t="shared" si="258"/>
        <v>0</v>
      </c>
    </row>
    <row r="6672" spans="1:6" x14ac:dyDescent="0.3">
      <c r="A6672" s="3"/>
      <c r="B6672" s="4"/>
      <c r="C6672" s="3"/>
      <c r="D6672" s="3">
        <f t="shared" si="259"/>
        <v>3300</v>
      </c>
      <c r="E6672" s="3">
        <v>516</v>
      </c>
      <c r="F6672" s="3">
        <f t="shared" si="258"/>
        <v>324.21236185046666</v>
      </c>
    </row>
    <row r="6673" spans="1:6" x14ac:dyDescent="0.3">
      <c r="A6673" s="3"/>
      <c r="B6673" s="4"/>
      <c r="C6673" s="3"/>
      <c r="D6673" s="3">
        <f t="shared" si="259"/>
        <v>3400</v>
      </c>
      <c r="E6673" s="3"/>
      <c r="F6673" s="3">
        <f t="shared" si="258"/>
        <v>0</v>
      </c>
    </row>
    <row r="6674" spans="1:6" x14ac:dyDescent="0.3">
      <c r="A6674" s="3"/>
      <c r="B6674" s="4"/>
      <c r="C6674" s="3"/>
      <c r="D6674" s="3">
        <f t="shared" si="259"/>
        <v>3500</v>
      </c>
      <c r="E6674" s="3">
        <v>511</v>
      </c>
      <c r="F6674" s="3">
        <f t="shared" si="258"/>
        <v>340.52960369365724</v>
      </c>
    </row>
    <row r="6675" spans="1:6" x14ac:dyDescent="0.3">
      <c r="A6675" s="3"/>
      <c r="B6675" s="4"/>
      <c r="C6675" s="3"/>
      <c r="D6675" s="3">
        <f t="shared" si="259"/>
        <v>3600</v>
      </c>
      <c r="E6675" s="3"/>
      <c r="F6675" s="3">
        <f t="shared" si="258"/>
        <v>0</v>
      </c>
    </row>
    <row r="6676" spans="1:6" x14ac:dyDescent="0.3">
      <c r="A6676" s="3"/>
      <c r="B6676" s="4"/>
      <c r="C6676" s="3"/>
      <c r="D6676" s="3">
        <f t="shared" si="259"/>
        <v>3700</v>
      </c>
      <c r="E6676" s="3">
        <v>518</v>
      </c>
      <c r="F6676" s="3">
        <f t="shared" si="258"/>
        <v>364.91978665879986</v>
      </c>
    </row>
    <row r="6677" spans="1:6" x14ac:dyDescent="0.3">
      <c r="A6677" s="3"/>
      <c r="B6677" s="4"/>
      <c r="C6677" s="3"/>
      <c r="D6677" s="3">
        <f t="shared" si="259"/>
        <v>3800</v>
      </c>
      <c r="E6677" s="3"/>
      <c r="F6677" s="3">
        <f t="shared" si="258"/>
        <v>0</v>
      </c>
    </row>
    <row r="6678" spans="1:6" x14ac:dyDescent="0.3">
      <c r="A6678" s="3"/>
      <c r="B6678" s="4"/>
      <c r="C6678" s="3"/>
      <c r="D6678" s="3">
        <f t="shared" si="259"/>
        <v>3900</v>
      </c>
      <c r="E6678" s="3">
        <v>539</v>
      </c>
      <c r="F6678" s="3">
        <f t="shared" si="258"/>
        <v>400.23890406733966</v>
      </c>
    </row>
    <row r="6679" spans="1:6" x14ac:dyDescent="0.3">
      <c r="A6679" s="3"/>
      <c r="B6679" s="4"/>
      <c r="C6679" s="3"/>
      <c r="D6679" s="3">
        <f t="shared" si="259"/>
        <v>4000</v>
      </c>
      <c r="E6679" s="3"/>
      <c r="F6679" s="3">
        <f t="shared" si="258"/>
        <v>0</v>
      </c>
    </row>
    <row r="6680" spans="1:6" x14ac:dyDescent="0.3">
      <c r="A6680" s="3"/>
      <c r="B6680" s="4"/>
      <c r="C6680" s="3"/>
      <c r="D6680" s="3">
        <f t="shared" si="259"/>
        <v>4100</v>
      </c>
      <c r="E6680" s="3">
        <v>559</v>
      </c>
      <c r="F6680" s="3">
        <f t="shared" si="258"/>
        <v>436.37673956136047</v>
      </c>
    </row>
    <row r="6681" spans="1:6" x14ac:dyDescent="0.3">
      <c r="A6681" s="3"/>
      <c r="B6681" s="4"/>
      <c r="C6681" s="3"/>
      <c r="D6681" s="3">
        <f t="shared" si="259"/>
        <v>4200</v>
      </c>
      <c r="E6681" s="3"/>
      <c r="F6681" s="3">
        <f t="shared" si="258"/>
        <v>0</v>
      </c>
    </row>
    <row r="6682" spans="1:6" x14ac:dyDescent="0.3">
      <c r="A6682" s="3"/>
      <c r="B6682" s="4"/>
      <c r="C6682" s="3"/>
      <c r="D6682" s="3">
        <f t="shared" si="259"/>
        <v>4300</v>
      </c>
      <c r="E6682" s="3">
        <v>571</v>
      </c>
      <c r="F6682" s="3">
        <f t="shared" si="258"/>
        <v>467.48802680963752</v>
      </c>
    </row>
    <row r="6683" spans="1:6" x14ac:dyDescent="0.3">
      <c r="A6683" s="3"/>
      <c r="B6683" s="4"/>
      <c r="C6683" s="3"/>
      <c r="D6683" s="3">
        <f t="shared" si="259"/>
        <v>4400</v>
      </c>
      <c r="E6683" s="3"/>
      <c r="F6683" s="3">
        <f t="shared" si="258"/>
        <v>0</v>
      </c>
    </row>
    <row r="6684" spans="1:6" x14ac:dyDescent="0.3">
      <c r="A6684" s="3"/>
      <c r="B6684" s="4"/>
      <c r="C6684" s="3"/>
      <c r="D6684" s="3">
        <f t="shared" si="259"/>
        <v>4500</v>
      </c>
      <c r="E6684" s="3">
        <v>583</v>
      </c>
      <c r="F6684" s="3">
        <f t="shared" si="258"/>
        <v>499.51323192077712</v>
      </c>
    </row>
    <row r="6685" spans="1:6" x14ac:dyDescent="0.3">
      <c r="A6685" s="3"/>
      <c r="B6685" s="4"/>
      <c r="C6685" s="3"/>
      <c r="D6685" s="3">
        <f t="shared" si="259"/>
        <v>4600</v>
      </c>
      <c r="E6685" s="3"/>
      <c r="F6685" s="3">
        <f t="shared" si="258"/>
        <v>0</v>
      </c>
    </row>
    <row r="6686" spans="1:6" x14ac:dyDescent="0.3">
      <c r="A6686" s="3"/>
      <c r="B6686" s="4"/>
      <c r="C6686" s="3"/>
      <c r="D6686" s="3">
        <f t="shared" si="259"/>
        <v>4700</v>
      </c>
      <c r="E6686" s="3">
        <v>597</v>
      </c>
      <c r="F6686" s="3">
        <f t="shared" si="258"/>
        <v>534.24211070955153</v>
      </c>
    </row>
    <row r="6687" spans="1:6" x14ac:dyDescent="0.3">
      <c r="A6687" s="3"/>
      <c r="B6687" s="4"/>
      <c r="C6687" s="3"/>
      <c r="D6687" s="3">
        <f t="shared" si="259"/>
        <v>4800</v>
      </c>
      <c r="E6687" s="3"/>
      <c r="F6687" s="3">
        <f t="shared" si="258"/>
        <v>0</v>
      </c>
    </row>
    <row r="6688" spans="1:6" x14ac:dyDescent="0.3">
      <c r="A6688" s="3"/>
      <c r="B6688" s="4"/>
      <c r="C6688" s="3"/>
      <c r="D6688" s="3">
        <f t="shared" si="259"/>
        <v>4900</v>
      </c>
      <c r="E6688" s="3">
        <v>599</v>
      </c>
      <c r="F6688" s="3">
        <f t="shared" si="258"/>
        <v>558.84173318493333</v>
      </c>
    </row>
    <row r="6689" spans="1:6" x14ac:dyDescent="0.3">
      <c r="A6689" s="3"/>
      <c r="B6689" s="4"/>
      <c r="C6689" s="3"/>
      <c r="D6689" s="3">
        <f t="shared" si="259"/>
        <v>5000</v>
      </c>
      <c r="E6689" s="3"/>
      <c r="F6689" s="3">
        <f t="shared" si="258"/>
        <v>0</v>
      </c>
    </row>
    <row r="6690" spans="1:6" x14ac:dyDescent="0.3">
      <c r="A6690" s="3"/>
      <c r="B6690" s="4"/>
      <c r="C6690" s="3"/>
      <c r="D6690" s="3">
        <f t="shared" si="259"/>
        <v>5100</v>
      </c>
      <c r="E6690" s="3">
        <v>595</v>
      </c>
      <c r="F6690" s="3">
        <f t="shared" si="258"/>
        <v>577.76744892837746</v>
      </c>
    </row>
    <row r="6691" spans="1:6" x14ac:dyDescent="0.3">
      <c r="A6691" s="3"/>
      <c r="B6691" s="4"/>
      <c r="C6691" s="3"/>
      <c r="D6691" s="3">
        <f t="shared" si="259"/>
        <v>5200</v>
      </c>
      <c r="E6691" s="3"/>
      <c r="F6691" s="3">
        <f t="shared" si="258"/>
        <v>0</v>
      </c>
    </row>
    <row r="6692" spans="1:6" x14ac:dyDescent="0.3">
      <c r="A6692" s="3"/>
      <c r="B6692" s="4"/>
      <c r="C6692" s="3"/>
      <c r="D6692" s="3">
        <f t="shared" si="259"/>
        <v>5300</v>
      </c>
      <c r="E6692" s="3">
        <v>589</v>
      </c>
      <c r="F6692" s="3">
        <f t="shared" si="258"/>
        <v>594.37029010371248</v>
      </c>
    </row>
    <row r="6693" spans="1:6" x14ac:dyDescent="0.3">
      <c r="A6693" s="3"/>
      <c r="B6693" s="4"/>
      <c r="C6693" s="3"/>
      <c r="D6693" s="3">
        <f t="shared" si="259"/>
        <v>5400</v>
      </c>
      <c r="E6693" s="3"/>
      <c r="F6693" s="3">
        <f t="shared" si="258"/>
        <v>0</v>
      </c>
    </row>
    <row r="6694" spans="1:6" x14ac:dyDescent="0.3">
      <c r="A6694" s="3"/>
      <c r="B6694" s="4"/>
      <c r="C6694" s="3"/>
      <c r="D6694" s="3">
        <f t="shared" si="259"/>
        <v>5500</v>
      </c>
      <c r="E6694" s="3">
        <v>581</v>
      </c>
      <c r="F6694" s="3">
        <f t="shared" si="258"/>
        <v>608.42177724522332</v>
      </c>
    </row>
    <row r="6695" spans="1:6" x14ac:dyDescent="0.3">
      <c r="A6695" s="3"/>
      <c r="B6695" s="4"/>
      <c r="C6695" s="3"/>
      <c r="D6695" s="3">
        <f t="shared" si="259"/>
        <v>5600</v>
      </c>
      <c r="E6695" s="3"/>
      <c r="F6695" s="3">
        <f t="shared" si="258"/>
        <v>0</v>
      </c>
    </row>
    <row r="6696" spans="1:6" x14ac:dyDescent="0.3">
      <c r="A6696" s="3"/>
      <c r="B6696" s="4"/>
      <c r="C6696" s="3"/>
      <c r="D6696" s="3">
        <f t="shared" si="259"/>
        <v>5700</v>
      </c>
      <c r="E6696" s="3">
        <v>574</v>
      </c>
      <c r="F6696" s="3">
        <f t="shared" si="258"/>
        <v>622.94926327364146</v>
      </c>
    </row>
    <row r="6697" spans="1:6" x14ac:dyDescent="0.3">
      <c r="A6697" s="3"/>
      <c r="B6697" s="4"/>
      <c r="C6697" s="3"/>
      <c r="D6697" s="3">
        <f t="shared" si="259"/>
        <v>5800</v>
      </c>
      <c r="E6697" s="3"/>
      <c r="F6697" s="3">
        <f t="shared" si="258"/>
        <v>0</v>
      </c>
    </row>
    <row r="6698" spans="1:6" x14ac:dyDescent="0.3">
      <c r="A6698" s="3"/>
      <c r="B6698" s="4"/>
      <c r="C6698" s="3"/>
      <c r="D6698" s="3">
        <f t="shared" si="259"/>
        <v>5900</v>
      </c>
      <c r="E6698" s="3">
        <v>563</v>
      </c>
      <c r="F6698" s="3">
        <f t="shared" si="258"/>
        <v>632.45020105631625</v>
      </c>
    </row>
    <row r="6699" spans="1:6" x14ac:dyDescent="0.3">
      <c r="A6699" s="3"/>
      <c r="B6699" s="4"/>
      <c r="C6699" s="3"/>
      <c r="D6699" s="3">
        <f t="shared" si="259"/>
        <v>6000</v>
      </c>
      <c r="E6699" s="3"/>
      <c r="F6699" s="3">
        <f t="shared" si="258"/>
        <v>0</v>
      </c>
    </row>
    <row r="6700" spans="1:6" x14ac:dyDescent="0.3">
      <c r="A6700" s="3"/>
      <c r="B6700" s="4"/>
      <c r="C6700" s="3"/>
      <c r="D6700" s="3">
        <f t="shared" si="259"/>
        <v>6100</v>
      </c>
      <c r="E6700" s="3">
        <v>548</v>
      </c>
      <c r="F6700" s="3">
        <f t="shared" si="258"/>
        <v>636.46763166181574</v>
      </c>
    </row>
    <row r="6701" spans="1:6" x14ac:dyDescent="0.3">
      <c r="A6701" s="3"/>
      <c r="B6701" s="4"/>
      <c r="C6701" s="3"/>
      <c r="D6701" s="3">
        <f t="shared" si="259"/>
        <v>6200</v>
      </c>
      <c r="E6701" s="3">
        <v>540</v>
      </c>
      <c r="F6701" s="3">
        <f t="shared" si="258"/>
        <v>637.45770934658344</v>
      </c>
    </row>
    <row r="6702" spans="1:6" x14ac:dyDescent="0.3">
      <c r="A6702" s="3"/>
      <c r="B6702" s="4"/>
      <c r="C6702" s="3"/>
      <c r="D6702" s="3">
        <f t="shared" si="259"/>
        <v>6300</v>
      </c>
      <c r="E6702" s="3">
        <v>527</v>
      </c>
      <c r="F6702" s="3">
        <f t="shared" si="258"/>
        <v>632.1455617686953</v>
      </c>
    </row>
    <row r="6703" spans="1:6" x14ac:dyDescent="0.3">
      <c r="A6703" s="3"/>
      <c r="B6703" s="4"/>
      <c r="C6703" s="3"/>
      <c r="D6703" s="3">
        <f t="shared" si="259"/>
        <v>6400</v>
      </c>
      <c r="E6703" s="3"/>
      <c r="F6703" s="3">
        <f t="shared" si="258"/>
        <v>0</v>
      </c>
    </row>
    <row r="6704" spans="1:6" x14ac:dyDescent="0.3">
      <c r="A6704" s="3"/>
      <c r="B6704" s="4"/>
      <c r="C6704" s="3"/>
      <c r="D6704" s="3">
        <f t="shared" si="259"/>
        <v>6500</v>
      </c>
      <c r="E6704" s="3">
        <v>508</v>
      </c>
      <c r="F6704" s="3">
        <f t="shared" si="258"/>
        <v>628.69932982748469</v>
      </c>
    </row>
    <row r="6705" spans="1:6" x14ac:dyDescent="0.3">
      <c r="A6705" s="3"/>
      <c r="B6705" s="4"/>
      <c r="C6705" s="3"/>
      <c r="D6705" s="3">
        <f t="shared" si="259"/>
        <v>6600</v>
      </c>
      <c r="E6705" s="3"/>
      <c r="F6705" s="3">
        <f t="shared" si="258"/>
        <v>0</v>
      </c>
    </row>
    <row r="6706" spans="1:6" x14ac:dyDescent="0.3">
      <c r="A6706" s="3"/>
      <c r="B6706" s="4"/>
      <c r="C6706" s="3"/>
      <c r="D6706" s="3">
        <f t="shared" si="259"/>
        <v>6700</v>
      </c>
      <c r="E6706" s="3"/>
      <c r="F6706" s="3">
        <f t="shared" si="258"/>
        <v>0</v>
      </c>
    </row>
    <row r="6707" spans="1:6" x14ac:dyDescent="0.3">
      <c r="A6707" s="3"/>
      <c r="B6707" s="4"/>
      <c r="C6707" s="3"/>
      <c r="D6707" s="3">
        <f t="shared" si="259"/>
        <v>6800</v>
      </c>
      <c r="E6707" s="3"/>
      <c r="F6707" s="3">
        <f t="shared" si="258"/>
        <v>0</v>
      </c>
    </row>
    <row r="6708" spans="1:6" x14ac:dyDescent="0.3">
      <c r="A6708" s="3"/>
      <c r="B6708" s="4"/>
      <c r="C6708" s="3"/>
      <c r="D6708" s="3">
        <f t="shared" si="259"/>
        <v>6900</v>
      </c>
      <c r="E6708" s="3"/>
      <c r="F6708" s="3">
        <f t="shared" si="258"/>
        <v>0</v>
      </c>
    </row>
    <row r="6709" spans="1:6" x14ac:dyDescent="0.3">
      <c r="A6709" s="3"/>
      <c r="B6709" s="4"/>
      <c r="C6709" s="3"/>
      <c r="D6709" s="3">
        <f t="shared" si="259"/>
        <v>7000</v>
      </c>
      <c r="E6709" s="3"/>
      <c r="F6709" s="3">
        <f t="shared" si="258"/>
        <v>0</v>
      </c>
    </row>
    <row r="6710" spans="1:6" ht="43.2" x14ac:dyDescent="0.3">
      <c r="A6710" s="3"/>
      <c r="B6710" s="4" t="s">
        <v>51</v>
      </c>
      <c r="C6710" s="3" t="s">
        <v>30</v>
      </c>
      <c r="D6710" s="4" t="s">
        <v>272</v>
      </c>
      <c r="E6710" s="3">
        <v>3.25</v>
      </c>
    </row>
    <row r="6711" spans="1:6" x14ac:dyDescent="0.3">
      <c r="A6711" s="3"/>
      <c r="B6711" s="4"/>
      <c r="C6711" s="3">
        <v>11.5</v>
      </c>
      <c r="D6711" s="4" t="s">
        <v>273</v>
      </c>
      <c r="E6711" s="3">
        <v>4.0220000000000002</v>
      </c>
    </row>
    <row r="6712" spans="1:6" x14ac:dyDescent="0.3">
      <c r="A6712" s="3"/>
      <c r="B6712" s="4"/>
      <c r="C6712" s="3"/>
      <c r="D6712" s="4" t="s">
        <v>274</v>
      </c>
      <c r="E6712" s="3">
        <v>2.125</v>
      </c>
    </row>
    <row r="6713" spans="1:6" x14ac:dyDescent="0.3">
      <c r="A6713" s="3"/>
      <c r="B6713" s="4"/>
      <c r="C6713" s="3"/>
      <c r="D6713" s="4" t="s">
        <v>275</v>
      </c>
      <c r="E6713" s="3">
        <v>230</v>
      </c>
    </row>
    <row r="6714" spans="1:6" x14ac:dyDescent="0.3">
      <c r="A6714" s="3"/>
      <c r="B6714" s="4"/>
      <c r="C6714" s="3"/>
      <c r="D6714" s="4" t="s">
        <v>276</v>
      </c>
      <c r="E6714" s="3">
        <v>0.64600000000000002</v>
      </c>
    </row>
    <row r="6715" spans="1:6" ht="28.8" x14ac:dyDescent="0.3">
      <c r="A6715" s="3"/>
      <c r="B6715" s="4"/>
      <c r="C6715" s="3"/>
      <c r="D6715" s="4" t="s">
        <v>277</v>
      </c>
      <c r="E6715" s="3">
        <v>331</v>
      </c>
    </row>
    <row r="6716" spans="1:6" x14ac:dyDescent="0.3">
      <c r="A6716" s="3"/>
      <c r="B6716" s="4"/>
      <c r="C6716" s="3"/>
      <c r="D6716" s="3">
        <v>2500</v>
      </c>
      <c r="E6716" s="3">
        <v>271</v>
      </c>
      <c r="F6716" s="3">
        <f>E6716*D6716*2*PI()/60/550</f>
        <v>128.99569835194455</v>
      </c>
    </row>
    <row r="6717" spans="1:6" x14ac:dyDescent="0.3">
      <c r="A6717" s="3"/>
      <c r="B6717" s="4"/>
      <c r="C6717" s="3"/>
      <c r="D6717" s="3">
        <f>2600</f>
        <v>2600</v>
      </c>
      <c r="E6717" s="3"/>
      <c r="F6717" s="3">
        <f t="shared" ref="F6717:F6761" si="260">E6717*D6717*2*PI()/60/550</f>
        <v>0</v>
      </c>
    </row>
    <row r="6718" spans="1:6" x14ac:dyDescent="0.3">
      <c r="A6718" s="3"/>
      <c r="B6718" s="4"/>
      <c r="C6718" s="3"/>
      <c r="D6718" s="3">
        <f t="shared" ref="D6718:D6761" si="261">D6717+100</f>
        <v>2700</v>
      </c>
      <c r="E6718" s="3">
        <v>290</v>
      </c>
      <c r="F6718" s="3">
        <f t="shared" si="260"/>
        <v>149.0828513794429</v>
      </c>
    </row>
    <row r="6719" spans="1:6" x14ac:dyDescent="0.3">
      <c r="A6719" s="3"/>
      <c r="B6719" s="4"/>
      <c r="C6719" s="3"/>
      <c r="D6719" s="3">
        <f t="shared" si="261"/>
        <v>2800</v>
      </c>
      <c r="E6719" s="3"/>
      <c r="F6719" s="3">
        <f t="shared" si="260"/>
        <v>0</v>
      </c>
    </row>
    <row r="6720" spans="1:6" x14ac:dyDescent="0.3">
      <c r="A6720" s="3"/>
      <c r="B6720" s="4"/>
      <c r="C6720" s="3"/>
      <c r="D6720" s="3">
        <f t="shared" si="261"/>
        <v>2900</v>
      </c>
      <c r="E6720" s="3">
        <v>330</v>
      </c>
      <c r="F6720" s="3">
        <f t="shared" si="260"/>
        <v>182.21237390820801</v>
      </c>
    </row>
    <row r="6721" spans="1:6" x14ac:dyDescent="0.3">
      <c r="A6721" s="3"/>
      <c r="B6721" s="4"/>
      <c r="C6721" s="3"/>
      <c r="D6721" s="3">
        <f>D6720+100</f>
        <v>3000</v>
      </c>
      <c r="E6721" s="3"/>
      <c r="F6721" s="3">
        <f t="shared" si="260"/>
        <v>0</v>
      </c>
    </row>
    <row r="6722" spans="1:6" x14ac:dyDescent="0.3">
      <c r="A6722" s="3"/>
      <c r="B6722" s="4"/>
      <c r="C6722" s="3"/>
      <c r="D6722" s="3">
        <f t="shared" si="261"/>
        <v>3100</v>
      </c>
      <c r="E6722" s="3">
        <v>344</v>
      </c>
      <c r="F6722" s="3">
        <f t="shared" si="260"/>
        <v>203.04208519928213</v>
      </c>
    </row>
    <row r="6723" spans="1:6" x14ac:dyDescent="0.3">
      <c r="A6723" s="3"/>
      <c r="B6723" s="4"/>
      <c r="C6723" s="3"/>
      <c r="D6723" s="3">
        <f t="shared" si="261"/>
        <v>3200</v>
      </c>
      <c r="E6723" s="3"/>
      <c r="F6723" s="3">
        <f t="shared" si="260"/>
        <v>0</v>
      </c>
    </row>
    <row r="6724" spans="1:6" x14ac:dyDescent="0.3">
      <c r="A6724" s="3"/>
      <c r="B6724" s="4"/>
      <c r="C6724" s="3"/>
      <c r="D6724" s="3">
        <f t="shared" si="261"/>
        <v>3300</v>
      </c>
      <c r="E6724" s="3">
        <v>360</v>
      </c>
      <c r="F6724" s="3">
        <f t="shared" si="260"/>
        <v>226.1946710584651</v>
      </c>
    </row>
    <row r="6725" spans="1:6" x14ac:dyDescent="0.3">
      <c r="A6725" s="3"/>
      <c r="B6725" s="4"/>
      <c r="C6725" s="3"/>
      <c r="D6725" s="3">
        <f t="shared" si="261"/>
        <v>3400</v>
      </c>
      <c r="E6725" s="3"/>
      <c r="F6725" s="3">
        <f t="shared" si="260"/>
        <v>0</v>
      </c>
    </row>
    <row r="6726" spans="1:6" x14ac:dyDescent="0.3">
      <c r="A6726" s="3"/>
      <c r="B6726" s="4"/>
      <c r="C6726" s="3"/>
      <c r="D6726" s="3">
        <f t="shared" si="261"/>
        <v>3500</v>
      </c>
      <c r="E6726" s="3">
        <v>367</v>
      </c>
      <c r="F6726" s="3">
        <f t="shared" si="260"/>
        <v>244.56822809309631</v>
      </c>
    </row>
    <row r="6727" spans="1:6" x14ac:dyDescent="0.3">
      <c r="A6727" s="3"/>
      <c r="B6727" s="4"/>
      <c r="C6727" s="3"/>
      <c r="D6727" s="3">
        <f t="shared" si="261"/>
        <v>3600</v>
      </c>
      <c r="E6727" s="3"/>
      <c r="F6727" s="3">
        <f t="shared" si="260"/>
        <v>0</v>
      </c>
    </row>
    <row r="6728" spans="1:6" x14ac:dyDescent="0.3">
      <c r="A6728" s="3"/>
      <c r="B6728" s="4"/>
      <c r="C6728" s="3"/>
      <c r="D6728" s="3">
        <f t="shared" si="261"/>
        <v>3700</v>
      </c>
      <c r="E6728" s="3">
        <v>370</v>
      </c>
      <c r="F6728" s="3">
        <f t="shared" si="260"/>
        <v>260.65699047057132</v>
      </c>
    </row>
    <row r="6729" spans="1:6" x14ac:dyDescent="0.3">
      <c r="A6729" s="3"/>
      <c r="B6729" s="4"/>
      <c r="C6729" s="3"/>
      <c r="D6729" s="3">
        <f t="shared" si="261"/>
        <v>3800</v>
      </c>
      <c r="E6729" s="3"/>
      <c r="F6729" s="3">
        <f t="shared" si="260"/>
        <v>0</v>
      </c>
    </row>
    <row r="6730" spans="1:6" x14ac:dyDescent="0.3">
      <c r="A6730" s="3"/>
      <c r="B6730" s="4"/>
      <c r="C6730" s="3"/>
      <c r="D6730" s="3">
        <f t="shared" si="261"/>
        <v>3900</v>
      </c>
      <c r="E6730" s="3">
        <v>374</v>
      </c>
      <c r="F6730" s="3">
        <f t="shared" si="260"/>
        <v>277.71679057733769</v>
      </c>
    </row>
    <row r="6731" spans="1:6" x14ac:dyDescent="0.3">
      <c r="A6731" s="3"/>
      <c r="B6731" s="4"/>
      <c r="C6731" s="3"/>
      <c r="D6731" s="3">
        <f t="shared" si="261"/>
        <v>4000</v>
      </c>
      <c r="E6731" s="3"/>
      <c r="F6731" s="3">
        <f t="shared" si="260"/>
        <v>0</v>
      </c>
    </row>
    <row r="6732" spans="1:6" x14ac:dyDescent="0.3">
      <c r="A6732" s="3"/>
      <c r="B6732" s="4"/>
      <c r="C6732" s="3"/>
      <c r="D6732" s="3">
        <f t="shared" si="261"/>
        <v>4100</v>
      </c>
      <c r="E6732" s="3">
        <v>362</v>
      </c>
      <c r="F6732" s="3">
        <f t="shared" si="260"/>
        <v>282.59101917927097</v>
      </c>
    </row>
    <row r="6733" spans="1:6" x14ac:dyDescent="0.3">
      <c r="A6733" s="3"/>
      <c r="B6733" s="4"/>
      <c r="C6733" s="3"/>
      <c r="D6733" s="3">
        <f t="shared" si="261"/>
        <v>4200</v>
      </c>
      <c r="E6733" s="3"/>
      <c r="F6733" s="3">
        <f t="shared" si="260"/>
        <v>0</v>
      </c>
    </row>
    <row r="6734" spans="1:6" x14ac:dyDescent="0.3">
      <c r="A6734" s="3"/>
      <c r="B6734" s="4"/>
      <c r="C6734" s="3"/>
      <c r="D6734" s="3">
        <f t="shared" si="261"/>
        <v>4300</v>
      </c>
      <c r="E6734" s="3">
        <v>369</v>
      </c>
      <c r="F6734" s="3">
        <f t="shared" si="260"/>
        <v>302.10697354248032</v>
      </c>
    </row>
    <row r="6735" spans="1:6" x14ac:dyDescent="0.3">
      <c r="A6735" s="3"/>
      <c r="B6735" s="4"/>
      <c r="C6735" s="3"/>
      <c r="D6735" s="3">
        <f t="shared" si="261"/>
        <v>4400</v>
      </c>
      <c r="E6735" s="3"/>
      <c r="F6735" s="3">
        <f t="shared" si="260"/>
        <v>0</v>
      </c>
    </row>
    <row r="6736" spans="1:6" x14ac:dyDescent="0.3">
      <c r="A6736" s="3"/>
      <c r="B6736" s="4"/>
      <c r="C6736" s="3"/>
      <c r="D6736" s="3">
        <f t="shared" si="261"/>
        <v>4500</v>
      </c>
      <c r="E6736" s="3">
        <v>378</v>
      </c>
      <c r="F6736" s="3">
        <f t="shared" si="260"/>
        <v>323.86964265189317</v>
      </c>
    </row>
    <row r="6737" spans="1:6" x14ac:dyDescent="0.3">
      <c r="A6737" s="3"/>
      <c r="B6737" s="4"/>
      <c r="C6737" s="3"/>
      <c r="D6737" s="3">
        <f t="shared" si="261"/>
        <v>4600</v>
      </c>
      <c r="E6737" s="3"/>
      <c r="F6737" s="3">
        <f t="shared" si="260"/>
        <v>0</v>
      </c>
    </row>
    <row r="6738" spans="1:6" x14ac:dyDescent="0.3">
      <c r="A6738" s="3"/>
      <c r="B6738" s="4"/>
      <c r="C6738" s="3"/>
      <c r="D6738" s="3">
        <f t="shared" si="261"/>
        <v>4700</v>
      </c>
      <c r="E6738" s="3">
        <v>393</v>
      </c>
      <c r="F6738" s="3">
        <f t="shared" si="260"/>
        <v>351.68701760277008</v>
      </c>
    </row>
    <row r="6739" spans="1:6" x14ac:dyDescent="0.3">
      <c r="A6739" s="3"/>
      <c r="B6739" s="4"/>
      <c r="C6739" s="3"/>
      <c r="D6739" s="3">
        <f t="shared" si="261"/>
        <v>4800</v>
      </c>
      <c r="E6739" s="3"/>
      <c r="F6739" s="3">
        <f t="shared" si="260"/>
        <v>0</v>
      </c>
    </row>
    <row r="6740" spans="1:6" x14ac:dyDescent="0.3">
      <c r="A6740" s="3"/>
      <c r="B6740" s="4"/>
      <c r="C6740" s="3"/>
      <c r="D6740" s="3">
        <f t="shared" si="261"/>
        <v>4900</v>
      </c>
      <c r="E6740" s="3">
        <v>409</v>
      </c>
      <c r="F6740" s="3">
        <f t="shared" si="260"/>
        <v>381.57974770056393</v>
      </c>
    </row>
    <row r="6741" spans="1:6" x14ac:dyDescent="0.3">
      <c r="A6741" s="3"/>
      <c r="B6741" s="4"/>
      <c r="C6741" s="3"/>
      <c r="D6741" s="3">
        <f t="shared" si="261"/>
        <v>5000</v>
      </c>
      <c r="E6741" s="3"/>
      <c r="F6741" s="3">
        <f t="shared" si="260"/>
        <v>0</v>
      </c>
    </row>
    <row r="6742" spans="1:6" x14ac:dyDescent="0.3">
      <c r="A6742" s="3"/>
      <c r="B6742" s="4"/>
      <c r="C6742" s="3"/>
      <c r="D6742" s="3">
        <f t="shared" si="261"/>
        <v>5100</v>
      </c>
      <c r="E6742" s="3">
        <v>418</v>
      </c>
      <c r="F6742" s="3">
        <f t="shared" si="260"/>
        <v>405.89377084380129</v>
      </c>
    </row>
    <row r="6743" spans="1:6" x14ac:dyDescent="0.3">
      <c r="A6743" s="3"/>
      <c r="B6743" s="4"/>
      <c r="C6743" s="3"/>
      <c r="D6743" s="3">
        <f t="shared" si="261"/>
        <v>5200</v>
      </c>
      <c r="E6743" s="3"/>
      <c r="F6743" s="3">
        <f t="shared" si="260"/>
        <v>0</v>
      </c>
    </row>
    <row r="6744" spans="1:6" x14ac:dyDescent="0.3">
      <c r="A6744" s="3"/>
      <c r="B6744" s="4"/>
      <c r="C6744" s="3"/>
      <c r="D6744" s="3">
        <f t="shared" si="261"/>
        <v>5300</v>
      </c>
      <c r="E6744" s="3">
        <v>420</v>
      </c>
      <c r="F6744" s="3">
        <f t="shared" si="260"/>
        <v>423.82940890247755</v>
      </c>
    </row>
    <row r="6745" spans="1:6" x14ac:dyDescent="0.3">
      <c r="A6745" s="3"/>
      <c r="B6745" s="4"/>
      <c r="C6745" s="3"/>
      <c r="D6745" s="3">
        <f t="shared" si="261"/>
        <v>5400</v>
      </c>
      <c r="E6745" s="3"/>
      <c r="F6745" s="3">
        <f t="shared" si="260"/>
        <v>0</v>
      </c>
    </row>
    <row r="6746" spans="1:6" x14ac:dyDescent="0.3">
      <c r="A6746" s="3"/>
      <c r="B6746" s="4"/>
      <c r="C6746" s="3"/>
      <c r="D6746" s="3">
        <f t="shared" si="261"/>
        <v>5500</v>
      </c>
      <c r="E6746" s="3">
        <v>419</v>
      </c>
      <c r="F6746" s="3">
        <f t="shared" si="260"/>
        <v>438.77577395137445</v>
      </c>
    </row>
    <row r="6747" spans="1:6" x14ac:dyDescent="0.3">
      <c r="A6747" s="3"/>
      <c r="B6747" s="4"/>
      <c r="C6747" s="3"/>
      <c r="D6747" s="3">
        <f t="shared" si="261"/>
        <v>5600</v>
      </c>
      <c r="E6747" s="3"/>
      <c r="F6747" s="3">
        <f t="shared" si="260"/>
        <v>0</v>
      </c>
    </row>
    <row r="6748" spans="1:6" x14ac:dyDescent="0.3">
      <c r="A6748" s="3"/>
      <c r="B6748" s="4"/>
      <c r="C6748" s="3"/>
      <c r="D6748" s="3">
        <f t="shared" si="261"/>
        <v>5700</v>
      </c>
      <c r="E6748" s="3">
        <v>419</v>
      </c>
      <c r="F6748" s="3">
        <f t="shared" si="260"/>
        <v>454.73125664051531</v>
      </c>
    </row>
    <row r="6749" spans="1:6" x14ac:dyDescent="0.3">
      <c r="A6749" s="3"/>
      <c r="B6749" s="4"/>
      <c r="C6749" s="3"/>
      <c r="D6749" s="3">
        <f t="shared" si="261"/>
        <v>5800</v>
      </c>
      <c r="E6749" s="3"/>
      <c r="F6749" s="3">
        <f t="shared" si="260"/>
        <v>0</v>
      </c>
    </row>
    <row r="6750" spans="1:6" x14ac:dyDescent="0.3">
      <c r="A6750" s="3"/>
      <c r="B6750" s="4"/>
      <c r="C6750" s="3"/>
      <c r="D6750" s="3">
        <f t="shared" si="261"/>
        <v>5900</v>
      </c>
      <c r="E6750" s="3">
        <v>422</v>
      </c>
      <c r="F6750" s="3">
        <f t="shared" si="260"/>
        <v>474.05681144896158</v>
      </c>
    </row>
    <row r="6751" spans="1:6" x14ac:dyDescent="0.3">
      <c r="A6751" s="3"/>
      <c r="B6751" s="4"/>
      <c r="C6751" s="3"/>
      <c r="D6751" s="3">
        <f t="shared" si="261"/>
        <v>6000</v>
      </c>
      <c r="E6751" s="3"/>
      <c r="F6751" s="3">
        <f t="shared" si="260"/>
        <v>0</v>
      </c>
    </row>
    <row r="6752" spans="1:6" x14ac:dyDescent="0.3">
      <c r="A6752" s="3"/>
      <c r="B6752" s="4"/>
      <c r="C6752" s="3"/>
      <c r="D6752" s="3">
        <f t="shared" si="261"/>
        <v>6100</v>
      </c>
      <c r="E6752" s="3">
        <v>418</v>
      </c>
      <c r="F6752" s="3">
        <f t="shared" si="260"/>
        <v>485.48078473474271</v>
      </c>
    </row>
    <row r="6753" spans="1:6" x14ac:dyDescent="0.3">
      <c r="A6753" s="3"/>
      <c r="B6753" s="4"/>
      <c r="C6753" s="3"/>
      <c r="D6753" s="3">
        <f t="shared" si="261"/>
        <v>6200</v>
      </c>
      <c r="E6753" s="3"/>
      <c r="F6753" s="3">
        <f t="shared" si="260"/>
        <v>0</v>
      </c>
    </row>
    <row r="6754" spans="1:6" x14ac:dyDescent="0.3">
      <c r="A6754" s="3"/>
      <c r="B6754" s="4"/>
      <c r="C6754" s="3"/>
      <c r="D6754" s="3">
        <f t="shared" si="261"/>
        <v>6300</v>
      </c>
      <c r="E6754" s="3">
        <v>412</v>
      </c>
      <c r="F6754" s="3">
        <f t="shared" si="260"/>
        <v>494.20108434288892</v>
      </c>
    </row>
    <row r="6755" spans="1:6" x14ac:dyDescent="0.3">
      <c r="A6755" s="3"/>
      <c r="B6755" s="4"/>
      <c r="C6755" s="3"/>
      <c r="D6755" s="3">
        <f t="shared" si="261"/>
        <v>6400</v>
      </c>
      <c r="E6755" s="3"/>
      <c r="F6755" s="3">
        <f t="shared" si="260"/>
        <v>0</v>
      </c>
    </row>
    <row r="6756" spans="1:6" x14ac:dyDescent="0.3">
      <c r="A6756" s="3"/>
      <c r="B6756" s="4"/>
      <c r="C6756" s="3"/>
      <c r="D6756" s="3">
        <f t="shared" si="261"/>
        <v>6500</v>
      </c>
      <c r="E6756" s="3">
        <v>402</v>
      </c>
      <c r="F6756" s="3">
        <f t="shared" si="260"/>
        <v>497.51403659576539</v>
      </c>
    </row>
    <row r="6757" spans="1:6" x14ac:dyDescent="0.3">
      <c r="A6757" s="3"/>
      <c r="B6757" s="4"/>
      <c r="C6757" s="3"/>
      <c r="D6757" s="3">
        <f t="shared" si="261"/>
        <v>6600</v>
      </c>
      <c r="E6757" s="3"/>
      <c r="F6757" s="3">
        <f t="shared" si="260"/>
        <v>0</v>
      </c>
    </row>
    <row r="6758" spans="1:6" x14ac:dyDescent="0.3">
      <c r="A6758" s="3"/>
      <c r="B6758" s="4"/>
      <c r="C6758" s="3"/>
      <c r="D6758" s="3">
        <f t="shared" si="261"/>
        <v>6700</v>
      </c>
      <c r="E6758" s="3"/>
      <c r="F6758" s="3">
        <f t="shared" si="260"/>
        <v>0</v>
      </c>
    </row>
    <row r="6759" spans="1:6" x14ac:dyDescent="0.3">
      <c r="A6759" s="3"/>
      <c r="B6759" s="4"/>
      <c r="C6759" s="3"/>
      <c r="D6759" s="3">
        <f t="shared" si="261"/>
        <v>6800</v>
      </c>
      <c r="E6759" s="3"/>
      <c r="F6759" s="3">
        <f t="shared" si="260"/>
        <v>0</v>
      </c>
    </row>
    <row r="6760" spans="1:6" x14ac:dyDescent="0.3">
      <c r="A6760" s="3"/>
      <c r="B6760" s="4"/>
      <c r="C6760" s="3"/>
      <c r="D6760" s="3">
        <f t="shared" si="261"/>
        <v>6900</v>
      </c>
      <c r="E6760" s="3"/>
      <c r="F6760" s="3">
        <f t="shared" si="260"/>
        <v>0</v>
      </c>
    </row>
    <row r="6761" spans="1:6" x14ac:dyDescent="0.3">
      <c r="A6761" s="3"/>
      <c r="B6761" s="4"/>
      <c r="C6761" s="3"/>
      <c r="D6761" s="3">
        <f t="shared" si="261"/>
        <v>7000</v>
      </c>
      <c r="E6761" s="3"/>
      <c r="F6761" s="3">
        <f t="shared" si="260"/>
        <v>0</v>
      </c>
    </row>
    <row r="6762" spans="1:6" ht="43.2" x14ac:dyDescent="0.3">
      <c r="A6762" s="3"/>
      <c r="B6762" s="4" t="s">
        <v>51</v>
      </c>
      <c r="C6762" s="3" t="s">
        <v>30</v>
      </c>
      <c r="D6762" s="4" t="s">
        <v>272</v>
      </c>
      <c r="E6762" s="3">
        <v>3.5</v>
      </c>
    </row>
    <row r="6763" spans="1:6" x14ac:dyDescent="0.3">
      <c r="A6763" s="3"/>
      <c r="B6763" s="4"/>
      <c r="C6763" s="3">
        <v>11.35</v>
      </c>
      <c r="D6763" s="4" t="s">
        <v>273</v>
      </c>
      <c r="E6763" s="3">
        <v>4.0629999999999997</v>
      </c>
    </row>
    <row r="6764" spans="1:6" x14ac:dyDescent="0.3">
      <c r="A6764" s="3"/>
      <c r="B6764" s="4"/>
      <c r="C6764" s="3"/>
      <c r="D6764" s="4" t="s">
        <v>274</v>
      </c>
      <c r="E6764" s="3">
        <v>2.1</v>
      </c>
    </row>
    <row r="6765" spans="1:6" x14ac:dyDescent="0.3">
      <c r="A6765" s="3"/>
      <c r="B6765" s="4"/>
      <c r="C6765" s="3"/>
      <c r="D6765" s="4" t="s">
        <v>275</v>
      </c>
      <c r="E6765" s="3">
        <v>235</v>
      </c>
    </row>
    <row r="6766" spans="1:6" x14ac:dyDescent="0.3">
      <c r="A6766" s="3"/>
      <c r="B6766" s="4"/>
      <c r="C6766" s="3"/>
      <c r="D6766" s="4" t="s">
        <v>276</v>
      </c>
      <c r="E6766" s="3">
        <v>0.64500000000000002</v>
      </c>
    </row>
    <row r="6767" spans="1:6" ht="28.8" x14ac:dyDescent="0.3">
      <c r="A6767" s="3"/>
      <c r="B6767" s="4"/>
      <c r="C6767" s="3"/>
      <c r="D6767" s="4" t="s">
        <v>277</v>
      </c>
      <c r="E6767" s="3">
        <v>363</v>
      </c>
    </row>
    <row r="6768" spans="1:6" x14ac:dyDescent="0.3">
      <c r="A6768" s="3"/>
      <c r="B6768" s="4"/>
      <c r="C6768" s="3"/>
      <c r="D6768" s="3">
        <v>2500</v>
      </c>
      <c r="E6768" s="3">
        <v>424</v>
      </c>
      <c r="F6768" s="3">
        <f>E6768*D6768*2*PI()/60/550</f>
        <v>201.82352804879883</v>
      </c>
    </row>
    <row r="6769" spans="1:6" x14ac:dyDescent="0.3">
      <c r="A6769" s="3"/>
      <c r="B6769" s="4"/>
      <c r="C6769" s="3"/>
      <c r="D6769" s="3">
        <f>2600</f>
        <v>2600</v>
      </c>
      <c r="E6769" s="3"/>
      <c r="F6769" s="3">
        <f t="shared" ref="F6769:F6813" si="262">E6769*D6769*2*PI()/60/550</f>
        <v>0</v>
      </c>
    </row>
    <row r="6770" spans="1:6" x14ac:dyDescent="0.3">
      <c r="A6770" s="3"/>
      <c r="B6770" s="4"/>
      <c r="C6770" s="3"/>
      <c r="D6770" s="3">
        <f t="shared" ref="D6770:D6813" si="263">D6769+100</f>
        <v>2700</v>
      </c>
      <c r="E6770" s="3">
        <v>338</v>
      </c>
      <c r="F6770" s="3">
        <f t="shared" si="262"/>
        <v>173.75863367673003</v>
      </c>
    </row>
    <row r="6771" spans="1:6" x14ac:dyDescent="0.3">
      <c r="A6771" s="3"/>
      <c r="B6771" s="4"/>
      <c r="C6771" s="3"/>
      <c r="D6771" s="3">
        <f t="shared" si="263"/>
        <v>2800</v>
      </c>
      <c r="E6771" s="3"/>
      <c r="F6771" s="3">
        <f t="shared" si="262"/>
        <v>0</v>
      </c>
    </row>
    <row r="6772" spans="1:6" x14ac:dyDescent="0.3">
      <c r="A6772" s="3"/>
      <c r="B6772" s="4"/>
      <c r="C6772" s="3"/>
      <c r="D6772" s="3">
        <f t="shared" si="263"/>
        <v>2900</v>
      </c>
      <c r="E6772" s="3">
        <v>406</v>
      </c>
      <c r="F6772" s="3">
        <f t="shared" si="262"/>
        <v>224.1764357779771</v>
      </c>
    </row>
    <row r="6773" spans="1:6" x14ac:dyDescent="0.3">
      <c r="A6773" s="3"/>
      <c r="B6773" s="4"/>
      <c r="C6773" s="3"/>
      <c r="D6773" s="3">
        <f>D6772+100</f>
        <v>3000</v>
      </c>
      <c r="E6773" s="3"/>
      <c r="F6773" s="3">
        <f t="shared" si="262"/>
        <v>0</v>
      </c>
    </row>
    <row r="6774" spans="1:6" x14ac:dyDescent="0.3">
      <c r="A6774" s="3"/>
      <c r="B6774" s="4"/>
      <c r="C6774" s="3"/>
      <c r="D6774" s="3">
        <f t="shared" si="263"/>
        <v>3100</v>
      </c>
      <c r="E6774" s="3">
        <v>425</v>
      </c>
      <c r="F6774" s="3">
        <f t="shared" si="262"/>
        <v>250.8514134002759</v>
      </c>
    </row>
    <row r="6775" spans="1:6" x14ac:dyDescent="0.3">
      <c r="A6775" s="3"/>
      <c r="B6775" s="4"/>
      <c r="C6775" s="3"/>
      <c r="D6775" s="3">
        <f t="shared" si="263"/>
        <v>3200</v>
      </c>
      <c r="E6775" s="3"/>
      <c r="F6775" s="3">
        <f t="shared" si="262"/>
        <v>0</v>
      </c>
    </row>
    <row r="6776" spans="1:6" x14ac:dyDescent="0.3">
      <c r="A6776" s="3"/>
      <c r="B6776" s="4"/>
      <c r="C6776" s="3"/>
      <c r="D6776" s="3">
        <f t="shared" si="263"/>
        <v>3300</v>
      </c>
      <c r="E6776" s="3">
        <v>394</v>
      </c>
      <c r="F6776" s="3">
        <f t="shared" si="262"/>
        <v>247.55750110287568</v>
      </c>
    </row>
    <row r="6777" spans="1:6" x14ac:dyDescent="0.3">
      <c r="A6777" s="3"/>
      <c r="B6777" s="4"/>
      <c r="C6777" s="3"/>
      <c r="D6777" s="3">
        <f t="shared" si="263"/>
        <v>3400</v>
      </c>
      <c r="E6777" s="3"/>
      <c r="F6777" s="3">
        <f t="shared" si="262"/>
        <v>0</v>
      </c>
    </row>
    <row r="6778" spans="1:6" x14ac:dyDescent="0.3">
      <c r="A6778" s="3"/>
      <c r="B6778" s="4"/>
      <c r="C6778" s="3"/>
      <c r="D6778" s="3">
        <f t="shared" si="263"/>
        <v>3500</v>
      </c>
      <c r="E6778" s="3">
        <v>419</v>
      </c>
      <c r="F6778" s="3">
        <f t="shared" si="262"/>
        <v>279.22094705996551</v>
      </c>
    </row>
    <row r="6779" spans="1:6" x14ac:dyDescent="0.3">
      <c r="A6779" s="3"/>
      <c r="B6779" s="4"/>
      <c r="C6779" s="3"/>
      <c r="D6779" s="3">
        <f t="shared" si="263"/>
        <v>3600</v>
      </c>
      <c r="E6779" s="3"/>
      <c r="F6779" s="3">
        <f t="shared" si="262"/>
        <v>0</v>
      </c>
    </row>
    <row r="6780" spans="1:6" x14ac:dyDescent="0.3">
      <c r="A6780" s="3"/>
      <c r="B6780" s="4"/>
      <c r="C6780" s="3"/>
      <c r="D6780" s="3">
        <f t="shared" si="263"/>
        <v>3700</v>
      </c>
      <c r="E6780" s="3">
        <v>435</v>
      </c>
      <c r="F6780" s="3">
        <f t="shared" si="262"/>
        <v>306.44808339107709</v>
      </c>
    </row>
    <row r="6781" spans="1:6" x14ac:dyDescent="0.3">
      <c r="A6781" s="3"/>
      <c r="B6781" s="4"/>
      <c r="C6781" s="3"/>
      <c r="D6781" s="3">
        <f t="shared" si="263"/>
        <v>3800</v>
      </c>
      <c r="E6781" s="3"/>
      <c r="F6781" s="3">
        <f t="shared" si="262"/>
        <v>0</v>
      </c>
    </row>
    <row r="6782" spans="1:6" x14ac:dyDescent="0.3">
      <c r="A6782" s="3"/>
      <c r="B6782" s="4"/>
      <c r="C6782" s="3"/>
      <c r="D6782" s="3">
        <f t="shared" si="263"/>
        <v>3900</v>
      </c>
      <c r="E6782" s="3">
        <v>441</v>
      </c>
      <c r="F6782" s="3">
        <f t="shared" si="262"/>
        <v>327.46819423691426</v>
      </c>
    </row>
    <row r="6783" spans="1:6" x14ac:dyDescent="0.3">
      <c r="A6783" s="3"/>
      <c r="B6783" s="4"/>
      <c r="C6783" s="3"/>
      <c r="D6783" s="3">
        <f t="shared" si="263"/>
        <v>4000</v>
      </c>
      <c r="E6783" s="3">
        <v>443</v>
      </c>
      <c r="F6783" s="3">
        <f t="shared" si="262"/>
        <v>337.38801104006751</v>
      </c>
    </row>
    <row r="6784" spans="1:6" x14ac:dyDescent="0.3">
      <c r="A6784" s="3"/>
      <c r="B6784" s="4"/>
      <c r="C6784" s="3"/>
      <c r="D6784" s="3">
        <f t="shared" si="263"/>
        <v>4100</v>
      </c>
      <c r="E6784" s="3">
        <v>439</v>
      </c>
      <c r="F6784" s="3">
        <f t="shared" si="262"/>
        <v>342.70015861795565</v>
      </c>
    </row>
    <row r="6785" spans="1:6" x14ac:dyDescent="0.3">
      <c r="A6785" s="3"/>
      <c r="B6785" s="4"/>
      <c r="C6785" s="3"/>
      <c r="D6785" s="3">
        <f t="shared" si="263"/>
        <v>4200</v>
      </c>
      <c r="E6785" s="3"/>
      <c r="F6785" s="3">
        <f t="shared" si="262"/>
        <v>0</v>
      </c>
    </row>
    <row r="6786" spans="1:6" x14ac:dyDescent="0.3">
      <c r="A6786" s="3"/>
      <c r="B6786" s="4"/>
      <c r="C6786" s="3"/>
      <c r="D6786" s="3">
        <f t="shared" si="263"/>
        <v>4300</v>
      </c>
      <c r="E6786" s="3">
        <v>436</v>
      </c>
      <c r="F6786" s="3">
        <f t="shared" si="262"/>
        <v>356.96108526970573</v>
      </c>
    </row>
    <row r="6787" spans="1:6" x14ac:dyDescent="0.3">
      <c r="A6787" s="3"/>
      <c r="B6787" s="4"/>
      <c r="C6787" s="3"/>
      <c r="D6787" s="3">
        <f t="shared" si="263"/>
        <v>4400</v>
      </c>
      <c r="E6787" s="3"/>
      <c r="F6787" s="3">
        <f t="shared" si="262"/>
        <v>0</v>
      </c>
    </row>
    <row r="6788" spans="1:6" x14ac:dyDescent="0.3">
      <c r="A6788" s="3"/>
      <c r="B6788" s="4"/>
      <c r="C6788" s="3"/>
      <c r="D6788" s="3">
        <f t="shared" si="263"/>
        <v>4500</v>
      </c>
      <c r="E6788" s="3">
        <v>432</v>
      </c>
      <c r="F6788" s="3">
        <f t="shared" si="262"/>
        <v>370.13673445930652</v>
      </c>
    </row>
    <row r="6789" spans="1:6" x14ac:dyDescent="0.3">
      <c r="A6789" s="3"/>
      <c r="B6789" s="4"/>
      <c r="C6789" s="3"/>
      <c r="D6789" s="3">
        <f t="shared" si="263"/>
        <v>4600</v>
      </c>
      <c r="E6789" s="3"/>
      <c r="F6789" s="3">
        <f t="shared" si="262"/>
        <v>0</v>
      </c>
    </row>
    <row r="6790" spans="1:6" x14ac:dyDescent="0.3">
      <c r="A6790" s="3"/>
      <c r="B6790" s="4"/>
      <c r="C6790" s="3"/>
      <c r="D6790" s="3">
        <f t="shared" si="263"/>
        <v>4700</v>
      </c>
      <c r="E6790" s="3">
        <v>427</v>
      </c>
      <c r="F6790" s="3">
        <f t="shared" si="262"/>
        <v>382.11286645390032</v>
      </c>
    </row>
    <row r="6791" spans="1:6" x14ac:dyDescent="0.3">
      <c r="A6791" s="3"/>
      <c r="B6791" s="4"/>
      <c r="C6791" s="3"/>
      <c r="D6791" s="3">
        <f t="shared" si="263"/>
        <v>4800</v>
      </c>
      <c r="E6791" s="3"/>
      <c r="F6791" s="3">
        <f t="shared" si="262"/>
        <v>0</v>
      </c>
    </row>
    <row r="6792" spans="1:6" x14ac:dyDescent="0.3">
      <c r="A6792" s="3"/>
      <c r="B6792" s="4"/>
      <c r="C6792" s="3"/>
      <c r="D6792" s="3">
        <f t="shared" si="263"/>
        <v>4900</v>
      </c>
      <c r="E6792" s="3">
        <v>420</v>
      </c>
      <c r="F6792" s="3">
        <f t="shared" si="262"/>
        <v>391.8422837022905</v>
      </c>
    </row>
    <row r="6793" spans="1:6" x14ac:dyDescent="0.3">
      <c r="A6793" s="3"/>
      <c r="B6793" s="4"/>
      <c r="C6793" s="3"/>
      <c r="D6793" s="3">
        <f t="shared" si="263"/>
        <v>5000</v>
      </c>
      <c r="E6793" s="3"/>
      <c r="F6793" s="3">
        <f t="shared" si="262"/>
        <v>0</v>
      </c>
    </row>
    <row r="6794" spans="1:6" x14ac:dyDescent="0.3">
      <c r="A6794" s="3"/>
      <c r="B6794" s="4"/>
      <c r="C6794" s="3"/>
      <c r="D6794" s="3">
        <f t="shared" si="263"/>
        <v>5100</v>
      </c>
      <c r="E6794" s="3">
        <v>414</v>
      </c>
      <c r="F6794" s="3">
        <f t="shared" si="262"/>
        <v>402.00961992663571</v>
      </c>
    </row>
    <row r="6795" spans="1:6" x14ac:dyDescent="0.3">
      <c r="A6795" s="3"/>
      <c r="B6795" s="4"/>
      <c r="C6795" s="3"/>
      <c r="D6795" s="3">
        <f t="shared" si="263"/>
        <v>5200</v>
      </c>
      <c r="E6795" s="3"/>
      <c r="F6795" s="3">
        <f t="shared" si="262"/>
        <v>0</v>
      </c>
    </row>
    <row r="6796" spans="1:6" x14ac:dyDescent="0.3">
      <c r="A6796" s="3"/>
      <c r="B6796" s="4"/>
      <c r="C6796" s="3"/>
      <c r="D6796" s="3">
        <f t="shared" si="263"/>
        <v>5300</v>
      </c>
      <c r="E6796" s="3">
        <v>406</v>
      </c>
      <c r="F6796" s="3">
        <f t="shared" si="262"/>
        <v>409.70176193906161</v>
      </c>
    </row>
    <row r="6797" spans="1:6" x14ac:dyDescent="0.3">
      <c r="A6797" s="3"/>
      <c r="B6797" s="4"/>
      <c r="C6797" s="3"/>
      <c r="D6797" s="3">
        <f t="shared" si="263"/>
        <v>5400</v>
      </c>
      <c r="E6797" s="3"/>
      <c r="F6797" s="3">
        <f t="shared" si="262"/>
        <v>0</v>
      </c>
    </row>
    <row r="6798" spans="1:6" x14ac:dyDescent="0.3">
      <c r="A6798" s="3"/>
      <c r="B6798" s="4"/>
      <c r="C6798" s="3"/>
      <c r="D6798" s="3">
        <f t="shared" si="263"/>
        <v>5500</v>
      </c>
      <c r="E6798" s="3">
        <v>406</v>
      </c>
      <c r="F6798" s="3">
        <f t="shared" si="262"/>
        <v>425.16220578581868</v>
      </c>
    </row>
    <row r="6799" spans="1:6" x14ac:dyDescent="0.3">
      <c r="A6799" s="3"/>
      <c r="B6799" s="4"/>
      <c r="C6799" s="3"/>
      <c r="D6799" s="3">
        <f t="shared" si="263"/>
        <v>5600</v>
      </c>
      <c r="E6799" s="3"/>
      <c r="F6799" s="3">
        <f t="shared" si="262"/>
        <v>0</v>
      </c>
    </row>
    <row r="6800" spans="1:6" x14ac:dyDescent="0.3">
      <c r="A6800" s="3"/>
      <c r="B6800" s="4"/>
      <c r="C6800" s="3"/>
      <c r="D6800" s="3">
        <f t="shared" si="263"/>
        <v>5700</v>
      </c>
      <c r="E6800" s="3">
        <v>387</v>
      </c>
      <c r="F6800" s="3">
        <f t="shared" si="262"/>
        <v>420.0023778517409</v>
      </c>
    </row>
    <row r="6801" spans="1:6" x14ac:dyDescent="0.3">
      <c r="A6801" s="3"/>
      <c r="B6801" s="4"/>
      <c r="C6801" s="3"/>
      <c r="D6801" s="3">
        <f t="shared" si="263"/>
        <v>5800</v>
      </c>
      <c r="E6801" s="3"/>
      <c r="F6801" s="3">
        <f t="shared" si="262"/>
        <v>0</v>
      </c>
    </row>
    <row r="6802" spans="1:6" x14ac:dyDescent="0.3">
      <c r="A6802" s="3"/>
      <c r="B6802" s="4"/>
      <c r="C6802" s="3"/>
      <c r="D6802" s="3">
        <f t="shared" si="263"/>
        <v>5900</v>
      </c>
      <c r="E6802" s="3">
        <v>371</v>
      </c>
      <c r="F6802" s="3">
        <f t="shared" si="262"/>
        <v>416.76558542076958</v>
      </c>
    </row>
    <row r="6803" spans="1:6" x14ac:dyDescent="0.3">
      <c r="A6803" s="3"/>
      <c r="B6803" s="4"/>
      <c r="C6803" s="3"/>
      <c r="D6803" s="3">
        <f t="shared" si="263"/>
        <v>6000</v>
      </c>
      <c r="E6803" s="3"/>
      <c r="F6803" s="3">
        <f t="shared" si="262"/>
        <v>0</v>
      </c>
    </row>
    <row r="6804" spans="1:6" x14ac:dyDescent="0.3">
      <c r="A6804" s="3"/>
      <c r="B6804" s="4"/>
      <c r="C6804" s="3"/>
      <c r="D6804" s="3">
        <f t="shared" si="263"/>
        <v>6100</v>
      </c>
      <c r="E6804" s="3">
        <v>342</v>
      </c>
      <c r="F6804" s="3">
        <f t="shared" si="262"/>
        <v>397.21155114660769</v>
      </c>
    </row>
    <row r="6805" spans="1:6" x14ac:dyDescent="0.3">
      <c r="A6805" s="3"/>
      <c r="B6805" s="4"/>
      <c r="C6805" s="3"/>
      <c r="D6805" s="3">
        <f t="shared" si="263"/>
        <v>6200</v>
      </c>
      <c r="E6805" s="3"/>
      <c r="F6805" s="3">
        <f t="shared" si="262"/>
        <v>0</v>
      </c>
    </row>
    <row r="6806" spans="1:6" x14ac:dyDescent="0.3">
      <c r="A6806" s="3"/>
      <c r="B6806" s="4"/>
      <c r="C6806" s="3"/>
      <c r="D6806" s="3">
        <f t="shared" si="263"/>
        <v>6300</v>
      </c>
      <c r="E6806" s="3">
        <v>340</v>
      </c>
      <c r="F6806" s="3">
        <f t="shared" si="262"/>
        <v>407.83584630238403</v>
      </c>
    </row>
    <row r="6807" spans="1:6" x14ac:dyDescent="0.3">
      <c r="A6807" s="3"/>
      <c r="B6807" s="4"/>
      <c r="C6807" s="3"/>
      <c r="D6807" s="3">
        <f t="shared" si="263"/>
        <v>6400</v>
      </c>
      <c r="E6807" s="3"/>
      <c r="F6807" s="3">
        <f t="shared" si="262"/>
        <v>0</v>
      </c>
    </row>
    <row r="6808" spans="1:6" x14ac:dyDescent="0.3">
      <c r="A6808" s="3"/>
      <c r="B6808" s="4"/>
      <c r="C6808" s="3"/>
      <c r="D6808" s="3">
        <f t="shared" si="263"/>
        <v>6500</v>
      </c>
      <c r="E6808" s="3">
        <v>329</v>
      </c>
      <c r="F6808" s="3">
        <f t="shared" si="262"/>
        <v>407.16944786071349</v>
      </c>
    </row>
    <row r="6809" spans="1:6" x14ac:dyDescent="0.3">
      <c r="A6809" s="3"/>
      <c r="B6809" s="4"/>
      <c r="C6809" s="3"/>
      <c r="D6809" s="3">
        <f t="shared" si="263"/>
        <v>6600</v>
      </c>
      <c r="E6809" s="3"/>
      <c r="F6809" s="3">
        <f t="shared" si="262"/>
        <v>0</v>
      </c>
    </row>
    <row r="6810" spans="1:6" x14ac:dyDescent="0.3">
      <c r="A6810" s="3"/>
      <c r="B6810" s="4"/>
      <c r="C6810" s="3"/>
      <c r="D6810" s="3">
        <f t="shared" si="263"/>
        <v>6700</v>
      </c>
      <c r="E6810" s="3"/>
      <c r="F6810" s="3">
        <f t="shared" si="262"/>
        <v>0</v>
      </c>
    </row>
    <row r="6811" spans="1:6" x14ac:dyDescent="0.3">
      <c r="A6811" s="3"/>
      <c r="B6811" s="4"/>
      <c r="C6811" s="3"/>
      <c r="D6811" s="3">
        <f t="shared" si="263"/>
        <v>6800</v>
      </c>
      <c r="E6811" s="3"/>
      <c r="F6811" s="3">
        <f t="shared" si="262"/>
        <v>0</v>
      </c>
    </row>
    <row r="6812" spans="1:6" x14ac:dyDescent="0.3">
      <c r="A6812" s="3">
        <f>6864/52</f>
        <v>132</v>
      </c>
      <c r="B6812" s="4"/>
      <c r="C6812" s="3"/>
      <c r="D6812" s="3">
        <f t="shared" si="263"/>
        <v>6900</v>
      </c>
      <c r="E6812" s="3"/>
      <c r="F6812" s="3">
        <f t="shared" si="262"/>
        <v>0</v>
      </c>
    </row>
    <row r="6813" spans="1:6" x14ac:dyDescent="0.3">
      <c r="A6813" s="3" t="s">
        <v>331</v>
      </c>
      <c r="B6813" s="4"/>
      <c r="C6813" s="3"/>
      <c r="D6813" s="3">
        <f t="shared" si="263"/>
        <v>7000</v>
      </c>
      <c r="E6813" s="3"/>
      <c r="F6813" s="3">
        <f t="shared" si="262"/>
        <v>0</v>
      </c>
    </row>
    <row r="6814" spans="1:6" x14ac:dyDescent="0.3">
      <c r="A6814" s="3"/>
      <c r="B6814" s="4" t="s">
        <v>31</v>
      </c>
      <c r="C6814" s="3" t="s">
        <v>32</v>
      </c>
      <c r="D6814" s="3" t="s">
        <v>272</v>
      </c>
      <c r="E6814" s="3">
        <v>3.78</v>
      </c>
    </row>
    <row r="6815" spans="1:6" x14ac:dyDescent="0.3">
      <c r="A6815" s="3"/>
      <c r="B6815" s="4"/>
      <c r="C6815" s="3">
        <v>10.5</v>
      </c>
      <c r="D6815" s="3" t="s">
        <v>273</v>
      </c>
      <c r="E6815" s="3">
        <v>4.25</v>
      </c>
    </row>
    <row r="6816" spans="1:6" x14ac:dyDescent="0.3">
      <c r="A6816" s="3"/>
      <c r="B6816" s="4"/>
      <c r="C6816" s="3"/>
      <c r="D6816" s="4" t="s">
        <v>274</v>
      </c>
      <c r="E6816" s="3">
        <v>2.2000000000000002</v>
      </c>
    </row>
    <row r="6817" spans="1:6" x14ac:dyDescent="0.3">
      <c r="A6817" s="3"/>
      <c r="B6817" s="4"/>
      <c r="C6817" s="3"/>
      <c r="D6817" s="4" t="s">
        <v>275</v>
      </c>
      <c r="E6817" s="3">
        <v>252</v>
      </c>
    </row>
    <row r="6818" spans="1:6" x14ac:dyDescent="0.3">
      <c r="A6818" s="3"/>
      <c r="B6818" s="4"/>
      <c r="C6818" s="3"/>
      <c r="D6818" s="4" t="s">
        <v>276</v>
      </c>
      <c r="E6818" s="3">
        <v>0.64</v>
      </c>
    </row>
    <row r="6819" spans="1:6" ht="28.8" x14ac:dyDescent="0.3">
      <c r="A6819" s="3"/>
      <c r="B6819" s="4"/>
      <c r="C6819" s="3"/>
      <c r="D6819" s="4" t="s">
        <v>277</v>
      </c>
      <c r="E6819" s="3">
        <v>429</v>
      </c>
    </row>
    <row r="6820" spans="1:6" x14ac:dyDescent="0.3">
      <c r="A6820" s="3"/>
      <c r="B6820" s="4"/>
      <c r="C6820" s="3"/>
      <c r="D6820" s="3">
        <v>2500</v>
      </c>
      <c r="E6820" s="3">
        <v>445</v>
      </c>
      <c r="F6820" s="3">
        <f>E6820*D6820*2*PI()/60/550</f>
        <v>211.81950467385727</v>
      </c>
    </row>
    <row r="6821" spans="1:6" x14ac:dyDescent="0.3">
      <c r="A6821" s="3"/>
      <c r="B6821" s="4"/>
      <c r="C6821" s="3"/>
      <c r="D6821" s="3">
        <f>2600</f>
        <v>2600</v>
      </c>
      <c r="E6821" s="3">
        <v>450</v>
      </c>
      <c r="F6821" s="3">
        <f t="shared" ref="F6821:F6865" si="264">E6821*D6821*2*PI()/60/550</f>
        <v>222.76747907273079</v>
      </c>
    </row>
    <row r="6822" spans="1:6" x14ac:dyDescent="0.3">
      <c r="A6822" s="3"/>
      <c r="B6822" s="4"/>
      <c r="C6822" s="3"/>
      <c r="D6822" s="3">
        <f t="shared" ref="D6822:D6865" si="265">D6821+100</f>
        <v>2700</v>
      </c>
      <c r="E6822" s="3">
        <v>458</v>
      </c>
      <c r="F6822" s="3">
        <f t="shared" si="264"/>
        <v>235.44808941994779</v>
      </c>
    </row>
    <row r="6823" spans="1:6" x14ac:dyDescent="0.3">
      <c r="A6823" s="3"/>
      <c r="B6823" s="4"/>
      <c r="C6823" s="3"/>
      <c r="D6823" s="3">
        <f t="shared" si="265"/>
        <v>2800</v>
      </c>
      <c r="E6823" s="3">
        <v>466</v>
      </c>
      <c r="F6823" s="3">
        <f t="shared" si="264"/>
        <v>248.43333905478559</v>
      </c>
    </row>
    <row r="6824" spans="1:6" x14ac:dyDescent="0.3">
      <c r="A6824" s="3"/>
      <c r="B6824" s="4"/>
      <c r="C6824" s="3"/>
      <c r="D6824" s="3">
        <f t="shared" si="265"/>
        <v>2900</v>
      </c>
      <c r="E6824" s="3">
        <v>470</v>
      </c>
      <c r="F6824" s="3">
        <f t="shared" si="264"/>
        <v>259.51459314199326</v>
      </c>
    </row>
    <row r="6825" spans="1:6" x14ac:dyDescent="0.3">
      <c r="A6825" s="3"/>
      <c r="B6825" s="4"/>
      <c r="C6825" s="3"/>
      <c r="D6825" s="3">
        <f>D6824+100</f>
        <v>3000</v>
      </c>
      <c r="E6825" s="3">
        <v>467</v>
      </c>
      <c r="F6825" s="3">
        <f t="shared" si="264"/>
        <v>266.74977622298786</v>
      </c>
    </row>
    <row r="6826" spans="1:6" x14ac:dyDescent="0.3">
      <c r="A6826" s="3"/>
      <c r="B6826" s="4"/>
      <c r="C6826" s="3"/>
      <c r="D6826" s="3">
        <f t="shared" si="265"/>
        <v>3100</v>
      </c>
      <c r="E6826" s="3">
        <v>459</v>
      </c>
      <c r="F6826" s="3">
        <f t="shared" si="264"/>
        <v>270.919526472298</v>
      </c>
    </row>
    <row r="6827" spans="1:6" x14ac:dyDescent="0.3">
      <c r="A6827" s="3"/>
      <c r="B6827" s="4"/>
      <c r="C6827" s="3"/>
      <c r="D6827" s="3">
        <f t="shared" si="265"/>
        <v>3200</v>
      </c>
      <c r="E6827" s="3">
        <v>456</v>
      </c>
      <c r="F6827" s="3">
        <f t="shared" si="264"/>
        <v>277.8310303101955</v>
      </c>
    </row>
    <row r="6828" spans="1:6" x14ac:dyDescent="0.3">
      <c r="A6828" s="3"/>
      <c r="B6828" s="4"/>
      <c r="C6828" s="3"/>
      <c r="D6828" s="3">
        <f t="shared" si="265"/>
        <v>3300</v>
      </c>
      <c r="E6828" s="3">
        <v>456</v>
      </c>
      <c r="F6828" s="3">
        <f t="shared" si="264"/>
        <v>286.5132500073891</v>
      </c>
    </row>
    <row r="6829" spans="1:6" x14ac:dyDescent="0.3">
      <c r="A6829" s="3"/>
      <c r="B6829" s="4"/>
      <c r="C6829" s="3"/>
      <c r="D6829" s="3">
        <f t="shared" si="265"/>
        <v>3400</v>
      </c>
      <c r="E6829" s="3">
        <v>459</v>
      </c>
      <c r="F6829" s="3">
        <f t="shared" si="264"/>
        <v>297.1375451631655</v>
      </c>
    </row>
    <row r="6830" spans="1:6" x14ac:dyDescent="0.3">
      <c r="A6830" s="3"/>
      <c r="B6830" s="4"/>
      <c r="C6830" s="3"/>
      <c r="D6830" s="3">
        <f t="shared" si="265"/>
        <v>3500</v>
      </c>
      <c r="E6830" s="3">
        <v>467</v>
      </c>
      <c r="F6830" s="3">
        <f t="shared" si="264"/>
        <v>311.20807226015256</v>
      </c>
    </row>
    <row r="6831" spans="1:6" x14ac:dyDescent="0.3">
      <c r="A6831" s="3"/>
      <c r="B6831" s="4"/>
      <c r="C6831" s="3"/>
      <c r="D6831" s="3">
        <f t="shared" si="265"/>
        <v>3600</v>
      </c>
      <c r="E6831" s="3">
        <v>478</v>
      </c>
      <c r="F6831" s="3">
        <f t="shared" si="264"/>
        <v>327.63955383620095</v>
      </c>
    </row>
    <row r="6832" spans="1:6" x14ac:dyDescent="0.3">
      <c r="A6832" s="3"/>
      <c r="B6832" s="4"/>
      <c r="C6832" s="3"/>
      <c r="D6832" s="3">
        <f t="shared" si="265"/>
        <v>3700</v>
      </c>
      <c r="E6832" s="3">
        <v>486</v>
      </c>
      <c r="F6832" s="3">
        <f t="shared" si="264"/>
        <v>342.37647937485855</v>
      </c>
    </row>
    <row r="6833" spans="1:6" x14ac:dyDescent="0.3">
      <c r="A6833" s="3"/>
      <c r="B6833" s="4"/>
      <c r="C6833" s="3"/>
      <c r="D6833" s="3">
        <f t="shared" si="265"/>
        <v>3800</v>
      </c>
      <c r="E6833" s="3">
        <v>492</v>
      </c>
      <c r="F6833" s="3">
        <f t="shared" si="264"/>
        <v>355.97100758493798</v>
      </c>
    </row>
    <row r="6834" spans="1:6" x14ac:dyDescent="0.3">
      <c r="A6834" s="3"/>
      <c r="B6834" s="4"/>
      <c r="C6834" s="3"/>
      <c r="D6834" s="3">
        <f t="shared" si="265"/>
        <v>3900</v>
      </c>
      <c r="E6834" s="3">
        <v>494</v>
      </c>
      <c r="F6834" s="3">
        <f t="shared" si="264"/>
        <v>366.82378220643</v>
      </c>
    </row>
    <row r="6835" spans="1:6" x14ac:dyDescent="0.3">
      <c r="A6835" s="3"/>
      <c r="B6835" s="4"/>
      <c r="C6835" s="3"/>
      <c r="D6835" s="3">
        <f t="shared" si="265"/>
        <v>4000</v>
      </c>
      <c r="E6835" s="3">
        <v>496</v>
      </c>
      <c r="F6835" s="3">
        <f t="shared" si="264"/>
        <v>377.75271664982728</v>
      </c>
    </row>
    <row r="6836" spans="1:6" x14ac:dyDescent="0.3">
      <c r="A6836" s="3"/>
      <c r="B6836" s="4"/>
      <c r="C6836" s="3"/>
      <c r="D6836" s="3">
        <f t="shared" si="265"/>
        <v>4100</v>
      </c>
      <c r="E6836" s="3">
        <v>502</v>
      </c>
      <c r="F6836" s="3">
        <f t="shared" si="264"/>
        <v>391.88036361324322</v>
      </c>
    </row>
    <row r="6837" spans="1:6" x14ac:dyDescent="0.3">
      <c r="A6837" s="3"/>
      <c r="B6837" s="4"/>
      <c r="C6837" s="3"/>
      <c r="D6837" s="3">
        <f t="shared" si="265"/>
        <v>4200</v>
      </c>
      <c r="E6837" s="3">
        <v>512</v>
      </c>
      <c r="F6837" s="3">
        <f t="shared" si="264"/>
        <v>409.43520256239339</v>
      </c>
    </row>
    <row r="6838" spans="1:6" x14ac:dyDescent="0.3">
      <c r="A6838" s="3"/>
      <c r="B6838" s="4"/>
      <c r="C6838" s="3"/>
      <c r="D6838" s="3">
        <f t="shared" si="265"/>
        <v>4300</v>
      </c>
      <c r="E6838" s="3">
        <v>523</v>
      </c>
      <c r="F6838" s="3">
        <f t="shared" si="264"/>
        <v>428.18955870655066</v>
      </c>
    </row>
    <row r="6839" spans="1:6" x14ac:dyDescent="0.3">
      <c r="A6839" s="3"/>
      <c r="B6839" s="4"/>
      <c r="C6839" s="3"/>
      <c r="D6839" s="3">
        <f t="shared" si="265"/>
        <v>4400</v>
      </c>
      <c r="E6839" s="3">
        <v>533</v>
      </c>
      <c r="F6839" s="3">
        <f t="shared" si="264"/>
        <v>446.52503583022923</v>
      </c>
    </row>
    <row r="6840" spans="1:6" x14ac:dyDescent="0.3">
      <c r="A6840" s="3"/>
      <c r="B6840" s="4"/>
      <c r="C6840" s="3"/>
      <c r="D6840" s="3">
        <f t="shared" si="265"/>
        <v>4500</v>
      </c>
      <c r="E6840" s="3">
        <v>543</v>
      </c>
      <c r="F6840" s="3">
        <f t="shared" si="264"/>
        <v>465.2413120634339</v>
      </c>
    </row>
    <row r="6841" spans="1:6" x14ac:dyDescent="0.3">
      <c r="A6841" s="3"/>
      <c r="B6841" s="4"/>
      <c r="C6841" s="3"/>
      <c r="D6841" s="3">
        <f t="shared" si="265"/>
        <v>4600</v>
      </c>
      <c r="E6841" s="3">
        <v>552</v>
      </c>
      <c r="F6841" s="3">
        <f t="shared" si="264"/>
        <v>483.46254945425466</v>
      </c>
    </row>
    <row r="6842" spans="1:6" x14ac:dyDescent="0.3">
      <c r="A6842" s="3"/>
      <c r="B6842" s="4"/>
      <c r="C6842" s="3"/>
      <c r="D6842" s="3">
        <f t="shared" si="265"/>
        <v>4700</v>
      </c>
      <c r="E6842" s="3">
        <v>559</v>
      </c>
      <c r="F6842" s="3">
        <f t="shared" si="264"/>
        <v>500.23675022887659</v>
      </c>
    </row>
    <row r="6843" spans="1:6" x14ac:dyDescent="0.3">
      <c r="A6843" s="3"/>
      <c r="B6843" s="4"/>
      <c r="C6843" s="3"/>
      <c r="D6843" s="3">
        <f t="shared" si="265"/>
        <v>4800</v>
      </c>
      <c r="E6843" s="3">
        <v>561</v>
      </c>
      <c r="F6843" s="3">
        <f t="shared" si="264"/>
        <v>512.70792106585418</v>
      </c>
    </row>
    <row r="6844" spans="1:6" x14ac:dyDescent="0.3">
      <c r="A6844" s="3"/>
      <c r="B6844" s="4"/>
      <c r="C6844" s="3"/>
      <c r="D6844" s="3">
        <f t="shared" si="265"/>
        <v>4900</v>
      </c>
      <c r="E6844" s="3">
        <v>562</v>
      </c>
      <c r="F6844" s="3">
        <f t="shared" si="264"/>
        <v>524.32229390639839</v>
      </c>
    </row>
    <row r="6845" spans="1:6" x14ac:dyDescent="0.3">
      <c r="A6845" s="3"/>
      <c r="B6845" s="4"/>
      <c r="C6845" s="3"/>
      <c r="D6845" s="3">
        <f t="shared" si="265"/>
        <v>5000</v>
      </c>
      <c r="E6845" s="3">
        <v>564</v>
      </c>
      <c r="F6845" s="3">
        <f t="shared" si="264"/>
        <v>536.92674443170995</v>
      </c>
    </row>
    <row r="6846" spans="1:6" x14ac:dyDescent="0.3">
      <c r="A6846" s="3"/>
      <c r="B6846" s="4"/>
      <c r="C6846" s="3"/>
      <c r="D6846" s="3">
        <f t="shared" si="265"/>
        <v>5100</v>
      </c>
      <c r="E6846" s="3">
        <v>564</v>
      </c>
      <c r="F6846" s="3">
        <f t="shared" si="264"/>
        <v>547.66527932034433</v>
      </c>
    </row>
    <row r="6847" spans="1:6" x14ac:dyDescent="0.3">
      <c r="A6847" s="3"/>
      <c r="B6847" s="4"/>
      <c r="C6847" s="3"/>
      <c r="D6847" s="3">
        <f t="shared" si="265"/>
        <v>5200</v>
      </c>
      <c r="E6847" s="3">
        <v>562</v>
      </c>
      <c r="F6847" s="3">
        <f t="shared" si="264"/>
        <v>556.42365883944308</v>
      </c>
    </row>
    <row r="6848" spans="1:6" x14ac:dyDescent="0.3">
      <c r="A6848" s="3"/>
      <c r="B6848" s="4"/>
      <c r="C6848" s="3"/>
      <c r="D6848" s="3">
        <f t="shared" si="265"/>
        <v>5300</v>
      </c>
      <c r="E6848" s="3">
        <v>559</v>
      </c>
      <c r="F6848" s="3">
        <f t="shared" si="264"/>
        <v>564.09676089639277</v>
      </c>
    </row>
    <row r="6849" spans="1:6" x14ac:dyDescent="0.3">
      <c r="A6849" s="3"/>
      <c r="B6849" s="4"/>
      <c r="C6849" s="3"/>
      <c r="D6849" s="3">
        <f t="shared" si="265"/>
        <v>5400</v>
      </c>
      <c r="E6849" s="3">
        <v>558</v>
      </c>
      <c r="F6849" s="3">
        <f t="shared" si="264"/>
        <v>573.71193841192508</v>
      </c>
    </row>
    <row r="6850" spans="1:6" x14ac:dyDescent="0.3">
      <c r="A6850" s="3"/>
      <c r="B6850" s="4"/>
      <c r="C6850" s="3"/>
      <c r="D6850" s="3">
        <f t="shared" si="265"/>
        <v>5500</v>
      </c>
      <c r="E6850" s="3">
        <v>557</v>
      </c>
      <c r="F6850" s="3">
        <f t="shared" si="264"/>
        <v>583.28903601650484</v>
      </c>
    </row>
    <row r="6851" spans="1:6" x14ac:dyDescent="0.3">
      <c r="A6851" s="3"/>
      <c r="B6851" s="4"/>
      <c r="C6851" s="3"/>
      <c r="D6851" s="3">
        <f t="shared" si="265"/>
        <v>5600</v>
      </c>
      <c r="E6851" s="3">
        <v>555</v>
      </c>
      <c r="F6851" s="3">
        <f t="shared" si="264"/>
        <v>591.76181620345915</v>
      </c>
    </row>
    <row r="6852" spans="1:6" x14ac:dyDescent="0.3">
      <c r="A6852" s="3"/>
      <c r="B6852" s="4"/>
      <c r="C6852" s="3"/>
      <c r="D6852" s="3">
        <f t="shared" si="265"/>
        <v>5700</v>
      </c>
      <c r="E6852" s="3">
        <v>553</v>
      </c>
      <c r="F6852" s="3">
        <f t="shared" si="264"/>
        <v>600.15843656850825</v>
      </c>
    </row>
    <row r="6853" spans="1:6" x14ac:dyDescent="0.3">
      <c r="A6853" s="3"/>
      <c r="B6853" s="4"/>
      <c r="C6853" s="3"/>
      <c r="D6853" s="3">
        <f t="shared" si="265"/>
        <v>5800</v>
      </c>
      <c r="E6853" s="3">
        <v>551</v>
      </c>
      <c r="F6853" s="3">
        <f t="shared" si="264"/>
        <v>608.47889711165215</v>
      </c>
    </row>
    <row r="6854" spans="1:6" x14ac:dyDescent="0.3">
      <c r="A6854" s="3"/>
      <c r="B6854" s="4"/>
      <c r="C6854" s="3"/>
      <c r="D6854" s="3">
        <f t="shared" si="265"/>
        <v>5900</v>
      </c>
      <c r="E6854" s="3">
        <v>547</v>
      </c>
      <c r="F6854" s="3">
        <f t="shared" si="264"/>
        <v>614.47648308668727</v>
      </c>
    </row>
    <row r="6855" spans="1:6" x14ac:dyDescent="0.3">
      <c r="A6855" s="3"/>
      <c r="B6855" s="4"/>
      <c r="C6855" s="3"/>
      <c r="D6855" s="3">
        <f t="shared" si="265"/>
        <v>6000</v>
      </c>
      <c r="E6855" s="3">
        <v>548</v>
      </c>
      <c r="F6855" s="3">
        <f t="shared" si="264"/>
        <v>626.03373606080243</v>
      </c>
    </row>
    <row r="6856" spans="1:6" x14ac:dyDescent="0.3">
      <c r="A6856" s="3"/>
      <c r="B6856" s="4"/>
      <c r="C6856" s="3"/>
      <c r="D6856" s="3">
        <f t="shared" si="265"/>
        <v>6100</v>
      </c>
      <c r="E6856" s="3">
        <v>545</v>
      </c>
      <c r="F6856" s="3">
        <f t="shared" si="264"/>
        <v>632.98331980965247</v>
      </c>
    </row>
    <row r="6857" spans="1:6" x14ac:dyDescent="0.3">
      <c r="A6857" s="3"/>
      <c r="B6857" s="4"/>
      <c r="C6857" s="3"/>
      <c r="D6857" s="3">
        <f t="shared" si="265"/>
        <v>6200</v>
      </c>
      <c r="E6857" s="3">
        <v>541</v>
      </c>
      <c r="F6857" s="3">
        <f t="shared" si="264"/>
        <v>638.63818658611422</v>
      </c>
    </row>
    <row r="6858" spans="1:6" x14ac:dyDescent="0.3">
      <c r="A6858" s="3"/>
      <c r="B6858" s="4"/>
      <c r="C6858" s="3"/>
      <c r="D6858" s="3">
        <f t="shared" si="265"/>
        <v>6300</v>
      </c>
      <c r="E6858" s="3">
        <v>537</v>
      </c>
      <c r="F6858" s="3">
        <f t="shared" si="264"/>
        <v>644.14073371876543</v>
      </c>
    </row>
    <row r="6859" spans="1:6" x14ac:dyDescent="0.3">
      <c r="A6859" s="3"/>
      <c r="B6859" s="4"/>
      <c r="C6859" s="3"/>
      <c r="D6859" s="3">
        <f t="shared" si="265"/>
        <v>6400</v>
      </c>
      <c r="E6859" s="3">
        <v>534</v>
      </c>
      <c r="F6859" s="3">
        <f t="shared" si="264"/>
        <v>650.70951835808944</v>
      </c>
    </row>
    <row r="6860" spans="1:6" x14ac:dyDescent="0.3">
      <c r="A6860" s="3"/>
      <c r="B6860" s="4"/>
      <c r="C6860" s="3"/>
      <c r="D6860" s="3">
        <f t="shared" si="265"/>
        <v>6500</v>
      </c>
      <c r="E6860" s="3">
        <v>532</v>
      </c>
      <c r="F6860" s="3">
        <f t="shared" si="264"/>
        <v>658.4016603705154</v>
      </c>
    </row>
    <row r="6861" spans="1:6" x14ac:dyDescent="0.3">
      <c r="A6861" s="3"/>
      <c r="B6861" s="4"/>
      <c r="C6861" s="3"/>
      <c r="D6861" s="3">
        <f t="shared" si="265"/>
        <v>6600</v>
      </c>
      <c r="E6861" s="3"/>
      <c r="F6861" s="3">
        <f t="shared" si="264"/>
        <v>0</v>
      </c>
    </row>
    <row r="6862" spans="1:6" x14ac:dyDescent="0.3">
      <c r="A6862" s="3"/>
      <c r="B6862" s="4"/>
      <c r="C6862" s="3"/>
      <c r="D6862" s="3">
        <f t="shared" si="265"/>
        <v>6700</v>
      </c>
      <c r="E6862" s="3"/>
      <c r="F6862" s="3">
        <f t="shared" si="264"/>
        <v>0</v>
      </c>
    </row>
    <row r="6863" spans="1:6" x14ac:dyDescent="0.3">
      <c r="A6863" s="3"/>
      <c r="B6863" s="4"/>
      <c r="C6863" s="3"/>
      <c r="D6863" s="3">
        <f t="shared" si="265"/>
        <v>6800</v>
      </c>
      <c r="E6863" s="3"/>
      <c r="F6863" s="3">
        <f t="shared" si="264"/>
        <v>0</v>
      </c>
    </row>
    <row r="6864" spans="1:6" x14ac:dyDescent="0.3">
      <c r="A6864" s="3"/>
      <c r="B6864" s="4"/>
      <c r="C6864" s="3"/>
      <c r="D6864" s="3">
        <f t="shared" si="265"/>
        <v>6900</v>
      </c>
      <c r="E6864" s="3"/>
      <c r="F6864" s="3">
        <f t="shared" si="264"/>
        <v>0</v>
      </c>
    </row>
    <row r="6865" spans="1:6" x14ac:dyDescent="0.3">
      <c r="A6865" s="3"/>
      <c r="B6865" s="4"/>
      <c r="C6865" s="3"/>
      <c r="D6865" s="3">
        <f t="shared" si="265"/>
        <v>7000</v>
      </c>
      <c r="E6865" s="3"/>
      <c r="F6865" s="3">
        <f t="shared" si="264"/>
        <v>0</v>
      </c>
    </row>
    <row r="6866" spans="1:6" x14ac:dyDescent="0.3">
      <c r="A6866" s="3"/>
      <c r="B6866" s="4" t="s">
        <v>41</v>
      </c>
      <c r="C6866" s="3" t="s">
        <v>202</v>
      </c>
      <c r="D6866" s="3" t="s">
        <v>272</v>
      </c>
      <c r="E6866" s="3">
        <v>4.3040000000000003</v>
      </c>
    </row>
    <row r="6867" spans="1:6" x14ac:dyDescent="0.3">
      <c r="A6867" s="3"/>
      <c r="B6867" s="4"/>
      <c r="C6867" s="3">
        <v>10.5</v>
      </c>
      <c r="D6867" s="3" t="s">
        <v>273</v>
      </c>
      <c r="E6867" s="3">
        <v>4.32</v>
      </c>
    </row>
    <row r="6868" spans="1:6" x14ac:dyDescent="0.3">
      <c r="A6868" s="3"/>
      <c r="B6868" s="4"/>
      <c r="C6868" s="3"/>
      <c r="D6868" s="4" t="s">
        <v>274</v>
      </c>
      <c r="E6868" s="3">
        <v>2.25</v>
      </c>
    </row>
    <row r="6869" spans="1:6" x14ac:dyDescent="0.3">
      <c r="A6869" s="3"/>
      <c r="B6869" s="4"/>
      <c r="C6869" s="3"/>
      <c r="D6869" s="4" t="s">
        <v>275</v>
      </c>
      <c r="E6869" s="3">
        <v>258</v>
      </c>
    </row>
    <row r="6870" spans="1:6" x14ac:dyDescent="0.3">
      <c r="A6870" s="3"/>
      <c r="B6870" s="4"/>
      <c r="C6870" s="3"/>
      <c r="D6870" s="4" t="s">
        <v>276</v>
      </c>
      <c r="E6870" s="3">
        <v>0.63</v>
      </c>
    </row>
    <row r="6871" spans="1:6" ht="28.8" x14ac:dyDescent="0.3">
      <c r="A6871" s="3"/>
      <c r="B6871" s="4"/>
      <c r="C6871" s="3"/>
      <c r="D6871" s="4" t="s">
        <v>277</v>
      </c>
      <c r="E6871" s="3">
        <v>505</v>
      </c>
    </row>
    <row r="6872" spans="1:6" x14ac:dyDescent="0.3">
      <c r="A6872" s="3"/>
      <c r="B6872" s="4"/>
      <c r="C6872" s="3"/>
      <c r="D6872" s="3">
        <v>2500</v>
      </c>
      <c r="E6872" s="3">
        <v>488</v>
      </c>
      <c r="F6872" s="3">
        <f>E6872*D6872*2*PI()/60/550</f>
        <v>232.28745681088165</v>
      </c>
    </row>
    <row r="6873" spans="1:6" x14ac:dyDescent="0.3">
      <c r="A6873" s="3"/>
      <c r="B6873" s="4"/>
      <c r="C6873" s="3"/>
      <c r="D6873" s="3">
        <f>2600</f>
        <v>2600</v>
      </c>
      <c r="E6873" s="3">
        <v>493</v>
      </c>
      <c r="F6873" s="3">
        <f t="shared" ref="F6873:F6917" si="266">E6873*D6873*2*PI()/60/550</f>
        <v>244.05414929523619</v>
      </c>
    </row>
    <row r="6874" spans="1:6" x14ac:dyDescent="0.3">
      <c r="A6874" s="3"/>
      <c r="B6874" s="4"/>
      <c r="C6874" s="3"/>
      <c r="D6874" s="3">
        <f t="shared" ref="D6874:D6917" si="267">D6873+100</f>
        <v>2700</v>
      </c>
      <c r="E6874" s="3">
        <v>493</v>
      </c>
      <c r="F6874" s="3">
        <f t="shared" si="266"/>
        <v>253.4408473450529</v>
      </c>
    </row>
    <row r="6875" spans="1:6" x14ac:dyDescent="0.3">
      <c r="A6875" s="3"/>
      <c r="B6875" s="4"/>
      <c r="C6875" s="3"/>
      <c r="D6875" s="3">
        <f t="shared" si="267"/>
        <v>2800</v>
      </c>
      <c r="E6875" s="3">
        <v>490</v>
      </c>
      <c r="F6875" s="3">
        <f t="shared" si="266"/>
        <v>261.22818913486037</v>
      </c>
    </row>
    <row r="6876" spans="1:6" x14ac:dyDescent="0.3">
      <c r="A6876" s="3"/>
      <c r="B6876" s="4"/>
      <c r="C6876" s="3"/>
      <c r="D6876" s="3">
        <f t="shared" si="267"/>
        <v>2900</v>
      </c>
      <c r="E6876" s="3">
        <v>484</v>
      </c>
      <c r="F6876" s="3">
        <f t="shared" si="266"/>
        <v>267.24481506537171</v>
      </c>
    </row>
    <row r="6877" spans="1:6" x14ac:dyDescent="0.3">
      <c r="A6877" s="3"/>
      <c r="B6877" s="4"/>
      <c r="C6877" s="3"/>
      <c r="D6877" s="3">
        <f>D6876+100</f>
        <v>3000</v>
      </c>
      <c r="E6877" s="3">
        <v>478</v>
      </c>
      <c r="F6877" s="3">
        <f t="shared" si="266"/>
        <v>273.03296153016748</v>
      </c>
    </row>
    <row r="6878" spans="1:6" x14ac:dyDescent="0.3">
      <c r="A6878" s="3"/>
      <c r="B6878" s="4"/>
      <c r="C6878" s="3"/>
      <c r="D6878" s="3">
        <f t="shared" si="267"/>
        <v>3100</v>
      </c>
      <c r="E6878" s="3">
        <v>474</v>
      </c>
      <c r="F6878" s="3">
        <f t="shared" si="266"/>
        <v>279.77310576877829</v>
      </c>
    </row>
    <row r="6879" spans="1:6" x14ac:dyDescent="0.3">
      <c r="A6879" s="3"/>
      <c r="B6879" s="4"/>
      <c r="C6879" s="3"/>
      <c r="D6879" s="3">
        <f t="shared" si="267"/>
        <v>3200</v>
      </c>
      <c r="E6879" s="3">
        <v>474</v>
      </c>
      <c r="F6879" s="3">
        <f t="shared" si="266"/>
        <v>288.79804466454533</v>
      </c>
    </row>
    <row r="6880" spans="1:6" x14ac:dyDescent="0.3">
      <c r="A6880" s="3"/>
      <c r="B6880" s="4"/>
      <c r="C6880" s="3"/>
      <c r="D6880" s="3">
        <f t="shared" si="267"/>
        <v>3300</v>
      </c>
      <c r="E6880" s="3">
        <v>476</v>
      </c>
      <c r="F6880" s="3">
        <f t="shared" si="266"/>
        <v>299.07962062174829</v>
      </c>
    </row>
    <row r="6881" spans="1:6" x14ac:dyDescent="0.3">
      <c r="A6881" s="3"/>
      <c r="B6881" s="4"/>
      <c r="C6881" s="3"/>
      <c r="D6881" s="3">
        <f t="shared" si="267"/>
        <v>3400</v>
      </c>
      <c r="E6881" s="3">
        <v>477</v>
      </c>
      <c r="F6881" s="3">
        <f t="shared" si="266"/>
        <v>308.78999791466219</v>
      </c>
    </row>
    <row r="6882" spans="1:6" x14ac:dyDescent="0.3">
      <c r="A6882" s="3"/>
      <c r="B6882" s="4"/>
      <c r="C6882" s="3"/>
      <c r="D6882" s="3">
        <f t="shared" si="267"/>
        <v>3500</v>
      </c>
      <c r="E6882" s="3">
        <v>485</v>
      </c>
      <c r="F6882" s="3">
        <f t="shared" si="266"/>
        <v>323.20324421022269</v>
      </c>
    </row>
    <row r="6883" spans="1:6" x14ac:dyDescent="0.3">
      <c r="A6883" s="3"/>
      <c r="B6883" s="4"/>
      <c r="C6883" s="3"/>
      <c r="D6883" s="3">
        <f t="shared" si="267"/>
        <v>3600</v>
      </c>
      <c r="E6883" s="3">
        <v>502</v>
      </c>
      <c r="F6883" s="3">
        <f t="shared" si="266"/>
        <v>344.09007536772572</v>
      </c>
    </row>
    <row r="6884" spans="1:6" x14ac:dyDescent="0.3">
      <c r="A6884" s="3"/>
      <c r="B6884" s="4"/>
      <c r="C6884" s="3"/>
      <c r="D6884" s="3">
        <f t="shared" si="267"/>
        <v>3700</v>
      </c>
      <c r="E6884" s="3">
        <v>526</v>
      </c>
      <c r="F6884" s="3">
        <f t="shared" si="266"/>
        <v>370.55561347978517</v>
      </c>
    </row>
    <row r="6885" spans="1:6" x14ac:dyDescent="0.3">
      <c r="A6885" s="3"/>
      <c r="B6885" s="4"/>
      <c r="C6885" s="3"/>
      <c r="D6885" s="3">
        <f t="shared" si="267"/>
        <v>3800</v>
      </c>
      <c r="E6885" s="3">
        <v>552</v>
      </c>
      <c r="F6885" s="3">
        <f t="shared" si="266"/>
        <v>399.38210607090605</v>
      </c>
    </row>
    <row r="6886" spans="1:6" x14ac:dyDescent="0.3">
      <c r="A6886" s="3"/>
      <c r="B6886" s="4"/>
      <c r="C6886" s="3"/>
      <c r="D6886" s="3">
        <f t="shared" si="267"/>
        <v>3900</v>
      </c>
      <c r="E6886" s="3">
        <v>569</v>
      </c>
      <c r="F6886" s="3">
        <f t="shared" si="266"/>
        <v>422.51565197461275</v>
      </c>
    </row>
    <row r="6887" spans="1:6" x14ac:dyDescent="0.3">
      <c r="A6887" s="3"/>
      <c r="B6887" s="4"/>
      <c r="C6887" s="3"/>
      <c r="D6887" s="3">
        <f t="shared" si="267"/>
        <v>4000</v>
      </c>
      <c r="E6887" s="3">
        <v>578</v>
      </c>
      <c r="F6887" s="3">
        <f t="shared" si="266"/>
        <v>440.20377061209712</v>
      </c>
    </row>
    <row r="6888" spans="1:6" x14ac:dyDescent="0.3">
      <c r="A6888" s="3"/>
      <c r="B6888" s="4"/>
      <c r="C6888" s="3"/>
      <c r="D6888" s="3">
        <f t="shared" si="267"/>
        <v>4100</v>
      </c>
      <c r="E6888" s="3">
        <v>585</v>
      </c>
      <c r="F6888" s="3">
        <f t="shared" si="266"/>
        <v>456.6733320990981</v>
      </c>
    </row>
    <row r="6889" spans="1:6" x14ac:dyDescent="0.3">
      <c r="A6889" s="3"/>
      <c r="B6889" s="4"/>
      <c r="C6889" s="3"/>
      <c r="D6889" s="3">
        <f t="shared" si="267"/>
        <v>4200</v>
      </c>
      <c r="E6889" s="3">
        <v>594</v>
      </c>
      <c r="F6889" s="3">
        <f t="shared" si="266"/>
        <v>475.00880922277673</v>
      </c>
    </row>
    <row r="6890" spans="1:6" x14ac:dyDescent="0.3">
      <c r="A6890" s="3"/>
      <c r="B6890" s="4"/>
      <c r="C6890" s="3"/>
      <c r="D6890" s="3">
        <f t="shared" si="267"/>
        <v>4300</v>
      </c>
      <c r="E6890" s="3">
        <v>598</v>
      </c>
      <c r="F6890" s="3">
        <f t="shared" si="266"/>
        <v>489.59341511762392</v>
      </c>
    </row>
    <row r="6891" spans="1:6" x14ac:dyDescent="0.3">
      <c r="A6891" s="3"/>
      <c r="B6891" s="4"/>
      <c r="C6891" s="3"/>
      <c r="D6891" s="3">
        <f t="shared" si="267"/>
        <v>4400</v>
      </c>
      <c r="E6891" s="3">
        <v>601</v>
      </c>
      <c r="F6891" s="3">
        <f t="shared" si="266"/>
        <v>503.49258261532418</v>
      </c>
    </row>
    <row r="6892" spans="1:6" x14ac:dyDescent="0.3">
      <c r="A6892" s="3"/>
      <c r="B6892" s="4"/>
      <c r="C6892" s="3"/>
      <c r="D6892" s="3">
        <f t="shared" si="267"/>
        <v>4500</v>
      </c>
      <c r="E6892" s="3">
        <v>602</v>
      </c>
      <c r="F6892" s="3">
        <f t="shared" si="266"/>
        <v>515.79239385301514</v>
      </c>
    </row>
    <row r="6893" spans="1:6" x14ac:dyDescent="0.3">
      <c r="A6893" s="3"/>
      <c r="B6893" s="4"/>
      <c r="C6893" s="3"/>
      <c r="D6893" s="3">
        <f t="shared" si="267"/>
        <v>4600</v>
      </c>
      <c r="E6893" s="3">
        <v>604</v>
      </c>
      <c r="F6893" s="3">
        <f t="shared" si="266"/>
        <v>529.00612295356859</v>
      </c>
    </row>
    <row r="6894" spans="1:6" x14ac:dyDescent="0.3">
      <c r="A6894" s="3"/>
      <c r="B6894" s="4"/>
      <c r="C6894" s="3"/>
      <c r="D6894" s="3">
        <f t="shared" si="267"/>
        <v>4700</v>
      </c>
      <c r="E6894" s="3">
        <v>607</v>
      </c>
      <c r="F6894" s="3">
        <f t="shared" si="266"/>
        <v>543.19088978341335</v>
      </c>
    </row>
    <row r="6895" spans="1:6" x14ac:dyDescent="0.3">
      <c r="A6895" s="3"/>
      <c r="B6895" s="4"/>
      <c r="C6895" s="3"/>
      <c r="D6895" s="3">
        <f t="shared" si="267"/>
        <v>4800</v>
      </c>
      <c r="E6895" s="3">
        <v>607</v>
      </c>
      <c r="F6895" s="3">
        <f t="shared" si="266"/>
        <v>554.74814275752863</v>
      </c>
    </row>
    <row r="6896" spans="1:6" x14ac:dyDescent="0.3">
      <c r="A6896" s="3"/>
      <c r="B6896" s="4"/>
      <c r="C6896" s="3"/>
      <c r="D6896" s="3">
        <f t="shared" si="267"/>
        <v>4900</v>
      </c>
      <c r="E6896" s="3">
        <v>605</v>
      </c>
      <c r="F6896" s="3">
        <f t="shared" si="266"/>
        <v>564.43948009496603</v>
      </c>
    </row>
    <row r="6897" spans="1:6" x14ac:dyDescent="0.3">
      <c r="A6897" s="3"/>
      <c r="B6897" s="4"/>
      <c r="C6897" s="3"/>
      <c r="D6897" s="3">
        <f t="shared" si="267"/>
        <v>5000</v>
      </c>
      <c r="E6897" s="3">
        <v>601</v>
      </c>
      <c r="F6897" s="3">
        <f t="shared" si="266"/>
        <v>572.15066206286838</v>
      </c>
    </row>
    <row r="6898" spans="1:6" x14ac:dyDescent="0.3">
      <c r="A6898" s="3"/>
      <c r="B6898" s="4"/>
      <c r="C6898" s="3"/>
      <c r="D6898" s="3">
        <f t="shared" si="267"/>
        <v>5100</v>
      </c>
      <c r="E6898" s="3">
        <v>595</v>
      </c>
      <c r="F6898" s="3">
        <f t="shared" si="266"/>
        <v>577.76744892837746</v>
      </c>
    </row>
    <row r="6899" spans="1:6" x14ac:dyDescent="0.3">
      <c r="A6899" s="3"/>
      <c r="B6899" s="4"/>
      <c r="C6899" s="3"/>
      <c r="D6899" s="3">
        <f t="shared" si="267"/>
        <v>5200</v>
      </c>
      <c r="E6899" s="3">
        <v>590</v>
      </c>
      <c r="F6899" s="3">
        <f t="shared" si="266"/>
        <v>584.14583401293851</v>
      </c>
    </row>
    <row r="6900" spans="1:6" x14ac:dyDescent="0.3">
      <c r="A6900" s="3"/>
      <c r="B6900" s="4"/>
      <c r="C6900" s="3"/>
      <c r="D6900" s="3">
        <f t="shared" si="267"/>
        <v>5300</v>
      </c>
      <c r="E6900" s="3">
        <v>583</v>
      </c>
      <c r="F6900" s="3">
        <f t="shared" si="266"/>
        <v>588.31558426224865</v>
      </c>
    </row>
    <row r="6901" spans="1:6" x14ac:dyDescent="0.3">
      <c r="A6901" s="3"/>
      <c r="B6901" s="4"/>
      <c r="C6901" s="3"/>
      <c r="D6901" s="3">
        <f t="shared" si="267"/>
        <v>5400</v>
      </c>
      <c r="E6901" s="3">
        <v>577</v>
      </c>
      <c r="F6901" s="3">
        <f t="shared" si="266"/>
        <v>593.24693273061075</v>
      </c>
    </row>
    <row r="6902" spans="1:6" x14ac:dyDescent="0.3">
      <c r="A6902" s="3"/>
      <c r="B6902" s="4"/>
      <c r="C6902" s="3"/>
      <c r="D6902" s="3">
        <f t="shared" si="267"/>
        <v>5500</v>
      </c>
      <c r="E6902" s="3">
        <v>574</v>
      </c>
      <c r="F6902" s="3">
        <f t="shared" si="266"/>
        <v>601.09139438684713</v>
      </c>
    </row>
    <row r="6903" spans="1:6" x14ac:dyDescent="0.3">
      <c r="A6903" s="3"/>
      <c r="B6903" s="4"/>
      <c r="C6903" s="3"/>
      <c r="D6903" s="3">
        <f t="shared" si="267"/>
        <v>5600</v>
      </c>
      <c r="E6903" s="3">
        <v>574</v>
      </c>
      <c r="F6903" s="3">
        <f t="shared" si="266"/>
        <v>612.02032883024424</v>
      </c>
    </row>
    <row r="6904" spans="1:6" x14ac:dyDescent="0.3">
      <c r="A6904" s="3"/>
      <c r="B6904" s="4"/>
      <c r="C6904" s="3"/>
      <c r="D6904" s="3">
        <f t="shared" si="267"/>
        <v>5700</v>
      </c>
      <c r="E6904" s="3">
        <v>572</v>
      </c>
      <c r="F6904" s="3">
        <f t="shared" si="266"/>
        <v>620.77870834934311</v>
      </c>
    </row>
    <row r="6905" spans="1:6" x14ac:dyDescent="0.3">
      <c r="A6905" s="3"/>
      <c r="B6905" s="4"/>
      <c r="C6905" s="3"/>
      <c r="D6905" s="3">
        <f t="shared" si="267"/>
        <v>5800</v>
      </c>
      <c r="E6905" s="3">
        <v>568</v>
      </c>
      <c r="F6905" s="3">
        <f t="shared" si="266"/>
        <v>627.25229321128575</v>
      </c>
    </row>
    <row r="6906" spans="1:6" x14ac:dyDescent="0.3">
      <c r="A6906" s="3"/>
      <c r="B6906" s="4"/>
      <c r="C6906" s="3"/>
      <c r="D6906" s="3">
        <f t="shared" si="267"/>
        <v>5900</v>
      </c>
      <c r="E6906" s="3">
        <v>558</v>
      </c>
      <c r="F6906" s="3">
        <f t="shared" si="266"/>
        <v>626.83341419080716</v>
      </c>
    </row>
    <row r="6907" spans="1:6" x14ac:dyDescent="0.3">
      <c r="A6907" s="3"/>
      <c r="B6907" s="4"/>
      <c r="C6907" s="3"/>
      <c r="D6907" s="3">
        <f t="shared" si="267"/>
        <v>6000</v>
      </c>
      <c r="E6907" s="3">
        <v>547</v>
      </c>
      <c r="F6907" s="3">
        <f t="shared" si="266"/>
        <v>624.89133873222431</v>
      </c>
    </row>
    <row r="6908" spans="1:6" x14ac:dyDescent="0.3">
      <c r="A6908" s="3"/>
      <c r="B6908" s="4"/>
      <c r="C6908" s="3"/>
      <c r="D6908" s="3">
        <f t="shared" si="267"/>
        <v>6100</v>
      </c>
      <c r="E6908" s="3">
        <v>536</v>
      </c>
      <c r="F6908" s="3">
        <f t="shared" si="266"/>
        <v>622.53038425316288</v>
      </c>
    </row>
    <row r="6909" spans="1:6" x14ac:dyDescent="0.3">
      <c r="A6909" s="3"/>
      <c r="B6909" s="4"/>
      <c r="C6909" s="3"/>
      <c r="D6909" s="3">
        <f t="shared" si="267"/>
        <v>6200</v>
      </c>
      <c r="E6909" s="3">
        <v>526</v>
      </c>
      <c r="F6909" s="3">
        <f t="shared" si="266"/>
        <v>620.93102799315352</v>
      </c>
    </row>
    <row r="6910" spans="1:6" x14ac:dyDescent="0.3">
      <c r="A6910" s="3"/>
      <c r="B6910" s="4"/>
      <c r="C6910" s="3"/>
      <c r="D6910" s="3">
        <f t="shared" si="267"/>
        <v>6300</v>
      </c>
      <c r="E6910" s="3">
        <v>516</v>
      </c>
      <c r="F6910" s="3">
        <f t="shared" si="266"/>
        <v>618.95087262361812</v>
      </c>
    </row>
    <row r="6911" spans="1:6" x14ac:dyDescent="0.3">
      <c r="A6911" s="3"/>
      <c r="B6911" s="4"/>
      <c r="C6911" s="3"/>
      <c r="D6911" s="3">
        <f t="shared" si="267"/>
        <v>6400</v>
      </c>
      <c r="E6911" s="3">
        <v>508</v>
      </c>
      <c r="F6911" s="3">
        <f t="shared" si="266"/>
        <v>619.02703244552333</v>
      </c>
    </row>
    <row r="6912" spans="1:6" x14ac:dyDescent="0.3">
      <c r="A6912" s="3"/>
      <c r="B6912" s="4"/>
      <c r="C6912" s="3"/>
      <c r="D6912" s="3">
        <f t="shared" si="267"/>
        <v>6500</v>
      </c>
      <c r="E6912" s="3">
        <v>500</v>
      </c>
      <c r="F6912" s="3">
        <f t="shared" si="266"/>
        <v>618.79855297980782</v>
      </c>
    </row>
    <row r="6913" spans="1:6" x14ac:dyDescent="0.3">
      <c r="A6913" s="3"/>
      <c r="B6913" s="4"/>
      <c r="C6913" s="3"/>
      <c r="D6913" s="3">
        <f t="shared" si="267"/>
        <v>6600</v>
      </c>
      <c r="E6913" s="3"/>
      <c r="F6913" s="3">
        <f t="shared" si="266"/>
        <v>0</v>
      </c>
    </row>
    <row r="6914" spans="1:6" x14ac:dyDescent="0.3">
      <c r="A6914" s="3"/>
      <c r="B6914" s="4"/>
      <c r="C6914" s="3"/>
      <c r="D6914" s="3">
        <f t="shared" si="267"/>
        <v>6700</v>
      </c>
      <c r="E6914" s="3"/>
      <c r="F6914" s="3">
        <f t="shared" si="266"/>
        <v>0</v>
      </c>
    </row>
    <row r="6915" spans="1:6" x14ac:dyDescent="0.3">
      <c r="A6915" s="3"/>
      <c r="B6915" s="4"/>
      <c r="C6915" s="3"/>
      <c r="D6915" s="3">
        <f t="shared" si="267"/>
        <v>6800</v>
      </c>
      <c r="E6915" s="3"/>
      <c r="F6915" s="3">
        <f t="shared" si="266"/>
        <v>0</v>
      </c>
    </row>
    <row r="6916" spans="1:6" x14ac:dyDescent="0.3">
      <c r="A6916" s="3"/>
      <c r="B6916" s="4"/>
      <c r="C6916" s="3"/>
      <c r="D6916" s="3">
        <f t="shared" si="267"/>
        <v>6900</v>
      </c>
      <c r="E6916" s="3"/>
      <c r="F6916" s="3">
        <f t="shared" si="266"/>
        <v>0</v>
      </c>
    </row>
    <row r="6917" spans="1:6" x14ac:dyDescent="0.3">
      <c r="A6917" s="3"/>
      <c r="B6917" s="4"/>
      <c r="C6917" s="3"/>
      <c r="D6917" s="3">
        <f t="shared" si="267"/>
        <v>7000</v>
      </c>
      <c r="E6917" s="3"/>
      <c r="F6917" s="3">
        <f t="shared" si="266"/>
        <v>0</v>
      </c>
    </row>
    <row r="6918" spans="1:6" x14ac:dyDescent="0.3">
      <c r="A6918" s="3"/>
      <c r="B6918" s="4" t="s">
        <v>41</v>
      </c>
      <c r="C6918" s="3" t="s">
        <v>42</v>
      </c>
      <c r="D6918" s="3" t="s">
        <v>272</v>
      </c>
      <c r="E6918" s="3">
        <v>3.75</v>
      </c>
    </row>
    <row r="6919" spans="1:6" x14ac:dyDescent="0.3">
      <c r="A6919" s="3"/>
      <c r="B6919" s="4"/>
      <c r="C6919" s="3">
        <v>10.25</v>
      </c>
      <c r="D6919" s="3" t="s">
        <v>273</v>
      </c>
      <c r="E6919" s="3">
        <v>4.03</v>
      </c>
    </row>
    <row r="6920" spans="1:6" x14ac:dyDescent="0.3">
      <c r="A6920" s="3"/>
      <c r="B6920" s="4"/>
      <c r="C6920" s="3"/>
      <c r="D6920" s="4" t="s">
        <v>274</v>
      </c>
      <c r="E6920" s="3">
        <v>2.02</v>
      </c>
    </row>
    <row r="6921" spans="1:6" x14ac:dyDescent="0.3">
      <c r="A6921" s="3"/>
      <c r="B6921" s="4"/>
      <c r="C6921" s="3"/>
      <c r="D6921" s="4" t="s">
        <v>275</v>
      </c>
      <c r="E6921" s="3">
        <v>274</v>
      </c>
    </row>
    <row r="6922" spans="1:6" x14ac:dyDescent="0.3">
      <c r="A6922" s="3"/>
      <c r="B6922" s="4"/>
      <c r="C6922" s="3"/>
      <c r="D6922" s="4" t="s">
        <v>276</v>
      </c>
      <c r="E6922" s="3">
        <v>0.53</v>
      </c>
    </row>
    <row r="6923" spans="1:6" ht="28.8" x14ac:dyDescent="0.3">
      <c r="A6923" s="3"/>
      <c r="B6923" s="4"/>
      <c r="C6923" s="3"/>
      <c r="D6923" s="4" t="s">
        <v>277</v>
      </c>
      <c r="E6923" s="3">
        <v>383</v>
      </c>
    </row>
    <row r="6924" spans="1:6" x14ac:dyDescent="0.3">
      <c r="A6924" s="3"/>
      <c r="B6924" s="4"/>
      <c r="C6924" s="3"/>
      <c r="D6924" s="3">
        <v>2500</v>
      </c>
      <c r="E6924" s="3"/>
      <c r="F6924" s="3">
        <f>E6924*D6924*2*PI()/60/550</f>
        <v>0</v>
      </c>
    </row>
    <row r="6925" spans="1:6" x14ac:dyDescent="0.3">
      <c r="A6925" s="3"/>
      <c r="B6925" s="4"/>
      <c r="C6925" s="3"/>
      <c r="D6925" s="3">
        <f>2600</f>
        <v>2600</v>
      </c>
      <c r="E6925" s="3"/>
      <c r="F6925" s="3">
        <f t="shared" ref="F6925:F6969" si="268">E6925*D6925*2*PI()/60/550</f>
        <v>0</v>
      </c>
    </row>
    <row r="6926" spans="1:6" x14ac:dyDescent="0.3">
      <c r="A6926" s="3"/>
      <c r="B6926" s="4"/>
      <c r="C6926" s="3"/>
      <c r="D6926" s="3">
        <f t="shared" ref="D6926:D6969" si="269">D6925+100</f>
        <v>2700</v>
      </c>
      <c r="E6926" s="3"/>
      <c r="F6926" s="3">
        <f t="shared" si="268"/>
        <v>0</v>
      </c>
    </row>
    <row r="6927" spans="1:6" x14ac:dyDescent="0.3">
      <c r="A6927" s="3"/>
      <c r="B6927" s="4"/>
      <c r="C6927" s="3"/>
      <c r="D6927" s="3">
        <f t="shared" si="269"/>
        <v>2800</v>
      </c>
      <c r="E6927" s="3"/>
      <c r="F6927" s="3">
        <f t="shared" si="268"/>
        <v>0</v>
      </c>
    </row>
    <row r="6928" spans="1:6" x14ac:dyDescent="0.3">
      <c r="A6928" s="3"/>
      <c r="B6928" s="4"/>
      <c r="C6928" s="3"/>
      <c r="D6928" s="3">
        <f t="shared" si="269"/>
        <v>2900</v>
      </c>
      <c r="E6928" s="3"/>
      <c r="F6928" s="3">
        <f t="shared" si="268"/>
        <v>0</v>
      </c>
    </row>
    <row r="6929" spans="1:6" x14ac:dyDescent="0.3">
      <c r="A6929" s="3"/>
      <c r="B6929" s="4"/>
      <c r="C6929" s="3"/>
      <c r="D6929" s="3">
        <f>D6928+100</f>
        <v>3000</v>
      </c>
      <c r="E6929" s="3"/>
      <c r="F6929" s="3">
        <f t="shared" si="268"/>
        <v>0</v>
      </c>
    </row>
    <row r="6930" spans="1:6" x14ac:dyDescent="0.3">
      <c r="A6930" s="3"/>
      <c r="B6930" s="4"/>
      <c r="C6930" s="3"/>
      <c r="D6930" s="3">
        <f t="shared" si="269"/>
        <v>3100</v>
      </c>
      <c r="E6930" s="3"/>
      <c r="F6930" s="3">
        <f t="shared" si="268"/>
        <v>0</v>
      </c>
    </row>
    <row r="6931" spans="1:6" x14ac:dyDescent="0.3">
      <c r="A6931" s="3"/>
      <c r="B6931" s="4"/>
      <c r="C6931" s="3"/>
      <c r="D6931" s="3">
        <f t="shared" si="269"/>
        <v>3200</v>
      </c>
      <c r="E6931" s="3"/>
      <c r="F6931" s="3">
        <f t="shared" si="268"/>
        <v>0</v>
      </c>
    </row>
    <row r="6932" spans="1:6" x14ac:dyDescent="0.3">
      <c r="A6932" s="3"/>
      <c r="B6932" s="4"/>
      <c r="C6932" s="3"/>
      <c r="D6932" s="3">
        <f t="shared" si="269"/>
        <v>3300</v>
      </c>
      <c r="E6932" s="3"/>
      <c r="F6932" s="3">
        <f t="shared" si="268"/>
        <v>0</v>
      </c>
    </row>
    <row r="6933" spans="1:6" x14ac:dyDescent="0.3">
      <c r="A6933" s="3"/>
      <c r="B6933" s="4"/>
      <c r="C6933" s="3"/>
      <c r="D6933" s="3">
        <f t="shared" si="269"/>
        <v>3400</v>
      </c>
      <c r="E6933" s="3"/>
      <c r="F6933" s="3">
        <f t="shared" si="268"/>
        <v>0</v>
      </c>
    </row>
    <row r="6934" spans="1:6" x14ac:dyDescent="0.3">
      <c r="A6934" s="3"/>
      <c r="B6934" s="4"/>
      <c r="C6934" s="3"/>
      <c r="D6934" s="3">
        <f t="shared" si="269"/>
        <v>3500</v>
      </c>
      <c r="E6934" s="3"/>
      <c r="F6934" s="3">
        <f t="shared" si="268"/>
        <v>0</v>
      </c>
    </row>
    <row r="6935" spans="1:6" x14ac:dyDescent="0.3">
      <c r="A6935" s="3"/>
      <c r="B6935" s="4"/>
      <c r="C6935" s="3"/>
      <c r="D6935" s="3">
        <f t="shared" si="269"/>
        <v>3600</v>
      </c>
      <c r="E6935" s="3">
        <v>440</v>
      </c>
      <c r="F6935" s="3">
        <f t="shared" si="268"/>
        <v>301.59289474462008</v>
      </c>
    </row>
    <row r="6936" spans="1:6" x14ac:dyDescent="0.3">
      <c r="A6936" s="3"/>
      <c r="B6936" s="4"/>
      <c r="C6936" s="3"/>
      <c r="D6936" s="3">
        <f t="shared" si="269"/>
        <v>3700</v>
      </c>
      <c r="E6936" s="3"/>
      <c r="F6936" s="3">
        <f t="shared" si="268"/>
        <v>0</v>
      </c>
    </row>
    <row r="6937" spans="1:6" x14ac:dyDescent="0.3">
      <c r="A6937" s="3"/>
      <c r="B6937" s="4"/>
      <c r="C6937" s="3"/>
      <c r="D6937" s="3">
        <f t="shared" si="269"/>
        <v>3800</v>
      </c>
      <c r="E6937" s="3">
        <v>470</v>
      </c>
      <c r="F6937" s="3">
        <f t="shared" si="268"/>
        <v>340.05360480674972</v>
      </c>
    </row>
    <row r="6938" spans="1:6" x14ac:dyDescent="0.3">
      <c r="A6938" s="3"/>
      <c r="B6938" s="4"/>
      <c r="C6938" s="3"/>
      <c r="D6938" s="3">
        <f t="shared" si="269"/>
        <v>3900</v>
      </c>
      <c r="E6938" s="3"/>
      <c r="F6938" s="3">
        <f t="shared" si="268"/>
        <v>0</v>
      </c>
    </row>
    <row r="6939" spans="1:6" x14ac:dyDescent="0.3">
      <c r="A6939" s="3"/>
      <c r="B6939" s="4"/>
      <c r="C6939" s="3"/>
      <c r="D6939" s="3">
        <f t="shared" si="269"/>
        <v>4000</v>
      </c>
      <c r="E6939" s="3">
        <v>480</v>
      </c>
      <c r="F6939" s="3">
        <f t="shared" si="268"/>
        <v>365.56714514499413</v>
      </c>
    </row>
    <row r="6940" spans="1:6" x14ac:dyDescent="0.3">
      <c r="A6940" s="3"/>
      <c r="B6940" s="4"/>
      <c r="C6940" s="3"/>
      <c r="D6940" s="3">
        <f t="shared" si="269"/>
        <v>4100</v>
      </c>
      <c r="E6940" s="3"/>
      <c r="F6940" s="3">
        <f t="shared" si="268"/>
        <v>0</v>
      </c>
    </row>
    <row r="6941" spans="1:6" x14ac:dyDescent="0.3">
      <c r="A6941" s="3"/>
      <c r="B6941" s="4"/>
      <c r="C6941" s="3"/>
      <c r="D6941" s="3">
        <f t="shared" si="269"/>
        <v>4200</v>
      </c>
      <c r="E6941" s="3">
        <v>490</v>
      </c>
      <c r="F6941" s="3">
        <f t="shared" si="268"/>
        <v>391.8422837022905</v>
      </c>
    </row>
    <row r="6942" spans="1:6" x14ac:dyDescent="0.3">
      <c r="A6942" s="3"/>
      <c r="B6942" s="4"/>
      <c r="C6942" s="3"/>
      <c r="D6942" s="3">
        <f t="shared" si="269"/>
        <v>4300</v>
      </c>
      <c r="E6942" s="3">
        <v>490</v>
      </c>
      <c r="F6942" s="3">
        <f t="shared" si="268"/>
        <v>401.17186188567842</v>
      </c>
    </row>
    <row r="6943" spans="1:6" x14ac:dyDescent="0.3">
      <c r="A6943" s="3"/>
      <c r="B6943" s="4"/>
      <c r="C6943" s="3"/>
      <c r="D6943" s="3">
        <f t="shared" si="269"/>
        <v>4400</v>
      </c>
      <c r="E6943" s="3">
        <v>490</v>
      </c>
      <c r="F6943" s="3">
        <f t="shared" si="268"/>
        <v>410.50144006906635</v>
      </c>
    </row>
    <row r="6944" spans="1:6" x14ac:dyDescent="0.3">
      <c r="A6944" s="3"/>
      <c r="B6944" s="4"/>
      <c r="C6944" s="3"/>
      <c r="D6944" s="3">
        <f t="shared" si="269"/>
        <v>4500</v>
      </c>
      <c r="E6944" s="3"/>
      <c r="F6944" s="3">
        <f t="shared" si="268"/>
        <v>0</v>
      </c>
    </row>
    <row r="6945" spans="1:6" x14ac:dyDescent="0.3">
      <c r="A6945" s="3"/>
      <c r="B6945" s="4"/>
      <c r="C6945" s="3"/>
      <c r="D6945" s="3">
        <f t="shared" si="269"/>
        <v>4600</v>
      </c>
      <c r="E6945" s="3">
        <v>475</v>
      </c>
      <c r="F6945" s="3">
        <f t="shared" si="268"/>
        <v>416.02302715719384</v>
      </c>
    </row>
    <row r="6946" spans="1:6" x14ac:dyDescent="0.3">
      <c r="A6946" s="3"/>
      <c r="B6946" s="4"/>
      <c r="C6946" s="3"/>
      <c r="D6946" s="3">
        <f t="shared" si="269"/>
        <v>4700</v>
      </c>
      <c r="E6946" s="3"/>
      <c r="F6946" s="3">
        <f t="shared" si="268"/>
        <v>0</v>
      </c>
    </row>
    <row r="6947" spans="1:6" x14ac:dyDescent="0.3">
      <c r="A6947" s="3"/>
      <c r="B6947" s="4"/>
      <c r="C6947" s="3"/>
      <c r="D6947" s="3">
        <f t="shared" si="269"/>
        <v>4800</v>
      </c>
      <c r="E6947" s="3">
        <v>462</v>
      </c>
      <c r="F6947" s="3">
        <f t="shared" si="268"/>
        <v>422.23005264246819</v>
      </c>
    </row>
    <row r="6948" spans="1:6" x14ac:dyDescent="0.3">
      <c r="A6948" s="3"/>
      <c r="B6948" s="4"/>
      <c r="C6948" s="3"/>
      <c r="D6948" s="3">
        <f t="shared" si="269"/>
        <v>4900</v>
      </c>
      <c r="E6948" s="3"/>
      <c r="F6948" s="3">
        <f t="shared" si="268"/>
        <v>0</v>
      </c>
    </row>
    <row r="6949" spans="1:6" x14ac:dyDescent="0.3">
      <c r="A6949" s="3"/>
      <c r="B6949" s="4"/>
      <c r="C6949" s="3"/>
      <c r="D6949" s="3">
        <f t="shared" si="269"/>
        <v>5000</v>
      </c>
      <c r="E6949" s="3">
        <v>462</v>
      </c>
      <c r="F6949" s="3">
        <f t="shared" si="268"/>
        <v>439.82297150257108</v>
      </c>
    </row>
    <row r="6950" spans="1:6" x14ac:dyDescent="0.3">
      <c r="A6950" s="3"/>
      <c r="B6950" s="4"/>
      <c r="C6950" s="3"/>
      <c r="D6950" s="3">
        <f t="shared" si="269"/>
        <v>5100</v>
      </c>
      <c r="E6950" s="3"/>
      <c r="F6950" s="3">
        <f t="shared" si="268"/>
        <v>0</v>
      </c>
    </row>
    <row r="6951" spans="1:6" x14ac:dyDescent="0.3">
      <c r="A6951" s="3"/>
      <c r="B6951" s="4"/>
      <c r="C6951" s="3"/>
      <c r="D6951" s="3">
        <f t="shared" si="269"/>
        <v>5200</v>
      </c>
      <c r="E6951" s="3">
        <v>458</v>
      </c>
      <c r="F6951" s="3">
        <f t="shared" si="268"/>
        <v>453.45557962360311</v>
      </c>
    </row>
    <row r="6952" spans="1:6" x14ac:dyDescent="0.3">
      <c r="A6952" s="3"/>
      <c r="B6952" s="4"/>
      <c r="C6952" s="3"/>
      <c r="D6952" s="3">
        <f t="shared" si="269"/>
        <v>5300</v>
      </c>
      <c r="E6952" s="3"/>
      <c r="F6952" s="3">
        <f t="shared" si="268"/>
        <v>0</v>
      </c>
    </row>
    <row r="6953" spans="1:6" x14ac:dyDescent="0.3">
      <c r="A6953" s="3"/>
      <c r="B6953" s="4"/>
      <c r="C6953" s="3"/>
      <c r="D6953" s="3">
        <f t="shared" si="269"/>
        <v>5400</v>
      </c>
      <c r="E6953" s="3">
        <v>430</v>
      </c>
      <c r="F6953" s="3">
        <f t="shared" si="268"/>
        <v>442.10776615972725</v>
      </c>
    </row>
    <row r="6954" spans="1:6" x14ac:dyDescent="0.3">
      <c r="A6954" s="3"/>
      <c r="B6954" s="4"/>
      <c r="C6954" s="3"/>
      <c r="D6954" s="3">
        <f t="shared" si="269"/>
        <v>5500</v>
      </c>
      <c r="E6954" s="3"/>
      <c r="F6954" s="3">
        <f t="shared" si="268"/>
        <v>0</v>
      </c>
    </row>
    <row r="6955" spans="1:6" x14ac:dyDescent="0.3">
      <c r="A6955" s="3"/>
      <c r="B6955" s="4"/>
      <c r="C6955" s="3"/>
      <c r="D6955" s="3">
        <f t="shared" si="269"/>
        <v>5600</v>
      </c>
      <c r="E6955" s="3"/>
      <c r="F6955" s="3">
        <f t="shared" si="268"/>
        <v>0</v>
      </c>
    </row>
    <row r="6956" spans="1:6" x14ac:dyDescent="0.3">
      <c r="A6956" s="3"/>
      <c r="B6956" s="4"/>
      <c r="C6956" s="3"/>
      <c r="D6956" s="3">
        <f t="shared" si="269"/>
        <v>5700</v>
      </c>
      <c r="E6956" s="3"/>
      <c r="F6956" s="3">
        <f t="shared" si="268"/>
        <v>0</v>
      </c>
    </row>
    <row r="6957" spans="1:6" x14ac:dyDescent="0.3">
      <c r="A6957" s="3"/>
      <c r="B6957" s="4"/>
      <c r="C6957" s="3"/>
      <c r="D6957" s="3">
        <f t="shared" si="269"/>
        <v>5800</v>
      </c>
      <c r="E6957" s="3"/>
      <c r="F6957" s="3">
        <f t="shared" si="268"/>
        <v>0</v>
      </c>
    </row>
    <row r="6958" spans="1:6" x14ac:dyDescent="0.3">
      <c r="A6958" s="3"/>
      <c r="B6958" s="4"/>
      <c r="C6958" s="3"/>
      <c r="D6958" s="3">
        <f t="shared" si="269"/>
        <v>5900</v>
      </c>
      <c r="E6958" s="3"/>
      <c r="F6958" s="3">
        <f t="shared" si="268"/>
        <v>0</v>
      </c>
    </row>
    <row r="6959" spans="1:6" x14ac:dyDescent="0.3">
      <c r="A6959" s="3"/>
      <c r="B6959" s="4"/>
      <c r="C6959" s="3"/>
      <c r="D6959" s="3">
        <f t="shared" si="269"/>
        <v>6000</v>
      </c>
      <c r="E6959" s="3"/>
      <c r="F6959" s="3">
        <f t="shared" si="268"/>
        <v>0</v>
      </c>
    </row>
    <row r="6960" spans="1:6" x14ac:dyDescent="0.3">
      <c r="A6960" s="3"/>
      <c r="B6960" s="4"/>
      <c r="C6960" s="3"/>
      <c r="D6960" s="3">
        <f t="shared" si="269"/>
        <v>6100</v>
      </c>
      <c r="E6960" s="3"/>
      <c r="F6960" s="3">
        <f t="shared" si="268"/>
        <v>0</v>
      </c>
    </row>
    <row r="6961" spans="1:6" x14ac:dyDescent="0.3">
      <c r="A6961" s="3"/>
      <c r="B6961" s="4"/>
      <c r="C6961" s="3"/>
      <c r="D6961" s="3">
        <f t="shared" si="269"/>
        <v>6200</v>
      </c>
      <c r="E6961" s="3"/>
      <c r="F6961" s="3">
        <f t="shared" si="268"/>
        <v>0</v>
      </c>
    </row>
    <row r="6962" spans="1:6" x14ac:dyDescent="0.3">
      <c r="A6962" s="3"/>
      <c r="B6962" s="4"/>
      <c r="C6962" s="3"/>
      <c r="D6962" s="3">
        <f t="shared" si="269"/>
        <v>6300</v>
      </c>
      <c r="E6962" s="3"/>
      <c r="F6962" s="3">
        <f t="shared" si="268"/>
        <v>0</v>
      </c>
    </row>
    <row r="6963" spans="1:6" x14ac:dyDescent="0.3">
      <c r="A6963" s="3"/>
      <c r="B6963" s="4"/>
      <c r="C6963" s="3"/>
      <c r="D6963" s="3">
        <f t="shared" si="269"/>
        <v>6400</v>
      </c>
      <c r="E6963" s="3"/>
      <c r="F6963" s="3">
        <f t="shared" si="268"/>
        <v>0</v>
      </c>
    </row>
    <row r="6964" spans="1:6" x14ac:dyDescent="0.3">
      <c r="A6964" s="3"/>
      <c r="B6964" s="4"/>
      <c r="C6964" s="3"/>
      <c r="D6964" s="3">
        <f t="shared" si="269"/>
        <v>6500</v>
      </c>
      <c r="E6964" s="3"/>
      <c r="F6964" s="3">
        <f t="shared" si="268"/>
        <v>0</v>
      </c>
    </row>
    <row r="6965" spans="1:6" x14ac:dyDescent="0.3">
      <c r="A6965" s="3"/>
      <c r="B6965" s="4"/>
      <c r="C6965" s="3"/>
      <c r="D6965" s="3">
        <f t="shared" si="269"/>
        <v>6600</v>
      </c>
      <c r="E6965" s="3"/>
      <c r="F6965" s="3">
        <f t="shared" si="268"/>
        <v>0</v>
      </c>
    </row>
    <row r="6966" spans="1:6" x14ac:dyDescent="0.3">
      <c r="A6966" s="3"/>
      <c r="B6966" s="4"/>
      <c r="C6966" s="3"/>
      <c r="D6966" s="3">
        <f t="shared" si="269"/>
        <v>6700</v>
      </c>
      <c r="E6966" s="3"/>
      <c r="F6966" s="3">
        <f t="shared" si="268"/>
        <v>0</v>
      </c>
    </row>
    <row r="6967" spans="1:6" x14ac:dyDescent="0.3">
      <c r="A6967" s="3"/>
      <c r="B6967" s="4"/>
      <c r="C6967" s="3"/>
      <c r="D6967" s="3">
        <f t="shared" si="269"/>
        <v>6800</v>
      </c>
      <c r="E6967" s="3"/>
      <c r="F6967" s="3">
        <f t="shared" si="268"/>
        <v>0</v>
      </c>
    </row>
    <row r="6968" spans="1:6" x14ac:dyDescent="0.3">
      <c r="A6968" s="3"/>
      <c r="B6968" s="4">
        <f>1/SQRT(135)</f>
        <v>8.6066296582387042E-2</v>
      </c>
      <c r="C6968" s="3"/>
      <c r="D6968" s="3">
        <f t="shared" si="269"/>
        <v>6900</v>
      </c>
      <c r="E6968" s="3"/>
      <c r="F6968" s="3">
        <f t="shared" si="268"/>
        <v>0</v>
      </c>
    </row>
    <row r="6969" spans="1:6" x14ac:dyDescent="0.3">
      <c r="A6969" s="3"/>
      <c r="B6969" s="4">
        <f>7020/52</f>
        <v>135</v>
      </c>
      <c r="C6969" s="3"/>
      <c r="D6969" s="3">
        <f t="shared" si="269"/>
        <v>7000</v>
      </c>
      <c r="E6969" s="3"/>
      <c r="F6969" s="3">
        <f t="shared" si="268"/>
        <v>0</v>
      </c>
    </row>
    <row r="6970" spans="1:6" x14ac:dyDescent="0.3">
      <c r="A6970" s="3"/>
      <c r="B6970" s="4" t="s">
        <v>239</v>
      </c>
      <c r="C6970" s="3" t="s">
        <v>240</v>
      </c>
      <c r="D6970" s="3" t="s">
        <v>272</v>
      </c>
      <c r="E6970" s="3">
        <v>3.9</v>
      </c>
    </row>
    <row r="6971" spans="1:6" x14ac:dyDescent="0.3">
      <c r="A6971" s="3"/>
      <c r="B6971" s="4"/>
      <c r="C6971" s="3">
        <v>10.49</v>
      </c>
      <c r="D6971" s="3" t="s">
        <v>273</v>
      </c>
      <c r="E6971" s="3">
        <v>4.3499999999999996</v>
      </c>
    </row>
    <row r="6972" spans="1:6" x14ac:dyDescent="0.3">
      <c r="A6972" s="3"/>
      <c r="B6972" s="4"/>
      <c r="C6972" s="3"/>
      <c r="D6972" s="4" t="s">
        <v>274</v>
      </c>
      <c r="E6972" s="3">
        <v>2.2599999999999998</v>
      </c>
    </row>
    <row r="6973" spans="1:6" x14ac:dyDescent="0.3">
      <c r="A6973" s="3"/>
      <c r="B6973" s="4"/>
      <c r="C6973" s="3"/>
      <c r="D6973" s="4" t="s">
        <v>275</v>
      </c>
      <c r="E6973" s="3">
        <v>261</v>
      </c>
    </row>
    <row r="6974" spans="1:6" x14ac:dyDescent="0.3">
      <c r="A6974" s="3"/>
      <c r="B6974" s="4"/>
      <c r="C6974" s="3"/>
      <c r="D6974" s="4" t="s">
        <v>276</v>
      </c>
      <c r="E6974" s="3">
        <v>0.65600000000000003</v>
      </c>
    </row>
    <row r="6975" spans="1:6" ht="28.8" x14ac:dyDescent="0.3">
      <c r="A6975" s="3"/>
      <c r="B6975" s="4"/>
      <c r="C6975" s="3"/>
      <c r="D6975" s="4" t="s">
        <v>277</v>
      </c>
      <c r="E6975" s="3">
        <v>464</v>
      </c>
    </row>
    <row r="6976" spans="1:6" x14ac:dyDescent="0.3">
      <c r="A6976" s="3"/>
      <c r="B6976" s="4"/>
      <c r="C6976" s="3"/>
      <c r="D6976" s="3">
        <v>2500</v>
      </c>
      <c r="E6976" s="3">
        <v>471</v>
      </c>
      <c r="F6976" s="3">
        <f>E6976*D6976*2*PI()/60/550</f>
        <v>224.19547573345341</v>
      </c>
    </row>
    <row r="6977" spans="1:6" x14ac:dyDescent="0.3">
      <c r="A6977" s="3"/>
      <c r="B6977" s="4"/>
      <c r="C6977" s="3"/>
      <c r="D6977" s="3">
        <f>2600</f>
        <v>2600</v>
      </c>
      <c r="E6977" s="3">
        <v>480</v>
      </c>
      <c r="F6977" s="3">
        <f t="shared" ref="F6977:F7021" si="270">E6977*D6977*2*PI()/60/550</f>
        <v>237.61864434424618</v>
      </c>
    </row>
    <row r="6978" spans="1:6" x14ac:dyDescent="0.3">
      <c r="A6978" s="3"/>
      <c r="B6978" s="4"/>
      <c r="C6978" s="3"/>
      <c r="D6978" s="3">
        <f t="shared" ref="D6978:D7021" si="271">D6977+100</f>
        <v>2700</v>
      </c>
      <c r="E6978" s="3">
        <v>495</v>
      </c>
      <c r="F6978" s="3">
        <f t="shared" si="270"/>
        <v>254.46900494077323</v>
      </c>
    </row>
    <row r="6979" spans="1:6" x14ac:dyDescent="0.3">
      <c r="A6979" s="3"/>
      <c r="B6979" s="4"/>
      <c r="C6979" s="3"/>
      <c r="D6979" s="3">
        <f t="shared" si="271"/>
        <v>2800</v>
      </c>
      <c r="E6979" s="3">
        <v>510</v>
      </c>
      <c r="F6979" s="3">
        <f t="shared" si="270"/>
        <v>271.89056420158937</v>
      </c>
    </row>
    <row r="6980" spans="1:6" x14ac:dyDescent="0.3">
      <c r="A6980" s="3"/>
      <c r="B6980" s="4"/>
      <c r="C6980" s="3"/>
      <c r="D6980" s="3">
        <f t="shared" si="271"/>
        <v>2900</v>
      </c>
      <c r="E6980" s="3">
        <v>523</v>
      </c>
      <c r="F6980" s="3">
        <f t="shared" si="270"/>
        <v>288.779004709069</v>
      </c>
    </row>
    <row r="6981" spans="1:6" x14ac:dyDescent="0.3">
      <c r="A6981" s="3"/>
      <c r="B6981" s="4"/>
      <c r="C6981" s="3"/>
      <c r="D6981" s="3">
        <f>D6980+100</f>
        <v>3000</v>
      </c>
      <c r="E6981" s="3">
        <v>532</v>
      </c>
      <c r="F6981" s="3">
        <f t="shared" si="270"/>
        <v>303.87768940177637</v>
      </c>
    </row>
    <row r="6982" spans="1:6" x14ac:dyDescent="0.3">
      <c r="A6982" s="3"/>
      <c r="B6982" s="4"/>
      <c r="C6982" s="3"/>
      <c r="D6982" s="3">
        <f t="shared" si="271"/>
        <v>3100</v>
      </c>
      <c r="E6982" s="3">
        <v>539</v>
      </c>
      <c r="F6982" s="3">
        <f t="shared" si="270"/>
        <v>318.13861605352639</v>
      </c>
    </row>
    <row r="6983" spans="1:6" x14ac:dyDescent="0.3">
      <c r="A6983" s="3"/>
      <c r="B6983" s="4"/>
      <c r="C6983" s="3"/>
      <c r="D6983" s="3">
        <f t="shared" si="271"/>
        <v>3200</v>
      </c>
      <c r="E6983" s="3">
        <v>538</v>
      </c>
      <c r="F6983" s="3">
        <f t="shared" si="270"/>
        <v>327.79187348001142</v>
      </c>
    </row>
    <row r="6984" spans="1:6" x14ac:dyDescent="0.3">
      <c r="A6984" s="3"/>
      <c r="B6984" s="4"/>
      <c r="C6984" s="3"/>
      <c r="D6984" s="3">
        <f t="shared" si="271"/>
        <v>3300</v>
      </c>
      <c r="E6984" s="3">
        <v>532</v>
      </c>
      <c r="F6984" s="3">
        <f t="shared" si="270"/>
        <v>334.265458341954</v>
      </c>
    </row>
    <row r="6985" spans="1:6" x14ac:dyDescent="0.3">
      <c r="A6985" s="3"/>
      <c r="B6985" s="4"/>
      <c r="C6985" s="3"/>
      <c r="D6985" s="3">
        <f t="shared" si="271"/>
        <v>3400</v>
      </c>
      <c r="E6985" s="3">
        <v>525</v>
      </c>
      <c r="F6985" s="3">
        <f t="shared" si="270"/>
        <v>339.8632052519867</v>
      </c>
    </row>
    <row r="6986" spans="1:6" x14ac:dyDescent="0.3">
      <c r="A6986" s="3"/>
      <c r="B6986" s="4"/>
      <c r="C6986" s="3"/>
      <c r="D6986" s="3">
        <f t="shared" si="271"/>
        <v>3500</v>
      </c>
      <c r="E6986" s="3">
        <v>518</v>
      </c>
      <c r="F6986" s="3">
        <f t="shared" si="270"/>
        <v>345.19439278535123</v>
      </c>
    </row>
    <row r="6987" spans="1:6" x14ac:dyDescent="0.3">
      <c r="A6987" s="3"/>
      <c r="B6987" s="4"/>
      <c r="C6987" s="3"/>
      <c r="D6987" s="3">
        <f t="shared" si="271"/>
        <v>3600</v>
      </c>
      <c r="E6987" s="3">
        <v>511</v>
      </c>
      <c r="F6987" s="3">
        <f t="shared" si="270"/>
        <v>350.25902094204747</v>
      </c>
    </row>
    <row r="6988" spans="1:6" x14ac:dyDescent="0.3">
      <c r="A6988" s="3"/>
      <c r="B6988" s="4"/>
      <c r="C6988" s="3"/>
      <c r="D6988" s="3">
        <f t="shared" si="271"/>
        <v>3700</v>
      </c>
      <c r="E6988" s="3">
        <v>504</v>
      </c>
      <c r="F6988" s="3">
        <f t="shared" si="270"/>
        <v>355.05708972207549</v>
      </c>
    </row>
    <row r="6989" spans="1:6" x14ac:dyDescent="0.3">
      <c r="A6989" s="3"/>
      <c r="B6989" s="4"/>
      <c r="C6989" s="3"/>
      <c r="D6989" s="3">
        <f t="shared" si="271"/>
        <v>3800</v>
      </c>
      <c r="E6989" s="3">
        <v>498</v>
      </c>
      <c r="F6989" s="3">
        <f t="shared" si="270"/>
        <v>360.31211743353481</v>
      </c>
    </row>
    <row r="6990" spans="1:6" x14ac:dyDescent="0.3">
      <c r="A6990" s="3"/>
      <c r="B6990" s="4"/>
      <c r="C6990" s="3"/>
      <c r="D6990" s="3">
        <f t="shared" si="271"/>
        <v>3900</v>
      </c>
      <c r="E6990" s="3">
        <v>497</v>
      </c>
      <c r="F6990" s="3">
        <f t="shared" si="270"/>
        <v>369.05145699715735</v>
      </c>
    </row>
    <row r="6991" spans="1:6" x14ac:dyDescent="0.3">
      <c r="A6991" s="3"/>
      <c r="B6991" s="4"/>
      <c r="C6991" s="3"/>
      <c r="D6991" s="3">
        <f t="shared" si="271"/>
        <v>4000</v>
      </c>
      <c r="E6991" s="3">
        <v>508</v>
      </c>
      <c r="F6991" s="3">
        <f t="shared" si="270"/>
        <v>386.89189527845207</v>
      </c>
    </row>
    <row r="6992" spans="1:6" x14ac:dyDescent="0.3">
      <c r="A6992" s="3"/>
      <c r="B6992" s="4"/>
      <c r="C6992" s="3"/>
      <c r="D6992" s="3">
        <f t="shared" si="271"/>
        <v>4100</v>
      </c>
      <c r="E6992" s="3">
        <v>531</v>
      </c>
      <c r="F6992" s="3">
        <f t="shared" si="270"/>
        <v>414.51887067456596</v>
      </c>
    </row>
    <row r="6993" spans="1:6" x14ac:dyDescent="0.3">
      <c r="A6993" s="3"/>
      <c r="B6993" s="4"/>
      <c r="C6993" s="3"/>
      <c r="D6993" s="3">
        <f t="shared" si="271"/>
        <v>4200</v>
      </c>
      <c r="E6993" s="3">
        <v>559</v>
      </c>
      <c r="F6993" s="3">
        <f t="shared" si="270"/>
        <v>447.02007467261313</v>
      </c>
    </row>
    <row r="6994" spans="1:6" x14ac:dyDescent="0.3">
      <c r="A6994" s="3"/>
      <c r="B6994" s="4"/>
      <c r="C6994" s="3"/>
      <c r="D6994" s="3">
        <f t="shared" si="271"/>
        <v>4300</v>
      </c>
      <c r="E6994" s="3">
        <v>580</v>
      </c>
      <c r="F6994" s="3">
        <f t="shared" si="270"/>
        <v>474.85648957896626</v>
      </c>
    </row>
    <row r="6995" spans="1:6" x14ac:dyDescent="0.3">
      <c r="A6995" s="3"/>
      <c r="B6995" s="4"/>
      <c r="C6995" s="3"/>
      <c r="D6995" s="3">
        <f t="shared" si="271"/>
        <v>4400</v>
      </c>
      <c r="E6995" s="3">
        <v>597</v>
      </c>
      <c r="F6995" s="3">
        <f t="shared" si="270"/>
        <v>500.14155045149511</v>
      </c>
    </row>
    <row r="6996" spans="1:6" x14ac:dyDescent="0.3">
      <c r="A6996" s="3"/>
      <c r="B6996" s="4"/>
      <c r="C6996" s="3"/>
      <c r="D6996" s="3">
        <f t="shared" si="271"/>
        <v>4500</v>
      </c>
      <c r="E6996" s="3">
        <v>611</v>
      </c>
      <c r="F6996" s="3">
        <f t="shared" si="270"/>
        <v>523.50357582091738</v>
      </c>
    </row>
    <row r="6997" spans="1:6" x14ac:dyDescent="0.3">
      <c r="A6997" s="3"/>
      <c r="B6997" s="4"/>
      <c r="C6997" s="3"/>
      <c r="D6997" s="3">
        <f t="shared" si="271"/>
        <v>4600</v>
      </c>
      <c r="E6997" s="3">
        <v>620</v>
      </c>
      <c r="F6997" s="3">
        <f t="shared" si="270"/>
        <v>543.01953018412667</v>
      </c>
    </row>
    <row r="6998" spans="1:6" x14ac:dyDescent="0.3">
      <c r="A6998" s="3"/>
      <c r="B6998" s="4"/>
      <c r="C6998" s="3"/>
      <c r="D6998" s="3">
        <f t="shared" si="271"/>
        <v>4700</v>
      </c>
      <c r="E6998" s="3">
        <v>626</v>
      </c>
      <c r="F6998" s="3">
        <f t="shared" si="270"/>
        <v>560.19357002375091</v>
      </c>
    </row>
    <row r="6999" spans="1:6" x14ac:dyDescent="0.3">
      <c r="A6999" s="3"/>
      <c r="B6999" s="4"/>
      <c r="C6999" s="3"/>
      <c r="D6999" s="3">
        <f t="shared" si="271"/>
        <v>4800</v>
      </c>
      <c r="E6999" s="3">
        <v>630</v>
      </c>
      <c r="F6999" s="3">
        <f t="shared" si="270"/>
        <v>575.76825360336579</v>
      </c>
    </row>
    <row r="7000" spans="1:6" x14ac:dyDescent="0.3">
      <c r="A7000" s="3"/>
      <c r="B7000" s="4"/>
      <c r="C7000" s="3"/>
      <c r="D7000" s="3">
        <f t="shared" si="271"/>
        <v>4900</v>
      </c>
      <c r="E7000" s="3">
        <v>636</v>
      </c>
      <c r="F7000" s="3">
        <f t="shared" si="270"/>
        <v>593.36117246346851</v>
      </c>
    </row>
    <row r="7001" spans="1:6" x14ac:dyDescent="0.3">
      <c r="A7001" s="3"/>
      <c r="B7001" s="4"/>
      <c r="C7001" s="3"/>
      <c r="D7001" s="3">
        <f t="shared" si="271"/>
        <v>5000</v>
      </c>
      <c r="E7001" s="3">
        <v>637</v>
      </c>
      <c r="F7001" s="3">
        <f t="shared" si="270"/>
        <v>606.42258192021166</v>
      </c>
    </row>
    <row r="7002" spans="1:6" x14ac:dyDescent="0.3">
      <c r="A7002" s="3"/>
      <c r="B7002" s="4"/>
      <c r="C7002" s="3"/>
      <c r="D7002" s="3">
        <f t="shared" si="271"/>
        <v>5100</v>
      </c>
      <c r="E7002" s="3">
        <v>638</v>
      </c>
      <c r="F7002" s="3">
        <f t="shared" si="270"/>
        <v>619.52207128790724</v>
      </c>
    </row>
    <row r="7003" spans="1:6" x14ac:dyDescent="0.3">
      <c r="A7003" s="3"/>
      <c r="B7003" s="4"/>
      <c r="C7003" s="3"/>
      <c r="D7003" s="3">
        <f t="shared" si="271"/>
        <v>5200</v>
      </c>
      <c r="E7003" s="3">
        <v>640</v>
      </c>
      <c r="F7003" s="3">
        <f t="shared" si="270"/>
        <v>633.64971825132318</v>
      </c>
    </row>
    <row r="7004" spans="1:6" x14ac:dyDescent="0.3">
      <c r="A7004" s="3"/>
      <c r="B7004" s="4"/>
      <c r="C7004" s="3"/>
      <c r="D7004" s="3">
        <f t="shared" si="271"/>
        <v>5300</v>
      </c>
      <c r="E7004" s="3">
        <v>641</v>
      </c>
      <c r="F7004" s="3">
        <f t="shared" si="270"/>
        <v>646.84440739640024</v>
      </c>
    </row>
    <row r="7005" spans="1:6" x14ac:dyDescent="0.3">
      <c r="A7005" s="3"/>
      <c r="B7005" s="4"/>
      <c r="C7005" s="3"/>
      <c r="D7005" s="3">
        <f t="shared" si="271"/>
        <v>5400</v>
      </c>
      <c r="E7005" s="3">
        <v>642</v>
      </c>
      <c r="F7005" s="3">
        <f t="shared" si="270"/>
        <v>660.07717645242997</v>
      </c>
    </row>
    <row r="7006" spans="1:6" x14ac:dyDescent="0.3">
      <c r="A7006" s="3"/>
      <c r="B7006" s="4"/>
      <c r="C7006" s="3"/>
      <c r="D7006" s="3">
        <f t="shared" si="271"/>
        <v>5500</v>
      </c>
      <c r="E7006" s="3">
        <v>632</v>
      </c>
      <c r="F7006" s="3">
        <f t="shared" si="270"/>
        <v>661.82885235624974</v>
      </c>
    </row>
    <row r="7007" spans="1:6" x14ac:dyDescent="0.3">
      <c r="A7007" s="3"/>
      <c r="B7007" s="4"/>
      <c r="C7007" s="3"/>
      <c r="D7007" s="3">
        <f t="shared" si="271"/>
        <v>5600</v>
      </c>
      <c r="E7007" s="3">
        <v>624</v>
      </c>
      <c r="F7007" s="3">
        <f t="shared" si="270"/>
        <v>665.33220416388929</v>
      </c>
    </row>
    <row r="7008" spans="1:6" x14ac:dyDescent="0.3">
      <c r="A7008" s="3"/>
      <c r="B7008" s="4"/>
      <c r="C7008" s="3"/>
      <c r="D7008" s="3">
        <f t="shared" si="271"/>
        <v>5700</v>
      </c>
      <c r="E7008" s="3">
        <v>618</v>
      </c>
      <c r="F7008" s="3">
        <f t="shared" si="270"/>
        <v>670.70147160820636</v>
      </c>
    </row>
    <row r="7009" spans="1:6" x14ac:dyDescent="0.3">
      <c r="A7009" s="3"/>
      <c r="B7009" s="4"/>
      <c r="C7009" s="3"/>
      <c r="D7009" s="3">
        <f t="shared" si="271"/>
        <v>5800</v>
      </c>
      <c r="E7009" s="3">
        <v>615</v>
      </c>
      <c r="F7009" s="3">
        <f t="shared" si="270"/>
        <v>679.1552118396844</v>
      </c>
    </row>
    <row r="7010" spans="1:6" x14ac:dyDescent="0.3">
      <c r="A7010" s="3"/>
      <c r="B7010" s="4"/>
      <c r="C7010" s="3"/>
      <c r="D7010" s="3">
        <f t="shared" si="271"/>
        <v>5900</v>
      </c>
      <c r="E7010" s="3">
        <v>610</v>
      </c>
      <c r="F7010" s="3">
        <f t="shared" si="270"/>
        <v>685.247997592101</v>
      </c>
    </row>
    <row r="7011" spans="1:6" x14ac:dyDescent="0.3">
      <c r="A7011" s="3"/>
      <c r="B7011" s="4"/>
      <c r="C7011" s="3"/>
      <c r="D7011" s="3">
        <f t="shared" si="271"/>
        <v>6000</v>
      </c>
      <c r="E7011" s="3">
        <v>607</v>
      </c>
      <c r="F7011" s="3">
        <f t="shared" si="270"/>
        <v>693.43517844691064</v>
      </c>
    </row>
    <row r="7012" spans="1:6" x14ac:dyDescent="0.3">
      <c r="A7012" s="3"/>
      <c r="B7012" s="4"/>
      <c r="C7012" s="3"/>
      <c r="D7012" s="3">
        <f t="shared" si="271"/>
        <v>6100</v>
      </c>
      <c r="E7012" s="3">
        <v>605</v>
      </c>
      <c r="F7012" s="3">
        <f t="shared" si="270"/>
        <v>702.66955685291714</v>
      </c>
    </row>
    <row r="7013" spans="1:6" x14ac:dyDescent="0.3">
      <c r="A7013" s="3"/>
      <c r="B7013" s="4"/>
      <c r="C7013" s="3"/>
      <c r="D7013" s="3">
        <f t="shared" si="271"/>
        <v>6200</v>
      </c>
      <c r="E7013" s="3">
        <v>605</v>
      </c>
      <c r="F7013" s="3">
        <f t="shared" si="270"/>
        <v>714.18872991607964</v>
      </c>
    </row>
    <row r="7014" spans="1:6" x14ac:dyDescent="0.3">
      <c r="A7014" s="3"/>
      <c r="B7014" s="4"/>
      <c r="C7014" s="3"/>
      <c r="D7014" s="3">
        <f t="shared" si="271"/>
        <v>6300</v>
      </c>
      <c r="E7014" s="3">
        <v>601</v>
      </c>
      <c r="F7014" s="3">
        <f t="shared" si="270"/>
        <v>720.90983419921417</v>
      </c>
    </row>
    <row r="7015" spans="1:6" x14ac:dyDescent="0.3">
      <c r="A7015" s="3"/>
      <c r="B7015" s="4"/>
      <c r="C7015" s="3"/>
      <c r="D7015" s="3">
        <f t="shared" si="271"/>
        <v>6400</v>
      </c>
      <c r="E7015" s="3">
        <v>589</v>
      </c>
      <c r="F7015" s="3">
        <f t="shared" si="270"/>
        <v>717.73016163467173</v>
      </c>
    </row>
    <row r="7016" spans="1:6" x14ac:dyDescent="0.3">
      <c r="A7016" s="3"/>
      <c r="B7016" s="4"/>
      <c r="C7016" s="3"/>
      <c r="D7016" s="3">
        <f t="shared" si="271"/>
        <v>6500</v>
      </c>
      <c r="E7016" s="3">
        <v>577</v>
      </c>
      <c r="F7016" s="3">
        <f t="shared" si="270"/>
        <v>714.09353013869816</v>
      </c>
    </row>
    <row r="7017" spans="1:6" x14ac:dyDescent="0.3">
      <c r="A7017" s="3"/>
      <c r="B7017" s="4"/>
      <c r="C7017" s="3"/>
      <c r="D7017" s="3">
        <f t="shared" si="271"/>
        <v>6600</v>
      </c>
      <c r="E7017" s="3"/>
      <c r="F7017" s="3">
        <f t="shared" si="270"/>
        <v>0</v>
      </c>
    </row>
    <row r="7018" spans="1:6" x14ac:dyDescent="0.3">
      <c r="A7018" s="3"/>
      <c r="B7018" s="4"/>
      <c r="C7018" s="3"/>
      <c r="D7018" s="3">
        <f t="shared" si="271"/>
        <v>6700</v>
      </c>
      <c r="E7018" s="3"/>
      <c r="F7018" s="3">
        <f t="shared" si="270"/>
        <v>0</v>
      </c>
    </row>
    <row r="7019" spans="1:6" x14ac:dyDescent="0.3">
      <c r="A7019" s="3"/>
      <c r="B7019" s="4"/>
      <c r="C7019" s="3"/>
      <c r="D7019" s="3">
        <f t="shared" si="271"/>
        <v>6800</v>
      </c>
      <c r="E7019" s="3"/>
      <c r="F7019" s="3">
        <f t="shared" si="270"/>
        <v>0</v>
      </c>
    </row>
    <row r="7020" spans="1:6" x14ac:dyDescent="0.3">
      <c r="A7020" s="3"/>
      <c r="B7020" s="4"/>
      <c r="C7020" s="3"/>
      <c r="D7020" s="3">
        <f t="shared" si="271"/>
        <v>6900</v>
      </c>
      <c r="E7020" s="3"/>
      <c r="F7020" s="3">
        <f t="shared" si="270"/>
        <v>0</v>
      </c>
    </row>
    <row r="7021" spans="1:6" x14ac:dyDescent="0.3">
      <c r="A7021" s="3"/>
      <c r="B7021" s="4"/>
      <c r="C7021" s="3"/>
      <c r="D7021" s="3">
        <f t="shared" si="271"/>
        <v>7000</v>
      </c>
      <c r="E7021" s="3"/>
      <c r="F7021" s="3">
        <f t="shared" si="270"/>
        <v>0</v>
      </c>
    </row>
    <row r="7022" spans="1:6" x14ac:dyDescent="0.3">
      <c r="A7022" s="3"/>
      <c r="B7022" s="4" t="s">
        <v>112</v>
      </c>
      <c r="C7022" s="3" t="s">
        <v>30</v>
      </c>
      <c r="D7022" s="3" t="s">
        <v>272</v>
      </c>
      <c r="E7022" s="3">
        <v>3.75</v>
      </c>
    </row>
    <row r="7023" spans="1:6" x14ac:dyDescent="0.3">
      <c r="A7023" s="3"/>
      <c r="B7023" s="4"/>
      <c r="C7023" s="3">
        <v>11.5</v>
      </c>
      <c r="D7023" s="3" t="s">
        <v>273</v>
      </c>
      <c r="E7023" s="3">
        <v>4.1500000000000004</v>
      </c>
    </row>
    <row r="7024" spans="1:6" x14ac:dyDescent="0.3">
      <c r="A7024" s="3"/>
      <c r="B7024" s="4"/>
      <c r="C7024" s="3"/>
      <c r="D7024" s="4" t="s">
        <v>274</v>
      </c>
      <c r="E7024" s="3">
        <v>2.15</v>
      </c>
    </row>
    <row r="7025" spans="1:6" x14ac:dyDescent="0.3">
      <c r="A7025" s="3"/>
      <c r="B7025" s="4"/>
      <c r="C7025" s="3"/>
      <c r="D7025" s="4" t="s">
        <v>275</v>
      </c>
      <c r="E7025" s="3">
        <v>243</v>
      </c>
    </row>
    <row r="7026" spans="1:6" x14ac:dyDescent="0.3">
      <c r="A7026" s="3"/>
      <c r="B7026" s="4"/>
      <c r="C7026" s="3"/>
      <c r="D7026" s="4" t="s">
        <v>276</v>
      </c>
      <c r="E7026" s="3">
        <v>0.64700000000000002</v>
      </c>
    </row>
    <row r="7027" spans="1:6" ht="28.8" x14ac:dyDescent="0.3">
      <c r="A7027" s="3"/>
      <c r="B7027" s="4"/>
      <c r="C7027" s="3"/>
      <c r="D7027" s="4" t="s">
        <v>277</v>
      </c>
      <c r="E7027" s="3">
        <v>407</v>
      </c>
    </row>
    <row r="7028" spans="1:6" x14ac:dyDescent="0.3">
      <c r="A7028" s="3"/>
      <c r="B7028" s="4"/>
      <c r="C7028" s="3"/>
      <c r="D7028" s="3">
        <v>2500</v>
      </c>
      <c r="E7028" s="3">
        <v>465</v>
      </c>
      <c r="F7028" s="3">
        <f>E7028*D7028*2*PI()/60/550</f>
        <v>221.33948241200815</v>
      </c>
    </row>
    <row r="7029" spans="1:6" x14ac:dyDescent="0.3">
      <c r="A7029" s="3"/>
      <c r="B7029" s="4"/>
      <c r="C7029" s="3"/>
      <c r="D7029" s="3">
        <f>2600</f>
        <v>2600</v>
      </c>
      <c r="E7029" s="3">
        <v>472</v>
      </c>
      <c r="F7029" s="3">
        <f t="shared" ref="F7029:F7073" si="272">E7029*D7029*2*PI()/60/550</f>
        <v>233.65833360517541</v>
      </c>
    </row>
    <row r="7030" spans="1:6" x14ac:dyDescent="0.3">
      <c r="A7030" s="3"/>
      <c r="B7030" s="4"/>
      <c r="C7030" s="3"/>
      <c r="D7030" s="3">
        <f t="shared" ref="D7030:D7073" si="273">D7029+100</f>
        <v>2700</v>
      </c>
      <c r="E7030" s="3">
        <v>473</v>
      </c>
      <c r="F7030" s="3">
        <f t="shared" si="272"/>
        <v>243.15927138785</v>
      </c>
    </row>
    <row r="7031" spans="1:6" x14ac:dyDescent="0.3">
      <c r="A7031" s="3"/>
      <c r="B7031" s="4"/>
      <c r="C7031" s="3"/>
      <c r="D7031" s="3">
        <f t="shared" si="273"/>
        <v>2800</v>
      </c>
      <c r="E7031" s="3">
        <v>478</v>
      </c>
      <c r="F7031" s="3">
        <f t="shared" si="272"/>
        <v>254.83076409482297</v>
      </c>
    </row>
    <row r="7032" spans="1:6" x14ac:dyDescent="0.3">
      <c r="A7032" s="3"/>
      <c r="B7032" s="4"/>
      <c r="C7032" s="3"/>
      <c r="D7032" s="3">
        <f t="shared" si="273"/>
        <v>2900</v>
      </c>
      <c r="E7032" s="3">
        <v>486</v>
      </c>
      <c r="F7032" s="3">
        <f t="shared" si="272"/>
        <v>268.34913248299722</v>
      </c>
    </row>
    <row r="7033" spans="1:6" x14ac:dyDescent="0.3">
      <c r="A7033" s="3"/>
      <c r="B7033" s="4"/>
      <c r="C7033" s="3"/>
      <c r="D7033" s="3">
        <f>D7032+100</f>
        <v>3000</v>
      </c>
      <c r="E7033" s="3">
        <v>493</v>
      </c>
      <c r="F7033" s="3">
        <f t="shared" si="272"/>
        <v>281.60094149450327</v>
      </c>
    </row>
    <row r="7034" spans="1:6" x14ac:dyDescent="0.3">
      <c r="A7034" s="3"/>
      <c r="B7034" s="4"/>
      <c r="C7034" s="3"/>
      <c r="D7034" s="3">
        <f t="shared" si="273"/>
        <v>3100</v>
      </c>
      <c r="E7034" s="3">
        <v>497</v>
      </c>
      <c r="F7034" s="3">
        <f t="shared" si="272"/>
        <v>293.34859402338145</v>
      </c>
    </row>
    <row r="7035" spans="1:6" x14ac:dyDescent="0.3">
      <c r="A7035" s="3"/>
      <c r="B7035" s="4"/>
      <c r="C7035" s="3"/>
      <c r="D7035" s="3">
        <f t="shared" si="273"/>
        <v>3200</v>
      </c>
      <c r="E7035" s="3">
        <v>498</v>
      </c>
      <c r="F7035" s="3">
        <f t="shared" si="272"/>
        <v>303.42073047034512</v>
      </c>
    </row>
    <row r="7036" spans="1:6" x14ac:dyDescent="0.3">
      <c r="A7036" s="3"/>
      <c r="B7036" s="4"/>
      <c r="C7036" s="3"/>
      <c r="D7036" s="3">
        <f t="shared" si="273"/>
        <v>3300</v>
      </c>
      <c r="E7036" s="3">
        <v>495</v>
      </c>
      <c r="F7036" s="3">
        <f t="shared" si="272"/>
        <v>311.01767270538949</v>
      </c>
    </row>
    <row r="7037" spans="1:6" x14ac:dyDescent="0.3">
      <c r="A7037" s="3"/>
      <c r="B7037" s="4"/>
      <c r="C7037" s="3"/>
      <c r="D7037" s="3">
        <f t="shared" si="273"/>
        <v>3400</v>
      </c>
      <c r="E7037" s="3">
        <v>491</v>
      </c>
      <c r="F7037" s="3">
        <f t="shared" si="272"/>
        <v>317.85301672138183</v>
      </c>
    </row>
    <row r="7038" spans="1:6" x14ac:dyDescent="0.3">
      <c r="A7038" s="3"/>
      <c r="B7038" s="4"/>
      <c r="C7038" s="3"/>
      <c r="D7038" s="3">
        <f t="shared" si="273"/>
        <v>3500</v>
      </c>
      <c r="E7038" s="3">
        <v>485</v>
      </c>
      <c r="F7038" s="3">
        <f t="shared" si="272"/>
        <v>323.20324421022269</v>
      </c>
    </row>
    <row r="7039" spans="1:6" x14ac:dyDescent="0.3">
      <c r="A7039" s="3"/>
      <c r="B7039" s="4"/>
      <c r="C7039" s="3"/>
      <c r="D7039" s="3">
        <f t="shared" si="273"/>
        <v>3600</v>
      </c>
      <c r="E7039" s="3">
        <v>479</v>
      </c>
      <c r="F7039" s="3">
        <f t="shared" si="272"/>
        <v>328.32499223334781</v>
      </c>
    </row>
    <row r="7040" spans="1:6" x14ac:dyDescent="0.3">
      <c r="A7040" s="3"/>
      <c r="B7040" s="4"/>
      <c r="C7040" s="3"/>
      <c r="D7040" s="3">
        <f t="shared" si="273"/>
        <v>3700</v>
      </c>
      <c r="E7040" s="3">
        <v>475</v>
      </c>
      <c r="F7040" s="3">
        <f t="shared" si="272"/>
        <v>334.62721749600371</v>
      </c>
    </row>
    <row r="7041" spans="1:6" x14ac:dyDescent="0.3">
      <c r="A7041" s="3"/>
      <c r="B7041" s="4"/>
      <c r="C7041" s="3"/>
      <c r="D7041" s="3">
        <f t="shared" si="273"/>
        <v>3800</v>
      </c>
      <c r="E7041" s="3">
        <v>476</v>
      </c>
      <c r="F7041" s="3">
        <f t="shared" si="272"/>
        <v>344.39471465534655</v>
      </c>
    </row>
    <row r="7042" spans="1:6" x14ac:dyDescent="0.3">
      <c r="A7042" s="3"/>
      <c r="B7042" s="4"/>
      <c r="C7042" s="3"/>
      <c r="D7042" s="3">
        <f t="shared" si="273"/>
        <v>3900</v>
      </c>
      <c r="E7042" s="3">
        <v>489</v>
      </c>
      <c r="F7042" s="3">
        <f t="shared" si="272"/>
        <v>363.11099088855116</v>
      </c>
    </row>
    <row r="7043" spans="1:6" x14ac:dyDescent="0.3">
      <c r="A7043" s="3"/>
      <c r="B7043" s="4"/>
      <c r="C7043" s="3"/>
      <c r="D7043" s="3">
        <f t="shared" si="273"/>
        <v>4000</v>
      </c>
      <c r="E7043" s="3">
        <v>504</v>
      </c>
      <c r="F7043" s="3">
        <f t="shared" si="272"/>
        <v>383.84550240224382</v>
      </c>
    </row>
    <row r="7044" spans="1:6" x14ac:dyDescent="0.3">
      <c r="A7044" s="3"/>
      <c r="B7044" s="4"/>
      <c r="C7044" s="3"/>
      <c r="D7044" s="3">
        <f t="shared" si="273"/>
        <v>4100</v>
      </c>
      <c r="E7044" s="3">
        <v>516</v>
      </c>
      <c r="F7044" s="3">
        <f t="shared" si="272"/>
        <v>402.80929805664039</v>
      </c>
    </row>
    <row r="7045" spans="1:6" x14ac:dyDescent="0.3">
      <c r="A7045" s="3"/>
      <c r="B7045" s="4"/>
      <c r="C7045" s="3"/>
      <c r="D7045" s="3">
        <f t="shared" si="273"/>
        <v>4200</v>
      </c>
      <c r="E7045" s="3">
        <v>528</v>
      </c>
      <c r="F7045" s="3">
        <f t="shared" si="272"/>
        <v>422.23005264246819</v>
      </c>
    </row>
    <row r="7046" spans="1:6" x14ac:dyDescent="0.3">
      <c r="A7046" s="3"/>
      <c r="B7046" s="4"/>
      <c r="C7046" s="3"/>
      <c r="D7046" s="3">
        <f t="shared" si="273"/>
        <v>4300</v>
      </c>
      <c r="E7046" s="3">
        <v>539</v>
      </c>
      <c r="F7046" s="3">
        <f t="shared" si="272"/>
        <v>441.2890480742463</v>
      </c>
    </row>
    <row r="7047" spans="1:6" x14ac:dyDescent="0.3">
      <c r="A7047" s="3"/>
      <c r="B7047" s="4"/>
      <c r="C7047" s="3"/>
      <c r="D7047" s="3">
        <f t="shared" si="273"/>
        <v>4400</v>
      </c>
      <c r="E7047" s="3">
        <v>549</v>
      </c>
      <c r="F7047" s="3">
        <f t="shared" si="272"/>
        <v>459.9291644855457</v>
      </c>
    </row>
    <row r="7048" spans="1:6" x14ac:dyDescent="0.3">
      <c r="A7048" s="3"/>
      <c r="B7048" s="4"/>
      <c r="C7048" s="3"/>
      <c r="D7048" s="3">
        <f t="shared" si="273"/>
        <v>4500</v>
      </c>
      <c r="E7048" s="3">
        <v>558</v>
      </c>
      <c r="F7048" s="3">
        <f t="shared" si="272"/>
        <v>478.09328200993764</v>
      </c>
    </row>
    <row r="7049" spans="1:6" x14ac:dyDescent="0.3">
      <c r="A7049" s="3"/>
      <c r="B7049" s="4"/>
      <c r="C7049" s="3"/>
      <c r="D7049" s="3">
        <f t="shared" si="273"/>
        <v>4600</v>
      </c>
      <c r="E7049" s="3">
        <v>565</v>
      </c>
      <c r="F7049" s="3">
        <f t="shared" si="272"/>
        <v>494.84844282908313</v>
      </c>
    </row>
    <row r="7050" spans="1:6" x14ac:dyDescent="0.3">
      <c r="A7050" s="3"/>
      <c r="B7050" s="4"/>
      <c r="C7050" s="3"/>
      <c r="D7050" s="3">
        <f t="shared" si="273"/>
        <v>4700</v>
      </c>
      <c r="E7050" s="3">
        <v>569</v>
      </c>
      <c r="F7050" s="3">
        <f t="shared" si="272"/>
        <v>509.18552930273836</v>
      </c>
    </row>
    <row r="7051" spans="1:6" x14ac:dyDescent="0.3">
      <c r="A7051" s="3"/>
      <c r="B7051" s="4"/>
      <c r="C7051" s="3"/>
      <c r="D7051" s="3">
        <f t="shared" si="273"/>
        <v>4800</v>
      </c>
      <c r="E7051" s="3">
        <v>571</v>
      </c>
      <c r="F7051" s="3">
        <f t="shared" si="272"/>
        <v>521.8470996944792</v>
      </c>
    </row>
    <row r="7052" spans="1:6" x14ac:dyDescent="0.3">
      <c r="A7052" s="3"/>
      <c r="B7052" s="4"/>
      <c r="C7052" s="3"/>
      <c r="D7052" s="3">
        <f t="shared" si="273"/>
        <v>4900</v>
      </c>
      <c r="E7052" s="3">
        <v>570</v>
      </c>
      <c r="F7052" s="3">
        <f t="shared" si="272"/>
        <v>531.78595645310861</v>
      </c>
    </row>
    <row r="7053" spans="1:6" x14ac:dyDescent="0.3">
      <c r="A7053" s="3"/>
      <c r="B7053" s="4"/>
      <c r="C7053" s="3"/>
      <c r="D7053" s="3">
        <f t="shared" si="273"/>
        <v>5000</v>
      </c>
      <c r="E7053" s="3">
        <v>566</v>
      </c>
      <c r="F7053" s="3">
        <f t="shared" si="272"/>
        <v>538.83073997934036</v>
      </c>
    </row>
    <row r="7054" spans="1:6" x14ac:dyDescent="0.3">
      <c r="A7054" s="3"/>
      <c r="B7054" s="4"/>
      <c r="C7054" s="3"/>
      <c r="D7054" s="3">
        <f t="shared" si="273"/>
        <v>5100</v>
      </c>
      <c r="E7054" s="3">
        <v>562</v>
      </c>
      <c r="F7054" s="3">
        <f t="shared" si="272"/>
        <v>545.72320386176148</v>
      </c>
    </row>
    <row r="7055" spans="1:6" x14ac:dyDescent="0.3">
      <c r="A7055" s="3"/>
      <c r="B7055" s="4"/>
      <c r="C7055" s="3"/>
      <c r="D7055" s="3">
        <f t="shared" si="273"/>
        <v>5200</v>
      </c>
      <c r="E7055" s="3">
        <v>559</v>
      </c>
      <c r="F7055" s="3">
        <f t="shared" si="272"/>
        <v>553.45342578513998</v>
      </c>
    </row>
    <row r="7056" spans="1:6" x14ac:dyDescent="0.3">
      <c r="A7056" s="3"/>
      <c r="B7056" s="4"/>
      <c r="C7056" s="3"/>
      <c r="D7056" s="3">
        <f t="shared" si="273"/>
        <v>5300</v>
      </c>
      <c r="E7056" s="3">
        <v>557</v>
      </c>
      <c r="F7056" s="3">
        <f t="shared" si="272"/>
        <v>562.07852561590471</v>
      </c>
    </row>
    <row r="7057" spans="1:6" x14ac:dyDescent="0.3">
      <c r="A7057" s="3"/>
      <c r="B7057" s="4"/>
      <c r="C7057" s="3"/>
      <c r="D7057" s="3">
        <f t="shared" si="273"/>
        <v>5400</v>
      </c>
      <c r="E7057" s="3">
        <v>555</v>
      </c>
      <c r="F7057" s="3">
        <f t="shared" si="272"/>
        <v>570.62746562476423</v>
      </c>
    </row>
    <row r="7058" spans="1:6" x14ac:dyDescent="0.3">
      <c r="A7058" s="3"/>
      <c r="B7058" s="4"/>
      <c r="C7058" s="3"/>
      <c r="D7058" s="3">
        <f t="shared" si="273"/>
        <v>5500</v>
      </c>
      <c r="E7058" s="3">
        <v>553</v>
      </c>
      <c r="F7058" s="3">
        <f t="shared" si="272"/>
        <v>579.10024581171854</v>
      </c>
    </row>
    <row r="7059" spans="1:6" x14ac:dyDescent="0.3">
      <c r="A7059" s="3"/>
      <c r="B7059" s="4"/>
      <c r="C7059" s="3"/>
      <c r="D7059" s="3">
        <f t="shared" si="273"/>
        <v>5600</v>
      </c>
      <c r="E7059" s="3">
        <v>551</v>
      </c>
      <c r="F7059" s="3">
        <f t="shared" si="272"/>
        <v>587.49686617676775</v>
      </c>
    </row>
    <row r="7060" spans="1:6" x14ac:dyDescent="0.3">
      <c r="A7060" s="3"/>
      <c r="B7060" s="4"/>
      <c r="C7060" s="3"/>
      <c r="D7060" s="3">
        <f t="shared" si="273"/>
        <v>5700</v>
      </c>
      <c r="E7060" s="3">
        <v>548</v>
      </c>
      <c r="F7060" s="3">
        <f t="shared" si="272"/>
        <v>594.73204925776224</v>
      </c>
    </row>
    <row r="7061" spans="1:6" x14ac:dyDescent="0.3">
      <c r="A7061" s="3"/>
      <c r="B7061" s="4"/>
      <c r="C7061" s="3"/>
      <c r="D7061" s="3">
        <f t="shared" si="273"/>
        <v>5800</v>
      </c>
      <c r="E7061" s="3">
        <v>544</v>
      </c>
      <c r="F7061" s="3">
        <f t="shared" si="272"/>
        <v>600.74867518827364</v>
      </c>
    </row>
    <row r="7062" spans="1:6" x14ac:dyDescent="0.3">
      <c r="A7062" s="3"/>
      <c r="B7062" s="4"/>
      <c r="C7062" s="3"/>
      <c r="D7062" s="3">
        <f t="shared" si="273"/>
        <v>5900</v>
      </c>
      <c r="E7062" s="3">
        <v>539</v>
      </c>
      <c r="F7062" s="3">
        <f t="shared" si="272"/>
        <v>605.48962410187289</v>
      </c>
    </row>
    <row r="7063" spans="1:6" x14ac:dyDescent="0.3">
      <c r="A7063" s="3"/>
      <c r="B7063" s="4"/>
      <c r="C7063" s="3"/>
      <c r="D7063" s="3">
        <f t="shared" si="273"/>
        <v>6000</v>
      </c>
      <c r="E7063" s="3">
        <v>535</v>
      </c>
      <c r="F7063" s="3">
        <f t="shared" si="272"/>
        <v>611.18257078928707</v>
      </c>
    </row>
    <row r="7064" spans="1:6" x14ac:dyDescent="0.3">
      <c r="A7064" s="3"/>
      <c r="B7064" s="4"/>
      <c r="C7064" s="3"/>
      <c r="D7064" s="3">
        <f t="shared" si="273"/>
        <v>6100</v>
      </c>
      <c r="E7064" s="3">
        <v>529</v>
      </c>
      <c r="F7064" s="3">
        <f t="shared" si="272"/>
        <v>614.40032326478206</v>
      </c>
    </row>
    <row r="7065" spans="1:6" x14ac:dyDescent="0.3">
      <c r="A7065" s="3"/>
      <c r="B7065" s="4"/>
      <c r="C7065" s="3"/>
      <c r="D7065" s="3">
        <f t="shared" si="273"/>
        <v>6200</v>
      </c>
      <c r="E7065" s="3">
        <v>522</v>
      </c>
      <c r="F7065" s="3">
        <f t="shared" si="272"/>
        <v>616.20911903503077</v>
      </c>
    </row>
    <row r="7066" spans="1:6" x14ac:dyDescent="0.3">
      <c r="A7066" s="3"/>
      <c r="B7066" s="4"/>
      <c r="C7066" s="3"/>
      <c r="D7066" s="3">
        <f t="shared" si="273"/>
        <v>6300</v>
      </c>
      <c r="E7066" s="3">
        <v>513</v>
      </c>
      <c r="F7066" s="3">
        <f t="shared" si="272"/>
        <v>615.3523210385971</v>
      </c>
    </row>
    <row r="7067" spans="1:6" x14ac:dyDescent="0.3">
      <c r="A7067" s="3"/>
      <c r="B7067" s="4"/>
      <c r="C7067" s="3"/>
      <c r="D7067" s="3">
        <f t="shared" si="273"/>
        <v>6400</v>
      </c>
      <c r="E7067" s="3">
        <v>504</v>
      </c>
      <c r="F7067" s="3">
        <f t="shared" si="272"/>
        <v>614.15280384359016</v>
      </c>
    </row>
    <row r="7068" spans="1:6" x14ac:dyDescent="0.3">
      <c r="A7068" s="3"/>
      <c r="B7068" s="4"/>
      <c r="C7068" s="3"/>
      <c r="D7068" s="3">
        <f t="shared" si="273"/>
        <v>6500</v>
      </c>
      <c r="E7068" s="3">
        <v>494</v>
      </c>
      <c r="F7068" s="3">
        <f t="shared" si="272"/>
        <v>611.37297034405003</v>
      </c>
    </row>
    <row r="7069" spans="1:6" x14ac:dyDescent="0.3">
      <c r="A7069" s="3"/>
      <c r="B7069" s="4"/>
      <c r="C7069" s="3"/>
      <c r="D7069" s="3">
        <f t="shared" si="273"/>
        <v>6600</v>
      </c>
      <c r="E7069" s="3"/>
      <c r="F7069" s="3">
        <f t="shared" si="272"/>
        <v>0</v>
      </c>
    </row>
    <row r="7070" spans="1:6" x14ac:dyDescent="0.3">
      <c r="A7070" s="3"/>
      <c r="B7070" s="4"/>
      <c r="C7070" s="3"/>
      <c r="D7070" s="3">
        <f t="shared" si="273"/>
        <v>6700</v>
      </c>
      <c r="E7070" s="3"/>
      <c r="F7070" s="3">
        <f t="shared" si="272"/>
        <v>0</v>
      </c>
    </row>
    <row r="7071" spans="1:6" x14ac:dyDescent="0.3">
      <c r="A7071" s="3"/>
      <c r="B7071" s="4"/>
      <c r="C7071" s="3"/>
      <c r="D7071" s="3">
        <f t="shared" si="273"/>
        <v>6800</v>
      </c>
      <c r="E7071" s="3"/>
      <c r="F7071" s="3">
        <f t="shared" si="272"/>
        <v>0</v>
      </c>
    </row>
    <row r="7072" spans="1:6" x14ac:dyDescent="0.3">
      <c r="A7072" s="3"/>
      <c r="B7072" s="4"/>
      <c r="C7072" s="3"/>
      <c r="D7072" s="3">
        <f t="shared" si="273"/>
        <v>6900</v>
      </c>
      <c r="E7072" s="3"/>
      <c r="F7072" s="3">
        <f t="shared" si="272"/>
        <v>0</v>
      </c>
    </row>
    <row r="7073" spans="1:6" x14ac:dyDescent="0.3">
      <c r="A7073" s="3"/>
      <c r="B7073" s="4"/>
      <c r="C7073" s="3"/>
      <c r="D7073" s="3">
        <f t="shared" si="273"/>
        <v>7000</v>
      </c>
      <c r="E7073" s="3"/>
      <c r="F7073" s="3">
        <f t="shared" si="272"/>
        <v>0</v>
      </c>
    </row>
    <row r="7074" spans="1:6" x14ac:dyDescent="0.3">
      <c r="A7074" s="3"/>
      <c r="B7074" s="4" t="s">
        <v>140</v>
      </c>
      <c r="C7074" s="3" t="s">
        <v>30</v>
      </c>
      <c r="D7074" s="3" t="s">
        <v>272</v>
      </c>
      <c r="E7074" s="3">
        <v>4.05</v>
      </c>
    </row>
    <row r="7075" spans="1:6" x14ac:dyDescent="0.3">
      <c r="A7075" s="3"/>
      <c r="B7075" s="4"/>
      <c r="C7075" s="3">
        <v>10.199999999999999</v>
      </c>
      <c r="D7075" s="3" t="s">
        <v>273</v>
      </c>
      <c r="E7075" s="3">
        <v>4.04</v>
      </c>
    </row>
    <row r="7076" spans="1:6" x14ac:dyDescent="0.3">
      <c r="A7076" s="3"/>
      <c r="B7076" s="4"/>
      <c r="C7076" s="3"/>
      <c r="D7076" s="4" t="s">
        <v>274</v>
      </c>
      <c r="E7076" s="3">
        <v>2.02</v>
      </c>
    </row>
    <row r="7077" spans="1:6" x14ac:dyDescent="0.3">
      <c r="A7077" s="3"/>
      <c r="B7077" s="4"/>
      <c r="C7077" s="3"/>
      <c r="D7077" s="4" t="s">
        <v>275</v>
      </c>
      <c r="E7077" s="3">
        <v>233</v>
      </c>
    </row>
    <row r="7078" spans="1:6" x14ac:dyDescent="0.3">
      <c r="A7078" s="3"/>
      <c r="B7078" s="4"/>
      <c r="C7078" s="3"/>
      <c r="D7078" s="4" t="s">
        <v>276</v>
      </c>
      <c r="E7078" s="3">
        <v>0.504</v>
      </c>
    </row>
    <row r="7079" spans="1:6" ht="28.8" x14ac:dyDescent="0.3">
      <c r="A7079" s="3"/>
      <c r="B7079" s="4"/>
      <c r="C7079" s="3"/>
      <c r="D7079" s="4" t="s">
        <v>277</v>
      </c>
      <c r="E7079" s="3">
        <v>357</v>
      </c>
    </row>
    <row r="7080" spans="1:6" x14ac:dyDescent="0.3">
      <c r="A7080" s="3"/>
      <c r="B7080" s="4"/>
      <c r="C7080" s="3"/>
      <c r="D7080" s="3">
        <v>2500</v>
      </c>
      <c r="E7080" s="3"/>
      <c r="F7080" s="3">
        <f>E7080*D7080*2*PI()/60/550</f>
        <v>0</v>
      </c>
    </row>
    <row r="7081" spans="1:6" x14ac:dyDescent="0.3">
      <c r="A7081" s="3"/>
      <c r="B7081" s="4"/>
      <c r="C7081" s="3"/>
      <c r="D7081" s="3">
        <f>2600</f>
        <v>2600</v>
      </c>
      <c r="E7081" s="3"/>
      <c r="F7081" s="3">
        <f t="shared" ref="F7081:F7125" si="274">E7081*D7081*2*PI()/60/550</f>
        <v>0</v>
      </c>
    </row>
    <row r="7082" spans="1:6" x14ac:dyDescent="0.3">
      <c r="A7082" s="3"/>
      <c r="B7082" s="4"/>
      <c r="C7082" s="3"/>
      <c r="D7082" s="3">
        <f t="shared" ref="D7082:D7125" si="275">D7081+100</f>
        <v>2700</v>
      </c>
      <c r="E7082" s="3"/>
      <c r="F7082" s="3">
        <f t="shared" si="274"/>
        <v>0</v>
      </c>
    </row>
    <row r="7083" spans="1:6" x14ac:dyDescent="0.3">
      <c r="A7083" s="3"/>
      <c r="B7083" s="4"/>
      <c r="C7083" s="3"/>
      <c r="D7083" s="3">
        <f t="shared" si="275"/>
        <v>2800</v>
      </c>
      <c r="E7083" s="3"/>
      <c r="F7083" s="3">
        <f t="shared" si="274"/>
        <v>0</v>
      </c>
    </row>
    <row r="7084" spans="1:6" x14ac:dyDescent="0.3">
      <c r="A7084" s="3"/>
      <c r="B7084" s="4"/>
      <c r="C7084" s="3"/>
      <c r="D7084" s="3">
        <f t="shared" si="275"/>
        <v>2900</v>
      </c>
      <c r="E7084" s="3"/>
      <c r="F7084" s="3">
        <f t="shared" si="274"/>
        <v>0</v>
      </c>
    </row>
    <row r="7085" spans="1:6" x14ac:dyDescent="0.3">
      <c r="A7085" s="3"/>
      <c r="B7085" s="4"/>
      <c r="C7085" s="3"/>
      <c r="D7085" s="3">
        <f>D7084+100</f>
        <v>3000</v>
      </c>
      <c r="E7085" s="3">
        <v>423</v>
      </c>
      <c r="F7085" s="3">
        <f t="shared" si="274"/>
        <v>241.61703499426955</v>
      </c>
    </row>
    <row r="7086" spans="1:6" x14ac:dyDescent="0.3">
      <c r="A7086" s="3"/>
      <c r="B7086" s="4"/>
      <c r="C7086" s="3"/>
      <c r="D7086" s="3">
        <f t="shared" si="275"/>
        <v>3100</v>
      </c>
      <c r="E7086" s="3">
        <v>421</v>
      </c>
      <c r="F7086" s="3">
        <f t="shared" si="274"/>
        <v>248.4904589212145</v>
      </c>
    </row>
    <row r="7087" spans="1:6" x14ac:dyDescent="0.3">
      <c r="A7087" s="3"/>
      <c r="B7087" s="4"/>
      <c r="C7087" s="3"/>
      <c r="D7087" s="3">
        <f t="shared" si="275"/>
        <v>3200</v>
      </c>
      <c r="E7087" s="3">
        <v>422</v>
      </c>
      <c r="F7087" s="3">
        <f t="shared" si="274"/>
        <v>257.11555875197917</v>
      </c>
    </row>
    <row r="7088" spans="1:6" x14ac:dyDescent="0.3">
      <c r="A7088" s="3"/>
      <c r="B7088" s="4"/>
      <c r="C7088" s="3"/>
      <c r="D7088" s="3">
        <f t="shared" si="275"/>
        <v>3300</v>
      </c>
      <c r="E7088" s="3">
        <v>424</v>
      </c>
      <c r="F7088" s="3">
        <f t="shared" si="274"/>
        <v>266.40705702441443</v>
      </c>
    </row>
    <row r="7089" spans="1:6" x14ac:dyDescent="0.3">
      <c r="A7089" s="3"/>
      <c r="B7089" s="4"/>
      <c r="C7089" s="3"/>
      <c r="D7089" s="3">
        <f t="shared" si="275"/>
        <v>3400</v>
      </c>
      <c r="E7089" s="3">
        <v>426</v>
      </c>
      <c r="F7089" s="3">
        <f t="shared" si="274"/>
        <v>275.77471511875495</v>
      </c>
    </row>
    <row r="7090" spans="1:6" x14ac:dyDescent="0.3">
      <c r="A7090" s="3"/>
      <c r="B7090" s="4"/>
      <c r="C7090" s="3"/>
      <c r="D7090" s="3">
        <f t="shared" si="275"/>
        <v>3500</v>
      </c>
      <c r="E7090" s="3">
        <v>428</v>
      </c>
      <c r="F7090" s="3">
        <f t="shared" si="274"/>
        <v>285.21853303500058</v>
      </c>
    </row>
    <row r="7091" spans="1:6" x14ac:dyDescent="0.3">
      <c r="A7091" s="3"/>
      <c r="B7091" s="4"/>
      <c r="C7091" s="3"/>
      <c r="D7091" s="3">
        <f t="shared" si="275"/>
        <v>3600</v>
      </c>
      <c r="E7091" s="3">
        <v>430</v>
      </c>
      <c r="F7091" s="3">
        <f t="shared" si="274"/>
        <v>294.73851077315146</v>
      </c>
    </row>
    <row r="7092" spans="1:6" x14ac:dyDescent="0.3">
      <c r="A7092" s="3"/>
      <c r="B7092" s="4"/>
      <c r="C7092" s="3"/>
      <c r="D7092" s="3">
        <f t="shared" si="275"/>
        <v>3700</v>
      </c>
      <c r="E7092" s="3">
        <v>432</v>
      </c>
      <c r="F7092" s="3">
        <f t="shared" si="274"/>
        <v>304.33464833320767</v>
      </c>
    </row>
    <row r="7093" spans="1:6" x14ac:dyDescent="0.3">
      <c r="A7093" s="3"/>
      <c r="B7093" s="4"/>
      <c r="C7093" s="3"/>
      <c r="D7093" s="3">
        <f t="shared" si="275"/>
        <v>3800</v>
      </c>
      <c r="E7093" s="3">
        <v>432</v>
      </c>
      <c r="F7093" s="3">
        <f t="shared" si="274"/>
        <v>312.55990909896991</v>
      </c>
    </row>
    <row r="7094" spans="1:6" x14ac:dyDescent="0.3">
      <c r="A7094" s="3"/>
      <c r="B7094" s="4"/>
      <c r="C7094" s="3"/>
      <c r="D7094" s="3">
        <f t="shared" si="275"/>
        <v>3900</v>
      </c>
      <c r="E7094" s="3">
        <v>432</v>
      </c>
      <c r="F7094" s="3">
        <f t="shared" si="274"/>
        <v>320.78516986473232</v>
      </c>
    </row>
    <row r="7095" spans="1:6" x14ac:dyDescent="0.3">
      <c r="A7095" s="3"/>
      <c r="B7095" s="4"/>
      <c r="C7095" s="3"/>
      <c r="D7095" s="3">
        <f t="shared" si="275"/>
        <v>4000</v>
      </c>
      <c r="E7095" s="3">
        <v>432</v>
      </c>
      <c r="F7095" s="3">
        <f t="shared" si="274"/>
        <v>329.01043063049468</v>
      </c>
    </row>
    <row r="7096" spans="1:6" x14ac:dyDescent="0.3">
      <c r="A7096" s="3"/>
      <c r="B7096" s="4"/>
      <c r="C7096" s="3"/>
      <c r="D7096" s="3">
        <f t="shared" si="275"/>
        <v>4100</v>
      </c>
      <c r="E7096" s="3">
        <v>432</v>
      </c>
      <c r="F7096" s="3">
        <f t="shared" si="274"/>
        <v>337.2356913962571</v>
      </c>
    </row>
    <row r="7097" spans="1:6" x14ac:dyDescent="0.3">
      <c r="A7097" s="3"/>
      <c r="B7097" s="4"/>
      <c r="C7097" s="3"/>
      <c r="D7097" s="3">
        <f t="shared" si="275"/>
        <v>4200</v>
      </c>
      <c r="E7097" s="3">
        <v>433</v>
      </c>
      <c r="F7097" s="3">
        <f t="shared" si="274"/>
        <v>346.26063029202413</v>
      </c>
    </row>
    <row r="7098" spans="1:6" x14ac:dyDescent="0.3">
      <c r="A7098" s="3"/>
      <c r="B7098" s="4"/>
      <c r="C7098" s="3"/>
      <c r="D7098" s="3">
        <f t="shared" si="275"/>
        <v>4300</v>
      </c>
      <c r="E7098" s="3">
        <v>433</v>
      </c>
      <c r="F7098" s="3">
        <f t="shared" si="274"/>
        <v>354.50493101326276</v>
      </c>
    </row>
    <row r="7099" spans="1:6" x14ac:dyDescent="0.3">
      <c r="A7099" s="3"/>
      <c r="B7099" s="4"/>
      <c r="C7099" s="3"/>
      <c r="D7099" s="3">
        <f t="shared" si="275"/>
        <v>4400</v>
      </c>
      <c r="E7099" s="3">
        <v>434</v>
      </c>
      <c r="F7099" s="3">
        <f t="shared" si="274"/>
        <v>363.58698977545873</v>
      </c>
    </row>
    <row r="7100" spans="1:6" x14ac:dyDescent="0.3">
      <c r="A7100" s="3"/>
      <c r="B7100" s="4"/>
      <c r="C7100" s="3"/>
      <c r="D7100" s="3">
        <f t="shared" si="275"/>
        <v>4500</v>
      </c>
      <c r="E7100" s="3">
        <v>432</v>
      </c>
      <c r="F7100" s="3">
        <f t="shared" si="274"/>
        <v>370.13673445930652</v>
      </c>
    </row>
    <row r="7101" spans="1:6" x14ac:dyDescent="0.3">
      <c r="A7101" s="3"/>
      <c r="B7101" s="4"/>
      <c r="C7101" s="3"/>
      <c r="D7101" s="3">
        <f t="shared" si="275"/>
        <v>4600</v>
      </c>
      <c r="E7101" s="3">
        <v>429</v>
      </c>
      <c r="F7101" s="3">
        <f t="shared" si="274"/>
        <v>375.73448136933928</v>
      </c>
    </row>
    <row r="7102" spans="1:6" x14ac:dyDescent="0.3">
      <c r="A7102" s="3"/>
      <c r="B7102" s="4"/>
      <c r="C7102" s="3"/>
      <c r="D7102" s="3">
        <f t="shared" si="275"/>
        <v>4700</v>
      </c>
      <c r="E7102" s="3">
        <v>426</v>
      </c>
      <c r="F7102" s="3">
        <f t="shared" si="274"/>
        <v>381.21798854651416</v>
      </c>
    </row>
    <row r="7103" spans="1:6" x14ac:dyDescent="0.3">
      <c r="A7103" s="3"/>
      <c r="B7103" s="4"/>
      <c r="C7103" s="3"/>
      <c r="D7103" s="3">
        <f t="shared" si="275"/>
        <v>4800</v>
      </c>
      <c r="E7103" s="3">
        <v>422</v>
      </c>
      <c r="F7103" s="3">
        <f t="shared" si="274"/>
        <v>385.67333812796875</v>
      </c>
    </row>
    <row r="7104" spans="1:6" x14ac:dyDescent="0.3">
      <c r="A7104" s="3"/>
      <c r="B7104" s="4"/>
      <c r="C7104" s="3"/>
      <c r="D7104" s="3">
        <f t="shared" si="275"/>
        <v>4900</v>
      </c>
      <c r="E7104" s="3">
        <v>419</v>
      </c>
      <c r="F7104" s="3">
        <f t="shared" si="274"/>
        <v>390.90932588395174</v>
      </c>
    </row>
    <row r="7105" spans="1:6" x14ac:dyDescent="0.3">
      <c r="A7105" s="3"/>
      <c r="B7105" s="4"/>
      <c r="C7105" s="3"/>
      <c r="D7105" s="3">
        <f t="shared" si="275"/>
        <v>5000</v>
      </c>
      <c r="E7105" s="3">
        <v>417</v>
      </c>
      <c r="F7105" s="3">
        <f t="shared" si="274"/>
        <v>396.98307168089201</v>
      </c>
    </row>
    <row r="7106" spans="1:6" x14ac:dyDescent="0.3">
      <c r="A7106" s="3"/>
      <c r="B7106" s="4"/>
      <c r="C7106" s="3"/>
      <c r="D7106" s="3">
        <f t="shared" si="275"/>
        <v>5100</v>
      </c>
      <c r="E7106" s="3">
        <v>412</v>
      </c>
      <c r="F7106" s="3">
        <f t="shared" si="274"/>
        <v>400.06754446805292</v>
      </c>
    </row>
    <row r="7107" spans="1:6" x14ac:dyDescent="0.3">
      <c r="A7107" s="3"/>
      <c r="B7107" s="4"/>
      <c r="C7107" s="3"/>
      <c r="D7107" s="3">
        <f t="shared" si="275"/>
        <v>5200</v>
      </c>
      <c r="E7107" s="3">
        <v>406</v>
      </c>
      <c r="F7107" s="3">
        <f t="shared" si="274"/>
        <v>401.97154001568305</v>
      </c>
    </row>
    <row r="7108" spans="1:6" x14ac:dyDescent="0.3">
      <c r="A7108" s="3"/>
      <c r="B7108" s="4"/>
      <c r="C7108" s="3"/>
      <c r="D7108" s="3">
        <f t="shared" si="275"/>
        <v>5300</v>
      </c>
      <c r="E7108" s="3">
        <v>397</v>
      </c>
      <c r="F7108" s="3">
        <f t="shared" si="274"/>
        <v>400.6197031768657</v>
      </c>
    </row>
    <row r="7109" spans="1:6" x14ac:dyDescent="0.3">
      <c r="A7109" s="3"/>
      <c r="B7109" s="4"/>
      <c r="C7109" s="3"/>
      <c r="D7109" s="3">
        <f t="shared" si="275"/>
        <v>5400</v>
      </c>
      <c r="E7109" s="3">
        <v>387</v>
      </c>
      <c r="F7109" s="3">
        <f t="shared" si="274"/>
        <v>397.89698954375456</v>
      </c>
    </row>
    <row r="7110" spans="1:6" x14ac:dyDescent="0.3">
      <c r="A7110" s="3"/>
      <c r="B7110" s="4"/>
      <c r="C7110" s="3"/>
      <c r="D7110" s="3">
        <f t="shared" si="275"/>
        <v>5500</v>
      </c>
      <c r="E7110" s="3">
        <v>378</v>
      </c>
      <c r="F7110" s="3">
        <f t="shared" si="274"/>
        <v>395.84067435231395</v>
      </c>
    </row>
    <row r="7111" spans="1:6" x14ac:dyDescent="0.3">
      <c r="A7111" s="3"/>
      <c r="B7111" s="4"/>
      <c r="C7111" s="3"/>
      <c r="D7111" s="3">
        <f t="shared" si="275"/>
        <v>5600</v>
      </c>
      <c r="E7111" s="3">
        <v>367</v>
      </c>
      <c r="F7111" s="3">
        <f t="shared" si="274"/>
        <v>391.30916494895411</v>
      </c>
    </row>
    <row r="7112" spans="1:6" x14ac:dyDescent="0.3">
      <c r="A7112" s="3"/>
      <c r="B7112" s="4"/>
      <c r="C7112" s="3"/>
      <c r="D7112" s="3">
        <f t="shared" si="275"/>
        <v>5700</v>
      </c>
      <c r="E7112" s="3"/>
      <c r="F7112" s="3">
        <f t="shared" si="274"/>
        <v>0</v>
      </c>
    </row>
    <row r="7113" spans="1:6" x14ac:dyDescent="0.3">
      <c r="A7113" s="3"/>
      <c r="B7113" s="4"/>
      <c r="C7113" s="3"/>
      <c r="D7113" s="3">
        <f t="shared" si="275"/>
        <v>5800</v>
      </c>
      <c r="E7113" s="3"/>
      <c r="F7113" s="3">
        <f t="shared" si="274"/>
        <v>0</v>
      </c>
    </row>
    <row r="7114" spans="1:6" x14ac:dyDescent="0.3">
      <c r="A7114" s="3"/>
      <c r="B7114" s="4"/>
      <c r="C7114" s="3"/>
      <c r="D7114" s="3">
        <f t="shared" si="275"/>
        <v>5900</v>
      </c>
      <c r="E7114" s="3"/>
      <c r="F7114" s="3">
        <f t="shared" si="274"/>
        <v>0</v>
      </c>
    </row>
    <row r="7115" spans="1:6" x14ac:dyDescent="0.3">
      <c r="A7115" s="3"/>
      <c r="B7115" s="4"/>
      <c r="C7115" s="3"/>
      <c r="D7115" s="3">
        <f t="shared" si="275"/>
        <v>6000</v>
      </c>
      <c r="E7115" s="3"/>
      <c r="F7115" s="3">
        <f t="shared" si="274"/>
        <v>0</v>
      </c>
    </row>
    <row r="7116" spans="1:6" x14ac:dyDescent="0.3">
      <c r="A7116" s="3"/>
      <c r="B7116" s="4"/>
      <c r="C7116" s="3"/>
      <c r="D7116" s="3">
        <f t="shared" si="275"/>
        <v>6100</v>
      </c>
      <c r="E7116" s="3"/>
      <c r="F7116" s="3">
        <f t="shared" si="274"/>
        <v>0</v>
      </c>
    </row>
    <row r="7117" spans="1:6" x14ac:dyDescent="0.3">
      <c r="A7117" s="3"/>
      <c r="B7117" s="4"/>
      <c r="C7117" s="3"/>
      <c r="D7117" s="3">
        <f t="shared" si="275"/>
        <v>6200</v>
      </c>
      <c r="E7117" s="3"/>
      <c r="F7117" s="3">
        <f t="shared" si="274"/>
        <v>0</v>
      </c>
    </row>
    <row r="7118" spans="1:6" x14ac:dyDescent="0.3">
      <c r="A7118" s="3"/>
      <c r="B7118" s="4"/>
      <c r="C7118" s="3"/>
      <c r="D7118" s="3">
        <f t="shared" si="275"/>
        <v>6300</v>
      </c>
      <c r="E7118" s="3"/>
      <c r="F7118" s="3">
        <f t="shared" si="274"/>
        <v>0</v>
      </c>
    </row>
    <row r="7119" spans="1:6" x14ac:dyDescent="0.3">
      <c r="A7119" s="3"/>
      <c r="B7119" s="4"/>
      <c r="C7119" s="3"/>
      <c r="D7119" s="3">
        <f t="shared" si="275"/>
        <v>6400</v>
      </c>
      <c r="E7119" s="3"/>
      <c r="F7119" s="3">
        <f t="shared" si="274"/>
        <v>0</v>
      </c>
    </row>
    <row r="7120" spans="1:6" x14ac:dyDescent="0.3">
      <c r="A7120" s="3"/>
      <c r="B7120" s="4"/>
      <c r="C7120" s="3"/>
      <c r="D7120" s="3">
        <f t="shared" si="275"/>
        <v>6500</v>
      </c>
      <c r="E7120" s="3"/>
      <c r="F7120" s="3">
        <f t="shared" si="274"/>
        <v>0</v>
      </c>
    </row>
    <row r="7121" spans="1:6" x14ac:dyDescent="0.3">
      <c r="A7121" s="3"/>
      <c r="B7121" s="4"/>
      <c r="C7121" s="3"/>
      <c r="D7121" s="3">
        <f t="shared" si="275"/>
        <v>6600</v>
      </c>
      <c r="E7121" s="3"/>
      <c r="F7121" s="3">
        <f t="shared" si="274"/>
        <v>0</v>
      </c>
    </row>
    <row r="7122" spans="1:6" x14ac:dyDescent="0.3">
      <c r="A7122" s="3"/>
      <c r="B7122" s="4"/>
      <c r="C7122" s="3"/>
      <c r="D7122" s="3">
        <f t="shared" si="275"/>
        <v>6700</v>
      </c>
      <c r="E7122" s="3"/>
      <c r="F7122" s="3">
        <f t="shared" si="274"/>
        <v>0</v>
      </c>
    </row>
    <row r="7123" spans="1:6" x14ac:dyDescent="0.3">
      <c r="A7123" s="3"/>
      <c r="B7123" s="4"/>
      <c r="C7123" s="3"/>
      <c r="D7123" s="3">
        <f t="shared" si="275"/>
        <v>6800</v>
      </c>
      <c r="E7123" s="3"/>
      <c r="F7123" s="3">
        <f t="shared" si="274"/>
        <v>0</v>
      </c>
    </row>
    <row r="7124" spans="1:6" x14ac:dyDescent="0.3">
      <c r="A7124" s="3"/>
      <c r="B7124" s="4"/>
      <c r="C7124" s="3"/>
      <c r="D7124" s="3">
        <f t="shared" si="275"/>
        <v>6900</v>
      </c>
      <c r="E7124" s="3"/>
      <c r="F7124" s="3">
        <f t="shared" si="274"/>
        <v>0</v>
      </c>
    </row>
    <row r="7125" spans="1:6" x14ac:dyDescent="0.3">
      <c r="A7125" s="3"/>
      <c r="B7125" s="4"/>
      <c r="C7125" s="3"/>
      <c r="D7125" s="3">
        <f t="shared" si="275"/>
        <v>7000</v>
      </c>
      <c r="E7125" s="3"/>
      <c r="F7125" s="3">
        <f t="shared" si="274"/>
        <v>0</v>
      </c>
    </row>
    <row r="7126" spans="1:6" x14ac:dyDescent="0.3">
      <c r="A7126" s="3"/>
      <c r="B7126" s="4" t="s">
        <v>209</v>
      </c>
      <c r="C7126" s="3" t="s">
        <v>30</v>
      </c>
      <c r="D7126" s="3" t="s">
        <v>272</v>
      </c>
      <c r="E7126" s="3">
        <v>4.05</v>
      </c>
    </row>
    <row r="7127" spans="1:6" x14ac:dyDescent="0.3">
      <c r="A7127" s="3"/>
      <c r="B7127" s="4"/>
      <c r="C7127" s="3">
        <v>10.199999999999999</v>
      </c>
      <c r="D7127" s="3" t="s">
        <v>273</v>
      </c>
      <c r="E7127" s="3">
        <v>4.03</v>
      </c>
    </row>
    <row r="7128" spans="1:6" x14ac:dyDescent="0.3">
      <c r="A7128" s="3"/>
      <c r="B7128" s="4"/>
      <c r="C7128" s="3"/>
      <c r="D7128" s="4" t="s">
        <v>274</v>
      </c>
      <c r="E7128" s="3">
        <v>1.94</v>
      </c>
    </row>
    <row r="7129" spans="1:6" x14ac:dyDescent="0.3">
      <c r="A7129" s="3"/>
      <c r="B7129" s="4"/>
      <c r="C7129" s="3"/>
      <c r="D7129" s="4" t="s">
        <v>275</v>
      </c>
      <c r="E7129" s="3">
        <v>235</v>
      </c>
    </row>
    <row r="7130" spans="1:6" x14ac:dyDescent="0.3">
      <c r="A7130" s="3"/>
      <c r="B7130" s="4"/>
      <c r="C7130" s="3"/>
      <c r="D7130" s="4" t="s">
        <v>276</v>
      </c>
      <c r="E7130" s="3">
        <v>0.52</v>
      </c>
    </row>
    <row r="7131" spans="1:6" ht="28.8" x14ac:dyDescent="0.3">
      <c r="A7131" s="3"/>
      <c r="B7131" s="4"/>
      <c r="C7131" s="3"/>
      <c r="D7131" s="4" t="s">
        <v>277</v>
      </c>
      <c r="E7131" s="3">
        <v>400</v>
      </c>
    </row>
    <row r="7132" spans="1:6" x14ac:dyDescent="0.3">
      <c r="A7132" s="3"/>
      <c r="B7132" s="4"/>
      <c r="C7132" s="3"/>
      <c r="D7132" s="3">
        <v>2500</v>
      </c>
      <c r="E7132" s="3"/>
      <c r="F7132" s="3">
        <f>E7132*D7132*2*PI()/60/550</f>
        <v>0</v>
      </c>
    </row>
    <row r="7133" spans="1:6" x14ac:dyDescent="0.3">
      <c r="A7133" s="3"/>
      <c r="B7133" s="4"/>
      <c r="C7133" s="3"/>
      <c r="D7133" s="3">
        <f>2600</f>
        <v>2600</v>
      </c>
      <c r="E7133" s="3"/>
      <c r="F7133" s="3">
        <f t="shared" ref="F7133:F7177" si="276">E7133*D7133*2*PI()/60/550</f>
        <v>0</v>
      </c>
    </row>
    <row r="7134" spans="1:6" x14ac:dyDescent="0.3">
      <c r="A7134" s="3"/>
      <c r="B7134" s="4"/>
      <c r="C7134" s="3"/>
      <c r="D7134" s="3">
        <f t="shared" ref="D7134:D7177" si="277">D7133+100</f>
        <v>2700</v>
      </c>
      <c r="E7134" s="3"/>
      <c r="F7134" s="3">
        <f t="shared" si="276"/>
        <v>0</v>
      </c>
    </row>
    <row r="7135" spans="1:6" x14ac:dyDescent="0.3">
      <c r="A7135" s="3"/>
      <c r="B7135" s="4"/>
      <c r="C7135" s="3"/>
      <c r="D7135" s="3">
        <f t="shared" si="277"/>
        <v>2800</v>
      </c>
      <c r="E7135" s="3"/>
      <c r="F7135" s="3">
        <f t="shared" si="276"/>
        <v>0</v>
      </c>
    </row>
    <row r="7136" spans="1:6" x14ac:dyDescent="0.3">
      <c r="A7136" s="3"/>
      <c r="B7136" s="4"/>
      <c r="C7136" s="3"/>
      <c r="D7136" s="3">
        <f t="shared" si="277"/>
        <v>2900</v>
      </c>
      <c r="E7136" s="3"/>
      <c r="F7136" s="3">
        <f t="shared" si="276"/>
        <v>0</v>
      </c>
    </row>
    <row r="7137" spans="1:6" x14ac:dyDescent="0.3">
      <c r="A7137" s="3"/>
      <c r="B7137" s="4"/>
      <c r="C7137" s="3"/>
      <c r="D7137" s="3">
        <f>D7136+100</f>
        <v>3000</v>
      </c>
      <c r="E7137" s="3"/>
      <c r="F7137" s="3">
        <f t="shared" si="276"/>
        <v>0</v>
      </c>
    </row>
    <row r="7138" spans="1:6" x14ac:dyDescent="0.3">
      <c r="A7138" s="3"/>
      <c r="B7138" s="4"/>
      <c r="C7138" s="3"/>
      <c r="D7138" s="3">
        <f t="shared" si="277"/>
        <v>3100</v>
      </c>
      <c r="E7138" s="3"/>
      <c r="F7138" s="3">
        <f t="shared" si="276"/>
        <v>0</v>
      </c>
    </row>
    <row r="7139" spans="1:6" x14ac:dyDescent="0.3">
      <c r="A7139" s="3"/>
      <c r="B7139" s="4"/>
      <c r="C7139" s="3"/>
      <c r="D7139" s="3">
        <f t="shared" si="277"/>
        <v>3200</v>
      </c>
      <c r="E7139" s="3">
        <v>449</v>
      </c>
      <c r="F7139" s="3">
        <f t="shared" si="276"/>
        <v>273.56608028350394</v>
      </c>
    </row>
    <row r="7140" spans="1:6" x14ac:dyDescent="0.3">
      <c r="A7140" s="3"/>
      <c r="B7140" s="4"/>
      <c r="C7140" s="3"/>
      <c r="D7140" s="3">
        <f t="shared" si="277"/>
        <v>3300</v>
      </c>
      <c r="E7140" s="3"/>
      <c r="F7140" s="3">
        <f t="shared" si="276"/>
        <v>0</v>
      </c>
    </row>
    <row r="7141" spans="1:6" x14ac:dyDescent="0.3">
      <c r="A7141" s="3"/>
      <c r="B7141" s="4"/>
      <c r="C7141" s="3"/>
      <c r="D7141" s="3">
        <f t="shared" si="277"/>
        <v>3400</v>
      </c>
      <c r="E7141" s="3">
        <v>468</v>
      </c>
      <c r="F7141" s="3">
        <f t="shared" si="276"/>
        <v>302.96377153891387</v>
      </c>
    </row>
    <row r="7142" spans="1:6" x14ac:dyDescent="0.3">
      <c r="A7142" s="3"/>
      <c r="B7142" s="4"/>
      <c r="C7142" s="3"/>
      <c r="D7142" s="3">
        <f t="shared" si="277"/>
        <v>3500</v>
      </c>
      <c r="E7142" s="3"/>
      <c r="F7142" s="3">
        <f t="shared" si="276"/>
        <v>0</v>
      </c>
    </row>
    <row r="7143" spans="1:6" x14ac:dyDescent="0.3">
      <c r="A7143" s="3"/>
      <c r="B7143" s="4"/>
      <c r="C7143" s="3"/>
      <c r="D7143" s="3">
        <f t="shared" si="277"/>
        <v>3600</v>
      </c>
      <c r="E7143" s="3">
        <v>483</v>
      </c>
      <c r="F7143" s="3">
        <f t="shared" si="276"/>
        <v>331.06674582193529</v>
      </c>
    </row>
    <row r="7144" spans="1:6" x14ac:dyDescent="0.3">
      <c r="A7144" s="3"/>
      <c r="B7144" s="4"/>
      <c r="C7144" s="3"/>
      <c r="D7144" s="3">
        <f t="shared" si="277"/>
        <v>3700</v>
      </c>
      <c r="E7144" s="3"/>
      <c r="F7144" s="3">
        <f t="shared" si="276"/>
        <v>0</v>
      </c>
    </row>
    <row r="7145" spans="1:6" x14ac:dyDescent="0.3">
      <c r="A7145" s="3"/>
      <c r="B7145" s="4"/>
      <c r="C7145" s="3"/>
      <c r="D7145" s="3">
        <f t="shared" si="277"/>
        <v>3800</v>
      </c>
      <c r="E7145" s="3">
        <v>495</v>
      </c>
      <c r="F7145" s="3">
        <f t="shared" si="276"/>
        <v>358.14156250923639</v>
      </c>
    </row>
    <row r="7146" spans="1:6" x14ac:dyDescent="0.3">
      <c r="A7146" s="3"/>
      <c r="B7146" s="4"/>
      <c r="C7146" s="3"/>
      <c r="D7146" s="3">
        <f t="shared" si="277"/>
        <v>3900</v>
      </c>
      <c r="E7146" s="3"/>
      <c r="F7146" s="3">
        <f t="shared" si="276"/>
        <v>0</v>
      </c>
    </row>
    <row r="7147" spans="1:6" x14ac:dyDescent="0.3">
      <c r="A7147" s="3"/>
      <c r="B7147" s="4"/>
      <c r="C7147" s="3"/>
      <c r="D7147" s="3">
        <f t="shared" si="277"/>
        <v>4000</v>
      </c>
      <c r="E7147" s="3">
        <v>501</v>
      </c>
      <c r="F7147" s="3">
        <f t="shared" si="276"/>
        <v>381.56070774508754</v>
      </c>
    </row>
    <row r="7148" spans="1:6" x14ac:dyDescent="0.3">
      <c r="A7148" s="3"/>
      <c r="B7148" s="4"/>
      <c r="C7148" s="3"/>
      <c r="D7148" s="3">
        <f t="shared" si="277"/>
        <v>4100</v>
      </c>
      <c r="E7148" s="3"/>
      <c r="F7148" s="3">
        <f t="shared" si="276"/>
        <v>0</v>
      </c>
    </row>
    <row r="7149" spans="1:6" x14ac:dyDescent="0.3">
      <c r="A7149" s="3"/>
      <c r="B7149" s="4"/>
      <c r="C7149" s="3"/>
      <c r="D7149" s="3">
        <f t="shared" si="277"/>
        <v>4200</v>
      </c>
      <c r="E7149" s="3">
        <v>501</v>
      </c>
      <c r="F7149" s="3">
        <f t="shared" si="276"/>
        <v>400.63874313234197</v>
      </c>
    </row>
    <row r="7150" spans="1:6" x14ac:dyDescent="0.3">
      <c r="A7150" s="3"/>
      <c r="B7150" s="4"/>
      <c r="C7150" s="3"/>
      <c r="D7150" s="3">
        <f t="shared" si="277"/>
        <v>4300</v>
      </c>
      <c r="E7150" s="3"/>
      <c r="F7150" s="3">
        <f t="shared" si="276"/>
        <v>0</v>
      </c>
    </row>
    <row r="7151" spans="1:6" x14ac:dyDescent="0.3">
      <c r="A7151" s="3"/>
      <c r="B7151" s="4"/>
      <c r="C7151" s="3"/>
      <c r="D7151" s="3">
        <f t="shared" si="277"/>
        <v>4400</v>
      </c>
      <c r="E7151" s="3">
        <v>497</v>
      </c>
      <c r="F7151" s="3">
        <f t="shared" si="276"/>
        <v>416.36574635576721</v>
      </c>
    </row>
    <row r="7152" spans="1:6" x14ac:dyDescent="0.3">
      <c r="A7152" s="3"/>
      <c r="B7152" s="4"/>
      <c r="C7152" s="3"/>
      <c r="D7152" s="3">
        <f t="shared" si="277"/>
        <v>4500</v>
      </c>
      <c r="E7152" s="3"/>
      <c r="F7152" s="3">
        <f t="shared" si="276"/>
        <v>0</v>
      </c>
    </row>
    <row r="7153" spans="1:6" x14ac:dyDescent="0.3">
      <c r="A7153" s="3"/>
      <c r="B7153" s="4"/>
      <c r="C7153" s="3"/>
      <c r="D7153" s="3">
        <f t="shared" si="277"/>
        <v>4600</v>
      </c>
      <c r="E7153" s="3">
        <v>491</v>
      </c>
      <c r="F7153" s="3">
        <f t="shared" si="276"/>
        <v>430.03643438775191</v>
      </c>
    </row>
    <row r="7154" spans="1:6" x14ac:dyDescent="0.3">
      <c r="A7154" s="3"/>
      <c r="B7154" s="4"/>
      <c r="C7154" s="3"/>
      <c r="D7154" s="3">
        <f t="shared" si="277"/>
        <v>4700</v>
      </c>
      <c r="E7154" s="3"/>
      <c r="F7154" s="3">
        <f t="shared" si="276"/>
        <v>0</v>
      </c>
    </row>
    <row r="7155" spans="1:6" x14ac:dyDescent="0.3">
      <c r="A7155" s="3"/>
      <c r="B7155" s="4"/>
      <c r="C7155" s="3"/>
      <c r="D7155" s="3">
        <f t="shared" si="277"/>
        <v>4800</v>
      </c>
      <c r="E7155" s="3">
        <v>482</v>
      </c>
      <c r="F7155" s="3">
        <f t="shared" si="276"/>
        <v>440.50840989971789</v>
      </c>
    </row>
    <row r="7156" spans="1:6" x14ac:dyDescent="0.3">
      <c r="A7156" s="3"/>
      <c r="B7156" s="4"/>
      <c r="C7156" s="3"/>
      <c r="D7156" s="3">
        <f t="shared" si="277"/>
        <v>4900</v>
      </c>
      <c r="E7156" s="3"/>
      <c r="F7156" s="3">
        <f t="shared" si="276"/>
        <v>0</v>
      </c>
    </row>
    <row r="7157" spans="1:6" x14ac:dyDescent="0.3">
      <c r="A7157" s="3"/>
      <c r="B7157" s="4"/>
      <c r="C7157" s="3"/>
      <c r="D7157" s="3">
        <f t="shared" si="277"/>
        <v>5000</v>
      </c>
      <c r="E7157" s="3">
        <v>472</v>
      </c>
      <c r="F7157" s="3">
        <f t="shared" si="276"/>
        <v>449.34294924072191</v>
      </c>
    </row>
    <row r="7158" spans="1:6" x14ac:dyDescent="0.3">
      <c r="A7158" s="3"/>
      <c r="B7158" s="4"/>
      <c r="C7158" s="3"/>
      <c r="D7158" s="3">
        <f t="shared" si="277"/>
        <v>5100</v>
      </c>
      <c r="E7158" s="3"/>
      <c r="F7158" s="3">
        <f t="shared" si="276"/>
        <v>0</v>
      </c>
    </row>
    <row r="7159" spans="1:6" x14ac:dyDescent="0.3">
      <c r="A7159" s="3"/>
      <c r="B7159" s="4"/>
      <c r="C7159" s="3"/>
      <c r="D7159" s="3">
        <f t="shared" si="277"/>
        <v>5200</v>
      </c>
      <c r="E7159" s="3">
        <v>453</v>
      </c>
      <c r="F7159" s="3">
        <f t="shared" si="276"/>
        <v>448.50519119976462</v>
      </c>
    </row>
    <row r="7160" spans="1:6" x14ac:dyDescent="0.3">
      <c r="A7160" s="3"/>
      <c r="B7160" s="4"/>
      <c r="C7160" s="3"/>
      <c r="D7160" s="3">
        <f t="shared" si="277"/>
        <v>5300</v>
      </c>
      <c r="E7160" s="3"/>
      <c r="F7160" s="3">
        <f t="shared" si="276"/>
        <v>0</v>
      </c>
    </row>
    <row r="7161" spans="1:6" x14ac:dyDescent="0.3">
      <c r="A7161" s="3"/>
      <c r="B7161" s="4"/>
      <c r="C7161" s="3"/>
      <c r="D7161" s="3">
        <f t="shared" si="277"/>
        <v>5400</v>
      </c>
      <c r="E7161" s="3">
        <v>434</v>
      </c>
      <c r="F7161" s="3">
        <f t="shared" si="276"/>
        <v>446.22039654260846</v>
      </c>
    </row>
    <row r="7162" spans="1:6" x14ac:dyDescent="0.3">
      <c r="A7162" s="3"/>
      <c r="B7162" s="4"/>
      <c r="C7162" s="3"/>
      <c r="D7162" s="3">
        <f t="shared" si="277"/>
        <v>5500</v>
      </c>
      <c r="E7162" s="3"/>
      <c r="F7162" s="3">
        <f t="shared" si="276"/>
        <v>0</v>
      </c>
    </row>
    <row r="7163" spans="1:6" x14ac:dyDescent="0.3">
      <c r="A7163" s="3"/>
      <c r="B7163" s="4"/>
      <c r="C7163" s="3"/>
      <c r="D7163" s="3">
        <f t="shared" si="277"/>
        <v>5600</v>
      </c>
      <c r="E7163" s="3">
        <v>423</v>
      </c>
      <c r="F7163" s="3">
        <f t="shared" si="276"/>
        <v>451.01846532263647</v>
      </c>
    </row>
    <row r="7164" spans="1:6" x14ac:dyDescent="0.3">
      <c r="A7164" s="3"/>
      <c r="B7164" s="4"/>
      <c r="C7164" s="3"/>
      <c r="D7164" s="3">
        <f t="shared" si="277"/>
        <v>5700</v>
      </c>
      <c r="E7164" s="3"/>
      <c r="F7164" s="3">
        <f t="shared" si="276"/>
        <v>0</v>
      </c>
    </row>
    <row r="7165" spans="1:6" x14ac:dyDescent="0.3">
      <c r="A7165" s="3"/>
      <c r="B7165" s="4"/>
      <c r="C7165" s="3"/>
      <c r="D7165" s="3">
        <f t="shared" si="277"/>
        <v>5800</v>
      </c>
      <c r="E7165" s="3">
        <v>417</v>
      </c>
      <c r="F7165" s="3">
        <f t="shared" si="276"/>
        <v>460.50036314983475</v>
      </c>
    </row>
    <row r="7166" spans="1:6" x14ac:dyDescent="0.3">
      <c r="A7166" s="3"/>
      <c r="B7166" s="4"/>
      <c r="C7166" s="3"/>
      <c r="D7166" s="3">
        <f t="shared" si="277"/>
        <v>5900</v>
      </c>
      <c r="E7166" s="3"/>
      <c r="F7166" s="3">
        <f t="shared" si="276"/>
        <v>0</v>
      </c>
    </row>
    <row r="7167" spans="1:6" x14ac:dyDescent="0.3">
      <c r="A7167" s="3"/>
      <c r="B7167" s="4"/>
      <c r="C7167" s="3"/>
      <c r="D7167" s="3">
        <f t="shared" si="277"/>
        <v>6000</v>
      </c>
      <c r="E7167" s="3">
        <v>408</v>
      </c>
      <c r="F7167" s="3">
        <f t="shared" si="276"/>
        <v>466.09811005986745</v>
      </c>
    </row>
    <row r="7168" spans="1:6" x14ac:dyDescent="0.3">
      <c r="A7168" s="3"/>
      <c r="B7168" s="4"/>
      <c r="C7168" s="3"/>
      <c r="D7168" s="3">
        <f t="shared" si="277"/>
        <v>6100</v>
      </c>
      <c r="E7168" s="3"/>
      <c r="F7168" s="3">
        <f t="shared" si="276"/>
        <v>0</v>
      </c>
    </row>
    <row r="7169" spans="1:6" x14ac:dyDescent="0.3">
      <c r="A7169" s="3"/>
      <c r="B7169" s="4"/>
      <c r="C7169" s="3"/>
      <c r="D7169" s="3">
        <f t="shared" si="277"/>
        <v>6200</v>
      </c>
      <c r="E7169" s="3"/>
      <c r="F7169" s="3">
        <f t="shared" si="276"/>
        <v>0</v>
      </c>
    </row>
    <row r="7170" spans="1:6" x14ac:dyDescent="0.3">
      <c r="A7170" s="3"/>
      <c r="B7170" s="4"/>
      <c r="C7170" s="3"/>
      <c r="D7170" s="3">
        <f t="shared" si="277"/>
        <v>6300</v>
      </c>
      <c r="E7170" s="3"/>
      <c r="F7170" s="3">
        <f t="shared" si="276"/>
        <v>0</v>
      </c>
    </row>
    <row r="7171" spans="1:6" x14ac:dyDescent="0.3">
      <c r="A7171" s="3"/>
      <c r="B7171" s="4"/>
      <c r="C7171" s="3"/>
      <c r="D7171" s="3">
        <f t="shared" si="277"/>
        <v>6400</v>
      </c>
      <c r="E7171" s="3"/>
      <c r="F7171" s="3">
        <f t="shared" si="276"/>
        <v>0</v>
      </c>
    </row>
    <row r="7172" spans="1:6" x14ac:dyDescent="0.3">
      <c r="A7172" s="3"/>
      <c r="B7172" s="4"/>
      <c r="C7172" s="3"/>
      <c r="D7172" s="3">
        <f t="shared" si="277"/>
        <v>6500</v>
      </c>
      <c r="E7172" s="3"/>
      <c r="F7172" s="3">
        <f t="shared" si="276"/>
        <v>0</v>
      </c>
    </row>
    <row r="7173" spans="1:6" x14ac:dyDescent="0.3">
      <c r="A7173" s="3"/>
      <c r="B7173" s="4"/>
      <c r="C7173" s="3"/>
      <c r="D7173" s="3">
        <f t="shared" si="277"/>
        <v>6600</v>
      </c>
      <c r="E7173" s="3"/>
      <c r="F7173" s="3">
        <f t="shared" si="276"/>
        <v>0</v>
      </c>
    </row>
    <row r="7174" spans="1:6" x14ac:dyDescent="0.3">
      <c r="A7174" s="3"/>
      <c r="B7174" s="4"/>
      <c r="C7174" s="3"/>
      <c r="D7174" s="3">
        <f t="shared" si="277"/>
        <v>6700</v>
      </c>
      <c r="E7174" s="3"/>
      <c r="F7174" s="3">
        <f t="shared" si="276"/>
        <v>0</v>
      </c>
    </row>
    <row r="7175" spans="1:6" x14ac:dyDescent="0.3">
      <c r="A7175" s="3"/>
      <c r="B7175" s="4"/>
      <c r="C7175" s="3"/>
      <c r="D7175" s="3">
        <f t="shared" si="277"/>
        <v>6800</v>
      </c>
      <c r="E7175" s="3"/>
      <c r="F7175" s="3">
        <f t="shared" si="276"/>
        <v>0</v>
      </c>
    </row>
    <row r="7176" spans="1:6" x14ac:dyDescent="0.3">
      <c r="A7176" s="3"/>
      <c r="B7176" s="4"/>
      <c r="C7176" s="3"/>
      <c r="D7176" s="3">
        <f t="shared" si="277"/>
        <v>6900</v>
      </c>
      <c r="E7176" s="3"/>
      <c r="F7176" s="3">
        <f t="shared" si="276"/>
        <v>0</v>
      </c>
    </row>
    <row r="7177" spans="1:6" x14ac:dyDescent="0.3">
      <c r="A7177" s="3"/>
      <c r="B7177" s="4"/>
      <c r="C7177" s="3"/>
      <c r="D7177" s="3">
        <f t="shared" si="277"/>
        <v>7000</v>
      </c>
      <c r="E7177" s="3"/>
      <c r="F7177" s="3">
        <f t="shared" si="276"/>
        <v>0</v>
      </c>
    </row>
    <row r="7178" spans="1:6" x14ac:dyDescent="0.3">
      <c r="A7178" s="3"/>
      <c r="B7178" s="4" t="s">
        <v>59</v>
      </c>
      <c r="C7178" s="3" t="s">
        <v>204</v>
      </c>
      <c r="D7178" s="3" t="s">
        <v>272</v>
      </c>
      <c r="E7178" s="3">
        <v>3.9</v>
      </c>
    </row>
    <row r="7179" spans="1:6" x14ac:dyDescent="0.3">
      <c r="A7179" s="3"/>
      <c r="B7179" s="4"/>
      <c r="C7179" s="3">
        <v>8.77</v>
      </c>
      <c r="D7179" s="3" t="s">
        <v>273</v>
      </c>
      <c r="E7179" s="3">
        <v>4.3099999999999996</v>
      </c>
    </row>
    <row r="7180" spans="1:6" x14ac:dyDescent="0.3">
      <c r="A7180" s="3"/>
      <c r="B7180" s="4"/>
      <c r="C7180" s="3"/>
      <c r="D7180" s="4" t="s">
        <v>274</v>
      </c>
      <c r="E7180" s="3">
        <v>2.125</v>
      </c>
    </row>
    <row r="7181" spans="1:6" x14ac:dyDescent="0.3">
      <c r="A7181" s="3"/>
      <c r="B7181" s="4"/>
      <c r="C7181" s="3"/>
      <c r="D7181" s="4" t="s">
        <v>275</v>
      </c>
      <c r="E7181" s="3">
        <v>234</v>
      </c>
    </row>
    <row r="7182" spans="1:6" x14ac:dyDescent="0.3">
      <c r="A7182" s="3"/>
      <c r="B7182" s="4"/>
      <c r="C7182" s="3"/>
      <c r="D7182" s="4" t="s">
        <v>276</v>
      </c>
      <c r="E7182" s="3">
        <v>0.5</v>
      </c>
    </row>
    <row r="7183" spans="1:6" ht="28.8" x14ac:dyDescent="0.3">
      <c r="A7183" s="3"/>
      <c r="B7183" s="4"/>
      <c r="C7183" s="3"/>
      <c r="D7183" s="4" t="s">
        <v>277</v>
      </c>
      <c r="E7183" s="3">
        <v>455</v>
      </c>
    </row>
    <row r="7184" spans="1:6" x14ac:dyDescent="0.3">
      <c r="A7184" s="3"/>
      <c r="B7184" s="4"/>
      <c r="C7184" s="3"/>
      <c r="D7184" s="3">
        <v>2500</v>
      </c>
      <c r="E7184" s="3">
        <v>415</v>
      </c>
      <c r="F7184" s="3">
        <f>E7184*D7184*2*PI()/60/550</f>
        <v>197.53953806663094</v>
      </c>
    </row>
    <row r="7185" spans="1:6" x14ac:dyDescent="0.3">
      <c r="A7185" s="3"/>
      <c r="B7185" s="4"/>
      <c r="C7185" s="3"/>
      <c r="D7185" s="3">
        <f>2600</f>
        <v>2600</v>
      </c>
      <c r="E7185" s="3">
        <v>423</v>
      </c>
      <c r="F7185" s="3">
        <f t="shared" ref="F7185:F7229" si="278">E7185*D7185*2*PI()/60/550</f>
        <v>209.40143032836693</v>
      </c>
    </row>
    <row r="7186" spans="1:6" x14ac:dyDescent="0.3">
      <c r="A7186" s="3"/>
      <c r="B7186" s="4"/>
      <c r="C7186" s="3"/>
      <c r="D7186" s="3">
        <f t="shared" ref="D7186:D7229" si="279">D7185+100</f>
        <v>2700</v>
      </c>
      <c r="E7186" s="3">
        <v>429</v>
      </c>
      <c r="F7186" s="3">
        <f t="shared" si="278"/>
        <v>220.53980428200347</v>
      </c>
    </row>
    <row r="7187" spans="1:6" x14ac:dyDescent="0.3">
      <c r="A7187" s="3"/>
      <c r="B7187" s="4"/>
      <c r="C7187" s="3"/>
      <c r="D7187" s="3">
        <f t="shared" si="279"/>
        <v>2800</v>
      </c>
      <c r="E7187" s="3">
        <v>434</v>
      </c>
      <c r="F7187" s="3">
        <f t="shared" si="278"/>
        <v>231.37353894801919</v>
      </c>
    </row>
    <row r="7188" spans="1:6" x14ac:dyDescent="0.3">
      <c r="A7188" s="3"/>
      <c r="B7188" s="4"/>
      <c r="C7188" s="3"/>
      <c r="D7188" s="3">
        <f t="shared" si="279"/>
        <v>2900</v>
      </c>
      <c r="E7188" s="3">
        <v>440</v>
      </c>
      <c r="F7188" s="3">
        <f t="shared" si="278"/>
        <v>242.94983187761068</v>
      </c>
    </row>
    <row r="7189" spans="1:6" x14ac:dyDescent="0.3">
      <c r="A7189" s="3"/>
      <c r="B7189" s="4"/>
      <c r="C7189" s="3"/>
      <c r="D7189" s="3">
        <f>D7188+100</f>
        <v>3000</v>
      </c>
      <c r="E7189" s="3">
        <v>447</v>
      </c>
      <c r="F7189" s="3">
        <f t="shared" si="278"/>
        <v>255.32580293720684</v>
      </c>
    </row>
    <row r="7190" spans="1:6" x14ac:dyDescent="0.3">
      <c r="A7190" s="3"/>
      <c r="B7190" s="4"/>
      <c r="C7190" s="3"/>
      <c r="D7190" s="3">
        <f t="shared" si="279"/>
        <v>3100</v>
      </c>
      <c r="E7190" s="3">
        <v>455</v>
      </c>
      <c r="F7190" s="3">
        <f t="shared" si="278"/>
        <v>268.55857199323657</v>
      </c>
    </row>
    <row r="7191" spans="1:6" x14ac:dyDescent="0.3">
      <c r="A7191" s="3"/>
      <c r="B7191" s="4"/>
      <c r="C7191" s="3"/>
      <c r="D7191" s="3">
        <f t="shared" si="279"/>
        <v>3200</v>
      </c>
      <c r="E7191" s="3">
        <v>464</v>
      </c>
      <c r="F7191" s="3">
        <f t="shared" si="278"/>
        <v>282.70525891212878</v>
      </c>
    </row>
    <row r="7192" spans="1:6" x14ac:dyDescent="0.3">
      <c r="A7192" s="3"/>
      <c r="B7192" s="4"/>
      <c r="C7192" s="3"/>
      <c r="D7192" s="3">
        <f t="shared" si="279"/>
        <v>3300</v>
      </c>
      <c r="E7192" s="3">
        <v>471</v>
      </c>
      <c r="F7192" s="3">
        <f t="shared" si="278"/>
        <v>295.93802796815851</v>
      </c>
    </row>
    <row r="7193" spans="1:6" x14ac:dyDescent="0.3">
      <c r="A7193" s="3"/>
      <c r="B7193" s="4"/>
      <c r="C7193" s="3"/>
      <c r="D7193" s="3">
        <f t="shared" si="279"/>
        <v>3400</v>
      </c>
      <c r="E7193" s="3">
        <v>477</v>
      </c>
      <c r="F7193" s="3">
        <f t="shared" si="278"/>
        <v>308.78999791466219</v>
      </c>
    </row>
    <row r="7194" spans="1:6" x14ac:dyDescent="0.3">
      <c r="A7194" s="3"/>
      <c r="B7194" s="4"/>
      <c r="C7194" s="3"/>
      <c r="D7194" s="3">
        <f t="shared" si="279"/>
        <v>3500</v>
      </c>
      <c r="E7194" s="3">
        <v>483</v>
      </c>
      <c r="F7194" s="3">
        <f t="shared" si="278"/>
        <v>321.87044732688156</v>
      </c>
    </row>
    <row r="7195" spans="1:6" x14ac:dyDescent="0.3">
      <c r="A7195" s="3"/>
      <c r="B7195" s="4"/>
      <c r="C7195" s="3"/>
      <c r="D7195" s="3">
        <f t="shared" si="279"/>
        <v>3600</v>
      </c>
      <c r="E7195" s="3">
        <v>488</v>
      </c>
      <c r="F7195" s="3">
        <f t="shared" si="278"/>
        <v>334.49393780766962</v>
      </c>
    </row>
    <row r="7196" spans="1:6" x14ac:dyDescent="0.3">
      <c r="A7196" s="3"/>
      <c r="B7196" s="4"/>
      <c r="C7196" s="3"/>
      <c r="D7196" s="3">
        <f t="shared" si="279"/>
        <v>3700</v>
      </c>
      <c r="E7196" s="3">
        <v>491</v>
      </c>
      <c r="F7196" s="3">
        <f t="shared" si="278"/>
        <v>345.89887113797442</v>
      </c>
    </row>
    <row r="7197" spans="1:6" x14ac:dyDescent="0.3">
      <c r="A7197" s="3"/>
      <c r="B7197" s="4"/>
      <c r="C7197" s="3"/>
      <c r="D7197" s="3">
        <f t="shared" si="279"/>
        <v>3800</v>
      </c>
      <c r="E7197" s="3">
        <v>492</v>
      </c>
      <c r="F7197" s="3">
        <f t="shared" si="278"/>
        <v>355.97100758493798</v>
      </c>
    </row>
    <row r="7198" spans="1:6" x14ac:dyDescent="0.3">
      <c r="A7198" s="3"/>
      <c r="B7198" s="4"/>
      <c r="C7198" s="3"/>
      <c r="D7198" s="3">
        <f t="shared" si="279"/>
        <v>3900</v>
      </c>
      <c r="E7198" s="3">
        <v>494</v>
      </c>
      <c r="F7198" s="3">
        <f t="shared" si="278"/>
        <v>366.82378220643</v>
      </c>
    </row>
    <row r="7199" spans="1:6" x14ac:dyDescent="0.3">
      <c r="A7199" s="3"/>
      <c r="B7199" s="4"/>
      <c r="C7199" s="3"/>
      <c r="D7199" s="3">
        <f t="shared" si="279"/>
        <v>4000</v>
      </c>
      <c r="E7199" s="3">
        <v>495</v>
      </c>
      <c r="F7199" s="3">
        <f t="shared" si="278"/>
        <v>376.9911184307752</v>
      </c>
    </row>
    <row r="7200" spans="1:6" x14ac:dyDescent="0.3">
      <c r="A7200" s="3"/>
      <c r="B7200" s="4"/>
      <c r="C7200" s="3"/>
      <c r="D7200" s="3">
        <f t="shared" si="279"/>
        <v>4100</v>
      </c>
      <c r="E7200" s="3">
        <v>495</v>
      </c>
      <c r="F7200" s="3">
        <f t="shared" si="278"/>
        <v>386.41589639154455</v>
      </c>
    </row>
    <row r="7201" spans="1:6" x14ac:dyDescent="0.3">
      <c r="A7201" s="3"/>
      <c r="B7201" s="4"/>
      <c r="C7201" s="3"/>
      <c r="D7201" s="3">
        <f t="shared" si="279"/>
        <v>4200</v>
      </c>
      <c r="E7201" s="3">
        <v>492</v>
      </c>
      <c r="F7201" s="3">
        <f t="shared" si="278"/>
        <v>393.44163996229992</v>
      </c>
    </row>
    <row r="7202" spans="1:6" x14ac:dyDescent="0.3">
      <c r="A7202" s="3"/>
      <c r="B7202" s="4"/>
      <c r="C7202" s="3"/>
      <c r="D7202" s="3">
        <f t="shared" si="279"/>
        <v>4300</v>
      </c>
      <c r="E7202" s="3">
        <v>489</v>
      </c>
      <c r="F7202" s="3">
        <f t="shared" si="278"/>
        <v>400.35314380019747</v>
      </c>
    </row>
    <row r="7203" spans="1:6" x14ac:dyDescent="0.3">
      <c r="A7203" s="3"/>
      <c r="B7203" s="4"/>
      <c r="C7203" s="3"/>
      <c r="D7203" s="3">
        <f t="shared" si="279"/>
        <v>4400</v>
      </c>
      <c r="E7203" s="3">
        <v>485</v>
      </c>
      <c r="F7203" s="3">
        <f t="shared" si="278"/>
        <v>406.31264986427993</v>
      </c>
    </row>
    <row r="7204" spans="1:6" x14ac:dyDescent="0.3">
      <c r="A7204" s="3"/>
      <c r="B7204" s="4"/>
      <c r="C7204" s="3"/>
      <c r="D7204" s="3">
        <f t="shared" si="279"/>
        <v>4500</v>
      </c>
      <c r="E7204" s="3">
        <v>481</v>
      </c>
      <c r="F7204" s="3">
        <f t="shared" si="278"/>
        <v>412.11983628455192</v>
      </c>
    </row>
    <row r="7205" spans="1:6" x14ac:dyDescent="0.3">
      <c r="A7205" s="3"/>
      <c r="B7205" s="4"/>
      <c r="C7205" s="3"/>
      <c r="D7205" s="3">
        <f t="shared" si="279"/>
        <v>4600</v>
      </c>
      <c r="E7205" s="3">
        <v>479</v>
      </c>
      <c r="F7205" s="3">
        <f t="shared" si="278"/>
        <v>419.52637896483333</v>
      </c>
    </row>
    <row r="7206" spans="1:6" x14ac:dyDescent="0.3">
      <c r="A7206" s="3"/>
      <c r="B7206" s="4"/>
      <c r="C7206" s="3"/>
      <c r="D7206" s="3">
        <f t="shared" si="279"/>
        <v>4700</v>
      </c>
      <c r="E7206" s="3">
        <v>478</v>
      </c>
      <c r="F7206" s="3">
        <f t="shared" si="278"/>
        <v>427.75163973059574</v>
      </c>
    </row>
    <row r="7207" spans="1:6" x14ac:dyDescent="0.3">
      <c r="A7207" s="3"/>
      <c r="B7207" s="4"/>
      <c r="C7207" s="3"/>
      <c r="D7207" s="3">
        <f t="shared" si="279"/>
        <v>4800</v>
      </c>
      <c r="E7207" s="3">
        <v>476</v>
      </c>
      <c r="F7207" s="3">
        <f t="shared" si="278"/>
        <v>435.02490272254295</v>
      </c>
    </row>
    <row r="7208" spans="1:6" x14ac:dyDescent="0.3">
      <c r="A7208" s="3"/>
      <c r="B7208" s="4"/>
      <c r="C7208" s="3"/>
      <c r="D7208" s="3">
        <f t="shared" si="279"/>
        <v>4900</v>
      </c>
      <c r="E7208" s="3">
        <v>474</v>
      </c>
      <c r="F7208" s="3">
        <f t="shared" si="278"/>
        <v>442.22200589258506</v>
      </c>
    </row>
    <row r="7209" spans="1:6" x14ac:dyDescent="0.3">
      <c r="A7209" s="3"/>
      <c r="B7209" s="4"/>
      <c r="C7209" s="3"/>
      <c r="D7209" s="3">
        <f t="shared" si="279"/>
        <v>5000</v>
      </c>
      <c r="E7209" s="3">
        <v>469</v>
      </c>
      <c r="F7209" s="3">
        <f t="shared" si="278"/>
        <v>446.48695591927662</v>
      </c>
    </row>
    <row r="7210" spans="1:6" x14ac:dyDescent="0.3">
      <c r="A7210" s="3"/>
      <c r="B7210" s="4"/>
      <c r="C7210" s="3"/>
      <c r="D7210" s="3">
        <f t="shared" si="279"/>
        <v>5100</v>
      </c>
      <c r="E7210" s="3">
        <v>462</v>
      </c>
      <c r="F7210" s="3">
        <f t="shared" si="278"/>
        <v>448.61943093262249</v>
      </c>
    </row>
    <row r="7211" spans="1:6" x14ac:dyDescent="0.3">
      <c r="A7211" s="3"/>
      <c r="B7211" s="4"/>
      <c r="C7211" s="3"/>
      <c r="D7211" s="3">
        <f t="shared" si="279"/>
        <v>5200</v>
      </c>
      <c r="E7211" s="3">
        <v>456</v>
      </c>
      <c r="F7211" s="3">
        <f t="shared" si="278"/>
        <v>451.47542425406772</v>
      </c>
    </row>
    <row r="7212" spans="1:6" x14ac:dyDescent="0.3">
      <c r="A7212" s="3"/>
      <c r="B7212" s="4"/>
      <c r="C7212" s="3"/>
      <c r="D7212" s="3">
        <f t="shared" si="279"/>
        <v>5300</v>
      </c>
      <c r="E7212" s="3">
        <v>450</v>
      </c>
      <c r="F7212" s="3">
        <f t="shared" si="278"/>
        <v>454.10293810979732</v>
      </c>
    </row>
    <row r="7213" spans="1:6" x14ac:dyDescent="0.3">
      <c r="A7213" s="3"/>
      <c r="B7213" s="4"/>
      <c r="C7213" s="3"/>
      <c r="D7213" s="3">
        <f t="shared" si="279"/>
        <v>5400</v>
      </c>
      <c r="E7213" s="3">
        <v>444</v>
      </c>
      <c r="F7213" s="3">
        <f t="shared" si="278"/>
        <v>456.50197249981142</v>
      </c>
    </row>
    <row r="7214" spans="1:6" x14ac:dyDescent="0.3">
      <c r="A7214" s="3"/>
      <c r="B7214" s="4"/>
      <c r="C7214" s="3"/>
      <c r="D7214" s="3">
        <f t="shared" si="279"/>
        <v>5500</v>
      </c>
      <c r="E7214" s="3">
        <v>438</v>
      </c>
      <c r="F7214" s="3">
        <f t="shared" si="278"/>
        <v>458.67252742410983</v>
      </c>
    </row>
    <row r="7215" spans="1:6" x14ac:dyDescent="0.3">
      <c r="A7215" s="3"/>
      <c r="B7215" s="4"/>
      <c r="C7215" s="3"/>
      <c r="D7215" s="3">
        <f t="shared" si="279"/>
        <v>5600</v>
      </c>
      <c r="E7215" s="3">
        <v>431</v>
      </c>
      <c r="F7215" s="3">
        <f t="shared" si="278"/>
        <v>459.54836537601966</v>
      </c>
    </row>
    <row r="7216" spans="1:6" x14ac:dyDescent="0.3">
      <c r="A7216" s="3"/>
      <c r="B7216" s="4"/>
      <c r="C7216" s="3"/>
      <c r="D7216" s="3">
        <f t="shared" si="279"/>
        <v>5700</v>
      </c>
      <c r="E7216" s="3">
        <v>419</v>
      </c>
      <c r="F7216" s="3">
        <f t="shared" si="278"/>
        <v>454.73125664051531</v>
      </c>
    </row>
    <row r="7217" spans="1:6" x14ac:dyDescent="0.3">
      <c r="A7217" s="3"/>
      <c r="B7217" s="4"/>
      <c r="C7217" s="3"/>
      <c r="D7217" s="3">
        <f t="shared" si="279"/>
        <v>5800</v>
      </c>
      <c r="E7217" s="3">
        <v>408</v>
      </c>
      <c r="F7217" s="3">
        <f t="shared" si="278"/>
        <v>450.56150639120523</v>
      </c>
    </row>
    <row r="7218" spans="1:6" x14ac:dyDescent="0.3">
      <c r="A7218" s="3"/>
      <c r="B7218" s="4"/>
      <c r="C7218" s="3"/>
      <c r="D7218" s="3">
        <f t="shared" si="279"/>
        <v>5900</v>
      </c>
      <c r="E7218" s="3">
        <v>395</v>
      </c>
      <c r="F7218" s="3">
        <f t="shared" si="278"/>
        <v>443.72616237521288</v>
      </c>
    </row>
    <row r="7219" spans="1:6" x14ac:dyDescent="0.3">
      <c r="A7219" s="3"/>
      <c r="B7219" s="4"/>
      <c r="C7219" s="3"/>
      <c r="D7219" s="3">
        <f t="shared" si="279"/>
        <v>6000</v>
      </c>
      <c r="E7219" s="3">
        <v>383</v>
      </c>
      <c r="F7219" s="3">
        <f t="shared" si="278"/>
        <v>437.53817684541485</v>
      </c>
    </row>
    <row r="7220" spans="1:6" x14ac:dyDescent="0.3">
      <c r="A7220" s="3"/>
      <c r="B7220" s="4"/>
      <c r="C7220" s="3"/>
      <c r="D7220" s="3">
        <f t="shared" si="279"/>
        <v>6100</v>
      </c>
      <c r="E7220" s="3"/>
      <c r="F7220" s="3">
        <f t="shared" si="278"/>
        <v>0</v>
      </c>
    </row>
    <row r="7221" spans="1:6" x14ac:dyDescent="0.3">
      <c r="A7221" s="3"/>
      <c r="B7221" s="4"/>
      <c r="C7221" s="3"/>
      <c r="D7221" s="3">
        <f t="shared" si="279"/>
        <v>6200</v>
      </c>
      <c r="E7221" s="3"/>
      <c r="F7221" s="3">
        <f t="shared" si="278"/>
        <v>0</v>
      </c>
    </row>
    <row r="7222" spans="1:6" x14ac:dyDescent="0.3">
      <c r="A7222" s="3"/>
      <c r="B7222" s="4"/>
      <c r="C7222" s="3"/>
      <c r="D7222" s="3">
        <f t="shared" si="279"/>
        <v>6300</v>
      </c>
      <c r="E7222" s="3"/>
      <c r="F7222" s="3">
        <f t="shared" si="278"/>
        <v>0</v>
      </c>
    </row>
    <row r="7223" spans="1:6" x14ac:dyDescent="0.3">
      <c r="A7223" s="3"/>
      <c r="B7223" s="4"/>
      <c r="C7223" s="3"/>
      <c r="D7223" s="3">
        <f t="shared" si="279"/>
        <v>6400</v>
      </c>
      <c r="E7223" s="3"/>
      <c r="F7223" s="3">
        <f t="shared" si="278"/>
        <v>0</v>
      </c>
    </row>
    <row r="7224" spans="1:6" x14ac:dyDescent="0.3">
      <c r="A7224" s="3"/>
      <c r="B7224" s="4"/>
      <c r="C7224" s="3"/>
      <c r="D7224" s="3">
        <f t="shared" si="279"/>
        <v>6500</v>
      </c>
      <c r="E7224" s="3"/>
      <c r="F7224" s="3">
        <f t="shared" si="278"/>
        <v>0</v>
      </c>
    </row>
    <row r="7225" spans="1:6" x14ac:dyDescent="0.3">
      <c r="A7225" s="3"/>
      <c r="B7225" s="4"/>
      <c r="C7225" s="3"/>
      <c r="D7225" s="3">
        <f t="shared" si="279"/>
        <v>6600</v>
      </c>
      <c r="E7225" s="3"/>
      <c r="F7225" s="3">
        <f t="shared" si="278"/>
        <v>0</v>
      </c>
    </row>
    <row r="7226" spans="1:6" x14ac:dyDescent="0.3">
      <c r="A7226" s="3"/>
      <c r="B7226" s="4"/>
      <c r="C7226" s="3"/>
      <c r="D7226" s="3">
        <f t="shared" si="279"/>
        <v>6700</v>
      </c>
      <c r="E7226" s="3"/>
      <c r="F7226" s="3">
        <f t="shared" si="278"/>
        <v>0</v>
      </c>
    </row>
    <row r="7227" spans="1:6" x14ac:dyDescent="0.3">
      <c r="A7227" s="3"/>
      <c r="B7227" s="4"/>
      <c r="C7227" s="3"/>
      <c r="D7227" s="3">
        <f t="shared" si="279"/>
        <v>6800</v>
      </c>
      <c r="E7227" s="3"/>
      <c r="F7227" s="3">
        <f t="shared" si="278"/>
        <v>0</v>
      </c>
    </row>
    <row r="7228" spans="1:6" x14ac:dyDescent="0.3">
      <c r="A7228" s="3"/>
      <c r="B7228" s="4"/>
      <c r="C7228" s="3"/>
      <c r="D7228" s="3">
        <f t="shared" si="279"/>
        <v>6900</v>
      </c>
      <c r="E7228" s="3"/>
      <c r="F7228" s="3">
        <f t="shared" si="278"/>
        <v>0</v>
      </c>
    </row>
    <row r="7229" spans="1:6" x14ac:dyDescent="0.3">
      <c r="A7229" s="3"/>
      <c r="B7229" s="4"/>
      <c r="C7229" s="3"/>
      <c r="D7229" s="3">
        <f t="shared" si="279"/>
        <v>7000</v>
      </c>
      <c r="E7229" s="3"/>
      <c r="F7229" s="3">
        <f t="shared" si="278"/>
        <v>0</v>
      </c>
    </row>
    <row r="7230" spans="1:6" x14ac:dyDescent="0.3">
      <c r="A7230" s="3"/>
      <c r="B7230" s="4" t="s">
        <v>59</v>
      </c>
      <c r="C7230" s="3" t="s">
        <v>60</v>
      </c>
      <c r="D7230" s="3" t="s">
        <v>272</v>
      </c>
      <c r="E7230" s="3">
        <v>3.9</v>
      </c>
    </row>
    <row r="7231" spans="1:6" x14ac:dyDescent="0.3">
      <c r="A7231" s="3"/>
      <c r="B7231" s="4"/>
      <c r="C7231" s="3">
        <v>8.81</v>
      </c>
      <c r="D7231" s="3" t="s">
        <v>273</v>
      </c>
      <c r="E7231" s="3">
        <v>4.3099999999999996</v>
      </c>
    </row>
    <row r="7232" spans="1:6" x14ac:dyDescent="0.3">
      <c r="A7232" s="3"/>
      <c r="B7232" s="4"/>
      <c r="C7232" s="3"/>
      <c r="D7232" s="4" t="s">
        <v>274</v>
      </c>
      <c r="E7232" s="3">
        <v>2.125</v>
      </c>
    </row>
    <row r="7233" spans="1:6" x14ac:dyDescent="0.3">
      <c r="A7233" s="3"/>
      <c r="B7233" s="4"/>
      <c r="C7233" s="3"/>
      <c r="D7233" s="4" t="s">
        <v>275</v>
      </c>
      <c r="E7233" s="3">
        <v>234</v>
      </c>
    </row>
    <row r="7234" spans="1:6" x14ac:dyDescent="0.3">
      <c r="A7234" s="3"/>
      <c r="B7234" s="4"/>
      <c r="C7234" s="3"/>
      <c r="D7234" s="4" t="s">
        <v>276</v>
      </c>
      <c r="E7234" s="3">
        <v>0.5</v>
      </c>
    </row>
    <row r="7235" spans="1:6" ht="28.8" x14ac:dyDescent="0.3">
      <c r="A7235" s="3"/>
      <c r="B7235" s="4"/>
      <c r="C7235" s="3"/>
      <c r="D7235" s="4" t="s">
        <v>277</v>
      </c>
      <c r="E7235" s="3">
        <v>455</v>
      </c>
    </row>
    <row r="7236" spans="1:6" x14ac:dyDescent="0.3">
      <c r="A7236" s="3"/>
      <c r="B7236" s="4"/>
      <c r="C7236" s="3"/>
      <c r="D7236" s="3">
        <v>2500</v>
      </c>
      <c r="E7236" s="3">
        <v>427</v>
      </c>
      <c r="F7236" s="3">
        <f>E7236*D7236*2*PI()/60/550</f>
        <v>203.25152470952145</v>
      </c>
    </row>
    <row r="7237" spans="1:6" x14ac:dyDescent="0.3">
      <c r="A7237" s="3"/>
      <c r="B7237" s="4"/>
      <c r="C7237" s="3"/>
      <c r="D7237" s="3">
        <f>2600</f>
        <v>2600</v>
      </c>
      <c r="E7237" s="3">
        <v>434</v>
      </c>
      <c r="F7237" s="3">
        <f t="shared" ref="F7237:F7281" si="280">E7237*D7237*2*PI()/60/550</f>
        <v>214.84685759458927</v>
      </c>
    </row>
    <row r="7238" spans="1:6" x14ac:dyDescent="0.3">
      <c r="A7238" s="3"/>
      <c r="B7238" s="4"/>
      <c r="C7238" s="3"/>
      <c r="D7238" s="3">
        <f t="shared" ref="D7238:D7281" si="281">D7237+100</f>
        <v>2700</v>
      </c>
      <c r="E7238" s="3">
        <v>441</v>
      </c>
      <c r="F7238" s="3">
        <f t="shared" si="280"/>
        <v>226.70874985632526</v>
      </c>
    </row>
    <row r="7239" spans="1:6" x14ac:dyDescent="0.3">
      <c r="A7239" s="3"/>
      <c r="B7239" s="4"/>
      <c r="C7239" s="3"/>
      <c r="D7239" s="3">
        <f t="shared" si="281"/>
        <v>2800</v>
      </c>
      <c r="E7239" s="3">
        <v>448</v>
      </c>
      <c r="F7239" s="3">
        <f t="shared" si="280"/>
        <v>238.8372014947295</v>
      </c>
    </row>
    <row r="7240" spans="1:6" x14ac:dyDescent="0.3">
      <c r="A7240" s="3"/>
      <c r="B7240" s="4"/>
      <c r="C7240" s="3"/>
      <c r="D7240" s="3">
        <f t="shared" si="281"/>
        <v>2900</v>
      </c>
      <c r="E7240" s="3">
        <v>457</v>
      </c>
      <c r="F7240" s="3">
        <f t="shared" si="280"/>
        <v>252.33652992742745</v>
      </c>
    </row>
    <row r="7241" spans="1:6" x14ac:dyDescent="0.3">
      <c r="A7241" s="3"/>
      <c r="B7241" s="4"/>
      <c r="C7241" s="3"/>
      <c r="D7241" s="3">
        <f>D7240+100</f>
        <v>3000</v>
      </c>
      <c r="E7241" s="3">
        <v>466</v>
      </c>
      <c r="F7241" s="3">
        <f t="shared" si="280"/>
        <v>266.17857755869881</v>
      </c>
    </row>
    <row r="7242" spans="1:6" x14ac:dyDescent="0.3">
      <c r="A7242" s="3"/>
      <c r="B7242" s="4"/>
      <c r="C7242" s="3"/>
      <c r="D7242" s="3">
        <f t="shared" si="281"/>
        <v>3100</v>
      </c>
      <c r="E7242" s="3">
        <v>474</v>
      </c>
      <c r="F7242" s="3">
        <f t="shared" si="280"/>
        <v>279.77310576877829</v>
      </c>
    </row>
    <row r="7243" spans="1:6" x14ac:dyDescent="0.3">
      <c r="A7243" s="3"/>
      <c r="B7243" s="4"/>
      <c r="C7243" s="3"/>
      <c r="D7243" s="3">
        <f t="shared" si="281"/>
        <v>3200</v>
      </c>
      <c r="E7243" s="3">
        <v>383</v>
      </c>
      <c r="F7243" s="3">
        <f t="shared" si="280"/>
        <v>233.35369431755458</v>
      </c>
    </row>
    <row r="7244" spans="1:6" x14ac:dyDescent="0.3">
      <c r="A7244" s="3"/>
      <c r="B7244" s="4"/>
      <c r="C7244" s="3"/>
      <c r="D7244" s="3">
        <f t="shared" si="281"/>
        <v>3300</v>
      </c>
      <c r="E7244" s="3">
        <v>492</v>
      </c>
      <c r="F7244" s="3">
        <f t="shared" si="280"/>
        <v>309.13271711323563</v>
      </c>
    </row>
    <row r="7245" spans="1:6" x14ac:dyDescent="0.3">
      <c r="A7245" s="3"/>
      <c r="B7245" s="4"/>
      <c r="C7245" s="3"/>
      <c r="D7245" s="3">
        <f t="shared" si="281"/>
        <v>3400</v>
      </c>
      <c r="E7245" s="3">
        <v>501</v>
      </c>
      <c r="F7245" s="3">
        <f t="shared" si="280"/>
        <v>324.32660158332448</v>
      </c>
    </row>
    <row r="7246" spans="1:6" x14ac:dyDescent="0.3">
      <c r="A7246" s="3"/>
      <c r="B7246" s="4"/>
      <c r="C7246" s="3"/>
      <c r="D7246" s="3">
        <f t="shared" si="281"/>
        <v>3500</v>
      </c>
      <c r="E7246" s="3">
        <v>508</v>
      </c>
      <c r="F7246" s="3">
        <f t="shared" si="280"/>
        <v>338.53040836864557</v>
      </c>
    </row>
    <row r="7247" spans="1:6" x14ac:dyDescent="0.3">
      <c r="A7247" s="3"/>
      <c r="B7247" s="4"/>
      <c r="C7247" s="3"/>
      <c r="D7247" s="3">
        <f t="shared" si="281"/>
        <v>3600</v>
      </c>
      <c r="E7247" s="3">
        <v>513</v>
      </c>
      <c r="F7247" s="3">
        <f t="shared" si="280"/>
        <v>351.62989773634121</v>
      </c>
    </row>
    <row r="7248" spans="1:6" x14ac:dyDescent="0.3">
      <c r="A7248" s="3"/>
      <c r="B7248" s="4"/>
      <c r="C7248" s="3"/>
      <c r="D7248" s="3">
        <f t="shared" si="281"/>
        <v>3700</v>
      </c>
      <c r="E7248" s="3">
        <v>516</v>
      </c>
      <c r="F7248" s="3">
        <f t="shared" si="280"/>
        <v>363.51082995355353</v>
      </c>
    </row>
    <row r="7249" spans="1:6" x14ac:dyDescent="0.3">
      <c r="A7249" s="3"/>
      <c r="B7249" s="4"/>
      <c r="C7249" s="3"/>
      <c r="D7249" s="3">
        <f t="shared" si="281"/>
        <v>3800</v>
      </c>
      <c r="E7249" s="3">
        <v>518</v>
      </c>
      <c r="F7249" s="3">
        <f t="shared" si="280"/>
        <v>374.78248359552413</v>
      </c>
    </row>
    <row r="7250" spans="1:6" x14ac:dyDescent="0.3">
      <c r="A7250" s="3"/>
      <c r="B7250" s="4"/>
      <c r="C7250" s="3"/>
      <c r="D7250" s="3">
        <f t="shared" si="281"/>
        <v>3900</v>
      </c>
      <c r="E7250" s="3">
        <v>519</v>
      </c>
      <c r="F7250" s="3">
        <f t="shared" si="280"/>
        <v>385.38773879582425</v>
      </c>
    </row>
    <row r="7251" spans="1:6" x14ac:dyDescent="0.3">
      <c r="A7251" s="3"/>
      <c r="B7251" s="4"/>
      <c r="C7251" s="3"/>
      <c r="D7251" s="3">
        <f t="shared" si="281"/>
        <v>4000</v>
      </c>
      <c r="E7251" s="3">
        <v>519</v>
      </c>
      <c r="F7251" s="3">
        <f t="shared" si="280"/>
        <v>395.2694756880249</v>
      </c>
    </row>
    <row r="7252" spans="1:6" x14ac:dyDescent="0.3">
      <c r="A7252" s="3"/>
      <c r="B7252" s="4"/>
      <c r="C7252" s="3"/>
      <c r="D7252" s="3">
        <f t="shared" si="281"/>
        <v>4100</v>
      </c>
      <c r="E7252" s="3">
        <v>518</v>
      </c>
      <c r="F7252" s="3">
        <f t="shared" si="280"/>
        <v>404.37057440569714</v>
      </c>
    </row>
    <row r="7253" spans="1:6" x14ac:dyDescent="0.3">
      <c r="A7253" s="3"/>
      <c r="B7253" s="4"/>
      <c r="C7253" s="3"/>
      <c r="D7253" s="3">
        <f t="shared" si="281"/>
        <v>4200</v>
      </c>
      <c r="E7253" s="3">
        <v>518</v>
      </c>
      <c r="F7253" s="3">
        <f t="shared" si="280"/>
        <v>414.23327134242146</v>
      </c>
    </row>
    <row r="7254" spans="1:6" x14ac:dyDescent="0.3">
      <c r="A7254" s="3"/>
      <c r="B7254" s="4"/>
      <c r="C7254" s="3"/>
      <c r="D7254" s="3">
        <f t="shared" si="281"/>
        <v>4300</v>
      </c>
      <c r="E7254" s="3">
        <v>518</v>
      </c>
      <c r="F7254" s="3">
        <f t="shared" si="280"/>
        <v>424.09596827914578</v>
      </c>
    </row>
    <row r="7255" spans="1:6" x14ac:dyDescent="0.3">
      <c r="A7255" s="3"/>
      <c r="B7255" s="4"/>
      <c r="C7255" s="3"/>
      <c r="D7255" s="3">
        <f t="shared" si="281"/>
        <v>4400</v>
      </c>
      <c r="E7255" s="3">
        <v>519</v>
      </c>
      <c r="F7255" s="3">
        <f t="shared" si="280"/>
        <v>434.79642325682732</v>
      </c>
    </row>
    <row r="7256" spans="1:6" x14ac:dyDescent="0.3">
      <c r="A7256" s="3"/>
      <c r="B7256" s="4"/>
      <c r="C7256" s="3"/>
      <c r="D7256" s="3">
        <f t="shared" si="281"/>
        <v>4500</v>
      </c>
      <c r="E7256" s="3">
        <v>519</v>
      </c>
      <c r="F7256" s="3">
        <f t="shared" si="280"/>
        <v>444.67816014902803</v>
      </c>
    </row>
    <row r="7257" spans="1:6" x14ac:dyDescent="0.3">
      <c r="A7257" s="3"/>
      <c r="B7257" s="4"/>
      <c r="C7257" s="3"/>
      <c r="D7257" s="3">
        <f t="shared" si="281"/>
        <v>4600</v>
      </c>
      <c r="E7257" s="3">
        <v>518</v>
      </c>
      <c r="F7257" s="3">
        <f t="shared" si="280"/>
        <v>453.68405908931874</v>
      </c>
    </row>
    <row r="7258" spans="1:6" x14ac:dyDescent="0.3">
      <c r="A7258" s="3"/>
      <c r="B7258" s="4"/>
      <c r="C7258" s="3"/>
      <c r="D7258" s="3">
        <f t="shared" si="281"/>
        <v>4700</v>
      </c>
      <c r="E7258" s="3">
        <v>515</v>
      </c>
      <c r="F7258" s="3">
        <f t="shared" si="280"/>
        <v>460.86212230388446</v>
      </c>
    </row>
    <row r="7259" spans="1:6" x14ac:dyDescent="0.3">
      <c r="A7259" s="3"/>
      <c r="B7259" s="4"/>
      <c r="C7259" s="3"/>
      <c r="D7259" s="3">
        <f t="shared" si="281"/>
        <v>4800</v>
      </c>
      <c r="E7259" s="3">
        <v>512</v>
      </c>
      <c r="F7259" s="3">
        <f t="shared" si="280"/>
        <v>467.92594578559243</v>
      </c>
    </row>
    <row r="7260" spans="1:6" x14ac:dyDescent="0.3">
      <c r="A7260" s="3"/>
      <c r="B7260" s="4"/>
      <c r="C7260" s="3"/>
      <c r="D7260" s="3">
        <f t="shared" si="281"/>
        <v>4900</v>
      </c>
      <c r="E7260" s="3">
        <v>508</v>
      </c>
      <c r="F7260" s="3">
        <f t="shared" si="280"/>
        <v>473.94257171610383</v>
      </c>
    </row>
    <row r="7261" spans="1:6" x14ac:dyDescent="0.3">
      <c r="A7261" s="3"/>
      <c r="B7261" s="4"/>
      <c r="C7261" s="3"/>
      <c r="D7261" s="3">
        <f t="shared" si="281"/>
        <v>5000</v>
      </c>
      <c r="E7261" s="3">
        <v>505</v>
      </c>
      <c r="F7261" s="3">
        <f t="shared" si="280"/>
        <v>480.75887577661979</v>
      </c>
    </row>
    <row r="7262" spans="1:6" x14ac:dyDescent="0.3">
      <c r="A7262" s="3"/>
      <c r="B7262" s="4"/>
      <c r="C7262" s="3"/>
      <c r="D7262" s="3">
        <f t="shared" si="281"/>
        <v>5100</v>
      </c>
      <c r="E7262" s="3">
        <v>502</v>
      </c>
      <c r="F7262" s="3">
        <f t="shared" si="280"/>
        <v>487.46094010427805</v>
      </c>
    </row>
    <row r="7263" spans="1:6" x14ac:dyDescent="0.3">
      <c r="A7263" s="3"/>
      <c r="B7263" s="4"/>
      <c r="C7263" s="3"/>
      <c r="D7263" s="3">
        <f t="shared" si="281"/>
        <v>5200</v>
      </c>
      <c r="E7263" s="3">
        <v>498</v>
      </c>
      <c r="F7263" s="3">
        <f t="shared" si="280"/>
        <v>493.05868701431086</v>
      </c>
    </row>
    <row r="7264" spans="1:6" x14ac:dyDescent="0.3">
      <c r="A7264" s="3"/>
      <c r="B7264" s="4"/>
      <c r="C7264" s="3"/>
      <c r="D7264" s="3">
        <f t="shared" si="281"/>
        <v>5300</v>
      </c>
      <c r="E7264" s="3">
        <v>494</v>
      </c>
      <c r="F7264" s="3">
        <f t="shared" si="280"/>
        <v>498.50411428053314</v>
      </c>
    </row>
    <row r="7265" spans="1:6" x14ac:dyDescent="0.3">
      <c r="A7265" s="3"/>
      <c r="B7265" s="4"/>
      <c r="C7265" s="3"/>
      <c r="D7265" s="3">
        <f t="shared" si="281"/>
        <v>5400</v>
      </c>
      <c r="E7265" s="3">
        <v>488</v>
      </c>
      <c r="F7265" s="3">
        <f t="shared" si="280"/>
        <v>501.74090671150446</v>
      </c>
    </row>
    <row r="7266" spans="1:6" x14ac:dyDescent="0.3">
      <c r="A7266" s="3"/>
      <c r="B7266" s="4"/>
      <c r="C7266" s="3"/>
      <c r="D7266" s="3">
        <f t="shared" si="281"/>
        <v>5500</v>
      </c>
      <c r="E7266" s="3">
        <v>479</v>
      </c>
      <c r="F7266" s="3">
        <f t="shared" si="280"/>
        <v>501.60762702317032</v>
      </c>
    </row>
    <row r="7267" spans="1:6" x14ac:dyDescent="0.3">
      <c r="A7267" s="3"/>
      <c r="B7267" s="4"/>
      <c r="C7267" s="3"/>
      <c r="D7267" s="3">
        <f t="shared" si="281"/>
        <v>5600</v>
      </c>
      <c r="E7267" s="3">
        <v>469</v>
      </c>
      <c r="F7267" s="3">
        <f t="shared" si="280"/>
        <v>500.06539062958984</v>
      </c>
    </row>
    <row r="7268" spans="1:6" x14ac:dyDescent="0.3">
      <c r="A7268" s="3"/>
      <c r="B7268" s="4"/>
      <c r="C7268" s="3"/>
      <c r="D7268" s="3">
        <f t="shared" si="281"/>
        <v>5700</v>
      </c>
      <c r="E7268" s="3">
        <v>458</v>
      </c>
      <c r="F7268" s="3">
        <f t="shared" si="280"/>
        <v>497.05707766433414</v>
      </c>
    </row>
    <row r="7269" spans="1:6" x14ac:dyDescent="0.3">
      <c r="A7269" s="3"/>
      <c r="B7269" s="4"/>
      <c r="C7269" s="3"/>
      <c r="D7269" s="3">
        <f t="shared" si="281"/>
        <v>5800</v>
      </c>
      <c r="E7269" s="3">
        <v>444</v>
      </c>
      <c r="F7269" s="3">
        <f t="shared" si="280"/>
        <v>490.31693342572333</v>
      </c>
    </row>
    <row r="7270" spans="1:6" x14ac:dyDescent="0.3">
      <c r="A7270" s="3"/>
      <c r="B7270" s="4"/>
      <c r="C7270" s="3"/>
      <c r="D7270" s="3">
        <f t="shared" si="281"/>
        <v>5900</v>
      </c>
      <c r="E7270" s="3">
        <v>433</v>
      </c>
      <c r="F7270" s="3">
        <f t="shared" si="280"/>
        <v>486.41374255308153</v>
      </c>
    </row>
    <row r="7271" spans="1:6" x14ac:dyDescent="0.3">
      <c r="A7271" s="3"/>
      <c r="B7271" s="4"/>
      <c r="C7271" s="3"/>
      <c r="D7271" s="3">
        <f t="shared" si="281"/>
        <v>6000</v>
      </c>
      <c r="E7271" s="3">
        <v>419</v>
      </c>
      <c r="F7271" s="3">
        <f t="shared" si="280"/>
        <v>478.6644806742267</v>
      </c>
    </row>
    <row r="7272" spans="1:6" x14ac:dyDescent="0.3">
      <c r="A7272" s="3"/>
      <c r="B7272" s="4"/>
      <c r="C7272" s="3"/>
      <c r="D7272" s="3">
        <f t="shared" si="281"/>
        <v>6100</v>
      </c>
      <c r="E7272" s="3"/>
      <c r="F7272" s="3">
        <f t="shared" si="280"/>
        <v>0</v>
      </c>
    </row>
    <row r="7273" spans="1:6" x14ac:dyDescent="0.3">
      <c r="A7273" s="3"/>
      <c r="B7273" s="4"/>
      <c r="C7273" s="3"/>
      <c r="D7273" s="3">
        <f t="shared" si="281"/>
        <v>6200</v>
      </c>
      <c r="E7273" s="3"/>
      <c r="F7273" s="3">
        <f t="shared" si="280"/>
        <v>0</v>
      </c>
    </row>
    <row r="7274" spans="1:6" x14ac:dyDescent="0.3">
      <c r="A7274" s="3"/>
      <c r="B7274" s="4"/>
      <c r="C7274" s="3"/>
      <c r="D7274" s="3">
        <f t="shared" si="281"/>
        <v>6300</v>
      </c>
      <c r="E7274" s="3"/>
      <c r="F7274" s="3">
        <f t="shared" si="280"/>
        <v>0</v>
      </c>
    </row>
    <row r="7275" spans="1:6" x14ac:dyDescent="0.3">
      <c r="A7275" s="3"/>
      <c r="B7275" s="4"/>
      <c r="C7275" s="3"/>
      <c r="D7275" s="3">
        <f t="shared" si="281"/>
        <v>6400</v>
      </c>
      <c r="E7275" s="3"/>
      <c r="F7275" s="3">
        <f t="shared" si="280"/>
        <v>0</v>
      </c>
    </row>
    <row r="7276" spans="1:6" x14ac:dyDescent="0.3">
      <c r="A7276" s="3"/>
      <c r="B7276" s="4"/>
      <c r="C7276" s="3"/>
      <c r="D7276" s="3">
        <f t="shared" si="281"/>
        <v>6500</v>
      </c>
      <c r="E7276" s="3"/>
      <c r="F7276" s="3">
        <f t="shared" si="280"/>
        <v>0</v>
      </c>
    </row>
    <row r="7277" spans="1:6" x14ac:dyDescent="0.3">
      <c r="A7277" s="3"/>
      <c r="B7277" s="4"/>
      <c r="C7277" s="3"/>
      <c r="D7277" s="3">
        <f t="shared" si="281"/>
        <v>6600</v>
      </c>
      <c r="E7277" s="3"/>
      <c r="F7277" s="3">
        <f t="shared" si="280"/>
        <v>0</v>
      </c>
    </row>
    <row r="7278" spans="1:6" x14ac:dyDescent="0.3">
      <c r="A7278" s="3"/>
      <c r="B7278" s="4"/>
      <c r="C7278" s="3"/>
      <c r="D7278" s="3">
        <f t="shared" si="281"/>
        <v>6700</v>
      </c>
      <c r="E7278" s="3"/>
      <c r="F7278" s="3">
        <f t="shared" si="280"/>
        <v>0</v>
      </c>
    </row>
    <row r="7279" spans="1:6" x14ac:dyDescent="0.3">
      <c r="A7279" s="3"/>
      <c r="B7279" s="4"/>
      <c r="C7279" s="3"/>
      <c r="D7279" s="3">
        <f t="shared" si="281"/>
        <v>6800</v>
      </c>
      <c r="E7279" s="3"/>
      <c r="F7279" s="3">
        <f t="shared" si="280"/>
        <v>0</v>
      </c>
    </row>
    <row r="7280" spans="1:6" x14ac:dyDescent="0.3">
      <c r="A7280" s="3"/>
      <c r="B7280" s="4"/>
      <c r="C7280" s="3"/>
      <c r="D7280" s="3">
        <f t="shared" si="281"/>
        <v>6900</v>
      </c>
      <c r="E7280" s="3"/>
      <c r="F7280" s="3">
        <f t="shared" si="280"/>
        <v>0</v>
      </c>
    </row>
    <row r="7281" spans="1:6" x14ac:dyDescent="0.3">
      <c r="A7281" s="3"/>
      <c r="B7281" s="4"/>
      <c r="C7281" s="3"/>
      <c r="D7281" s="3">
        <f t="shared" si="281"/>
        <v>7000</v>
      </c>
      <c r="E7281" s="3"/>
      <c r="F7281" s="3">
        <f t="shared" si="280"/>
        <v>0</v>
      </c>
    </row>
    <row r="7282" spans="1:6" ht="43.2" x14ac:dyDescent="0.3">
      <c r="A7282" s="3"/>
      <c r="B7282" s="4" t="s">
        <v>59</v>
      </c>
      <c r="C7282" s="4" t="s">
        <v>115</v>
      </c>
      <c r="D7282" s="3" t="s">
        <v>272</v>
      </c>
      <c r="E7282" s="3">
        <v>3.9</v>
      </c>
    </row>
    <row r="7283" spans="1:6" x14ac:dyDescent="0.3">
      <c r="A7283" s="3"/>
      <c r="B7283" s="4"/>
      <c r="C7283" s="3">
        <v>8.81</v>
      </c>
      <c r="D7283" s="3" t="s">
        <v>273</v>
      </c>
      <c r="E7283" s="3">
        <v>4.3099999999999996</v>
      </c>
    </row>
    <row r="7284" spans="1:6" x14ac:dyDescent="0.3">
      <c r="A7284" s="3"/>
      <c r="B7284" s="4"/>
      <c r="C7284" s="3"/>
      <c r="D7284" s="4" t="s">
        <v>274</v>
      </c>
      <c r="E7284" s="3">
        <v>2.125</v>
      </c>
    </row>
    <row r="7285" spans="1:6" x14ac:dyDescent="0.3">
      <c r="A7285" s="3"/>
      <c r="B7285" s="4"/>
      <c r="C7285" s="3"/>
      <c r="D7285" s="4" t="s">
        <v>275</v>
      </c>
      <c r="E7285" s="3">
        <v>218</v>
      </c>
    </row>
    <row r="7286" spans="1:6" x14ac:dyDescent="0.3">
      <c r="A7286" s="3"/>
      <c r="B7286" s="4"/>
      <c r="C7286" s="3"/>
      <c r="D7286" s="4" t="s">
        <v>276</v>
      </c>
      <c r="E7286" s="3">
        <v>0.45900000000000002</v>
      </c>
    </row>
    <row r="7287" spans="1:6" ht="28.8" x14ac:dyDescent="0.3">
      <c r="A7287" s="3"/>
      <c r="B7287" s="4"/>
      <c r="C7287" s="3"/>
      <c r="D7287" s="4" t="s">
        <v>277</v>
      </c>
      <c r="E7287" s="3">
        <v>455</v>
      </c>
    </row>
    <row r="7288" spans="1:6" x14ac:dyDescent="0.3">
      <c r="A7288" s="3"/>
      <c r="B7288" s="4"/>
      <c r="C7288" s="3"/>
      <c r="D7288" s="3">
        <v>2500</v>
      </c>
      <c r="E7288" s="3">
        <v>460</v>
      </c>
      <c r="F7288" s="3">
        <f>E7288*D7288*2*PI()/60/550</f>
        <v>218.95948797747042</v>
      </c>
    </row>
    <row r="7289" spans="1:6" x14ac:dyDescent="0.3">
      <c r="A7289" s="3"/>
      <c r="B7289" s="4"/>
      <c r="C7289" s="3"/>
      <c r="D7289" s="3">
        <f>2600</f>
        <v>2600</v>
      </c>
      <c r="E7289" s="3">
        <v>470</v>
      </c>
      <c r="F7289" s="3">
        <f t="shared" ref="F7289:F7333" si="282">E7289*D7289*2*PI()/60/550</f>
        <v>232.66825592040769</v>
      </c>
    </row>
    <row r="7290" spans="1:6" x14ac:dyDescent="0.3">
      <c r="A7290" s="3"/>
      <c r="B7290" s="4"/>
      <c r="C7290" s="3"/>
      <c r="D7290" s="3">
        <f t="shared" ref="D7290:D7333" si="283">D7289+100</f>
        <v>2700</v>
      </c>
      <c r="E7290" s="3">
        <v>480</v>
      </c>
      <c r="F7290" s="3">
        <f t="shared" si="282"/>
        <v>246.75782297287105</v>
      </c>
    </row>
    <row r="7291" spans="1:6" x14ac:dyDescent="0.3">
      <c r="A7291" s="3"/>
      <c r="B7291" s="4"/>
      <c r="C7291" s="3"/>
      <c r="D7291" s="3">
        <f t="shared" si="283"/>
        <v>2800</v>
      </c>
      <c r="E7291" s="3">
        <v>490</v>
      </c>
      <c r="F7291" s="3">
        <f t="shared" si="282"/>
        <v>261.22818913486037</v>
      </c>
    </row>
    <row r="7292" spans="1:6" x14ac:dyDescent="0.3">
      <c r="A7292" s="3"/>
      <c r="B7292" s="4"/>
      <c r="C7292" s="3"/>
      <c r="D7292" s="3">
        <f t="shared" si="283"/>
        <v>2900</v>
      </c>
      <c r="E7292" s="3">
        <v>500</v>
      </c>
      <c r="F7292" s="3">
        <f t="shared" si="282"/>
        <v>276.07935440637578</v>
      </c>
    </row>
    <row r="7293" spans="1:6" x14ac:dyDescent="0.3">
      <c r="A7293" s="3"/>
      <c r="B7293" s="4"/>
      <c r="C7293" s="3"/>
      <c r="D7293" s="3">
        <f>D7292+100</f>
        <v>3000</v>
      </c>
      <c r="E7293" s="3">
        <v>510</v>
      </c>
      <c r="F7293" s="3">
        <f t="shared" si="282"/>
        <v>291.31131878741718</v>
      </c>
    </row>
    <row r="7294" spans="1:6" x14ac:dyDescent="0.3">
      <c r="A7294" s="3"/>
      <c r="B7294" s="4"/>
      <c r="C7294" s="3"/>
      <c r="D7294" s="3">
        <f t="shared" si="283"/>
        <v>3100</v>
      </c>
      <c r="E7294" s="3">
        <v>520</v>
      </c>
      <c r="F7294" s="3">
        <f t="shared" si="282"/>
        <v>306.92408227798461</v>
      </c>
    </row>
    <row r="7295" spans="1:6" x14ac:dyDescent="0.3">
      <c r="A7295" s="3"/>
      <c r="B7295" s="4"/>
      <c r="C7295" s="3"/>
      <c r="D7295" s="3">
        <f t="shared" si="283"/>
        <v>3200</v>
      </c>
      <c r="E7295" s="3">
        <v>530</v>
      </c>
      <c r="F7295" s="3">
        <f t="shared" si="282"/>
        <v>322.91764487807814</v>
      </c>
    </row>
    <row r="7296" spans="1:6" x14ac:dyDescent="0.3">
      <c r="A7296" s="3"/>
      <c r="B7296" s="4"/>
      <c r="C7296" s="3"/>
      <c r="D7296" s="3">
        <f t="shared" si="283"/>
        <v>3300</v>
      </c>
      <c r="E7296" s="3">
        <v>535</v>
      </c>
      <c r="F7296" s="3">
        <f t="shared" si="282"/>
        <v>336.15041393410786</v>
      </c>
    </row>
    <row r="7297" spans="1:6" x14ac:dyDescent="0.3">
      <c r="A7297" s="3"/>
      <c r="B7297" s="4"/>
      <c r="C7297" s="3"/>
      <c r="D7297" s="3">
        <f t="shared" si="283"/>
        <v>3400</v>
      </c>
      <c r="E7297" s="3">
        <v>540</v>
      </c>
      <c r="F7297" s="3">
        <f t="shared" si="282"/>
        <v>349.5735825449006</v>
      </c>
    </row>
    <row r="7298" spans="1:6" x14ac:dyDescent="0.3">
      <c r="A7298" s="3"/>
      <c r="B7298" s="4"/>
      <c r="C7298" s="3"/>
      <c r="D7298" s="3">
        <f t="shared" si="283"/>
        <v>3500</v>
      </c>
      <c r="E7298" s="3">
        <v>540</v>
      </c>
      <c r="F7298" s="3">
        <f t="shared" si="282"/>
        <v>359.85515850210362</v>
      </c>
    </row>
    <row r="7299" spans="1:6" x14ac:dyDescent="0.3">
      <c r="A7299" s="3"/>
      <c r="B7299" s="4"/>
      <c r="C7299" s="3"/>
      <c r="D7299" s="3">
        <f t="shared" si="283"/>
        <v>3600</v>
      </c>
      <c r="E7299" s="3">
        <v>540</v>
      </c>
      <c r="F7299" s="3">
        <f t="shared" si="282"/>
        <v>370.13673445930652</v>
      </c>
    </row>
    <row r="7300" spans="1:6" x14ac:dyDescent="0.3">
      <c r="A7300" s="3"/>
      <c r="B7300" s="4"/>
      <c r="C7300" s="3"/>
      <c r="D7300" s="3">
        <f t="shared" si="283"/>
        <v>3700</v>
      </c>
      <c r="E7300" s="3">
        <v>540</v>
      </c>
      <c r="F7300" s="3">
        <f t="shared" si="282"/>
        <v>380.41831041650948</v>
      </c>
    </row>
    <row r="7301" spans="1:6" x14ac:dyDescent="0.3">
      <c r="A7301" s="3"/>
      <c r="B7301" s="4"/>
      <c r="C7301" s="3"/>
      <c r="D7301" s="3">
        <f t="shared" si="283"/>
        <v>3800</v>
      </c>
      <c r="E7301" s="3">
        <v>530</v>
      </c>
      <c r="F7301" s="3">
        <f t="shared" si="282"/>
        <v>383.46470329271779</v>
      </c>
    </row>
    <row r="7302" spans="1:6" x14ac:dyDescent="0.3">
      <c r="A7302" s="3"/>
      <c r="B7302" s="4"/>
      <c r="C7302" s="3"/>
      <c r="D7302" s="3">
        <f t="shared" si="283"/>
        <v>3900</v>
      </c>
      <c r="E7302" s="3">
        <v>525</v>
      </c>
      <c r="F7302" s="3">
        <f t="shared" si="282"/>
        <v>389.84308837727889</v>
      </c>
    </row>
    <row r="7303" spans="1:6" x14ac:dyDescent="0.3">
      <c r="A7303" s="3"/>
      <c r="B7303" s="4"/>
      <c r="C7303" s="3"/>
      <c r="D7303" s="3">
        <f t="shared" si="283"/>
        <v>4000</v>
      </c>
      <c r="E7303" s="3">
        <v>520</v>
      </c>
      <c r="F7303" s="3">
        <f t="shared" si="282"/>
        <v>396.03107390707697</v>
      </c>
    </row>
    <row r="7304" spans="1:6" x14ac:dyDescent="0.3">
      <c r="A7304" s="3"/>
      <c r="B7304" s="4"/>
      <c r="C7304" s="3"/>
      <c r="D7304" s="3">
        <f t="shared" si="283"/>
        <v>4100</v>
      </c>
      <c r="E7304" s="3">
        <v>520</v>
      </c>
      <c r="F7304" s="3">
        <f t="shared" si="282"/>
        <v>405.9318507547539</v>
      </c>
    </row>
    <row r="7305" spans="1:6" x14ac:dyDescent="0.3">
      <c r="A7305" s="3"/>
      <c r="B7305" s="4"/>
      <c r="C7305" s="3"/>
      <c r="D7305" s="3">
        <f t="shared" si="283"/>
        <v>4200</v>
      </c>
      <c r="E7305" s="3">
        <v>515</v>
      </c>
      <c r="F7305" s="3">
        <f t="shared" si="282"/>
        <v>411.83423695240742</v>
      </c>
    </row>
    <row r="7306" spans="1:6" x14ac:dyDescent="0.3">
      <c r="A7306" s="3"/>
      <c r="B7306" s="4"/>
      <c r="C7306" s="3"/>
      <c r="D7306" s="3">
        <f t="shared" si="283"/>
        <v>4300</v>
      </c>
      <c r="E7306" s="3">
        <v>510</v>
      </c>
      <c r="F7306" s="3">
        <f t="shared" si="282"/>
        <v>417.54622359529799</v>
      </c>
    </row>
    <row r="7307" spans="1:6" x14ac:dyDescent="0.3">
      <c r="A7307" s="3"/>
      <c r="B7307" s="4"/>
      <c r="C7307" s="3"/>
      <c r="D7307" s="3">
        <f t="shared" si="283"/>
        <v>4400</v>
      </c>
      <c r="E7307" s="3">
        <v>505</v>
      </c>
      <c r="F7307" s="3">
        <f t="shared" si="282"/>
        <v>423.06781068342548</v>
      </c>
    </row>
    <row r="7308" spans="1:6" x14ac:dyDescent="0.3">
      <c r="A7308" s="3"/>
      <c r="B7308" s="4"/>
      <c r="C7308" s="3"/>
      <c r="D7308" s="3">
        <f t="shared" si="283"/>
        <v>4500</v>
      </c>
      <c r="E7308" s="3">
        <v>500</v>
      </c>
      <c r="F7308" s="3">
        <f t="shared" si="282"/>
        <v>428.39899821678995</v>
      </c>
    </row>
    <row r="7309" spans="1:6" x14ac:dyDescent="0.3">
      <c r="A7309" s="3"/>
      <c r="B7309" s="4"/>
      <c r="C7309" s="3"/>
      <c r="D7309" s="3">
        <f t="shared" si="283"/>
        <v>4600</v>
      </c>
      <c r="E7309" s="3">
        <v>495</v>
      </c>
      <c r="F7309" s="3">
        <f t="shared" si="282"/>
        <v>433.53978619539146</v>
      </c>
    </row>
    <row r="7310" spans="1:6" x14ac:dyDescent="0.3">
      <c r="A7310" s="3"/>
      <c r="B7310" s="4"/>
      <c r="C7310" s="3"/>
      <c r="D7310" s="3">
        <f t="shared" si="283"/>
        <v>4700</v>
      </c>
      <c r="E7310" s="3">
        <v>490</v>
      </c>
      <c r="F7310" s="3">
        <f t="shared" si="282"/>
        <v>438.49017461922989</v>
      </c>
    </row>
    <row r="7311" spans="1:6" x14ac:dyDescent="0.3">
      <c r="A7311" s="3"/>
      <c r="B7311" s="4"/>
      <c r="C7311" s="3"/>
      <c r="D7311" s="3">
        <f t="shared" si="283"/>
        <v>4800</v>
      </c>
      <c r="E7311" s="3">
        <v>480</v>
      </c>
      <c r="F7311" s="3">
        <f t="shared" si="282"/>
        <v>438.68057417399297</v>
      </c>
    </row>
    <row r="7312" spans="1:6" x14ac:dyDescent="0.3">
      <c r="A7312" s="3"/>
      <c r="B7312" s="4"/>
      <c r="C7312" s="3"/>
      <c r="D7312" s="3">
        <f t="shared" si="283"/>
        <v>4900</v>
      </c>
      <c r="E7312" s="3">
        <v>478</v>
      </c>
      <c r="F7312" s="3">
        <f t="shared" si="282"/>
        <v>445.95383716594023</v>
      </c>
    </row>
    <row r="7313" spans="1:6" x14ac:dyDescent="0.3">
      <c r="A7313" s="3"/>
      <c r="B7313" s="4"/>
      <c r="C7313" s="3"/>
      <c r="D7313" s="3">
        <f t="shared" si="283"/>
        <v>5000</v>
      </c>
      <c r="E7313" s="3">
        <v>475</v>
      </c>
      <c r="F7313" s="3">
        <f t="shared" si="282"/>
        <v>452.19894256216719</v>
      </c>
    </row>
    <row r="7314" spans="1:6" x14ac:dyDescent="0.3">
      <c r="A7314" s="3"/>
      <c r="B7314" s="4"/>
      <c r="C7314" s="3"/>
      <c r="D7314" s="3">
        <f t="shared" si="283"/>
        <v>5100</v>
      </c>
      <c r="E7314" s="3">
        <v>470</v>
      </c>
      <c r="F7314" s="3">
        <f t="shared" si="282"/>
        <v>456.3877327669536</v>
      </c>
    </row>
    <row r="7315" spans="1:6" x14ac:dyDescent="0.3">
      <c r="A7315" s="3"/>
      <c r="B7315" s="4"/>
      <c r="C7315" s="3"/>
      <c r="D7315" s="3">
        <f t="shared" si="283"/>
        <v>5200</v>
      </c>
      <c r="E7315" s="3">
        <v>460</v>
      </c>
      <c r="F7315" s="3">
        <f t="shared" si="282"/>
        <v>455.43573499313845</v>
      </c>
    </row>
    <row r="7316" spans="1:6" x14ac:dyDescent="0.3">
      <c r="A7316" s="3"/>
      <c r="B7316" s="4"/>
      <c r="C7316" s="3"/>
      <c r="D7316" s="3">
        <f t="shared" si="283"/>
        <v>5300</v>
      </c>
      <c r="E7316" s="3">
        <v>450</v>
      </c>
      <c r="F7316" s="3">
        <f t="shared" si="282"/>
        <v>454.10293810979732</v>
      </c>
    </row>
    <row r="7317" spans="1:6" x14ac:dyDescent="0.3">
      <c r="A7317" s="3"/>
      <c r="B7317" s="4"/>
      <c r="C7317" s="3"/>
      <c r="D7317" s="3">
        <f t="shared" si="283"/>
        <v>5400</v>
      </c>
      <c r="E7317" s="3">
        <v>440</v>
      </c>
      <c r="F7317" s="3">
        <f t="shared" si="282"/>
        <v>452.38934211693021</v>
      </c>
    </row>
    <row r="7318" spans="1:6" x14ac:dyDescent="0.3">
      <c r="A7318" s="3"/>
      <c r="B7318" s="4"/>
      <c r="C7318" s="3"/>
      <c r="D7318" s="3">
        <f t="shared" si="283"/>
        <v>5500</v>
      </c>
      <c r="E7318" s="3">
        <v>430</v>
      </c>
      <c r="F7318" s="3">
        <f t="shared" si="282"/>
        <v>450.294947014537</v>
      </c>
    </row>
    <row r="7319" spans="1:6" x14ac:dyDescent="0.3">
      <c r="A7319" s="3"/>
      <c r="B7319" s="4"/>
      <c r="C7319" s="3"/>
      <c r="D7319" s="3">
        <f t="shared" si="283"/>
        <v>5600</v>
      </c>
      <c r="E7319" s="3">
        <v>425</v>
      </c>
      <c r="F7319" s="3">
        <f t="shared" si="282"/>
        <v>453.15094033598228</v>
      </c>
    </row>
    <row r="7320" spans="1:6" x14ac:dyDescent="0.3">
      <c r="A7320" s="3"/>
      <c r="B7320" s="4"/>
      <c r="C7320" s="3"/>
      <c r="D7320" s="3">
        <f t="shared" si="283"/>
        <v>5700</v>
      </c>
      <c r="E7320" s="3">
        <v>410</v>
      </c>
      <c r="F7320" s="3">
        <f t="shared" si="282"/>
        <v>444.96375948117253</v>
      </c>
    </row>
    <row r="7321" spans="1:6" x14ac:dyDescent="0.3">
      <c r="A7321" s="3"/>
      <c r="B7321" s="4"/>
      <c r="C7321" s="3"/>
      <c r="D7321" s="3">
        <f t="shared" si="283"/>
        <v>5800</v>
      </c>
      <c r="E7321" s="3">
        <v>400</v>
      </c>
      <c r="F7321" s="3">
        <f t="shared" si="282"/>
        <v>441.72696705020121</v>
      </c>
    </row>
    <row r="7322" spans="1:6" x14ac:dyDescent="0.3">
      <c r="A7322" s="3"/>
      <c r="B7322" s="4"/>
      <c r="C7322" s="3"/>
      <c r="D7322" s="3">
        <f t="shared" si="283"/>
        <v>5900</v>
      </c>
      <c r="E7322" s="3">
        <v>390</v>
      </c>
      <c r="F7322" s="3">
        <f t="shared" si="282"/>
        <v>438.10937550970385</v>
      </c>
    </row>
    <row r="7323" spans="1:6" x14ac:dyDescent="0.3">
      <c r="A7323" s="3"/>
      <c r="B7323" s="4"/>
      <c r="C7323" s="3"/>
      <c r="D7323" s="3">
        <f t="shared" si="283"/>
        <v>6000</v>
      </c>
      <c r="E7323" s="3">
        <v>380</v>
      </c>
      <c r="F7323" s="3">
        <f t="shared" si="282"/>
        <v>434.11098485968057</v>
      </c>
    </row>
    <row r="7324" spans="1:6" x14ac:dyDescent="0.3">
      <c r="A7324" s="3"/>
      <c r="B7324" s="4"/>
      <c r="C7324" s="3"/>
      <c r="D7324" s="3">
        <f t="shared" si="283"/>
        <v>6100</v>
      </c>
      <c r="E7324" s="3"/>
      <c r="F7324" s="3">
        <f t="shared" si="282"/>
        <v>0</v>
      </c>
    </row>
    <row r="7325" spans="1:6" x14ac:dyDescent="0.3">
      <c r="A7325" s="3"/>
      <c r="B7325" s="4"/>
      <c r="C7325" s="3"/>
      <c r="D7325" s="3">
        <f t="shared" si="283"/>
        <v>6200</v>
      </c>
      <c r="E7325" s="3"/>
      <c r="F7325" s="3">
        <f t="shared" si="282"/>
        <v>0</v>
      </c>
    </row>
    <row r="7326" spans="1:6" x14ac:dyDescent="0.3">
      <c r="A7326" s="3"/>
      <c r="B7326" s="4"/>
      <c r="C7326" s="3"/>
      <c r="D7326" s="3">
        <f t="shared" si="283"/>
        <v>6300</v>
      </c>
      <c r="E7326" s="3"/>
      <c r="F7326" s="3">
        <f t="shared" si="282"/>
        <v>0</v>
      </c>
    </row>
    <row r="7327" spans="1:6" x14ac:dyDescent="0.3">
      <c r="A7327" s="3"/>
      <c r="B7327" s="4"/>
      <c r="C7327" s="3"/>
      <c r="D7327" s="3">
        <f t="shared" si="283"/>
        <v>6400</v>
      </c>
      <c r="E7327" s="3"/>
      <c r="F7327" s="3">
        <f t="shared" si="282"/>
        <v>0</v>
      </c>
    </row>
    <row r="7328" spans="1:6" x14ac:dyDescent="0.3">
      <c r="A7328" s="3"/>
      <c r="B7328" s="4"/>
      <c r="C7328" s="3"/>
      <c r="D7328" s="3">
        <f t="shared" si="283"/>
        <v>6500</v>
      </c>
      <c r="E7328" s="3"/>
      <c r="F7328" s="3">
        <f t="shared" si="282"/>
        <v>0</v>
      </c>
    </row>
    <row r="7329" spans="1:6" x14ac:dyDescent="0.3">
      <c r="A7329" s="3"/>
      <c r="B7329" s="4"/>
      <c r="C7329" s="3"/>
      <c r="D7329" s="3">
        <f t="shared" si="283"/>
        <v>6600</v>
      </c>
      <c r="E7329" s="3"/>
      <c r="F7329" s="3">
        <f t="shared" si="282"/>
        <v>0</v>
      </c>
    </row>
    <row r="7330" spans="1:6" x14ac:dyDescent="0.3">
      <c r="A7330" s="3"/>
      <c r="B7330" s="4"/>
      <c r="C7330" s="3"/>
      <c r="D7330" s="3">
        <f t="shared" si="283"/>
        <v>6700</v>
      </c>
      <c r="E7330" s="3"/>
      <c r="F7330" s="3">
        <f t="shared" si="282"/>
        <v>0</v>
      </c>
    </row>
    <row r="7331" spans="1:6" x14ac:dyDescent="0.3">
      <c r="A7331" s="3"/>
      <c r="B7331" s="4"/>
      <c r="C7331" s="3"/>
      <c r="D7331" s="3">
        <f t="shared" si="283"/>
        <v>6800</v>
      </c>
      <c r="E7331" s="3"/>
      <c r="F7331" s="3">
        <f t="shared" si="282"/>
        <v>0</v>
      </c>
    </row>
    <row r="7332" spans="1:6" x14ac:dyDescent="0.3">
      <c r="A7332" s="3"/>
      <c r="B7332" s="4"/>
      <c r="C7332" s="3"/>
      <c r="D7332" s="3">
        <f t="shared" si="283"/>
        <v>6900</v>
      </c>
      <c r="E7332" s="3"/>
      <c r="F7332" s="3">
        <f t="shared" si="282"/>
        <v>0</v>
      </c>
    </row>
    <row r="7333" spans="1:6" x14ac:dyDescent="0.3">
      <c r="A7333" s="3">
        <f>7384/52</f>
        <v>142</v>
      </c>
      <c r="B7333" s="4"/>
      <c r="C7333" s="3"/>
      <c r="D7333" s="3">
        <f t="shared" si="283"/>
        <v>7000</v>
      </c>
      <c r="E7333" s="3"/>
      <c r="F7333" s="3">
        <f t="shared" si="282"/>
        <v>0</v>
      </c>
    </row>
    <row r="7334" spans="1:6" x14ac:dyDescent="0.3">
      <c r="A7334" s="3"/>
      <c r="B7334" s="4" t="s">
        <v>149</v>
      </c>
      <c r="C7334" s="3" t="s">
        <v>85</v>
      </c>
      <c r="D7334" s="3" t="s">
        <v>272</v>
      </c>
      <c r="E7334" s="3">
        <v>4.5</v>
      </c>
    </row>
    <row r="7335" spans="1:6" x14ac:dyDescent="0.3">
      <c r="A7335" s="3"/>
      <c r="B7335" s="4"/>
      <c r="C7335" s="3">
        <v>10.5</v>
      </c>
      <c r="D7335" s="3" t="s">
        <v>273</v>
      </c>
      <c r="E7335" s="3">
        <v>4.5</v>
      </c>
    </row>
    <row r="7336" spans="1:6" x14ac:dyDescent="0.3">
      <c r="A7336" s="3"/>
      <c r="B7336" s="4"/>
      <c r="C7336" s="3"/>
      <c r="D7336" s="4" t="s">
        <v>274</v>
      </c>
      <c r="E7336" s="3">
        <v>2.2999999999999998</v>
      </c>
    </row>
    <row r="7337" spans="1:6" x14ac:dyDescent="0.3">
      <c r="A7337" s="3"/>
      <c r="B7337" s="4"/>
      <c r="C7337" s="3"/>
      <c r="D7337" s="4" t="s">
        <v>275</v>
      </c>
      <c r="E7337" s="3">
        <v>271</v>
      </c>
    </row>
    <row r="7338" spans="1:6" x14ac:dyDescent="0.3">
      <c r="A7338" s="3"/>
      <c r="B7338" s="4"/>
      <c r="C7338" s="3"/>
      <c r="D7338" s="4" t="s">
        <v>276</v>
      </c>
      <c r="E7338" s="3">
        <v>0.68</v>
      </c>
    </row>
    <row r="7339" spans="1:6" ht="28.8" x14ac:dyDescent="0.3">
      <c r="A7339" s="3"/>
      <c r="B7339" s="4"/>
      <c r="C7339" s="3"/>
      <c r="D7339" s="4" t="s">
        <v>277</v>
      </c>
      <c r="E7339" s="3">
        <v>572</v>
      </c>
    </row>
    <row r="7340" spans="1:6" x14ac:dyDescent="0.3">
      <c r="A7340" s="3"/>
      <c r="B7340" s="4"/>
      <c r="C7340" s="3"/>
      <c r="D7340" s="3">
        <v>2500</v>
      </c>
      <c r="E7340" s="3"/>
      <c r="F7340" s="3">
        <f>E7340*D7340*2*PI()/60/550</f>
        <v>0</v>
      </c>
    </row>
    <row r="7341" spans="1:6" x14ac:dyDescent="0.3">
      <c r="A7341" s="3"/>
      <c r="B7341" s="4"/>
      <c r="C7341" s="3"/>
      <c r="D7341" s="3">
        <f>2600</f>
        <v>2600</v>
      </c>
      <c r="E7341" s="3"/>
      <c r="F7341" s="3">
        <f t="shared" ref="F7341:F7385" si="284">E7341*D7341*2*PI()/60/550</f>
        <v>0</v>
      </c>
    </row>
    <row r="7342" spans="1:6" x14ac:dyDescent="0.3">
      <c r="A7342" s="3"/>
      <c r="B7342" s="4"/>
      <c r="C7342" s="3"/>
      <c r="D7342" s="3">
        <f t="shared" ref="D7342:D7385" si="285">D7341+100</f>
        <v>2700</v>
      </c>
      <c r="E7342" s="3"/>
      <c r="F7342" s="3">
        <f t="shared" si="284"/>
        <v>0</v>
      </c>
    </row>
    <row r="7343" spans="1:6" x14ac:dyDescent="0.3">
      <c r="A7343" s="3"/>
      <c r="B7343" s="4"/>
      <c r="C7343" s="3"/>
      <c r="D7343" s="3">
        <f t="shared" si="285"/>
        <v>2800</v>
      </c>
      <c r="E7343" s="3"/>
      <c r="F7343" s="3">
        <f t="shared" si="284"/>
        <v>0</v>
      </c>
    </row>
    <row r="7344" spans="1:6" x14ac:dyDescent="0.3">
      <c r="A7344" s="3"/>
      <c r="B7344" s="4"/>
      <c r="C7344" s="3"/>
      <c r="D7344" s="3">
        <f t="shared" si="285"/>
        <v>2900</v>
      </c>
      <c r="E7344" s="3"/>
      <c r="F7344" s="3">
        <f t="shared" si="284"/>
        <v>0</v>
      </c>
    </row>
    <row r="7345" spans="1:6" x14ac:dyDescent="0.3">
      <c r="A7345" s="3"/>
      <c r="B7345" s="4"/>
      <c r="C7345" s="3"/>
      <c r="D7345" s="3">
        <f>D7344+100</f>
        <v>3000</v>
      </c>
      <c r="E7345" s="3"/>
      <c r="F7345" s="3">
        <f t="shared" si="284"/>
        <v>0</v>
      </c>
    </row>
    <row r="7346" spans="1:6" x14ac:dyDescent="0.3">
      <c r="A7346" s="3"/>
      <c r="B7346" s="4"/>
      <c r="C7346" s="3"/>
      <c r="D7346" s="3">
        <f t="shared" si="285"/>
        <v>3100</v>
      </c>
      <c r="E7346" s="3"/>
      <c r="F7346" s="3">
        <f t="shared" si="284"/>
        <v>0</v>
      </c>
    </row>
    <row r="7347" spans="1:6" x14ac:dyDescent="0.3">
      <c r="A7347" s="3"/>
      <c r="B7347" s="4"/>
      <c r="C7347" s="3"/>
      <c r="D7347" s="3">
        <f t="shared" si="285"/>
        <v>3200</v>
      </c>
      <c r="E7347" s="3">
        <v>603</v>
      </c>
      <c r="F7347" s="3">
        <f t="shared" si="284"/>
        <v>367.39498087071911</v>
      </c>
    </row>
    <row r="7348" spans="1:6" x14ac:dyDescent="0.3">
      <c r="A7348" s="3"/>
      <c r="B7348" s="4"/>
      <c r="C7348" s="3"/>
      <c r="D7348" s="3">
        <f t="shared" si="285"/>
        <v>3300</v>
      </c>
      <c r="E7348" s="3"/>
      <c r="F7348" s="3">
        <f t="shared" si="284"/>
        <v>0</v>
      </c>
    </row>
    <row r="7349" spans="1:6" x14ac:dyDescent="0.3">
      <c r="A7349" s="3"/>
      <c r="B7349" s="4"/>
      <c r="C7349" s="3"/>
      <c r="D7349" s="3">
        <f t="shared" si="285"/>
        <v>3400</v>
      </c>
      <c r="E7349" s="3">
        <v>617</v>
      </c>
      <c r="F7349" s="3">
        <f t="shared" si="284"/>
        <v>399.42018598185871</v>
      </c>
    </row>
    <row r="7350" spans="1:6" x14ac:dyDescent="0.3">
      <c r="A7350" s="3"/>
      <c r="B7350" s="4"/>
      <c r="C7350" s="3"/>
      <c r="D7350" s="3">
        <f t="shared" si="285"/>
        <v>3500</v>
      </c>
      <c r="E7350" s="3"/>
      <c r="F7350" s="3">
        <f t="shared" si="284"/>
        <v>0</v>
      </c>
    </row>
    <row r="7351" spans="1:6" x14ac:dyDescent="0.3">
      <c r="A7351" s="3"/>
      <c r="B7351" s="4"/>
      <c r="C7351" s="3"/>
      <c r="D7351" s="3">
        <f t="shared" si="285"/>
        <v>3600</v>
      </c>
      <c r="E7351" s="3">
        <v>639</v>
      </c>
      <c r="F7351" s="3">
        <f t="shared" si="284"/>
        <v>437.99513577684604</v>
      </c>
    </row>
    <row r="7352" spans="1:6" x14ac:dyDescent="0.3">
      <c r="A7352" s="3"/>
      <c r="B7352" s="4"/>
      <c r="C7352" s="3"/>
      <c r="D7352" s="3">
        <f t="shared" si="285"/>
        <v>3700</v>
      </c>
      <c r="E7352" s="3"/>
      <c r="F7352" s="3">
        <f t="shared" si="284"/>
        <v>0</v>
      </c>
    </row>
    <row r="7353" spans="1:6" x14ac:dyDescent="0.3">
      <c r="A7353" s="3"/>
      <c r="B7353" s="4"/>
      <c r="C7353" s="3"/>
      <c r="D7353" s="3">
        <f t="shared" si="285"/>
        <v>3800</v>
      </c>
      <c r="E7353" s="3">
        <v>659</v>
      </c>
      <c r="F7353" s="3">
        <f t="shared" si="284"/>
        <v>476.79856503754905</v>
      </c>
    </row>
    <row r="7354" spans="1:6" x14ac:dyDescent="0.3">
      <c r="A7354" s="3"/>
      <c r="B7354" s="4"/>
      <c r="C7354" s="3"/>
      <c r="D7354" s="3">
        <f t="shared" si="285"/>
        <v>3900</v>
      </c>
      <c r="E7354" s="3"/>
      <c r="F7354" s="3">
        <f t="shared" si="284"/>
        <v>0</v>
      </c>
    </row>
    <row r="7355" spans="1:6" x14ac:dyDescent="0.3">
      <c r="A7355" s="3"/>
      <c r="B7355" s="4"/>
      <c r="C7355" s="3"/>
      <c r="D7355" s="3">
        <f t="shared" si="285"/>
        <v>4000</v>
      </c>
      <c r="E7355" s="3">
        <v>671</v>
      </c>
      <c r="F7355" s="3">
        <f t="shared" si="284"/>
        <v>511.03240498393967</v>
      </c>
    </row>
    <row r="7356" spans="1:6" x14ac:dyDescent="0.3">
      <c r="A7356" s="3"/>
      <c r="B7356" s="4"/>
      <c r="C7356" s="3"/>
      <c r="D7356" s="3">
        <f t="shared" si="285"/>
        <v>4100</v>
      </c>
      <c r="E7356" s="3"/>
      <c r="F7356" s="3">
        <f t="shared" si="284"/>
        <v>0</v>
      </c>
    </row>
    <row r="7357" spans="1:6" x14ac:dyDescent="0.3">
      <c r="A7357" s="3"/>
      <c r="B7357" s="4"/>
      <c r="C7357" s="3"/>
      <c r="D7357" s="3">
        <f t="shared" si="285"/>
        <v>4200</v>
      </c>
      <c r="E7357" s="3">
        <v>682</v>
      </c>
      <c r="F7357" s="3">
        <f t="shared" si="284"/>
        <v>545.38048466318821</v>
      </c>
    </row>
    <row r="7358" spans="1:6" x14ac:dyDescent="0.3">
      <c r="A7358" s="3"/>
      <c r="B7358" s="4"/>
      <c r="C7358" s="3"/>
      <c r="D7358" s="3">
        <f t="shared" si="285"/>
        <v>4300</v>
      </c>
      <c r="E7358" s="3"/>
      <c r="F7358" s="3">
        <f t="shared" si="284"/>
        <v>0</v>
      </c>
    </row>
    <row r="7359" spans="1:6" x14ac:dyDescent="0.3">
      <c r="A7359" s="3"/>
      <c r="B7359" s="4"/>
      <c r="C7359" s="3"/>
      <c r="D7359" s="3">
        <f t="shared" si="285"/>
        <v>4400</v>
      </c>
      <c r="E7359" s="3">
        <v>693</v>
      </c>
      <c r="F7359" s="3">
        <f t="shared" si="284"/>
        <v>580.56632238339364</v>
      </c>
    </row>
    <row r="7360" spans="1:6" x14ac:dyDescent="0.3">
      <c r="A7360" s="3"/>
      <c r="B7360" s="4"/>
      <c r="C7360" s="3"/>
      <c r="D7360" s="3">
        <f t="shared" si="285"/>
        <v>4500</v>
      </c>
      <c r="E7360" s="3"/>
      <c r="F7360" s="3">
        <f t="shared" si="284"/>
        <v>0</v>
      </c>
    </row>
    <row r="7361" spans="1:6" x14ac:dyDescent="0.3">
      <c r="A7361" s="3"/>
      <c r="B7361" s="4"/>
      <c r="C7361" s="3"/>
      <c r="D7361" s="3">
        <f t="shared" si="285"/>
        <v>4600</v>
      </c>
      <c r="E7361" s="3">
        <v>710</v>
      </c>
      <c r="F7361" s="3">
        <f t="shared" si="284"/>
        <v>621.84494585601601</v>
      </c>
    </row>
    <row r="7362" spans="1:6" x14ac:dyDescent="0.3">
      <c r="A7362" s="3"/>
      <c r="B7362" s="4"/>
      <c r="C7362" s="3"/>
      <c r="D7362" s="3">
        <f t="shared" si="285"/>
        <v>4700</v>
      </c>
      <c r="E7362" s="3"/>
      <c r="F7362" s="3">
        <f t="shared" si="284"/>
        <v>0</v>
      </c>
    </row>
    <row r="7363" spans="1:6" x14ac:dyDescent="0.3">
      <c r="A7363" s="3"/>
      <c r="B7363" s="4"/>
      <c r="C7363" s="3"/>
      <c r="D7363" s="3">
        <f t="shared" si="285"/>
        <v>4800</v>
      </c>
      <c r="E7363" s="3">
        <v>729</v>
      </c>
      <c r="F7363" s="3">
        <f t="shared" si="284"/>
        <v>666.24612202675178</v>
      </c>
    </row>
    <row r="7364" spans="1:6" x14ac:dyDescent="0.3">
      <c r="A7364" s="3"/>
      <c r="B7364" s="4"/>
      <c r="C7364" s="3"/>
      <c r="D7364" s="3">
        <f t="shared" si="285"/>
        <v>4900</v>
      </c>
      <c r="E7364" s="3"/>
      <c r="F7364" s="3">
        <f t="shared" si="284"/>
        <v>0</v>
      </c>
    </row>
    <row r="7365" spans="1:6" x14ac:dyDescent="0.3">
      <c r="A7365" s="3"/>
      <c r="B7365" s="4"/>
      <c r="C7365" s="3"/>
      <c r="D7365" s="3">
        <f t="shared" si="285"/>
        <v>5000</v>
      </c>
      <c r="E7365" s="3">
        <v>737</v>
      </c>
      <c r="F7365" s="3">
        <f t="shared" si="284"/>
        <v>701.62235930172051</v>
      </c>
    </row>
    <row r="7366" spans="1:6" x14ac:dyDescent="0.3">
      <c r="A7366" s="3"/>
      <c r="B7366" s="4"/>
      <c r="C7366" s="3"/>
      <c r="D7366" s="3">
        <f t="shared" si="285"/>
        <v>5100</v>
      </c>
      <c r="E7366" s="3"/>
      <c r="F7366" s="3">
        <f t="shared" si="284"/>
        <v>0</v>
      </c>
    </row>
    <row r="7367" spans="1:6" x14ac:dyDescent="0.3">
      <c r="A7367" s="3"/>
      <c r="B7367" s="4"/>
      <c r="C7367" s="3"/>
      <c r="D7367" s="3">
        <f t="shared" si="285"/>
        <v>5200</v>
      </c>
      <c r="E7367" s="3">
        <v>738</v>
      </c>
      <c r="F7367" s="3">
        <f t="shared" si="284"/>
        <v>730.6773313585569</v>
      </c>
    </row>
    <row r="7368" spans="1:6" x14ac:dyDescent="0.3">
      <c r="A7368" s="3"/>
      <c r="B7368" s="4"/>
      <c r="C7368" s="3"/>
      <c r="D7368" s="3">
        <f t="shared" si="285"/>
        <v>5300</v>
      </c>
      <c r="E7368" s="3"/>
      <c r="F7368" s="3">
        <f t="shared" si="284"/>
        <v>0</v>
      </c>
    </row>
    <row r="7369" spans="1:6" x14ac:dyDescent="0.3">
      <c r="A7369" s="3"/>
      <c r="B7369" s="4"/>
      <c r="C7369" s="3"/>
      <c r="D7369" s="3">
        <f t="shared" si="285"/>
        <v>5400</v>
      </c>
      <c r="E7369" s="3">
        <v>736</v>
      </c>
      <c r="F7369" s="3">
        <f t="shared" si="284"/>
        <v>756.72399045013776</v>
      </c>
    </row>
    <row r="7370" spans="1:6" x14ac:dyDescent="0.3">
      <c r="A7370" s="3"/>
      <c r="B7370" s="4"/>
      <c r="C7370" s="3"/>
      <c r="D7370" s="3">
        <f t="shared" si="285"/>
        <v>5500</v>
      </c>
      <c r="E7370" s="3"/>
      <c r="F7370" s="3">
        <f t="shared" si="284"/>
        <v>0</v>
      </c>
    </row>
    <row r="7371" spans="1:6" x14ac:dyDescent="0.3">
      <c r="A7371" s="3"/>
      <c r="B7371" s="4"/>
      <c r="C7371" s="3"/>
      <c r="D7371" s="3">
        <f t="shared" si="285"/>
        <v>5600</v>
      </c>
      <c r="E7371" s="3">
        <v>729</v>
      </c>
      <c r="F7371" s="3">
        <f t="shared" si="284"/>
        <v>777.28714236454368</v>
      </c>
    </row>
    <row r="7372" spans="1:6" x14ac:dyDescent="0.3">
      <c r="A7372" s="3"/>
      <c r="B7372" s="4"/>
      <c r="C7372" s="3"/>
      <c r="D7372" s="3">
        <f t="shared" si="285"/>
        <v>5700</v>
      </c>
      <c r="E7372" s="3"/>
      <c r="F7372" s="3">
        <f t="shared" si="284"/>
        <v>0</v>
      </c>
    </row>
    <row r="7373" spans="1:6" x14ac:dyDescent="0.3">
      <c r="A7373" s="3"/>
      <c r="B7373" s="4"/>
      <c r="C7373" s="3"/>
      <c r="D7373" s="3">
        <f t="shared" si="285"/>
        <v>5800</v>
      </c>
      <c r="E7373" s="3">
        <v>717</v>
      </c>
      <c r="F7373" s="3">
        <f t="shared" si="284"/>
        <v>791.79558843748566</v>
      </c>
    </row>
    <row r="7374" spans="1:6" x14ac:dyDescent="0.3">
      <c r="A7374" s="3"/>
      <c r="B7374" s="4"/>
      <c r="C7374" s="3"/>
      <c r="D7374" s="3">
        <f t="shared" si="285"/>
        <v>5900</v>
      </c>
      <c r="E7374" s="3"/>
      <c r="F7374" s="3">
        <f t="shared" si="284"/>
        <v>0</v>
      </c>
    </row>
    <row r="7375" spans="1:6" x14ac:dyDescent="0.3">
      <c r="A7375" s="3"/>
      <c r="B7375" s="4"/>
      <c r="C7375" s="3"/>
      <c r="D7375" s="3">
        <f t="shared" si="285"/>
        <v>6000</v>
      </c>
      <c r="E7375" s="3">
        <v>704</v>
      </c>
      <c r="F7375" s="3">
        <f t="shared" si="284"/>
        <v>804.24771931898704</v>
      </c>
    </row>
    <row r="7376" spans="1:6" x14ac:dyDescent="0.3">
      <c r="A7376" s="3"/>
      <c r="B7376" s="4"/>
      <c r="C7376" s="3"/>
      <c r="D7376" s="3">
        <f t="shared" si="285"/>
        <v>6100</v>
      </c>
      <c r="E7376" s="3"/>
      <c r="F7376" s="3">
        <f t="shared" si="284"/>
        <v>0</v>
      </c>
    </row>
    <row r="7377" spans="1:6" x14ac:dyDescent="0.3">
      <c r="A7377" s="3"/>
      <c r="B7377" s="4"/>
      <c r="C7377" s="3"/>
      <c r="D7377" s="3">
        <f t="shared" si="285"/>
        <v>6200</v>
      </c>
      <c r="E7377" s="3">
        <v>691</v>
      </c>
      <c r="F7377" s="3">
        <f t="shared" si="284"/>
        <v>815.70977251572072</v>
      </c>
    </row>
    <row r="7378" spans="1:6" x14ac:dyDescent="0.3">
      <c r="A7378" s="3"/>
      <c r="B7378" s="4"/>
      <c r="C7378" s="3"/>
      <c r="D7378" s="3">
        <f t="shared" si="285"/>
        <v>6300</v>
      </c>
      <c r="E7378" s="3"/>
      <c r="F7378" s="3">
        <f t="shared" si="284"/>
        <v>0</v>
      </c>
    </row>
    <row r="7379" spans="1:6" x14ac:dyDescent="0.3">
      <c r="A7379" s="3"/>
      <c r="B7379" s="4"/>
      <c r="C7379" s="3"/>
      <c r="D7379" s="3">
        <f t="shared" si="285"/>
        <v>6400</v>
      </c>
      <c r="E7379" s="3">
        <v>675</v>
      </c>
      <c r="F7379" s="3">
        <f t="shared" si="284"/>
        <v>822.52607657623673</v>
      </c>
    </row>
    <row r="7380" spans="1:6" x14ac:dyDescent="0.3">
      <c r="A7380" s="3"/>
      <c r="B7380" s="4"/>
      <c r="C7380" s="3"/>
      <c r="D7380" s="3">
        <f t="shared" si="285"/>
        <v>6500</v>
      </c>
      <c r="E7380" s="3"/>
      <c r="F7380" s="3">
        <f t="shared" si="284"/>
        <v>0</v>
      </c>
    </row>
    <row r="7381" spans="1:6" x14ac:dyDescent="0.3">
      <c r="A7381" s="3"/>
      <c r="B7381" s="4"/>
      <c r="C7381" s="3"/>
      <c r="D7381" s="3">
        <f t="shared" si="285"/>
        <v>6600</v>
      </c>
      <c r="E7381" s="3">
        <v>655</v>
      </c>
      <c r="F7381" s="3">
        <f t="shared" si="284"/>
        <v>823.09727524052585</v>
      </c>
    </row>
    <row r="7382" spans="1:6" x14ac:dyDescent="0.3">
      <c r="A7382" s="3"/>
      <c r="B7382" s="4"/>
      <c r="C7382" s="3"/>
      <c r="D7382" s="3">
        <f t="shared" si="285"/>
        <v>6700</v>
      </c>
      <c r="E7382" s="3"/>
      <c r="F7382" s="3">
        <f t="shared" si="284"/>
        <v>0</v>
      </c>
    </row>
    <row r="7383" spans="1:6" x14ac:dyDescent="0.3">
      <c r="A7383" s="3"/>
      <c r="B7383" s="4"/>
      <c r="C7383" s="3"/>
      <c r="D7383" s="3">
        <f t="shared" si="285"/>
        <v>6800</v>
      </c>
      <c r="E7383" s="3">
        <v>631</v>
      </c>
      <c r="F7383" s="3">
        <f t="shared" si="284"/>
        <v>816.9664095771567</v>
      </c>
    </row>
    <row r="7384" spans="1:6" x14ac:dyDescent="0.3">
      <c r="A7384" s="3"/>
      <c r="B7384" s="4"/>
      <c r="C7384" s="3"/>
      <c r="D7384" s="3">
        <f t="shared" si="285"/>
        <v>6900</v>
      </c>
      <c r="E7384" s="3"/>
      <c r="F7384" s="3">
        <f t="shared" si="284"/>
        <v>0</v>
      </c>
    </row>
    <row r="7385" spans="1:6" x14ac:dyDescent="0.3">
      <c r="A7385" s="3"/>
      <c r="B7385" s="4"/>
      <c r="C7385" s="3"/>
      <c r="D7385" s="3">
        <f t="shared" si="285"/>
        <v>7000</v>
      </c>
      <c r="E7385" s="3"/>
      <c r="F7385" s="3">
        <f t="shared" si="284"/>
        <v>0</v>
      </c>
    </row>
    <row r="7386" spans="1:6" x14ac:dyDescent="0.3">
      <c r="A7386" s="3"/>
      <c r="B7386" s="4" t="s">
        <v>37</v>
      </c>
      <c r="C7386" s="3" t="s">
        <v>38</v>
      </c>
      <c r="D7386" s="3" t="s">
        <v>272</v>
      </c>
      <c r="E7386" s="3">
        <v>4</v>
      </c>
    </row>
    <row r="7387" spans="1:6" x14ac:dyDescent="0.3">
      <c r="A7387" s="3"/>
      <c r="B7387" s="4"/>
      <c r="C7387" s="3">
        <v>11</v>
      </c>
      <c r="D7387" s="3" t="s">
        <v>273</v>
      </c>
      <c r="E7387" s="3">
        <v>4.07</v>
      </c>
    </row>
    <row r="7388" spans="1:6" x14ac:dyDescent="0.3">
      <c r="A7388" s="3"/>
      <c r="B7388" s="4"/>
      <c r="C7388" s="3"/>
      <c r="D7388" s="4" t="s">
        <v>274</v>
      </c>
      <c r="E7388" s="3">
        <v>2.2000000000000002</v>
      </c>
    </row>
    <row r="7389" spans="1:6" x14ac:dyDescent="0.3">
      <c r="A7389" s="3"/>
      <c r="B7389" s="4"/>
      <c r="C7389" s="3"/>
      <c r="D7389" s="4" t="s">
        <v>275</v>
      </c>
      <c r="E7389" s="3">
        <v>231</v>
      </c>
    </row>
    <row r="7390" spans="1:6" x14ac:dyDescent="0.3">
      <c r="A7390" s="3"/>
      <c r="B7390" s="4"/>
      <c r="C7390" s="3"/>
      <c r="D7390" s="4" t="s">
        <v>276</v>
      </c>
      <c r="E7390" s="3">
        <v>0.61699999999999999</v>
      </c>
    </row>
    <row r="7391" spans="1:6" ht="28.8" x14ac:dyDescent="0.3">
      <c r="A7391" s="3"/>
      <c r="B7391" s="4"/>
      <c r="C7391" s="3"/>
      <c r="D7391" s="4" t="s">
        <v>277</v>
      </c>
      <c r="E7391" s="3">
        <v>417</v>
      </c>
    </row>
    <row r="7392" spans="1:6" x14ac:dyDescent="0.3">
      <c r="A7392" s="3"/>
      <c r="B7392" s="4"/>
      <c r="C7392" s="3"/>
      <c r="D7392" s="3">
        <v>2500</v>
      </c>
      <c r="E7392" s="3"/>
      <c r="F7392" s="3">
        <f>E7392*D7392*2*PI()/60/550</f>
        <v>0</v>
      </c>
    </row>
    <row r="7393" spans="1:6" x14ac:dyDescent="0.3">
      <c r="A7393" s="3"/>
      <c r="B7393" s="4"/>
      <c r="C7393" s="3"/>
      <c r="D7393" s="3">
        <f>2600</f>
        <v>2600</v>
      </c>
      <c r="E7393" s="3"/>
      <c r="F7393" s="3">
        <f t="shared" ref="F7393:F7437" si="286">E7393*D7393*2*PI()/60/550</f>
        <v>0</v>
      </c>
    </row>
    <row r="7394" spans="1:6" x14ac:dyDescent="0.3">
      <c r="A7394" s="3"/>
      <c r="B7394" s="4"/>
      <c r="C7394" s="3"/>
      <c r="D7394" s="3">
        <f t="shared" ref="D7394:D7437" si="287">D7393+100</f>
        <v>2700</v>
      </c>
      <c r="E7394" s="3"/>
      <c r="F7394" s="3">
        <f t="shared" si="286"/>
        <v>0</v>
      </c>
    </row>
    <row r="7395" spans="1:6" x14ac:dyDescent="0.3">
      <c r="A7395" s="3"/>
      <c r="B7395" s="4"/>
      <c r="C7395" s="3"/>
      <c r="D7395" s="3">
        <f t="shared" si="287"/>
        <v>2800</v>
      </c>
      <c r="E7395" s="3"/>
      <c r="F7395" s="3">
        <f t="shared" si="286"/>
        <v>0</v>
      </c>
    </row>
    <row r="7396" spans="1:6" x14ac:dyDescent="0.3">
      <c r="A7396" s="3"/>
      <c r="B7396" s="4"/>
      <c r="C7396" s="3"/>
      <c r="D7396" s="3">
        <f t="shared" si="287"/>
        <v>2900</v>
      </c>
      <c r="E7396" s="3"/>
      <c r="F7396" s="3">
        <f t="shared" si="286"/>
        <v>0</v>
      </c>
    </row>
    <row r="7397" spans="1:6" x14ac:dyDescent="0.3">
      <c r="A7397" s="3"/>
      <c r="B7397" s="4"/>
      <c r="C7397" s="3"/>
      <c r="D7397" s="3">
        <f>D7396+100</f>
        <v>3000</v>
      </c>
      <c r="E7397" s="3">
        <v>450</v>
      </c>
      <c r="F7397" s="3">
        <f t="shared" si="286"/>
        <v>257.03939893007396</v>
      </c>
    </row>
    <row r="7398" spans="1:6" x14ac:dyDescent="0.3">
      <c r="A7398" s="3"/>
      <c r="B7398" s="4"/>
      <c r="C7398" s="3"/>
      <c r="D7398" s="3">
        <f t="shared" si="287"/>
        <v>3100</v>
      </c>
      <c r="E7398" s="3"/>
      <c r="F7398" s="3">
        <f t="shared" si="286"/>
        <v>0</v>
      </c>
    </row>
    <row r="7399" spans="1:6" x14ac:dyDescent="0.3">
      <c r="A7399" s="3"/>
      <c r="B7399" s="4"/>
      <c r="C7399" s="3"/>
      <c r="D7399" s="3">
        <f t="shared" si="287"/>
        <v>3200</v>
      </c>
      <c r="E7399" s="3">
        <v>455</v>
      </c>
      <c r="F7399" s="3">
        <f t="shared" si="286"/>
        <v>277.2217517349539</v>
      </c>
    </row>
    <row r="7400" spans="1:6" x14ac:dyDescent="0.3">
      <c r="A7400" s="3"/>
      <c r="B7400" s="4"/>
      <c r="C7400" s="3"/>
      <c r="D7400" s="3">
        <f t="shared" si="287"/>
        <v>3300</v>
      </c>
      <c r="E7400" s="3"/>
      <c r="F7400" s="3">
        <f t="shared" si="286"/>
        <v>0</v>
      </c>
    </row>
    <row r="7401" spans="1:6" x14ac:dyDescent="0.3">
      <c r="A7401" s="3"/>
      <c r="B7401" s="4"/>
      <c r="C7401" s="3"/>
      <c r="D7401" s="3">
        <f t="shared" si="287"/>
        <v>3400</v>
      </c>
      <c r="E7401" s="3">
        <v>480</v>
      </c>
      <c r="F7401" s="3">
        <f t="shared" si="286"/>
        <v>310.73207337324504</v>
      </c>
    </row>
    <row r="7402" spans="1:6" x14ac:dyDescent="0.3">
      <c r="A7402" s="3"/>
      <c r="B7402" s="4"/>
      <c r="C7402" s="3"/>
      <c r="D7402" s="3">
        <f t="shared" si="287"/>
        <v>3500</v>
      </c>
      <c r="E7402" s="3">
        <v>490</v>
      </c>
      <c r="F7402" s="3">
        <f t="shared" si="286"/>
        <v>326.53523641857544</v>
      </c>
    </row>
    <row r="7403" spans="1:6" x14ac:dyDescent="0.3">
      <c r="A7403" s="3"/>
      <c r="B7403" s="4"/>
      <c r="C7403" s="3"/>
      <c r="D7403" s="3">
        <f t="shared" si="287"/>
        <v>3600</v>
      </c>
      <c r="E7403" s="3"/>
      <c r="F7403" s="3">
        <f t="shared" si="286"/>
        <v>0</v>
      </c>
    </row>
    <row r="7404" spans="1:6" x14ac:dyDescent="0.3">
      <c r="A7404" s="3"/>
      <c r="B7404" s="4"/>
      <c r="C7404" s="3"/>
      <c r="D7404" s="3">
        <f t="shared" si="287"/>
        <v>3700</v>
      </c>
      <c r="E7404" s="3">
        <v>517</v>
      </c>
      <c r="F7404" s="3">
        <f t="shared" si="286"/>
        <v>364.21530830617667</v>
      </c>
    </row>
    <row r="7405" spans="1:6" x14ac:dyDescent="0.3">
      <c r="A7405" s="3"/>
      <c r="B7405" s="4"/>
      <c r="C7405" s="3"/>
      <c r="D7405" s="3">
        <f t="shared" si="287"/>
        <v>3800</v>
      </c>
      <c r="E7405" s="3"/>
      <c r="F7405" s="3">
        <f t="shared" si="286"/>
        <v>0</v>
      </c>
    </row>
    <row r="7406" spans="1:6" x14ac:dyDescent="0.3">
      <c r="A7406" s="3"/>
      <c r="B7406" s="4"/>
      <c r="C7406" s="3"/>
      <c r="D7406" s="3">
        <f t="shared" si="287"/>
        <v>3900</v>
      </c>
      <c r="E7406" s="3">
        <v>580</v>
      </c>
      <c r="F7406" s="3">
        <f t="shared" si="286"/>
        <v>430.68379287394617</v>
      </c>
    </row>
    <row r="7407" spans="1:6" x14ac:dyDescent="0.3">
      <c r="A7407" s="3"/>
      <c r="B7407" s="4"/>
      <c r="C7407" s="3"/>
      <c r="D7407" s="3">
        <f t="shared" si="287"/>
        <v>4000</v>
      </c>
      <c r="E7407" s="3">
        <v>590</v>
      </c>
      <c r="F7407" s="3">
        <f t="shared" si="286"/>
        <v>449.34294924072191</v>
      </c>
    </row>
    <row r="7408" spans="1:6" x14ac:dyDescent="0.3">
      <c r="A7408" s="3"/>
      <c r="B7408" s="4"/>
      <c r="C7408" s="3"/>
      <c r="D7408" s="3">
        <f t="shared" si="287"/>
        <v>4100</v>
      </c>
      <c r="E7408" s="3">
        <v>600</v>
      </c>
      <c r="F7408" s="3">
        <f t="shared" si="286"/>
        <v>468.38290471702368</v>
      </c>
    </row>
    <row r="7409" spans="1:6" x14ac:dyDescent="0.3">
      <c r="A7409" s="3"/>
      <c r="B7409" s="4"/>
      <c r="C7409" s="3"/>
      <c r="D7409" s="3">
        <f t="shared" si="287"/>
        <v>4200</v>
      </c>
      <c r="E7409" s="3"/>
      <c r="F7409" s="3">
        <f t="shared" si="286"/>
        <v>0</v>
      </c>
    </row>
    <row r="7410" spans="1:6" x14ac:dyDescent="0.3">
      <c r="A7410" s="3"/>
      <c r="B7410" s="4"/>
      <c r="C7410" s="3"/>
      <c r="D7410" s="3">
        <f t="shared" si="287"/>
        <v>4300</v>
      </c>
      <c r="E7410" s="3">
        <v>560</v>
      </c>
      <c r="F7410" s="3">
        <f t="shared" si="286"/>
        <v>458.48212786934675</v>
      </c>
    </row>
    <row r="7411" spans="1:6" x14ac:dyDescent="0.3">
      <c r="A7411" s="3"/>
      <c r="B7411" s="4"/>
      <c r="C7411" s="3"/>
      <c r="D7411" s="3">
        <f t="shared" si="287"/>
        <v>4400</v>
      </c>
      <c r="E7411" s="3"/>
      <c r="F7411" s="3">
        <f t="shared" si="286"/>
        <v>0</v>
      </c>
    </row>
    <row r="7412" spans="1:6" x14ac:dyDescent="0.3">
      <c r="A7412" s="3"/>
      <c r="B7412" s="4"/>
      <c r="C7412" s="3"/>
      <c r="D7412" s="3">
        <f t="shared" si="287"/>
        <v>4500</v>
      </c>
      <c r="E7412" s="3">
        <v>570</v>
      </c>
      <c r="F7412" s="3">
        <f t="shared" si="286"/>
        <v>488.37485796714054</v>
      </c>
    </row>
    <row r="7413" spans="1:6" x14ac:dyDescent="0.3">
      <c r="A7413" s="3"/>
      <c r="B7413" s="4"/>
      <c r="C7413" s="3"/>
      <c r="D7413" s="3">
        <f t="shared" si="287"/>
        <v>4600</v>
      </c>
      <c r="E7413" s="3">
        <v>570</v>
      </c>
      <c r="F7413" s="3">
        <f t="shared" si="286"/>
        <v>499.22763258863262</v>
      </c>
    </row>
    <row r="7414" spans="1:6" x14ac:dyDescent="0.3">
      <c r="A7414" s="3"/>
      <c r="B7414" s="4"/>
      <c r="C7414" s="3"/>
      <c r="D7414" s="3">
        <f t="shared" si="287"/>
        <v>4700</v>
      </c>
      <c r="E7414" s="3">
        <v>570</v>
      </c>
      <c r="F7414" s="3">
        <f t="shared" si="286"/>
        <v>510.08040721012458</v>
      </c>
    </row>
    <row r="7415" spans="1:6" x14ac:dyDescent="0.3">
      <c r="A7415" s="3"/>
      <c r="B7415" s="4"/>
      <c r="C7415" s="3"/>
      <c r="D7415" s="3">
        <f t="shared" si="287"/>
        <v>4800</v>
      </c>
      <c r="E7415" s="3">
        <v>570</v>
      </c>
      <c r="F7415" s="3">
        <f t="shared" si="286"/>
        <v>520.93318183161659</v>
      </c>
    </row>
    <row r="7416" spans="1:6" x14ac:dyDescent="0.3">
      <c r="A7416" s="3"/>
      <c r="B7416" s="4"/>
      <c r="C7416" s="3"/>
      <c r="D7416" s="3">
        <f t="shared" si="287"/>
        <v>4900</v>
      </c>
      <c r="E7416" s="3">
        <v>570</v>
      </c>
      <c r="F7416" s="3">
        <f t="shared" si="286"/>
        <v>531.78595645310861</v>
      </c>
    </row>
    <row r="7417" spans="1:6" x14ac:dyDescent="0.3">
      <c r="A7417" s="3"/>
      <c r="B7417" s="4"/>
      <c r="C7417" s="3"/>
      <c r="D7417" s="3">
        <f t="shared" si="287"/>
        <v>5000</v>
      </c>
      <c r="E7417" s="3">
        <v>570</v>
      </c>
      <c r="F7417" s="3">
        <f t="shared" si="286"/>
        <v>542.63873107460063</v>
      </c>
    </row>
    <row r="7418" spans="1:6" x14ac:dyDescent="0.3">
      <c r="A7418" s="3"/>
      <c r="B7418" s="4"/>
      <c r="C7418" s="3"/>
      <c r="D7418" s="3">
        <f t="shared" si="287"/>
        <v>5100</v>
      </c>
      <c r="E7418" s="3">
        <v>570</v>
      </c>
      <c r="F7418" s="3">
        <f t="shared" si="286"/>
        <v>553.49150569609264</v>
      </c>
    </row>
    <row r="7419" spans="1:6" x14ac:dyDescent="0.3">
      <c r="A7419" s="3"/>
      <c r="B7419" s="4"/>
      <c r="C7419" s="3"/>
      <c r="D7419" s="3">
        <f t="shared" si="287"/>
        <v>5200</v>
      </c>
      <c r="E7419" s="3">
        <v>570</v>
      </c>
      <c r="F7419" s="3">
        <f t="shared" si="286"/>
        <v>564.34428031758466</v>
      </c>
    </row>
    <row r="7420" spans="1:6" x14ac:dyDescent="0.3">
      <c r="A7420" s="3"/>
      <c r="B7420" s="4"/>
      <c r="C7420" s="3"/>
      <c r="D7420" s="3">
        <f t="shared" si="287"/>
        <v>5300</v>
      </c>
      <c r="E7420" s="3">
        <v>570</v>
      </c>
      <c r="F7420" s="3">
        <f t="shared" si="286"/>
        <v>575.19705493907668</v>
      </c>
    </row>
    <row r="7421" spans="1:6" x14ac:dyDescent="0.3">
      <c r="A7421" s="3"/>
      <c r="B7421" s="4"/>
      <c r="C7421" s="3"/>
      <c r="D7421" s="3">
        <f t="shared" si="287"/>
        <v>5400</v>
      </c>
      <c r="E7421" s="3"/>
      <c r="F7421" s="3">
        <f t="shared" si="286"/>
        <v>0</v>
      </c>
    </row>
    <row r="7422" spans="1:6" x14ac:dyDescent="0.3">
      <c r="A7422" s="3"/>
      <c r="B7422" s="4"/>
      <c r="C7422" s="3"/>
      <c r="D7422" s="3">
        <f t="shared" si="287"/>
        <v>5500</v>
      </c>
      <c r="E7422" s="3">
        <v>565</v>
      </c>
      <c r="F7422" s="3">
        <f t="shared" si="286"/>
        <v>591.66661642607778</v>
      </c>
    </row>
    <row r="7423" spans="1:6" x14ac:dyDescent="0.3">
      <c r="A7423" s="3"/>
      <c r="B7423" s="4"/>
      <c r="C7423" s="3"/>
      <c r="D7423" s="3">
        <f t="shared" si="287"/>
        <v>5600</v>
      </c>
      <c r="E7423" s="3">
        <v>560</v>
      </c>
      <c r="F7423" s="3">
        <f t="shared" si="286"/>
        <v>597.09300373682368</v>
      </c>
    </row>
    <row r="7424" spans="1:6" x14ac:dyDescent="0.3">
      <c r="A7424" s="3"/>
      <c r="B7424" s="4"/>
      <c r="C7424" s="3"/>
      <c r="D7424" s="3">
        <f t="shared" si="287"/>
        <v>5700</v>
      </c>
      <c r="E7424" s="3">
        <v>550</v>
      </c>
      <c r="F7424" s="3">
        <f t="shared" si="286"/>
        <v>596.90260418206071</v>
      </c>
    </row>
    <row r="7425" spans="1:6" x14ac:dyDescent="0.3">
      <c r="A7425" s="3"/>
      <c r="B7425" s="4"/>
      <c r="C7425" s="3"/>
      <c r="D7425" s="3">
        <f t="shared" si="287"/>
        <v>5800</v>
      </c>
      <c r="E7425" s="3">
        <v>540</v>
      </c>
      <c r="F7425" s="3">
        <f t="shared" si="286"/>
        <v>596.3314055177716</v>
      </c>
    </row>
    <row r="7426" spans="1:6" x14ac:dyDescent="0.3">
      <c r="A7426" s="3"/>
      <c r="B7426" s="4"/>
      <c r="C7426" s="3"/>
      <c r="D7426" s="3">
        <f t="shared" si="287"/>
        <v>5900</v>
      </c>
      <c r="E7426" s="3">
        <v>530</v>
      </c>
      <c r="F7426" s="3">
        <f t="shared" si="286"/>
        <v>595.37940774395656</v>
      </c>
    </row>
    <row r="7427" spans="1:6" x14ac:dyDescent="0.3">
      <c r="A7427" s="3"/>
      <c r="B7427" s="4"/>
      <c r="C7427" s="3"/>
      <c r="D7427" s="3">
        <f t="shared" si="287"/>
        <v>6000</v>
      </c>
      <c r="E7427" s="3">
        <v>525</v>
      </c>
      <c r="F7427" s="3">
        <f t="shared" si="286"/>
        <v>599.75859750350594</v>
      </c>
    </row>
    <row r="7428" spans="1:6" x14ac:dyDescent="0.3">
      <c r="A7428" s="3"/>
      <c r="B7428" s="4"/>
      <c r="C7428" s="3"/>
      <c r="D7428" s="3">
        <f t="shared" si="287"/>
        <v>6100</v>
      </c>
      <c r="E7428" s="3">
        <v>525</v>
      </c>
      <c r="F7428" s="3">
        <f t="shared" si="286"/>
        <v>609.7545741285644</v>
      </c>
    </row>
    <row r="7429" spans="1:6" x14ac:dyDescent="0.3">
      <c r="A7429" s="3"/>
      <c r="B7429" s="4"/>
      <c r="C7429" s="3"/>
      <c r="D7429" s="3">
        <f t="shared" si="287"/>
        <v>6200</v>
      </c>
      <c r="E7429" s="3">
        <v>520</v>
      </c>
      <c r="F7429" s="3">
        <f t="shared" si="286"/>
        <v>613.84816455596922</v>
      </c>
    </row>
    <row r="7430" spans="1:6" x14ac:dyDescent="0.3">
      <c r="A7430" s="3"/>
      <c r="B7430" s="4"/>
      <c r="C7430" s="3"/>
      <c r="D7430" s="3">
        <f t="shared" si="287"/>
        <v>6300</v>
      </c>
      <c r="E7430" s="3">
        <v>505</v>
      </c>
      <c r="F7430" s="3">
        <f t="shared" si="286"/>
        <v>605.75618347854095</v>
      </c>
    </row>
    <row r="7431" spans="1:6" x14ac:dyDescent="0.3">
      <c r="A7431" s="3"/>
      <c r="B7431" s="4"/>
      <c r="C7431" s="3"/>
      <c r="D7431" s="3">
        <f t="shared" si="287"/>
        <v>6400</v>
      </c>
      <c r="E7431" s="3">
        <v>495</v>
      </c>
      <c r="F7431" s="3">
        <f t="shared" si="286"/>
        <v>603.18578948924016</v>
      </c>
    </row>
    <row r="7432" spans="1:6" x14ac:dyDescent="0.3">
      <c r="A7432" s="3"/>
      <c r="B7432" s="4"/>
      <c r="C7432" s="3"/>
      <c r="D7432" s="3">
        <f t="shared" si="287"/>
        <v>6500</v>
      </c>
      <c r="E7432" s="3"/>
      <c r="F7432" s="3">
        <f t="shared" si="286"/>
        <v>0</v>
      </c>
    </row>
    <row r="7433" spans="1:6" x14ac:dyDescent="0.3">
      <c r="A7433" s="3"/>
      <c r="B7433" s="4"/>
      <c r="C7433" s="3"/>
      <c r="D7433" s="3">
        <f t="shared" si="287"/>
        <v>6600</v>
      </c>
      <c r="E7433" s="3"/>
      <c r="F7433" s="3">
        <f t="shared" si="286"/>
        <v>0</v>
      </c>
    </row>
    <row r="7434" spans="1:6" x14ac:dyDescent="0.3">
      <c r="A7434" s="3"/>
      <c r="B7434" s="4"/>
      <c r="C7434" s="3"/>
      <c r="D7434" s="3">
        <f t="shared" si="287"/>
        <v>6700</v>
      </c>
      <c r="E7434" s="3"/>
      <c r="F7434" s="3">
        <f t="shared" si="286"/>
        <v>0</v>
      </c>
    </row>
    <row r="7435" spans="1:6" x14ac:dyDescent="0.3">
      <c r="A7435" s="3"/>
      <c r="B7435" s="4"/>
      <c r="C7435" s="3"/>
      <c r="D7435" s="3">
        <f t="shared" si="287"/>
        <v>6800</v>
      </c>
      <c r="E7435" s="3"/>
      <c r="F7435" s="3">
        <f t="shared" si="286"/>
        <v>0</v>
      </c>
    </row>
    <row r="7436" spans="1:6" x14ac:dyDescent="0.3">
      <c r="A7436" s="3"/>
      <c r="B7436" s="4"/>
      <c r="C7436" s="3"/>
      <c r="D7436" s="3">
        <f t="shared" si="287"/>
        <v>6900</v>
      </c>
      <c r="E7436" s="3"/>
      <c r="F7436" s="3">
        <f t="shared" si="286"/>
        <v>0</v>
      </c>
    </row>
    <row r="7437" spans="1:6" x14ac:dyDescent="0.3">
      <c r="A7437" s="3"/>
      <c r="B7437" s="4"/>
      <c r="C7437" s="3"/>
      <c r="D7437" s="3">
        <f t="shared" si="287"/>
        <v>7000</v>
      </c>
      <c r="E7437" s="3"/>
      <c r="F7437" s="3">
        <f t="shared" si="286"/>
        <v>0</v>
      </c>
    </row>
    <row r="7438" spans="1:6" x14ac:dyDescent="0.3">
      <c r="A7438" s="3"/>
      <c r="B7438" s="4" t="s">
        <v>332</v>
      </c>
      <c r="C7438" s="3" t="s">
        <v>333</v>
      </c>
      <c r="D7438" s="3" t="s">
        <v>272</v>
      </c>
      <c r="E7438" s="3">
        <v>4.25</v>
      </c>
    </row>
    <row r="7439" spans="1:6" x14ac:dyDescent="0.3">
      <c r="A7439" s="3"/>
      <c r="B7439" s="4"/>
      <c r="C7439" s="3"/>
      <c r="D7439" s="3" t="s">
        <v>273</v>
      </c>
      <c r="E7439" s="3">
        <v>4.62</v>
      </c>
    </row>
    <row r="7440" spans="1:6" x14ac:dyDescent="0.3">
      <c r="A7440" s="3"/>
      <c r="B7440" s="4"/>
      <c r="C7440" s="3"/>
      <c r="D7440" s="4" t="s">
        <v>274</v>
      </c>
      <c r="E7440" s="3">
        <v>2.14</v>
      </c>
    </row>
    <row r="7441" spans="1:6" x14ac:dyDescent="0.3">
      <c r="A7441" s="3"/>
      <c r="B7441" s="4"/>
      <c r="C7441" s="3"/>
      <c r="D7441" s="4" t="s">
        <v>275</v>
      </c>
      <c r="E7441" s="3">
        <v>273</v>
      </c>
    </row>
    <row r="7442" spans="1:6" x14ac:dyDescent="0.3">
      <c r="A7442" s="3"/>
      <c r="B7442" s="4"/>
      <c r="C7442" s="3"/>
      <c r="D7442" s="4" t="s">
        <v>276</v>
      </c>
      <c r="E7442" s="3">
        <v>0.55000000000000004</v>
      </c>
    </row>
    <row r="7443" spans="1:6" ht="28.8" x14ac:dyDescent="0.3">
      <c r="A7443" s="3"/>
      <c r="B7443" s="4"/>
      <c r="C7443" s="3"/>
      <c r="D7443" s="4" t="s">
        <v>277</v>
      </c>
      <c r="E7443" s="3">
        <v>505</v>
      </c>
    </row>
    <row r="7444" spans="1:6" x14ac:dyDescent="0.3">
      <c r="A7444" s="3"/>
      <c r="B7444" s="4"/>
      <c r="C7444" s="3"/>
      <c r="D7444" s="3">
        <v>2500</v>
      </c>
      <c r="E7444" s="3"/>
      <c r="F7444" s="3">
        <f>E7444*D7444*2*PI()/60/550</f>
        <v>0</v>
      </c>
    </row>
    <row r="7445" spans="1:6" x14ac:dyDescent="0.3">
      <c r="A7445" s="3"/>
      <c r="B7445" s="4"/>
      <c r="C7445" s="3"/>
      <c r="D7445" s="3">
        <f>2600</f>
        <v>2600</v>
      </c>
      <c r="E7445" s="3"/>
      <c r="F7445" s="3">
        <f t="shared" ref="F7445:F7489" si="288">E7445*D7445*2*PI()/60/550</f>
        <v>0</v>
      </c>
    </row>
    <row r="7446" spans="1:6" x14ac:dyDescent="0.3">
      <c r="A7446" s="3"/>
      <c r="B7446" s="4"/>
      <c r="C7446" s="3"/>
      <c r="D7446" s="3">
        <f t="shared" ref="D7446:D7489" si="289">D7445+100</f>
        <v>2700</v>
      </c>
      <c r="E7446" s="3"/>
      <c r="F7446" s="3">
        <f t="shared" si="288"/>
        <v>0</v>
      </c>
    </row>
    <row r="7447" spans="1:6" x14ac:dyDescent="0.3">
      <c r="A7447" s="3"/>
      <c r="B7447" s="4"/>
      <c r="C7447" s="3"/>
      <c r="D7447" s="3">
        <f t="shared" si="289"/>
        <v>2800</v>
      </c>
      <c r="E7447" s="3"/>
      <c r="F7447" s="3">
        <f t="shared" si="288"/>
        <v>0</v>
      </c>
    </row>
    <row r="7448" spans="1:6" x14ac:dyDescent="0.3">
      <c r="A7448" s="3"/>
      <c r="B7448" s="4"/>
      <c r="C7448" s="3"/>
      <c r="D7448" s="3">
        <f t="shared" si="289"/>
        <v>2900</v>
      </c>
      <c r="E7448" s="3"/>
      <c r="F7448" s="3">
        <f t="shared" si="288"/>
        <v>0</v>
      </c>
    </row>
    <row r="7449" spans="1:6" x14ac:dyDescent="0.3">
      <c r="A7449" s="3"/>
      <c r="B7449" s="4"/>
      <c r="C7449" s="3"/>
      <c r="D7449" s="3">
        <f>D7448+100</f>
        <v>3000</v>
      </c>
      <c r="E7449" s="3"/>
      <c r="F7449" s="3">
        <f t="shared" si="288"/>
        <v>0</v>
      </c>
    </row>
    <row r="7450" spans="1:6" x14ac:dyDescent="0.3">
      <c r="A7450" s="3"/>
      <c r="B7450" s="4"/>
      <c r="C7450" s="3"/>
      <c r="D7450" s="3">
        <f t="shared" si="289"/>
        <v>3100</v>
      </c>
      <c r="E7450" s="3"/>
      <c r="F7450" s="3">
        <f t="shared" si="288"/>
        <v>0</v>
      </c>
    </row>
    <row r="7451" spans="1:6" x14ac:dyDescent="0.3">
      <c r="A7451" s="3"/>
      <c r="B7451" s="4"/>
      <c r="C7451" s="3"/>
      <c r="D7451" s="3">
        <f t="shared" si="289"/>
        <v>3200</v>
      </c>
      <c r="E7451" s="3"/>
      <c r="F7451" s="3">
        <f t="shared" si="288"/>
        <v>0</v>
      </c>
    </row>
    <row r="7452" spans="1:6" x14ac:dyDescent="0.3">
      <c r="A7452" s="3"/>
      <c r="B7452" s="4"/>
      <c r="C7452" s="3"/>
      <c r="D7452" s="3">
        <f t="shared" si="289"/>
        <v>3300</v>
      </c>
      <c r="E7452" s="3"/>
      <c r="F7452" s="3">
        <f t="shared" si="288"/>
        <v>0</v>
      </c>
    </row>
    <row r="7453" spans="1:6" x14ac:dyDescent="0.3">
      <c r="A7453" s="3"/>
      <c r="B7453" s="4"/>
      <c r="C7453" s="3"/>
      <c r="D7453" s="3">
        <f t="shared" si="289"/>
        <v>3400</v>
      </c>
      <c r="E7453" s="3"/>
      <c r="F7453" s="3">
        <f t="shared" si="288"/>
        <v>0</v>
      </c>
    </row>
    <row r="7454" spans="1:6" x14ac:dyDescent="0.3">
      <c r="A7454" s="3"/>
      <c r="B7454" s="4"/>
      <c r="C7454" s="3"/>
      <c r="D7454" s="3">
        <f t="shared" si="289"/>
        <v>3500</v>
      </c>
      <c r="E7454" s="3">
        <v>614</v>
      </c>
      <c r="F7454" s="3">
        <f t="shared" si="288"/>
        <v>409.16864318572516</v>
      </c>
    </row>
    <row r="7455" spans="1:6" x14ac:dyDescent="0.3">
      <c r="A7455" s="3"/>
      <c r="B7455" s="4"/>
      <c r="C7455" s="3"/>
      <c r="D7455" s="3">
        <f t="shared" si="289"/>
        <v>3600</v>
      </c>
      <c r="E7455" s="3"/>
      <c r="F7455" s="3">
        <f t="shared" si="288"/>
        <v>0</v>
      </c>
    </row>
    <row r="7456" spans="1:6" x14ac:dyDescent="0.3">
      <c r="A7456" s="3"/>
      <c r="B7456" s="4"/>
      <c r="C7456" s="3"/>
      <c r="D7456" s="3">
        <f t="shared" si="289"/>
        <v>3700</v>
      </c>
      <c r="E7456" s="3">
        <v>626</v>
      </c>
      <c r="F7456" s="3">
        <f t="shared" si="288"/>
        <v>441.00344874210174</v>
      </c>
    </row>
    <row r="7457" spans="1:6" x14ac:dyDescent="0.3">
      <c r="A7457" s="3"/>
      <c r="B7457" s="4"/>
      <c r="C7457" s="3"/>
      <c r="D7457" s="3">
        <f t="shared" si="289"/>
        <v>3800</v>
      </c>
      <c r="E7457" s="3"/>
      <c r="F7457" s="3">
        <f t="shared" si="288"/>
        <v>0</v>
      </c>
    </row>
    <row r="7458" spans="1:6" x14ac:dyDescent="0.3">
      <c r="A7458" s="3"/>
      <c r="B7458" s="4"/>
      <c r="C7458" s="3"/>
      <c r="D7458" s="3">
        <f t="shared" si="289"/>
        <v>3900</v>
      </c>
      <c r="E7458" s="3">
        <v>639</v>
      </c>
      <c r="F7458" s="3">
        <f t="shared" si="288"/>
        <v>474.49473042491661</v>
      </c>
    </row>
    <row r="7459" spans="1:6" x14ac:dyDescent="0.3">
      <c r="A7459" s="3"/>
      <c r="B7459" s="4"/>
      <c r="C7459" s="3"/>
      <c r="D7459" s="3">
        <f t="shared" si="289"/>
        <v>4000</v>
      </c>
      <c r="E7459" s="3"/>
      <c r="F7459" s="3">
        <f t="shared" si="288"/>
        <v>0</v>
      </c>
    </row>
    <row r="7460" spans="1:6" x14ac:dyDescent="0.3">
      <c r="A7460" s="3"/>
      <c r="B7460" s="4"/>
      <c r="C7460" s="3"/>
      <c r="D7460" s="3">
        <f t="shared" si="289"/>
        <v>4100</v>
      </c>
      <c r="E7460" s="3">
        <v>640</v>
      </c>
      <c r="F7460" s="3">
        <f t="shared" si="288"/>
        <v>499.6084316981586</v>
      </c>
    </row>
    <row r="7461" spans="1:6" x14ac:dyDescent="0.3">
      <c r="A7461" s="3"/>
      <c r="B7461" s="4"/>
      <c r="C7461" s="3"/>
      <c r="D7461" s="3">
        <f t="shared" si="289"/>
        <v>4200</v>
      </c>
      <c r="E7461" s="3"/>
      <c r="F7461" s="3">
        <f t="shared" si="288"/>
        <v>0</v>
      </c>
    </row>
    <row r="7462" spans="1:6" x14ac:dyDescent="0.3">
      <c r="A7462" s="3"/>
      <c r="B7462" s="4"/>
      <c r="C7462" s="3"/>
      <c r="D7462" s="3">
        <f t="shared" si="289"/>
        <v>4300</v>
      </c>
      <c r="E7462" s="3">
        <v>631</v>
      </c>
      <c r="F7462" s="3">
        <f t="shared" si="288"/>
        <v>516.61111193849615</v>
      </c>
    </row>
    <row r="7463" spans="1:6" x14ac:dyDescent="0.3">
      <c r="A7463" s="3"/>
      <c r="B7463" s="4"/>
      <c r="C7463" s="3"/>
      <c r="D7463" s="3">
        <f t="shared" si="289"/>
        <v>4400</v>
      </c>
      <c r="E7463" s="3"/>
      <c r="F7463" s="3">
        <f t="shared" si="288"/>
        <v>0</v>
      </c>
    </row>
    <row r="7464" spans="1:6" x14ac:dyDescent="0.3">
      <c r="A7464" s="3"/>
      <c r="B7464" s="4"/>
      <c r="C7464" s="3"/>
      <c r="D7464" s="3">
        <f t="shared" si="289"/>
        <v>4500</v>
      </c>
      <c r="E7464" s="3">
        <v>623</v>
      </c>
      <c r="F7464" s="3">
        <f t="shared" si="288"/>
        <v>533.78515177812039</v>
      </c>
    </row>
    <row r="7465" spans="1:6" x14ac:dyDescent="0.3">
      <c r="A7465" s="3"/>
      <c r="B7465" s="4"/>
      <c r="C7465" s="3"/>
      <c r="D7465" s="3">
        <f t="shared" si="289"/>
        <v>4600</v>
      </c>
      <c r="E7465" s="3"/>
      <c r="F7465" s="3">
        <f t="shared" si="288"/>
        <v>0</v>
      </c>
    </row>
    <row r="7466" spans="1:6" x14ac:dyDescent="0.3">
      <c r="A7466" s="3"/>
      <c r="B7466" s="4"/>
      <c r="C7466" s="3"/>
      <c r="D7466" s="3">
        <f t="shared" si="289"/>
        <v>4700</v>
      </c>
      <c r="E7466" s="3">
        <v>609</v>
      </c>
      <c r="F7466" s="3">
        <f t="shared" si="288"/>
        <v>544.98064559818579</v>
      </c>
    </row>
    <row r="7467" spans="1:6" x14ac:dyDescent="0.3">
      <c r="A7467" s="3"/>
      <c r="B7467" s="4"/>
      <c r="C7467" s="3"/>
      <c r="D7467" s="3">
        <f t="shared" si="289"/>
        <v>4800</v>
      </c>
      <c r="E7467" s="3"/>
      <c r="F7467" s="3">
        <f t="shared" si="288"/>
        <v>0</v>
      </c>
    </row>
    <row r="7468" spans="1:6" x14ac:dyDescent="0.3">
      <c r="A7468" s="3"/>
      <c r="B7468" s="4"/>
      <c r="C7468" s="3"/>
      <c r="D7468" s="3">
        <f t="shared" si="289"/>
        <v>4900</v>
      </c>
      <c r="E7468" s="3">
        <v>594</v>
      </c>
      <c r="F7468" s="3">
        <f t="shared" si="288"/>
        <v>554.17694409323951</v>
      </c>
    </row>
    <row r="7469" spans="1:6" x14ac:dyDescent="0.3">
      <c r="A7469" s="3"/>
      <c r="B7469" s="4"/>
      <c r="C7469" s="3"/>
      <c r="D7469" s="3">
        <f t="shared" si="289"/>
        <v>5000</v>
      </c>
      <c r="E7469" s="3"/>
      <c r="F7469" s="3">
        <f t="shared" si="288"/>
        <v>0</v>
      </c>
    </row>
    <row r="7470" spans="1:6" x14ac:dyDescent="0.3">
      <c r="A7470" s="3"/>
      <c r="B7470" s="4"/>
      <c r="C7470" s="3"/>
      <c r="D7470" s="3">
        <f t="shared" si="289"/>
        <v>5100</v>
      </c>
      <c r="E7470" s="3">
        <v>577</v>
      </c>
      <c r="F7470" s="3">
        <f t="shared" si="288"/>
        <v>560.28876980113239</v>
      </c>
    </row>
    <row r="7471" spans="1:6" x14ac:dyDescent="0.3">
      <c r="A7471" s="3"/>
      <c r="B7471" s="4"/>
      <c r="C7471" s="3"/>
      <c r="D7471" s="3">
        <f t="shared" si="289"/>
        <v>5200</v>
      </c>
      <c r="E7471" s="3"/>
      <c r="F7471" s="3">
        <f t="shared" si="288"/>
        <v>0</v>
      </c>
    </row>
    <row r="7472" spans="1:6" x14ac:dyDescent="0.3">
      <c r="A7472" s="3"/>
      <c r="B7472" s="4"/>
      <c r="C7472" s="3"/>
      <c r="D7472" s="3">
        <f t="shared" si="289"/>
        <v>5300</v>
      </c>
      <c r="E7472" s="3">
        <v>557</v>
      </c>
      <c r="F7472" s="3">
        <f t="shared" si="288"/>
        <v>562.07852561590471</v>
      </c>
    </row>
    <row r="7473" spans="1:6" x14ac:dyDescent="0.3">
      <c r="A7473" s="3"/>
      <c r="B7473" s="4"/>
      <c r="C7473" s="3"/>
      <c r="D7473" s="3">
        <f t="shared" si="289"/>
        <v>5400</v>
      </c>
      <c r="E7473" s="3"/>
      <c r="F7473" s="3">
        <f t="shared" si="288"/>
        <v>0</v>
      </c>
    </row>
    <row r="7474" spans="1:6" x14ac:dyDescent="0.3">
      <c r="A7474" s="3"/>
      <c r="B7474" s="4"/>
      <c r="C7474" s="3"/>
      <c r="D7474" s="3">
        <f t="shared" si="289"/>
        <v>5500</v>
      </c>
      <c r="E7474" s="3">
        <v>533</v>
      </c>
      <c r="F7474" s="3">
        <f t="shared" si="288"/>
        <v>558.15629478778658</v>
      </c>
    </row>
    <row r="7475" spans="1:6" x14ac:dyDescent="0.3">
      <c r="A7475" s="3"/>
      <c r="B7475" s="4"/>
      <c r="C7475" s="3"/>
      <c r="D7475" s="3">
        <f t="shared" si="289"/>
        <v>5600</v>
      </c>
      <c r="E7475" s="3"/>
      <c r="F7475" s="3">
        <f t="shared" si="288"/>
        <v>0</v>
      </c>
    </row>
    <row r="7476" spans="1:6" x14ac:dyDescent="0.3">
      <c r="A7476" s="3"/>
      <c r="B7476" s="4"/>
      <c r="C7476" s="3"/>
      <c r="D7476" s="3">
        <f t="shared" si="289"/>
        <v>5700</v>
      </c>
      <c r="E7476" s="3">
        <v>514</v>
      </c>
      <c r="F7476" s="3">
        <f t="shared" si="288"/>
        <v>557.83261554468936</v>
      </c>
    </row>
    <row r="7477" spans="1:6" x14ac:dyDescent="0.3">
      <c r="A7477" s="3"/>
      <c r="B7477" s="4"/>
      <c r="C7477" s="3"/>
      <c r="D7477" s="3">
        <f t="shared" si="289"/>
        <v>5800</v>
      </c>
      <c r="E7477" s="3"/>
      <c r="F7477" s="3">
        <f t="shared" si="288"/>
        <v>0</v>
      </c>
    </row>
    <row r="7478" spans="1:6" x14ac:dyDescent="0.3">
      <c r="A7478" s="3"/>
      <c r="B7478" s="4"/>
      <c r="C7478" s="3"/>
      <c r="D7478" s="3">
        <f t="shared" si="289"/>
        <v>5900</v>
      </c>
      <c r="E7478" s="3">
        <v>484</v>
      </c>
      <c r="F7478" s="3">
        <f t="shared" si="288"/>
        <v>543.70496858127353</v>
      </c>
    </row>
    <row r="7479" spans="1:6" x14ac:dyDescent="0.3">
      <c r="A7479" s="3"/>
      <c r="B7479" s="4"/>
      <c r="C7479" s="3"/>
      <c r="D7479" s="3">
        <f t="shared" si="289"/>
        <v>6000</v>
      </c>
      <c r="E7479" s="3"/>
      <c r="F7479" s="3">
        <f t="shared" si="288"/>
        <v>0</v>
      </c>
    </row>
    <row r="7480" spans="1:6" x14ac:dyDescent="0.3">
      <c r="A7480" s="3"/>
      <c r="B7480" s="4"/>
      <c r="C7480" s="3"/>
      <c r="D7480" s="3">
        <f t="shared" si="289"/>
        <v>6100</v>
      </c>
      <c r="E7480" s="3"/>
      <c r="F7480" s="3">
        <f t="shared" si="288"/>
        <v>0</v>
      </c>
    </row>
    <row r="7481" spans="1:6" x14ac:dyDescent="0.3">
      <c r="A7481" s="3"/>
      <c r="B7481" s="4"/>
      <c r="C7481" s="3"/>
      <c r="D7481" s="3">
        <f t="shared" si="289"/>
        <v>6200</v>
      </c>
      <c r="E7481" s="3"/>
      <c r="F7481" s="3">
        <f t="shared" si="288"/>
        <v>0</v>
      </c>
    </row>
    <row r="7482" spans="1:6" x14ac:dyDescent="0.3">
      <c r="A7482" s="3"/>
      <c r="B7482" s="4"/>
      <c r="C7482" s="3"/>
      <c r="D7482" s="3">
        <f t="shared" si="289"/>
        <v>6300</v>
      </c>
      <c r="E7482" s="3"/>
      <c r="F7482" s="3">
        <f t="shared" si="288"/>
        <v>0</v>
      </c>
    </row>
    <row r="7483" spans="1:6" x14ac:dyDescent="0.3">
      <c r="A7483" s="3"/>
      <c r="B7483" s="4"/>
      <c r="C7483" s="3"/>
      <c r="D7483" s="3">
        <f t="shared" si="289"/>
        <v>6400</v>
      </c>
      <c r="E7483" s="3"/>
      <c r="F7483" s="3">
        <f t="shared" si="288"/>
        <v>0</v>
      </c>
    </row>
    <row r="7484" spans="1:6" x14ac:dyDescent="0.3">
      <c r="A7484" s="3"/>
      <c r="B7484" s="4"/>
      <c r="C7484" s="3"/>
      <c r="D7484" s="3">
        <f t="shared" si="289"/>
        <v>6500</v>
      </c>
      <c r="E7484" s="3"/>
      <c r="F7484" s="3">
        <f t="shared" si="288"/>
        <v>0</v>
      </c>
    </row>
    <row r="7485" spans="1:6" x14ac:dyDescent="0.3">
      <c r="A7485" s="3"/>
      <c r="B7485" s="4"/>
      <c r="C7485" s="3"/>
      <c r="D7485" s="3">
        <f t="shared" si="289"/>
        <v>6600</v>
      </c>
      <c r="E7485" s="3"/>
      <c r="F7485" s="3">
        <f t="shared" si="288"/>
        <v>0</v>
      </c>
    </row>
    <row r="7486" spans="1:6" x14ac:dyDescent="0.3">
      <c r="A7486" s="3"/>
      <c r="B7486" s="4"/>
      <c r="C7486" s="3"/>
      <c r="D7486" s="3">
        <f t="shared" si="289"/>
        <v>6700</v>
      </c>
      <c r="E7486" s="3"/>
      <c r="F7486" s="3">
        <f t="shared" si="288"/>
        <v>0</v>
      </c>
    </row>
    <row r="7487" spans="1:6" x14ac:dyDescent="0.3">
      <c r="A7487" s="3"/>
      <c r="B7487" s="4"/>
      <c r="C7487" s="3"/>
      <c r="D7487" s="3">
        <f t="shared" si="289"/>
        <v>6800</v>
      </c>
      <c r="E7487" s="3"/>
      <c r="F7487" s="3">
        <f t="shared" si="288"/>
        <v>0</v>
      </c>
    </row>
    <row r="7488" spans="1:6" x14ac:dyDescent="0.3">
      <c r="A7488" s="3"/>
      <c r="B7488" s="4"/>
      <c r="C7488" s="3"/>
      <c r="D7488" s="3">
        <f t="shared" si="289"/>
        <v>6900</v>
      </c>
      <c r="E7488" s="3"/>
      <c r="F7488" s="3">
        <f t="shared" si="288"/>
        <v>0</v>
      </c>
    </row>
    <row r="7489" spans="1:6" x14ac:dyDescent="0.3">
      <c r="A7489" s="3"/>
      <c r="B7489" s="4"/>
      <c r="C7489" s="3"/>
      <c r="D7489" s="3">
        <f t="shared" si="289"/>
        <v>7000</v>
      </c>
      <c r="E7489" s="3"/>
      <c r="F7489" s="3">
        <f t="shared" si="288"/>
        <v>0</v>
      </c>
    </row>
    <row r="7490" spans="1:6" x14ac:dyDescent="0.3">
      <c r="A7490" s="3"/>
      <c r="B7490" s="4" t="s">
        <v>334</v>
      </c>
      <c r="C7490" s="3" t="s">
        <v>30</v>
      </c>
      <c r="D7490" s="3" t="s">
        <v>272</v>
      </c>
      <c r="E7490" s="3">
        <v>3.75</v>
      </c>
    </row>
    <row r="7491" spans="1:6" x14ac:dyDescent="0.3">
      <c r="A7491" s="3"/>
      <c r="B7491" s="4"/>
      <c r="C7491" s="3"/>
      <c r="D7491" s="3" t="s">
        <v>273</v>
      </c>
      <c r="E7491" s="3">
        <v>4.04</v>
      </c>
    </row>
    <row r="7492" spans="1:6" x14ac:dyDescent="0.3">
      <c r="A7492" s="3"/>
      <c r="B7492" s="4"/>
      <c r="C7492" s="3"/>
      <c r="D7492" s="4" t="s">
        <v>274</v>
      </c>
      <c r="E7492" s="3">
        <v>2.02</v>
      </c>
    </row>
    <row r="7493" spans="1:6" x14ac:dyDescent="0.3">
      <c r="A7493" s="3"/>
      <c r="B7493" s="4"/>
      <c r="C7493" s="3"/>
      <c r="D7493" s="4" t="s">
        <v>275</v>
      </c>
      <c r="E7493" s="3">
        <v>270</v>
      </c>
    </row>
    <row r="7494" spans="1:6" x14ac:dyDescent="0.3">
      <c r="A7494" s="3"/>
      <c r="B7494" s="4"/>
      <c r="C7494" s="3"/>
      <c r="D7494" s="4" t="s">
        <v>276</v>
      </c>
      <c r="E7494" s="3">
        <v>0.495</v>
      </c>
    </row>
    <row r="7495" spans="1:6" ht="28.8" x14ac:dyDescent="0.3">
      <c r="A7495" s="3"/>
      <c r="B7495" s="4"/>
      <c r="C7495" s="3"/>
      <c r="D7495" s="4" t="s">
        <v>277</v>
      </c>
      <c r="E7495" s="3">
        <v>385</v>
      </c>
    </row>
    <row r="7496" spans="1:6" x14ac:dyDescent="0.3">
      <c r="A7496" s="3"/>
      <c r="B7496" s="4"/>
      <c r="C7496" s="3"/>
      <c r="D7496" s="3">
        <v>2500</v>
      </c>
      <c r="E7496" s="3">
        <v>402</v>
      </c>
      <c r="F7496" s="3">
        <f>E7496*D7496*2*PI()/60/550</f>
        <v>191.35155253683286</v>
      </c>
    </row>
    <row r="7497" spans="1:6" x14ac:dyDescent="0.3">
      <c r="A7497" s="3"/>
      <c r="B7497" s="4"/>
      <c r="C7497" s="3"/>
      <c r="D7497" s="3">
        <f>2600</f>
        <v>2600</v>
      </c>
      <c r="E7497" s="3"/>
      <c r="F7497" s="3">
        <f t="shared" ref="F7497:F7541" si="290">E7497*D7497*2*PI()/60/550</f>
        <v>0</v>
      </c>
    </row>
    <row r="7498" spans="1:6" x14ac:dyDescent="0.3">
      <c r="A7498" s="3"/>
      <c r="B7498" s="4"/>
      <c r="C7498" s="3"/>
      <c r="D7498" s="3">
        <f t="shared" ref="D7498:D7541" si="291">D7497+100</f>
        <v>2700</v>
      </c>
      <c r="E7498" s="3">
        <v>400</v>
      </c>
      <c r="F7498" s="3">
        <f t="shared" si="290"/>
        <v>205.63151914405918</v>
      </c>
    </row>
    <row r="7499" spans="1:6" x14ac:dyDescent="0.3">
      <c r="A7499" s="3"/>
      <c r="B7499" s="4"/>
      <c r="C7499" s="3"/>
      <c r="D7499" s="3">
        <f t="shared" si="291"/>
        <v>2800</v>
      </c>
      <c r="E7499" s="3"/>
      <c r="F7499" s="3">
        <f t="shared" si="290"/>
        <v>0</v>
      </c>
    </row>
    <row r="7500" spans="1:6" x14ac:dyDescent="0.3">
      <c r="A7500" s="3"/>
      <c r="B7500" s="4"/>
      <c r="C7500" s="3"/>
      <c r="D7500" s="3">
        <f t="shared" si="291"/>
        <v>2900</v>
      </c>
      <c r="E7500" s="3">
        <v>413</v>
      </c>
      <c r="F7500" s="3">
        <f t="shared" si="290"/>
        <v>228.04154673966639</v>
      </c>
    </row>
    <row r="7501" spans="1:6" x14ac:dyDescent="0.3">
      <c r="A7501" s="3"/>
      <c r="B7501" s="4"/>
      <c r="C7501" s="3"/>
      <c r="D7501" s="3">
        <f>D7500+100</f>
        <v>3000</v>
      </c>
      <c r="E7501" s="3"/>
      <c r="F7501" s="3">
        <f t="shared" si="290"/>
        <v>0</v>
      </c>
    </row>
    <row r="7502" spans="1:6" x14ac:dyDescent="0.3">
      <c r="A7502" s="3"/>
      <c r="B7502" s="4"/>
      <c r="C7502" s="3"/>
      <c r="D7502" s="3">
        <f t="shared" si="291"/>
        <v>3100</v>
      </c>
      <c r="E7502" s="3">
        <v>424</v>
      </c>
      <c r="F7502" s="3">
        <f t="shared" si="290"/>
        <v>250.2611747805106</v>
      </c>
    </row>
    <row r="7503" spans="1:6" x14ac:dyDescent="0.3">
      <c r="A7503" s="3"/>
      <c r="B7503" s="4"/>
      <c r="C7503" s="3"/>
      <c r="D7503" s="3">
        <f t="shared" si="291"/>
        <v>3200</v>
      </c>
      <c r="E7503" s="3"/>
      <c r="F7503" s="3">
        <f t="shared" si="290"/>
        <v>0</v>
      </c>
    </row>
    <row r="7504" spans="1:6" x14ac:dyDescent="0.3">
      <c r="A7504" s="3"/>
      <c r="B7504" s="4"/>
      <c r="C7504" s="3"/>
      <c r="D7504" s="3">
        <f t="shared" si="291"/>
        <v>3300</v>
      </c>
      <c r="E7504" s="3">
        <v>430</v>
      </c>
      <c r="F7504" s="3">
        <f t="shared" si="290"/>
        <v>270.1769682087222</v>
      </c>
    </row>
    <row r="7505" spans="1:6" x14ac:dyDescent="0.3">
      <c r="A7505" s="3"/>
      <c r="B7505" s="4"/>
      <c r="C7505" s="3"/>
      <c r="D7505" s="3">
        <f t="shared" si="291"/>
        <v>3400</v>
      </c>
      <c r="E7505" s="3"/>
      <c r="F7505" s="3">
        <f t="shared" si="290"/>
        <v>0</v>
      </c>
    </row>
    <row r="7506" spans="1:6" x14ac:dyDescent="0.3">
      <c r="A7506" s="3"/>
      <c r="B7506" s="4"/>
      <c r="C7506" s="3"/>
      <c r="D7506" s="3">
        <f t="shared" si="291"/>
        <v>3500</v>
      </c>
      <c r="E7506" s="3">
        <v>434</v>
      </c>
      <c r="F7506" s="3">
        <f t="shared" si="290"/>
        <v>289.21692368502397</v>
      </c>
    </row>
    <row r="7507" spans="1:6" x14ac:dyDescent="0.3">
      <c r="A7507" s="3"/>
      <c r="B7507" s="4"/>
      <c r="C7507" s="3"/>
      <c r="D7507" s="3">
        <f t="shared" si="291"/>
        <v>3600</v>
      </c>
      <c r="E7507" s="3"/>
      <c r="F7507" s="3">
        <f t="shared" si="290"/>
        <v>0</v>
      </c>
    </row>
    <row r="7508" spans="1:6" x14ac:dyDescent="0.3">
      <c r="A7508" s="3"/>
      <c r="B7508" s="4"/>
      <c r="C7508" s="3"/>
      <c r="D7508" s="3">
        <f t="shared" si="291"/>
        <v>3700</v>
      </c>
      <c r="E7508" s="3">
        <v>438</v>
      </c>
      <c r="F7508" s="3">
        <f t="shared" si="290"/>
        <v>308.56151844894663</v>
      </c>
    </row>
    <row r="7509" spans="1:6" x14ac:dyDescent="0.3">
      <c r="A7509" s="3"/>
      <c r="B7509" s="4"/>
      <c r="C7509" s="3"/>
      <c r="D7509" s="3">
        <f t="shared" si="291"/>
        <v>3800</v>
      </c>
      <c r="E7509" s="3"/>
      <c r="F7509" s="3">
        <f t="shared" si="290"/>
        <v>0</v>
      </c>
    </row>
    <row r="7510" spans="1:6" x14ac:dyDescent="0.3">
      <c r="A7510" s="3"/>
      <c r="B7510" s="4"/>
      <c r="C7510" s="3"/>
      <c r="D7510" s="3">
        <f t="shared" si="291"/>
        <v>3900</v>
      </c>
      <c r="E7510" s="3">
        <v>439</v>
      </c>
      <c r="F7510" s="3">
        <f t="shared" si="290"/>
        <v>325.98307770976271</v>
      </c>
    </row>
    <row r="7511" spans="1:6" x14ac:dyDescent="0.3">
      <c r="A7511" s="3"/>
      <c r="B7511" s="4"/>
      <c r="C7511" s="3"/>
      <c r="D7511" s="3">
        <f t="shared" si="291"/>
        <v>4000</v>
      </c>
      <c r="E7511" s="3"/>
      <c r="F7511" s="3">
        <f t="shared" si="290"/>
        <v>0</v>
      </c>
    </row>
    <row r="7512" spans="1:6" x14ac:dyDescent="0.3">
      <c r="A7512" s="3"/>
      <c r="B7512" s="4"/>
      <c r="C7512" s="3"/>
      <c r="D7512" s="3">
        <f t="shared" si="291"/>
        <v>4100</v>
      </c>
      <c r="E7512" s="3">
        <v>436</v>
      </c>
      <c r="F7512" s="3">
        <f t="shared" si="290"/>
        <v>340.35824409437055</v>
      </c>
    </row>
    <row r="7513" spans="1:6" x14ac:dyDescent="0.3">
      <c r="A7513" s="3"/>
      <c r="B7513" s="4"/>
      <c r="C7513" s="3"/>
      <c r="D7513" s="3">
        <f t="shared" si="291"/>
        <v>4200</v>
      </c>
      <c r="E7513" s="3"/>
      <c r="F7513" s="3">
        <f t="shared" si="290"/>
        <v>0</v>
      </c>
    </row>
    <row r="7514" spans="1:6" x14ac:dyDescent="0.3">
      <c r="A7514" s="3"/>
      <c r="B7514" s="4"/>
      <c r="C7514" s="3"/>
      <c r="D7514" s="3">
        <f t="shared" si="291"/>
        <v>4300</v>
      </c>
      <c r="E7514" s="3">
        <v>431</v>
      </c>
      <c r="F7514" s="3">
        <f t="shared" si="290"/>
        <v>352.8674948423008</v>
      </c>
    </row>
    <row r="7515" spans="1:6" x14ac:dyDescent="0.3">
      <c r="A7515" s="3"/>
      <c r="B7515" s="4"/>
      <c r="C7515" s="3"/>
      <c r="D7515" s="3">
        <f t="shared" si="291"/>
        <v>4400</v>
      </c>
      <c r="E7515" s="3"/>
      <c r="F7515" s="3">
        <f t="shared" si="290"/>
        <v>0</v>
      </c>
    </row>
    <row r="7516" spans="1:6" x14ac:dyDescent="0.3">
      <c r="A7516" s="3"/>
      <c r="B7516" s="4"/>
      <c r="C7516" s="3"/>
      <c r="D7516" s="3">
        <f t="shared" si="291"/>
        <v>4500</v>
      </c>
      <c r="E7516" s="3">
        <v>424</v>
      </c>
      <c r="F7516" s="3">
        <f t="shared" si="290"/>
        <v>363.2823504878379</v>
      </c>
    </row>
    <row r="7517" spans="1:6" x14ac:dyDescent="0.3">
      <c r="A7517" s="3"/>
      <c r="B7517" s="4"/>
      <c r="C7517" s="3"/>
      <c r="D7517" s="3">
        <f t="shared" si="291"/>
        <v>4600</v>
      </c>
      <c r="E7517" s="3"/>
      <c r="F7517" s="3">
        <f t="shared" si="290"/>
        <v>0</v>
      </c>
    </row>
    <row r="7518" spans="1:6" x14ac:dyDescent="0.3">
      <c r="A7518" s="3"/>
      <c r="B7518" s="4"/>
      <c r="C7518" s="3"/>
      <c r="D7518" s="3">
        <f t="shared" si="291"/>
        <v>4700</v>
      </c>
      <c r="E7518" s="3">
        <v>415</v>
      </c>
      <c r="F7518" s="3">
        <f t="shared" si="290"/>
        <v>371.37433156526617</v>
      </c>
    </row>
    <row r="7519" spans="1:6" x14ac:dyDescent="0.3">
      <c r="A7519" s="3"/>
      <c r="B7519" s="4"/>
      <c r="C7519" s="3"/>
      <c r="D7519" s="3">
        <f t="shared" si="291"/>
        <v>4800</v>
      </c>
      <c r="E7519" s="3"/>
      <c r="F7519" s="3">
        <f t="shared" si="290"/>
        <v>0</v>
      </c>
    </row>
    <row r="7520" spans="1:6" x14ac:dyDescent="0.3">
      <c r="A7520" s="3"/>
      <c r="B7520" s="4"/>
      <c r="C7520" s="3"/>
      <c r="D7520" s="3">
        <f t="shared" si="291"/>
        <v>4900</v>
      </c>
      <c r="E7520" s="3">
        <v>404</v>
      </c>
      <c r="F7520" s="3">
        <f t="shared" si="290"/>
        <v>376.91495860886999</v>
      </c>
    </row>
    <row r="7521" spans="1:6" x14ac:dyDescent="0.3">
      <c r="A7521" s="3"/>
      <c r="B7521" s="4"/>
      <c r="C7521" s="3"/>
      <c r="D7521" s="3">
        <f t="shared" si="291"/>
        <v>5000</v>
      </c>
      <c r="E7521" s="3"/>
      <c r="F7521" s="3">
        <f t="shared" si="290"/>
        <v>0</v>
      </c>
    </row>
    <row r="7522" spans="1:6" x14ac:dyDescent="0.3">
      <c r="A7522" s="3"/>
      <c r="B7522" s="4"/>
      <c r="C7522" s="3"/>
      <c r="D7522" s="3">
        <f t="shared" si="291"/>
        <v>5100</v>
      </c>
      <c r="E7522" s="3">
        <v>392</v>
      </c>
      <c r="F7522" s="3">
        <f t="shared" si="290"/>
        <v>380.64678988222516</v>
      </c>
    </row>
    <row r="7523" spans="1:6" x14ac:dyDescent="0.3">
      <c r="A7523" s="3"/>
      <c r="B7523" s="4"/>
      <c r="C7523" s="3"/>
      <c r="D7523" s="3">
        <f t="shared" si="291"/>
        <v>5200</v>
      </c>
      <c r="E7523" s="3"/>
      <c r="F7523" s="3">
        <f t="shared" si="290"/>
        <v>0</v>
      </c>
    </row>
    <row r="7524" spans="1:6" x14ac:dyDescent="0.3">
      <c r="A7524" s="3"/>
      <c r="B7524" s="4"/>
      <c r="C7524" s="3"/>
      <c r="D7524" s="3">
        <f t="shared" si="291"/>
        <v>5300</v>
      </c>
      <c r="E7524" s="3">
        <v>379</v>
      </c>
      <c r="F7524" s="3">
        <f t="shared" si="290"/>
        <v>382.45558565247381</v>
      </c>
    </row>
    <row r="7525" spans="1:6" x14ac:dyDescent="0.3">
      <c r="A7525" s="3"/>
      <c r="B7525" s="4"/>
      <c r="C7525" s="3"/>
      <c r="D7525" s="3">
        <f t="shared" si="291"/>
        <v>5400</v>
      </c>
      <c r="E7525" s="3"/>
      <c r="F7525" s="3">
        <f t="shared" si="290"/>
        <v>0</v>
      </c>
    </row>
    <row r="7526" spans="1:6" x14ac:dyDescent="0.3">
      <c r="A7526" s="3"/>
      <c r="B7526" s="4"/>
      <c r="C7526" s="3"/>
      <c r="D7526" s="3">
        <f t="shared" si="291"/>
        <v>5500</v>
      </c>
      <c r="E7526" s="3">
        <v>365</v>
      </c>
      <c r="F7526" s="3">
        <f t="shared" si="290"/>
        <v>382.22710618675819</v>
      </c>
    </row>
    <row r="7527" spans="1:6" x14ac:dyDescent="0.3">
      <c r="A7527" s="3"/>
      <c r="B7527" s="4"/>
      <c r="C7527" s="3"/>
      <c r="D7527" s="3">
        <f t="shared" si="291"/>
        <v>5600</v>
      </c>
      <c r="E7527" s="3"/>
      <c r="F7527" s="3">
        <f t="shared" si="290"/>
        <v>0</v>
      </c>
    </row>
    <row r="7528" spans="1:6" x14ac:dyDescent="0.3">
      <c r="A7528" s="3"/>
      <c r="B7528" s="4"/>
      <c r="C7528" s="3"/>
      <c r="D7528" s="3">
        <f t="shared" si="291"/>
        <v>5700</v>
      </c>
      <c r="E7528" s="3">
        <v>350</v>
      </c>
      <c r="F7528" s="3">
        <f t="shared" si="290"/>
        <v>379.84711175222043</v>
      </c>
    </row>
    <row r="7529" spans="1:6" x14ac:dyDescent="0.3">
      <c r="A7529" s="3"/>
      <c r="B7529" s="4"/>
      <c r="C7529" s="3"/>
      <c r="D7529" s="3">
        <f t="shared" si="291"/>
        <v>5800</v>
      </c>
      <c r="E7529" s="3"/>
      <c r="F7529" s="3">
        <f t="shared" si="290"/>
        <v>0</v>
      </c>
    </row>
    <row r="7530" spans="1:6" x14ac:dyDescent="0.3">
      <c r="A7530" s="3"/>
      <c r="B7530" s="4"/>
      <c r="C7530" s="3"/>
      <c r="D7530" s="3">
        <f t="shared" si="291"/>
        <v>5900</v>
      </c>
      <c r="E7530" s="3"/>
      <c r="F7530" s="3">
        <f t="shared" si="290"/>
        <v>0</v>
      </c>
    </row>
    <row r="7531" spans="1:6" x14ac:dyDescent="0.3">
      <c r="A7531" s="3"/>
      <c r="B7531" s="4"/>
      <c r="C7531" s="3"/>
      <c r="D7531" s="3">
        <f t="shared" si="291"/>
        <v>6000</v>
      </c>
      <c r="E7531" s="3"/>
      <c r="F7531" s="3">
        <f t="shared" si="290"/>
        <v>0</v>
      </c>
    </row>
    <row r="7532" spans="1:6" x14ac:dyDescent="0.3">
      <c r="A7532" s="3"/>
      <c r="B7532" s="4"/>
      <c r="C7532" s="3"/>
      <c r="D7532" s="3">
        <f t="shared" si="291"/>
        <v>6100</v>
      </c>
      <c r="E7532" s="3"/>
      <c r="F7532" s="3">
        <f t="shared" si="290"/>
        <v>0</v>
      </c>
    </row>
    <row r="7533" spans="1:6" x14ac:dyDescent="0.3">
      <c r="A7533" s="3"/>
      <c r="B7533" s="4"/>
      <c r="C7533" s="3"/>
      <c r="D7533" s="3">
        <f t="shared" si="291"/>
        <v>6200</v>
      </c>
      <c r="E7533" s="3"/>
      <c r="F7533" s="3">
        <f t="shared" si="290"/>
        <v>0</v>
      </c>
    </row>
    <row r="7534" spans="1:6" x14ac:dyDescent="0.3">
      <c r="A7534" s="3"/>
      <c r="B7534" s="4"/>
      <c r="C7534" s="3"/>
      <c r="D7534" s="3">
        <f t="shared" si="291"/>
        <v>6300</v>
      </c>
      <c r="E7534" s="3"/>
      <c r="F7534" s="3">
        <f t="shared" si="290"/>
        <v>0</v>
      </c>
    </row>
    <row r="7535" spans="1:6" x14ac:dyDescent="0.3">
      <c r="A7535" s="3"/>
      <c r="B7535" s="4"/>
      <c r="C7535" s="3"/>
      <c r="D7535" s="3">
        <f t="shared" si="291"/>
        <v>6400</v>
      </c>
      <c r="E7535" s="3"/>
      <c r="F7535" s="3">
        <f t="shared" si="290"/>
        <v>0</v>
      </c>
    </row>
    <row r="7536" spans="1:6" x14ac:dyDescent="0.3">
      <c r="A7536" s="3"/>
      <c r="B7536" s="4"/>
      <c r="C7536" s="3"/>
      <c r="D7536" s="3">
        <f t="shared" si="291"/>
        <v>6500</v>
      </c>
      <c r="E7536" s="3"/>
      <c r="F7536" s="3">
        <f t="shared" si="290"/>
        <v>0</v>
      </c>
    </row>
    <row r="7537" spans="1:6" x14ac:dyDescent="0.3">
      <c r="A7537" s="3"/>
      <c r="B7537" s="4"/>
      <c r="C7537" s="3"/>
      <c r="D7537" s="3">
        <f t="shared" si="291"/>
        <v>6600</v>
      </c>
      <c r="E7537" s="3"/>
      <c r="F7537" s="3">
        <f t="shared" si="290"/>
        <v>0</v>
      </c>
    </row>
    <row r="7538" spans="1:6" x14ac:dyDescent="0.3">
      <c r="A7538" s="3"/>
      <c r="B7538" s="4"/>
      <c r="C7538" s="3"/>
      <c r="D7538" s="3">
        <f t="shared" si="291"/>
        <v>6700</v>
      </c>
      <c r="E7538" s="3"/>
      <c r="F7538" s="3">
        <f t="shared" si="290"/>
        <v>0</v>
      </c>
    </row>
    <row r="7539" spans="1:6" x14ac:dyDescent="0.3">
      <c r="A7539" s="3"/>
      <c r="B7539" s="4"/>
      <c r="C7539" s="3"/>
      <c r="D7539" s="3">
        <f t="shared" si="291"/>
        <v>6800</v>
      </c>
      <c r="E7539" s="3"/>
      <c r="F7539" s="3">
        <f t="shared" si="290"/>
        <v>0</v>
      </c>
    </row>
    <row r="7540" spans="1:6" x14ac:dyDescent="0.3">
      <c r="A7540" s="3"/>
      <c r="B7540" s="4"/>
      <c r="C7540" s="3"/>
      <c r="D7540" s="3">
        <f t="shared" si="291"/>
        <v>6900</v>
      </c>
      <c r="E7540" s="3"/>
      <c r="F7540" s="3">
        <f t="shared" si="290"/>
        <v>0</v>
      </c>
    </row>
    <row r="7541" spans="1:6" x14ac:dyDescent="0.3">
      <c r="A7541" s="3"/>
      <c r="B7541" s="4"/>
      <c r="C7541" s="3"/>
      <c r="D7541" s="3">
        <f t="shared" si="291"/>
        <v>7000</v>
      </c>
      <c r="E7541" s="3"/>
      <c r="F7541" s="3">
        <f t="shared" si="290"/>
        <v>0</v>
      </c>
    </row>
    <row r="7542" spans="1:6" x14ac:dyDescent="0.3">
      <c r="A7542" s="3"/>
      <c r="B7542" s="4" t="s">
        <v>200</v>
      </c>
      <c r="C7542" s="3" t="s">
        <v>159</v>
      </c>
      <c r="D7542" s="3" t="s">
        <v>272</v>
      </c>
      <c r="E7542" s="3">
        <v>3</v>
      </c>
    </row>
    <row r="7543" spans="1:6" x14ac:dyDescent="0.3">
      <c r="A7543" s="3"/>
      <c r="B7543" s="4"/>
      <c r="C7543" s="3">
        <v>10</v>
      </c>
      <c r="D7543" s="3" t="s">
        <v>273</v>
      </c>
      <c r="E7543" s="3">
        <v>4</v>
      </c>
    </row>
    <row r="7544" spans="1:6" x14ac:dyDescent="0.3">
      <c r="A7544" s="3"/>
      <c r="B7544" s="4"/>
      <c r="C7544" s="3"/>
      <c r="D7544" s="4" t="s">
        <v>274</v>
      </c>
      <c r="E7544" s="3">
        <v>2.08</v>
      </c>
    </row>
    <row r="7545" spans="1:6" x14ac:dyDescent="0.3">
      <c r="A7545" s="3"/>
      <c r="B7545" s="4"/>
      <c r="C7545" s="3"/>
      <c r="D7545" s="4" t="s">
        <v>275</v>
      </c>
      <c r="E7545" s="3">
        <v>236</v>
      </c>
    </row>
    <row r="7546" spans="1:6" x14ac:dyDescent="0.3">
      <c r="A7546" s="3"/>
      <c r="B7546" s="4"/>
      <c r="C7546" s="3"/>
      <c r="D7546" s="4" t="s">
        <v>276</v>
      </c>
      <c r="E7546" s="3">
        <v>0.58599999999999997</v>
      </c>
    </row>
    <row r="7547" spans="1:6" ht="28.8" x14ac:dyDescent="0.3">
      <c r="A7547" s="3"/>
      <c r="B7547" s="4"/>
      <c r="C7547" s="3"/>
      <c r="D7547" s="4" t="s">
        <v>277</v>
      </c>
      <c r="E7547" s="3">
        <v>331</v>
      </c>
    </row>
    <row r="7548" spans="1:6" x14ac:dyDescent="0.3">
      <c r="A7548" s="3"/>
      <c r="B7548" s="4"/>
      <c r="C7548" s="3"/>
      <c r="D7548" s="3">
        <v>2500</v>
      </c>
      <c r="E7548" s="3"/>
      <c r="F7548" s="3">
        <f>E7548*D7548*2*PI()/60/550</f>
        <v>0</v>
      </c>
    </row>
    <row r="7549" spans="1:6" x14ac:dyDescent="0.3">
      <c r="A7549" s="3"/>
      <c r="B7549" s="4"/>
      <c r="C7549" s="3"/>
      <c r="D7549" s="3">
        <f>2600</f>
        <v>2600</v>
      </c>
      <c r="E7549" s="3"/>
      <c r="F7549" s="3">
        <f t="shared" ref="F7549:F7593" si="292">E7549*D7549*2*PI()/60/550</f>
        <v>0</v>
      </c>
    </row>
    <row r="7550" spans="1:6" x14ac:dyDescent="0.3">
      <c r="A7550" s="3"/>
      <c r="B7550" s="4"/>
      <c r="C7550" s="3"/>
      <c r="D7550" s="3">
        <f t="shared" ref="D7550:D7593" si="293">D7549+100</f>
        <v>2700</v>
      </c>
      <c r="E7550" s="3"/>
      <c r="F7550" s="3">
        <f t="shared" si="292"/>
        <v>0</v>
      </c>
    </row>
    <row r="7551" spans="1:6" x14ac:dyDescent="0.3">
      <c r="A7551" s="3"/>
      <c r="B7551" s="4"/>
      <c r="C7551" s="3"/>
      <c r="D7551" s="3">
        <f t="shared" si="293"/>
        <v>2800</v>
      </c>
      <c r="E7551" s="3"/>
      <c r="F7551" s="3">
        <f t="shared" si="292"/>
        <v>0</v>
      </c>
    </row>
    <row r="7552" spans="1:6" x14ac:dyDescent="0.3">
      <c r="A7552" s="3"/>
      <c r="B7552" s="4"/>
      <c r="C7552" s="3"/>
      <c r="D7552" s="3">
        <f t="shared" si="293"/>
        <v>2900</v>
      </c>
      <c r="E7552" s="3"/>
      <c r="F7552" s="3">
        <f t="shared" si="292"/>
        <v>0</v>
      </c>
    </row>
    <row r="7553" spans="1:6" x14ac:dyDescent="0.3">
      <c r="A7553" s="3"/>
      <c r="B7553" s="4"/>
      <c r="C7553" s="3"/>
      <c r="D7553" s="3">
        <f>D7552+100</f>
        <v>3000</v>
      </c>
      <c r="E7553" s="3"/>
      <c r="F7553" s="3">
        <f t="shared" si="292"/>
        <v>0</v>
      </c>
    </row>
    <row r="7554" spans="1:6" x14ac:dyDescent="0.3">
      <c r="A7554" s="3"/>
      <c r="B7554" s="4"/>
      <c r="C7554" s="3"/>
      <c r="D7554" s="3">
        <f t="shared" si="293"/>
        <v>3100</v>
      </c>
      <c r="E7554" s="3"/>
      <c r="F7554" s="3">
        <f t="shared" si="292"/>
        <v>0</v>
      </c>
    </row>
    <row r="7555" spans="1:6" x14ac:dyDescent="0.3">
      <c r="A7555" s="3"/>
      <c r="B7555" s="4"/>
      <c r="C7555" s="3"/>
      <c r="D7555" s="3">
        <f t="shared" si="293"/>
        <v>3200</v>
      </c>
      <c r="E7555" s="3"/>
      <c r="F7555" s="3">
        <f t="shared" si="292"/>
        <v>0</v>
      </c>
    </row>
    <row r="7556" spans="1:6" x14ac:dyDescent="0.3">
      <c r="A7556" s="3"/>
      <c r="B7556" s="4"/>
      <c r="C7556" s="3"/>
      <c r="D7556" s="3">
        <f t="shared" si="293"/>
        <v>3300</v>
      </c>
      <c r="E7556" s="3"/>
      <c r="F7556" s="3">
        <f t="shared" si="292"/>
        <v>0</v>
      </c>
    </row>
    <row r="7557" spans="1:6" x14ac:dyDescent="0.3">
      <c r="A7557" s="3"/>
      <c r="B7557" s="4"/>
      <c r="C7557" s="3"/>
      <c r="D7557" s="3">
        <f t="shared" si="293"/>
        <v>3400</v>
      </c>
      <c r="E7557" s="3"/>
      <c r="F7557" s="3">
        <f t="shared" si="292"/>
        <v>0</v>
      </c>
    </row>
    <row r="7558" spans="1:6" x14ac:dyDescent="0.3">
      <c r="A7558" s="3"/>
      <c r="B7558" s="4"/>
      <c r="C7558" s="3"/>
      <c r="D7558" s="3">
        <f t="shared" si="293"/>
        <v>3500</v>
      </c>
      <c r="E7558" s="3"/>
      <c r="F7558" s="3">
        <f t="shared" si="292"/>
        <v>0</v>
      </c>
    </row>
    <row r="7559" spans="1:6" x14ac:dyDescent="0.3">
      <c r="A7559" s="3"/>
      <c r="B7559" s="4"/>
      <c r="C7559" s="3"/>
      <c r="D7559" s="3">
        <f t="shared" si="293"/>
        <v>3600</v>
      </c>
      <c r="E7559" s="3">
        <v>368</v>
      </c>
      <c r="F7559" s="3">
        <f t="shared" si="292"/>
        <v>252.24133015004594</v>
      </c>
    </row>
    <row r="7560" spans="1:6" x14ac:dyDescent="0.3">
      <c r="A7560" s="3"/>
      <c r="B7560" s="4"/>
      <c r="C7560" s="3"/>
      <c r="D7560" s="3">
        <f t="shared" si="293"/>
        <v>3700</v>
      </c>
      <c r="E7560" s="3"/>
      <c r="F7560" s="3">
        <f t="shared" si="292"/>
        <v>0</v>
      </c>
    </row>
    <row r="7561" spans="1:6" x14ac:dyDescent="0.3">
      <c r="A7561" s="3"/>
      <c r="B7561" s="4"/>
      <c r="C7561" s="3"/>
      <c r="D7561" s="3">
        <f t="shared" si="293"/>
        <v>3800</v>
      </c>
      <c r="E7561" s="3">
        <v>375</v>
      </c>
      <c r="F7561" s="3">
        <f t="shared" si="292"/>
        <v>271.31936553730031</v>
      </c>
    </row>
    <row r="7562" spans="1:6" x14ac:dyDescent="0.3">
      <c r="A7562" s="3"/>
      <c r="B7562" s="4"/>
      <c r="C7562" s="3"/>
      <c r="D7562" s="3">
        <f t="shared" si="293"/>
        <v>3900</v>
      </c>
      <c r="E7562" s="3"/>
      <c r="F7562" s="3">
        <f t="shared" si="292"/>
        <v>0</v>
      </c>
    </row>
    <row r="7563" spans="1:6" x14ac:dyDescent="0.3">
      <c r="A7563" s="3"/>
      <c r="B7563" s="4"/>
      <c r="C7563" s="3"/>
      <c r="D7563" s="3">
        <f t="shared" si="293"/>
        <v>4000</v>
      </c>
      <c r="E7563" s="3">
        <v>378</v>
      </c>
      <c r="F7563" s="3">
        <f t="shared" si="292"/>
        <v>287.8841268016829</v>
      </c>
    </row>
    <row r="7564" spans="1:6" x14ac:dyDescent="0.3">
      <c r="A7564" s="3"/>
      <c r="B7564" s="4"/>
      <c r="C7564" s="3"/>
      <c r="D7564" s="3">
        <f t="shared" si="293"/>
        <v>4100</v>
      </c>
      <c r="E7564" s="3"/>
      <c r="F7564" s="3">
        <f t="shared" si="292"/>
        <v>0</v>
      </c>
    </row>
    <row r="7565" spans="1:6" x14ac:dyDescent="0.3">
      <c r="A7565" s="3"/>
      <c r="B7565" s="4"/>
      <c r="C7565" s="3"/>
      <c r="D7565" s="3">
        <f t="shared" si="293"/>
        <v>4200</v>
      </c>
      <c r="E7565" s="3">
        <v>385</v>
      </c>
      <c r="F7565" s="3">
        <f t="shared" si="292"/>
        <v>307.8760800517997</v>
      </c>
    </row>
    <row r="7566" spans="1:6" x14ac:dyDescent="0.3">
      <c r="A7566" s="3"/>
      <c r="B7566" s="4"/>
      <c r="C7566" s="3"/>
      <c r="D7566" s="3">
        <f t="shared" si="293"/>
        <v>4300</v>
      </c>
      <c r="E7566" s="3"/>
      <c r="F7566" s="3">
        <f t="shared" si="292"/>
        <v>0</v>
      </c>
    </row>
    <row r="7567" spans="1:6" x14ac:dyDescent="0.3">
      <c r="A7567" s="3"/>
      <c r="B7567" s="4"/>
      <c r="C7567" s="3"/>
      <c r="D7567" s="3">
        <f t="shared" si="293"/>
        <v>4400</v>
      </c>
      <c r="E7567" s="3">
        <v>390</v>
      </c>
      <c r="F7567" s="3">
        <f t="shared" si="292"/>
        <v>326.72563597333851</v>
      </c>
    </row>
    <row r="7568" spans="1:6" x14ac:dyDescent="0.3">
      <c r="A7568" s="3"/>
      <c r="B7568" s="4"/>
      <c r="C7568" s="3"/>
      <c r="D7568" s="3">
        <f t="shared" si="293"/>
        <v>4500</v>
      </c>
      <c r="E7568" s="3"/>
      <c r="F7568" s="3">
        <f t="shared" si="292"/>
        <v>0</v>
      </c>
    </row>
    <row r="7569" spans="1:6" x14ac:dyDescent="0.3">
      <c r="A7569" s="3"/>
      <c r="B7569" s="4"/>
      <c r="C7569" s="3"/>
      <c r="D7569" s="3">
        <f t="shared" si="293"/>
        <v>4600</v>
      </c>
      <c r="E7569" s="3">
        <v>395</v>
      </c>
      <c r="F7569" s="3">
        <f t="shared" si="292"/>
        <v>345.9559910044033</v>
      </c>
    </row>
    <row r="7570" spans="1:6" x14ac:dyDescent="0.3">
      <c r="A7570" s="3"/>
      <c r="B7570" s="4"/>
      <c r="C7570" s="3"/>
      <c r="D7570" s="3">
        <f t="shared" si="293"/>
        <v>4700</v>
      </c>
      <c r="E7570" s="3"/>
      <c r="F7570" s="3">
        <f t="shared" si="292"/>
        <v>0</v>
      </c>
    </row>
    <row r="7571" spans="1:6" x14ac:dyDescent="0.3">
      <c r="A7571" s="3"/>
      <c r="B7571" s="4"/>
      <c r="C7571" s="3"/>
      <c r="D7571" s="3">
        <f t="shared" si="293"/>
        <v>4800</v>
      </c>
      <c r="E7571" s="3">
        <v>400</v>
      </c>
      <c r="F7571" s="3">
        <f t="shared" si="292"/>
        <v>365.56714514499413</v>
      </c>
    </row>
    <row r="7572" spans="1:6" x14ac:dyDescent="0.3">
      <c r="A7572" s="3"/>
      <c r="B7572" s="4"/>
      <c r="C7572" s="3"/>
      <c r="D7572" s="3">
        <f t="shared" si="293"/>
        <v>4900</v>
      </c>
      <c r="E7572" s="3"/>
      <c r="F7572" s="3">
        <f t="shared" si="292"/>
        <v>0</v>
      </c>
    </row>
    <row r="7573" spans="1:6" x14ac:dyDescent="0.3">
      <c r="A7573" s="3"/>
      <c r="B7573" s="4"/>
      <c r="C7573" s="3"/>
      <c r="D7573" s="3">
        <f t="shared" si="293"/>
        <v>5000</v>
      </c>
      <c r="E7573" s="3">
        <v>408</v>
      </c>
      <c r="F7573" s="3">
        <f t="shared" si="292"/>
        <v>388.41509171655622</v>
      </c>
    </row>
    <row r="7574" spans="1:6" x14ac:dyDescent="0.3">
      <c r="A7574" s="3"/>
      <c r="B7574" s="4"/>
      <c r="C7574" s="3"/>
      <c r="D7574" s="3">
        <f t="shared" si="293"/>
        <v>5100</v>
      </c>
      <c r="E7574" s="3"/>
      <c r="F7574" s="3">
        <f t="shared" si="292"/>
        <v>0</v>
      </c>
    </row>
    <row r="7575" spans="1:6" x14ac:dyDescent="0.3">
      <c r="A7575" s="3"/>
      <c r="B7575" s="4"/>
      <c r="C7575" s="3"/>
      <c r="D7575" s="3">
        <f t="shared" si="293"/>
        <v>5200</v>
      </c>
      <c r="E7575" s="3">
        <v>414</v>
      </c>
      <c r="F7575" s="3">
        <f t="shared" si="292"/>
        <v>409.89216149382463</v>
      </c>
    </row>
    <row r="7576" spans="1:6" x14ac:dyDescent="0.3">
      <c r="A7576" s="3"/>
      <c r="B7576" s="4"/>
      <c r="C7576" s="3"/>
      <c r="D7576" s="3">
        <f t="shared" si="293"/>
        <v>5300</v>
      </c>
      <c r="E7576" s="3"/>
      <c r="F7576" s="3">
        <f t="shared" si="292"/>
        <v>0</v>
      </c>
    </row>
    <row r="7577" spans="1:6" x14ac:dyDescent="0.3">
      <c r="A7577" s="3"/>
      <c r="B7577" s="4"/>
      <c r="C7577" s="3"/>
      <c r="D7577" s="3">
        <f t="shared" si="293"/>
        <v>5400</v>
      </c>
      <c r="E7577" s="3">
        <v>416</v>
      </c>
      <c r="F7577" s="3">
        <f t="shared" si="292"/>
        <v>427.71355981964314</v>
      </c>
    </row>
    <row r="7578" spans="1:6" x14ac:dyDescent="0.3">
      <c r="A7578" s="3"/>
      <c r="B7578" s="4"/>
      <c r="C7578" s="3"/>
      <c r="D7578" s="3">
        <f t="shared" si="293"/>
        <v>5500</v>
      </c>
      <c r="E7578" s="3"/>
      <c r="F7578" s="3">
        <f t="shared" si="292"/>
        <v>0</v>
      </c>
    </row>
    <row r="7579" spans="1:6" x14ac:dyDescent="0.3">
      <c r="A7579" s="3"/>
      <c r="B7579" s="4"/>
      <c r="C7579" s="3"/>
      <c r="D7579" s="3">
        <f t="shared" si="293"/>
        <v>5600</v>
      </c>
      <c r="E7579" s="3">
        <v>416</v>
      </c>
      <c r="F7579" s="3">
        <f t="shared" si="292"/>
        <v>443.55480277592625</v>
      </c>
    </row>
    <row r="7580" spans="1:6" x14ac:dyDescent="0.3">
      <c r="A7580" s="3"/>
      <c r="B7580" s="4"/>
      <c r="C7580" s="3"/>
      <c r="D7580" s="3">
        <f t="shared" si="293"/>
        <v>5700</v>
      </c>
      <c r="E7580" s="3"/>
      <c r="F7580" s="3">
        <f t="shared" si="292"/>
        <v>0</v>
      </c>
    </row>
    <row r="7581" spans="1:6" x14ac:dyDescent="0.3">
      <c r="A7581" s="3"/>
      <c r="B7581" s="4"/>
      <c r="C7581" s="3"/>
      <c r="D7581" s="3">
        <f t="shared" si="293"/>
        <v>5800</v>
      </c>
      <c r="E7581" s="3">
        <v>416</v>
      </c>
      <c r="F7581" s="3">
        <f t="shared" si="292"/>
        <v>459.3960457322093</v>
      </c>
    </row>
    <row r="7582" spans="1:6" x14ac:dyDescent="0.3">
      <c r="A7582" s="3"/>
      <c r="B7582" s="4"/>
      <c r="C7582" s="3"/>
      <c r="D7582" s="3">
        <f t="shared" si="293"/>
        <v>5900</v>
      </c>
      <c r="E7582" s="3"/>
      <c r="F7582" s="3">
        <f t="shared" si="292"/>
        <v>0</v>
      </c>
    </row>
    <row r="7583" spans="1:6" x14ac:dyDescent="0.3">
      <c r="A7583" s="3"/>
      <c r="B7583" s="4"/>
      <c r="C7583" s="3"/>
      <c r="D7583" s="3">
        <f t="shared" si="293"/>
        <v>6000</v>
      </c>
      <c r="E7583" s="3">
        <v>410</v>
      </c>
      <c r="F7583" s="3">
        <f t="shared" si="292"/>
        <v>468.38290471702368</v>
      </c>
    </row>
    <row r="7584" spans="1:6" x14ac:dyDescent="0.3">
      <c r="A7584" s="3"/>
      <c r="B7584" s="4"/>
      <c r="C7584" s="3"/>
      <c r="D7584" s="3">
        <f t="shared" si="293"/>
        <v>6100</v>
      </c>
      <c r="E7584" s="3"/>
      <c r="F7584" s="3">
        <f t="shared" si="292"/>
        <v>0</v>
      </c>
    </row>
    <row r="7585" spans="1:6" x14ac:dyDescent="0.3">
      <c r="A7585" s="3"/>
      <c r="B7585" s="4"/>
      <c r="C7585" s="3"/>
      <c r="D7585" s="3">
        <f t="shared" si="293"/>
        <v>6200</v>
      </c>
      <c r="E7585" s="3">
        <v>406</v>
      </c>
      <c r="F7585" s="3">
        <f t="shared" si="292"/>
        <v>479.27375924946836</v>
      </c>
    </row>
    <row r="7586" spans="1:6" x14ac:dyDescent="0.3">
      <c r="A7586" s="3"/>
      <c r="B7586" s="4"/>
      <c r="C7586" s="3"/>
      <c r="D7586" s="3">
        <f t="shared" si="293"/>
        <v>6300</v>
      </c>
      <c r="E7586" s="3"/>
      <c r="F7586" s="3">
        <f t="shared" si="292"/>
        <v>0</v>
      </c>
    </row>
    <row r="7587" spans="1:6" x14ac:dyDescent="0.3">
      <c r="A7587" s="3"/>
      <c r="B7587" s="4"/>
      <c r="C7587" s="3"/>
      <c r="D7587" s="3">
        <f t="shared" si="293"/>
        <v>6400</v>
      </c>
      <c r="E7587" s="3">
        <v>399</v>
      </c>
      <c r="F7587" s="3">
        <f t="shared" si="292"/>
        <v>486.20430304284218</v>
      </c>
    </row>
    <row r="7588" spans="1:6" x14ac:dyDescent="0.3">
      <c r="A7588" s="3"/>
      <c r="B7588" s="4"/>
      <c r="C7588" s="3"/>
      <c r="D7588" s="3">
        <f t="shared" si="293"/>
        <v>6500</v>
      </c>
      <c r="E7588" s="3"/>
      <c r="F7588" s="3">
        <f t="shared" si="292"/>
        <v>0</v>
      </c>
    </row>
    <row r="7589" spans="1:6" x14ac:dyDescent="0.3">
      <c r="A7589" s="3"/>
      <c r="B7589" s="4"/>
      <c r="C7589" s="3"/>
      <c r="D7589" s="3">
        <f t="shared" si="293"/>
        <v>6600</v>
      </c>
      <c r="E7589" s="3">
        <v>388</v>
      </c>
      <c r="F7589" s="3">
        <f t="shared" si="292"/>
        <v>487.57517983713592</v>
      </c>
    </row>
    <row r="7590" spans="1:6" x14ac:dyDescent="0.3">
      <c r="A7590" s="3"/>
      <c r="B7590" s="4"/>
      <c r="C7590" s="3"/>
      <c r="D7590" s="3">
        <f t="shared" si="293"/>
        <v>6700</v>
      </c>
      <c r="E7590" s="3"/>
      <c r="F7590" s="3">
        <f t="shared" si="292"/>
        <v>0</v>
      </c>
    </row>
    <row r="7591" spans="1:6" x14ac:dyDescent="0.3">
      <c r="A7591" s="3"/>
      <c r="B7591" s="4"/>
      <c r="C7591" s="3"/>
      <c r="D7591" s="3">
        <f t="shared" si="293"/>
        <v>6800</v>
      </c>
      <c r="E7591" s="3">
        <v>375</v>
      </c>
      <c r="F7591" s="3">
        <f t="shared" si="292"/>
        <v>485.51886464569526</v>
      </c>
    </row>
    <row r="7592" spans="1:6" x14ac:dyDescent="0.3">
      <c r="A7592" s="3"/>
      <c r="B7592" s="4"/>
      <c r="C7592" s="3"/>
      <c r="D7592" s="3">
        <f t="shared" si="293"/>
        <v>6900</v>
      </c>
      <c r="E7592" s="3"/>
      <c r="F7592" s="3">
        <f t="shared" si="292"/>
        <v>0</v>
      </c>
    </row>
    <row r="7593" spans="1:6" x14ac:dyDescent="0.3">
      <c r="A7593" s="3"/>
      <c r="B7593" s="4"/>
      <c r="C7593" s="3"/>
      <c r="D7593" s="3">
        <f t="shared" si="293"/>
        <v>7000</v>
      </c>
      <c r="E7593" s="3">
        <v>366</v>
      </c>
      <c r="F7593" s="3">
        <f t="shared" si="292"/>
        <v>487.80365930285154</v>
      </c>
    </row>
    <row r="7594" spans="1:6" x14ac:dyDescent="0.3">
      <c r="A7594" s="3"/>
      <c r="B7594" s="4" t="s">
        <v>203</v>
      </c>
      <c r="C7594" s="3" t="s">
        <v>85</v>
      </c>
      <c r="D7594" s="3" t="s">
        <v>272</v>
      </c>
      <c r="E7594" s="3">
        <v>4.25</v>
      </c>
    </row>
    <row r="7595" spans="1:6" x14ac:dyDescent="0.3">
      <c r="A7595" s="3"/>
      <c r="B7595" s="4"/>
      <c r="C7595" s="3">
        <v>10.6</v>
      </c>
      <c r="D7595" s="3" t="s">
        <v>273</v>
      </c>
      <c r="E7595" s="3">
        <v>4.375</v>
      </c>
    </row>
    <row r="7596" spans="1:6" x14ac:dyDescent="0.3">
      <c r="A7596" s="3"/>
      <c r="B7596" s="4"/>
      <c r="C7596" s="3"/>
      <c r="D7596" s="4" t="s">
        <v>274</v>
      </c>
      <c r="E7596" s="3">
        <v>2.25</v>
      </c>
    </row>
    <row r="7597" spans="1:6" x14ac:dyDescent="0.3">
      <c r="A7597" s="3"/>
      <c r="B7597" s="4"/>
      <c r="C7597" s="3"/>
      <c r="D7597" s="4" t="s">
        <v>275</v>
      </c>
      <c r="E7597" s="3">
        <v>274</v>
      </c>
    </row>
    <row r="7598" spans="1:6" x14ac:dyDescent="0.3">
      <c r="A7598" s="3"/>
      <c r="B7598" s="4"/>
      <c r="C7598" s="3"/>
      <c r="D7598" s="4" t="s">
        <v>276</v>
      </c>
      <c r="E7598" s="3">
        <v>0.55500000000000005</v>
      </c>
    </row>
    <row r="7599" spans="1:6" ht="28.8" x14ac:dyDescent="0.3">
      <c r="A7599" s="3"/>
      <c r="B7599" s="4"/>
      <c r="C7599" s="3"/>
      <c r="D7599" s="4" t="s">
        <v>277</v>
      </c>
      <c r="E7599" s="3">
        <v>496</v>
      </c>
    </row>
    <row r="7600" spans="1:6" x14ac:dyDescent="0.3">
      <c r="A7600" s="3"/>
      <c r="B7600" s="4"/>
      <c r="C7600" s="3"/>
      <c r="D7600" s="3">
        <v>2500</v>
      </c>
      <c r="E7600" s="3"/>
      <c r="F7600" s="3">
        <f>E7600*D7600*2*PI()/60/550</f>
        <v>0</v>
      </c>
    </row>
    <row r="7601" spans="1:6" x14ac:dyDescent="0.3">
      <c r="A7601" s="3"/>
      <c r="B7601" s="4"/>
      <c r="C7601" s="3"/>
      <c r="D7601" s="3">
        <f>2600</f>
        <v>2600</v>
      </c>
      <c r="E7601" s="3"/>
      <c r="F7601" s="3">
        <f t="shared" ref="F7601:F7645" si="294">E7601*D7601*2*PI()/60/550</f>
        <v>0</v>
      </c>
    </row>
    <row r="7602" spans="1:6" x14ac:dyDescent="0.3">
      <c r="A7602" s="3"/>
      <c r="B7602" s="4"/>
      <c r="C7602" s="3"/>
      <c r="D7602" s="3">
        <f t="shared" ref="D7602:D7645" si="295">D7601+100</f>
        <v>2700</v>
      </c>
      <c r="E7602" s="3"/>
      <c r="F7602" s="3">
        <f t="shared" si="294"/>
        <v>0</v>
      </c>
    </row>
    <row r="7603" spans="1:6" x14ac:dyDescent="0.3">
      <c r="A7603" s="3"/>
      <c r="B7603" s="4"/>
      <c r="C7603" s="3"/>
      <c r="D7603" s="3">
        <f t="shared" si="295"/>
        <v>2800</v>
      </c>
      <c r="E7603" s="3"/>
      <c r="F7603" s="3">
        <f t="shared" si="294"/>
        <v>0</v>
      </c>
    </row>
    <row r="7604" spans="1:6" x14ac:dyDescent="0.3">
      <c r="A7604" s="3"/>
      <c r="B7604" s="4"/>
      <c r="C7604" s="3"/>
      <c r="D7604" s="3">
        <f t="shared" si="295"/>
        <v>2900</v>
      </c>
      <c r="E7604" s="3"/>
      <c r="F7604" s="3">
        <f t="shared" si="294"/>
        <v>0</v>
      </c>
    </row>
    <row r="7605" spans="1:6" x14ac:dyDescent="0.3">
      <c r="A7605" s="3"/>
      <c r="B7605" s="4"/>
      <c r="C7605" s="3"/>
      <c r="D7605" s="3">
        <f>D7604+100</f>
        <v>3000</v>
      </c>
      <c r="E7605" s="3"/>
      <c r="F7605" s="3">
        <f t="shared" si="294"/>
        <v>0</v>
      </c>
    </row>
    <row r="7606" spans="1:6" x14ac:dyDescent="0.3">
      <c r="A7606" s="3"/>
      <c r="B7606" s="4"/>
      <c r="C7606" s="3"/>
      <c r="D7606" s="3">
        <f t="shared" si="295"/>
        <v>3100</v>
      </c>
      <c r="E7606" s="3"/>
      <c r="F7606" s="3">
        <f t="shared" si="294"/>
        <v>0</v>
      </c>
    </row>
    <row r="7607" spans="1:6" x14ac:dyDescent="0.3">
      <c r="A7607" s="3"/>
      <c r="B7607" s="4"/>
      <c r="C7607" s="3"/>
      <c r="D7607" s="3">
        <f t="shared" si="295"/>
        <v>3200</v>
      </c>
      <c r="E7607" s="3">
        <v>619</v>
      </c>
      <c r="F7607" s="3">
        <f t="shared" si="294"/>
        <v>377.14343807458562</v>
      </c>
    </row>
    <row r="7608" spans="1:6" x14ac:dyDescent="0.3">
      <c r="A7608" s="3"/>
      <c r="B7608" s="4"/>
      <c r="C7608" s="3"/>
      <c r="D7608" s="3">
        <f t="shared" si="295"/>
        <v>3300</v>
      </c>
      <c r="E7608" s="3">
        <v>614</v>
      </c>
      <c r="F7608" s="3">
        <f t="shared" si="294"/>
        <v>385.78757786082662</v>
      </c>
    </row>
    <row r="7609" spans="1:6" x14ac:dyDescent="0.3">
      <c r="A7609" s="3"/>
      <c r="B7609" s="4"/>
      <c r="C7609" s="3"/>
      <c r="D7609" s="3">
        <f t="shared" si="295"/>
        <v>3400</v>
      </c>
      <c r="E7609" s="3">
        <v>615</v>
      </c>
      <c r="F7609" s="3">
        <f t="shared" si="294"/>
        <v>398.12546900947012</v>
      </c>
    </row>
    <row r="7610" spans="1:6" x14ac:dyDescent="0.3">
      <c r="A7610" s="3"/>
      <c r="B7610" s="4"/>
      <c r="C7610" s="3"/>
      <c r="D7610" s="3">
        <f t="shared" si="295"/>
        <v>3500</v>
      </c>
      <c r="E7610" s="3">
        <v>618</v>
      </c>
      <c r="F7610" s="3">
        <f t="shared" si="294"/>
        <v>411.83423695240742</v>
      </c>
    </row>
    <row r="7611" spans="1:6" x14ac:dyDescent="0.3">
      <c r="A7611" s="3"/>
      <c r="B7611" s="4"/>
      <c r="C7611" s="3"/>
      <c r="D7611" s="3">
        <f t="shared" si="295"/>
        <v>3600</v>
      </c>
      <c r="E7611" s="3">
        <v>621</v>
      </c>
      <c r="F7611" s="3">
        <f t="shared" si="294"/>
        <v>425.65724462820248</v>
      </c>
    </row>
    <row r="7612" spans="1:6" x14ac:dyDescent="0.3">
      <c r="A7612" s="3"/>
      <c r="B7612" s="4"/>
      <c r="C7612" s="3"/>
      <c r="D7612" s="3">
        <f t="shared" si="295"/>
        <v>3700</v>
      </c>
      <c r="E7612" s="3">
        <v>623</v>
      </c>
      <c r="F7612" s="3">
        <f t="shared" si="294"/>
        <v>438.89001368423226</v>
      </c>
    </row>
    <row r="7613" spans="1:6" x14ac:dyDescent="0.3">
      <c r="A7613" s="3"/>
      <c r="B7613" s="4"/>
      <c r="C7613" s="3"/>
      <c r="D7613" s="3">
        <f t="shared" si="295"/>
        <v>3800</v>
      </c>
      <c r="E7613" s="3">
        <v>624</v>
      </c>
      <c r="F7613" s="3">
        <f t="shared" si="294"/>
        <v>451.47542425406772</v>
      </c>
    </row>
    <row r="7614" spans="1:6" x14ac:dyDescent="0.3">
      <c r="A7614" s="3"/>
      <c r="B7614" s="4"/>
      <c r="C7614" s="3"/>
      <c r="D7614" s="3">
        <f t="shared" si="295"/>
        <v>3900</v>
      </c>
      <c r="E7614" s="3">
        <v>625</v>
      </c>
      <c r="F7614" s="3">
        <f t="shared" si="294"/>
        <v>464.09891473485578</v>
      </c>
    </row>
    <row r="7615" spans="1:6" x14ac:dyDescent="0.3">
      <c r="A7615" s="3"/>
      <c r="B7615" s="4"/>
      <c r="C7615" s="3"/>
      <c r="D7615" s="3">
        <f t="shared" si="295"/>
        <v>4000</v>
      </c>
      <c r="E7615" s="3">
        <v>626</v>
      </c>
      <c r="F7615" s="3">
        <f t="shared" si="294"/>
        <v>476.76048512659651</v>
      </c>
    </row>
    <row r="7616" spans="1:6" x14ac:dyDescent="0.3">
      <c r="A7616" s="3"/>
      <c r="B7616" s="4"/>
      <c r="C7616" s="3"/>
      <c r="D7616" s="3">
        <f t="shared" si="295"/>
        <v>4100</v>
      </c>
      <c r="E7616" s="3">
        <v>626</v>
      </c>
      <c r="F7616" s="3">
        <f t="shared" si="294"/>
        <v>488.67949725476137</v>
      </c>
    </row>
    <row r="7617" spans="1:6" x14ac:dyDescent="0.3">
      <c r="A7617" s="3"/>
      <c r="B7617" s="4"/>
      <c r="C7617" s="3"/>
      <c r="D7617" s="3">
        <f t="shared" si="295"/>
        <v>4200</v>
      </c>
      <c r="E7617" s="3">
        <v>623</v>
      </c>
      <c r="F7617" s="3">
        <f t="shared" si="294"/>
        <v>498.19947499291231</v>
      </c>
    </row>
    <row r="7618" spans="1:6" x14ac:dyDescent="0.3">
      <c r="A7618" s="3"/>
      <c r="B7618" s="4"/>
      <c r="C7618" s="3"/>
      <c r="D7618" s="3">
        <f t="shared" si="295"/>
        <v>4300</v>
      </c>
      <c r="E7618" s="3">
        <v>620</v>
      </c>
      <c r="F7618" s="3">
        <f t="shared" si="294"/>
        <v>507.60521299820533</v>
      </c>
    </row>
    <row r="7619" spans="1:6" x14ac:dyDescent="0.3">
      <c r="A7619" s="3"/>
      <c r="B7619" s="4"/>
      <c r="C7619" s="3"/>
      <c r="D7619" s="3">
        <f t="shared" si="295"/>
        <v>4400</v>
      </c>
      <c r="E7619" s="3">
        <v>616</v>
      </c>
      <c r="F7619" s="3">
        <f t="shared" si="294"/>
        <v>516.05895322968331</v>
      </c>
    </row>
    <row r="7620" spans="1:6" x14ac:dyDescent="0.3">
      <c r="A7620" s="3"/>
      <c r="B7620" s="4"/>
      <c r="C7620" s="3"/>
      <c r="D7620" s="3">
        <f t="shared" si="295"/>
        <v>4500</v>
      </c>
      <c r="E7620" s="3">
        <v>613</v>
      </c>
      <c r="F7620" s="3">
        <f t="shared" si="294"/>
        <v>525.21717181378449</v>
      </c>
    </row>
    <row r="7621" spans="1:6" x14ac:dyDescent="0.3">
      <c r="A7621" s="3"/>
      <c r="B7621" s="4"/>
      <c r="C7621" s="3"/>
      <c r="D7621" s="3">
        <f t="shared" si="295"/>
        <v>4600</v>
      </c>
      <c r="E7621" s="3">
        <v>611</v>
      </c>
      <c r="F7621" s="3">
        <f t="shared" si="294"/>
        <v>535.13698861693774</v>
      </c>
    </row>
    <row r="7622" spans="1:6" x14ac:dyDescent="0.3">
      <c r="A7622" s="3"/>
      <c r="B7622" s="4"/>
      <c r="C7622" s="3"/>
      <c r="D7622" s="3">
        <f t="shared" si="295"/>
        <v>4700</v>
      </c>
      <c r="E7622" s="3">
        <v>609</v>
      </c>
      <c r="F7622" s="3">
        <f t="shared" si="294"/>
        <v>544.98064559818579</v>
      </c>
    </row>
    <row r="7623" spans="1:6" x14ac:dyDescent="0.3">
      <c r="A7623" s="3"/>
      <c r="B7623" s="4"/>
      <c r="C7623" s="3"/>
      <c r="D7623" s="3">
        <f t="shared" si="295"/>
        <v>4800</v>
      </c>
      <c r="E7623" s="3">
        <v>606</v>
      </c>
      <c r="F7623" s="3">
        <f t="shared" si="294"/>
        <v>553.83422489466614</v>
      </c>
    </row>
    <row r="7624" spans="1:6" x14ac:dyDescent="0.3">
      <c r="A7624" s="3"/>
      <c r="B7624" s="4"/>
      <c r="C7624" s="3"/>
      <c r="D7624" s="3">
        <f t="shared" si="295"/>
        <v>4900</v>
      </c>
      <c r="E7624" s="3">
        <v>602</v>
      </c>
      <c r="F7624" s="3">
        <f t="shared" si="294"/>
        <v>561.64060663994974</v>
      </c>
    </row>
    <row r="7625" spans="1:6" x14ac:dyDescent="0.3">
      <c r="A7625" s="3"/>
      <c r="B7625" s="4"/>
      <c r="C7625" s="3"/>
      <c r="D7625" s="3">
        <f t="shared" si="295"/>
        <v>5000</v>
      </c>
      <c r="E7625" s="3">
        <v>598</v>
      </c>
      <c r="F7625" s="3">
        <f t="shared" si="294"/>
        <v>569.29466874142304</v>
      </c>
    </row>
    <row r="7626" spans="1:6" x14ac:dyDescent="0.3">
      <c r="A7626" s="3"/>
      <c r="B7626" s="4"/>
      <c r="C7626" s="3"/>
      <c r="D7626" s="3">
        <f t="shared" si="295"/>
        <v>5100</v>
      </c>
      <c r="E7626" s="3">
        <v>593</v>
      </c>
      <c r="F7626" s="3">
        <f t="shared" si="294"/>
        <v>575.82537346979461</v>
      </c>
    </row>
    <row r="7627" spans="1:6" x14ac:dyDescent="0.3">
      <c r="A7627" s="3"/>
      <c r="B7627" s="4"/>
      <c r="C7627" s="3"/>
      <c r="D7627" s="3">
        <f t="shared" si="295"/>
        <v>5200</v>
      </c>
      <c r="E7627" s="3">
        <v>588</v>
      </c>
      <c r="F7627" s="3">
        <f t="shared" si="294"/>
        <v>582.16567864340311</v>
      </c>
    </row>
    <row r="7628" spans="1:6" x14ac:dyDescent="0.3">
      <c r="A7628" s="3"/>
      <c r="B7628" s="4"/>
      <c r="C7628" s="3"/>
      <c r="D7628" s="3">
        <f t="shared" si="295"/>
        <v>5300</v>
      </c>
      <c r="E7628" s="3">
        <v>583</v>
      </c>
      <c r="F7628" s="3">
        <f t="shared" si="294"/>
        <v>588.31558426224865</v>
      </c>
    </row>
    <row r="7629" spans="1:6" x14ac:dyDescent="0.3">
      <c r="A7629" s="3"/>
      <c r="B7629" s="4"/>
      <c r="C7629" s="3"/>
      <c r="D7629" s="3">
        <f t="shared" si="295"/>
        <v>5400</v>
      </c>
      <c r="E7629" s="3">
        <v>576</v>
      </c>
      <c r="F7629" s="3">
        <f t="shared" si="294"/>
        <v>592.21877513489051</v>
      </c>
    </row>
    <row r="7630" spans="1:6" x14ac:dyDescent="0.3">
      <c r="A7630" s="3"/>
      <c r="B7630" s="4"/>
      <c r="C7630" s="3"/>
      <c r="D7630" s="3">
        <f t="shared" si="295"/>
        <v>5500</v>
      </c>
      <c r="E7630" s="3">
        <v>569</v>
      </c>
      <c r="F7630" s="3">
        <f t="shared" si="294"/>
        <v>595.85540663086408</v>
      </c>
    </row>
    <row r="7631" spans="1:6" x14ac:dyDescent="0.3">
      <c r="A7631" s="3"/>
      <c r="B7631" s="4"/>
      <c r="C7631" s="3"/>
      <c r="D7631" s="3">
        <f t="shared" si="295"/>
        <v>5600</v>
      </c>
      <c r="E7631" s="3">
        <v>560</v>
      </c>
      <c r="F7631" s="3">
        <f t="shared" si="294"/>
        <v>597.09300373682368</v>
      </c>
    </row>
    <row r="7632" spans="1:6" x14ac:dyDescent="0.3">
      <c r="A7632" s="3"/>
      <c r="B7632" s="4"/>
      <c r="C7632" s="3"/>
      <c r="D7632" s="3">
        <f t="shared" si="295"/>
        <v>5700</v>
      </c>
      <c r="E7632" s="3">
        <v>550</v>
      </c>
      <c r="F7632" s="3">
        <f t="shared" si="294"/>
        <v>596.90260418206071</v>
      </c>
    </row>
    <row r="7633" spans="1:6" x14ac:dyDescent="0.3">
      <c r="A7633" s="3"/>
      <c r="B7633" s="4"/>
      <c r="C7633" s="3"/>
      <c r="D7633" s="3">
        <f t="shared" si="295"/>
        <v>5800</v>
      </c>
      <c r="E7633" s="3">
        <v>538</v>
      </c>
      <c r="F7633" s="3">
        <f t="shared" si="294"/>
        <v>594.12277068252058</v>
      </c>
    </row>
    <row r="7634" spans="1:6" x14ac:dyDescent="0.3">
      <c r="A7634" s="3"/>
      <c r="B7634" s="4"/>
      <c r="C7634" s="3"/>
      <c r="D7634" s="3">
        <f t="shared" si="295"/>
        <v>5900</v>
      </c>
      <c r="E7634" s="3">
        <v>528</v>
      </c>
      <c r="F7634" s="3">
        <f t="shared" si="294"/>
        <v>593.132692997753</v>
      </c>
    </row>
    <row r="7635" spans="1:6" x14ac:dyDescent="0.3">
      <c r="A7635" s="3"/>
      <c r="B7635" s="4"/>
      <c r="C7635" s="3"/>
      <c r="D7635" s="3">
        <f t="shared" si="295"/>
        <v>6000</v>
      </c>
      <c r="E7635" s="3">
        <v>517</v>
      </c>
      <c r="F7635" s="3">
        <f t="shared" si="294"/>
        <v>590.61941887488115</v>
      </c>
    </row>
    <row r="7636" spans="1:6" x14ac:dyDescent="0.3">
      <c r="A7636" s="3"/>
      <c r="B7636" s="4"/>
      <c r="C7636" s="3"/>
      <c r="D7636" s="3">
        <f t="shared" si="295"/>
        <v>6100</v>
      </c>
      <c r="E7636" s="3">
        <v>507</v>
      </c>
      <c r="F7636" s="3">
        <f t="shared" si="294"/>
        <v>588.8487030155851</v>
      </c>
    </row>
    <row r="7637" spans="1:6" x14ac:dyDescent="0.3">
      <c r="A7637" s="3"/>
      <c r="B7637" s="4"/>
      <c r="C7637" s="3"/>
      <c r="D7637" s="3">
        <f t="shared" si="295"/>
        <v>6200</v>
      </c>
      <c r="E7637" s="3">
        <v>495</v>
      </c>
      <c r="F7637" s="3">
        <f t="shared" si="294"/>
        <v>584.33623356770147</v>
      </c>
    </row>
    <row r="7638" spans="1:6" x14ac:dyDescent="0.3">
      <c r="A7638" s="3"/>
      <c r="B7638" s="4"/>
      <c r="C7638" s="3"/>
      <c r="D7638" s="3">
        <f t="shared" si="295"/>
        <v>6300</v>
      </c>
      <c r="E7638" s="3"/>
      <c r="F7638" s="3">
        <f t="shared" si="294"/>
        <v>0</v>
      </c>
    </row>
    <row r="7639" spans="1:6" x14ac:dyDescent="0.3">
      <c r="A7639" s="3"/>
      <c r="B7639" s="4"/>
      <c r="C7639" s="3"/>
      <c r="D7639" s="3">
        <f t="shared" si="295"/>
        <v>6400</v>
      </c>
      <c r="E7639" s="3"/>
      <c r="F7639" s="3">
        <f t="shared" si="294"/>
        <v>0</v>
      </c>
    </row>
    <row r="7640" spans="1:6" x14ac:dyDescent="0.3">
      <c r="A7640" s="3"/>
      <c r="B7640" s="4"/>
      <c r="C7640" s="3"/>
      <c r="D7640" s="3">
        <f t="shared" si="295"/>
        <v>6500</v>
      </c>
      <c r="E7640" s="3"/>
      <c r="F7640" s="3">
        <f t="shared" si="294"/>
        <v>0</v>
      </c>
    </row>
    <row r="7641" spans="1:6" x14ac:dyDescent="0.3">
      <c r="A7641" s="3"/>
      <c r="B7641" s="4"/>
      <c r="C7641" s="3"/>
      <c r="D7641" s="3">
        <f t="shared" si="295"/>
        <v>6600</v>
      </c>
      <c r="E7641" s="3"/>
      <c r="F7641" s="3">
        <f t="shared" si="294"/>
        <v>0</v>
      </c>
    </row>
    <row r="7642" spans="1:6" x14ac:dyDescent="0.3">
      <c r="A7642" s="3"/>
      <c r="B7642" s="4"/>
      <c r="C7642" s="3"/>
      <c r="D7642" s="3">
        <f t="shared" si="295"/>
        <v>6700</v>
      </c>
      <c r="E7642" s="3"/>
      <c r="F7642" s="3">
        <f t="shared" si="294"/>
        <v>0</v>
      </c>
    </row>
    <row r="7643" spans="1:6" x14ac:dyDescent="0.3">
      <c r="A7643" s="3"/>
      <c r="B7643" s="4"/>
      <c r="C7643" s="3"/>
      <c r="D7643" s="3">
        <f t="shared" si="295"/>
        <v>6800</v>
      </c>
      <c r="E7643" s="3"/>
      <c r="F7643" s="3">
        <f t="shared" si="294"/>
        <v>0</v>
      </c>
    </row>
    <row r="7644" spans="1:6" x14ac:dyDescent="0.3">
      <c r="A7644" s="3"/>
      <c r="B7644" s="4"/>
      <c r="C7644" s="3"/>
      <c r="D7644" s="3">
        <f t="shared" si="295"/>
        <v>6900</v>
      </c>
      <c r="E7644" s="3"/>
      <c r="F7644" s="3">
        <f t="shared" si="294"/>
        <v>0</v>
      </c>
    </row>
    <row r="7645" spans="1:6" x14ac:dyDescent="0.3">
      <c r="A7645" s="3"/>
      <c r="B7645" s="4"/>
      <c r="C7645" s="3"/>
      <c r="D7645" s="3">
        <f t="shared" si="295"/>
        <v>7000</v>
      </c>
      <c r="E7645" s="3"/>
      <c r="F7645" s="3">
        <f t="shared" si="294"/>
        <v>0</v>
      </c>
    </row>
    <row r="7646" spans="1:6" x14ac:dyDescent="0.3">
      <c r="A7646" s="3"/>
      <c r="B7646" s="4" t="s">
        <v>223</v>
      </c>
      <c r="C7646" s="3" t="s">
        <v>85</v>
      </c>
      <c r="D7646" s="3" t="s">
        <v>272</v>
      </c>
      <c r="E7646" s="3">
        <v>4</v>
      </c>
    </row>
    <row r="7647" spans="1:6" x14ac:dyDescent="0.3">
      <c r="A7647" s="3"/>
      <c r="B7647" s="4"/>
      <c r="C7647" s="3">
        <v>7.98</v>
      </c>
      <c r="D7647" s="3" t="s">
        <v>273</v>
      </c>
      <c r="E7647" s="3">
        <v>4.25</v>
      </c>
    </row>
    <row r="7648" spans="1:6" x14ac:dyDescent="0.3">
      <c r="A7648" s="3"/>
      <c r="B7648" s="4"/>
      <c r="C7648" s="3" t="s">
        <v>335</v>
      </c>
      <c r="D7648" s="4" t="s">
        <v>274</v>
      </c>
      <c r="E7648" s="3">
        <v>2.25</v>
      </c>
    </row>
    <row r="7649" spans="1:6" x14ac:dyDescent="0.3">
      <c r="A7649" s="3"/>
      <c r="B7649" s="4"/>
      <c r="C7649" s="3"/>
      <c r="D7649" s="4" t="s">
        <v>275</v>
      </c>
      <c r="E7649" s="3">
        <v>218</v>
      </c>
    </row>
    <row r="7650" spans="1:6" x14ac:dyDescent="0.3">
      <c r="A7650" s="3"/>
      <c r="B7650" s="4"/>
      <c r="C7650" s="3"/>
      <c r="D7650" s="4" t="s">
        <v>276</v>
      </c>
      <c r="E7650" s="3">
        <v>0.5</v>
      </c>
    </row>
    <row r="7651" spans="1:6" ht="28.8" x14ac:dyDescent="0.3">
      <c r="A7651" s="3"/>
      <c r="B7651" s="4"/>
      <c r="C7651" s="3"/>
      <c r="D7651" s="4" t="s">
        <v>277</v>
      </c>
      <c r="E7651" s="3">
        <v>454</v>
      </c>
    </row>
    <row r="7652" spans="1:6" x14ac:dyDescent="0.3">
      <c r="A7652" s="3"/>
      <c r="B7652" s="4"/>
      <c r="C7652" s="3"/>
      <c r="D7652" s="3">
        <v>2500</v>
      </c>
      <c r="E7652" s="3"/>
      <c r="F7652" s="3">
        <f>E7652*D7652*2*PI()/60/550</f>
        <v>0</v>
      </c>
    </row>
    <row r="7653" spans="1:6" x14ac:dyDescent="0.3">
      <c r="A7653" s="3"/>
      <c r="B7653" s="4"/>
      <c r="C7653" s="3"/>
      <c r="D7653" s="3">
        <f>2600</f>
        <v>2600</v>
      </c>
      <c r="E7653" s="3"/>
      <c r="F7653" s="3">
        <f t="shared" ref="F7653:F7697" si="296">E7653*D7653*2*PI()/60/550</f>
        <v>0</v>
      </c>
    </row>
    <row r="7654" spans="1:6" x14ac:dyDescent="0.3">
      <c r="A7654" s="3"/>
      <c r="B7654" s="4"/>
      <c r="C7654" s="3"/>
      <c r="D7654" s="3">
        <f t="shared" ref="D7654:D7697" si="297">D7653+100</f>
        <v>2700</v>
      </c>
      <c r="E7654" s="3"/>
      <c r="F7654" s="3">
        <f t="shared" si="296"/>
        <v>0</v>
      </c>
    </row>
    <row r="7655" spans="1:6" x14ac:dyDescent="0.3">
      <c r="A7655" s="3"/>
      <c r="B7655" s="4"/>
      <c r="C7655" s="3"/>
      <c r="D7655" s="3">
        <f t="shared" si="297"/>
        <v>2800</v>
      </c>
      <c r="E7655" s="3"/>
      <c r="F7655" s="3">
        <f t="shared" si="296"/>
        <v>0</v>
      </c>
    </row>
    <row r="7656" spans="1:6" x14ac:dyDescent="0.3">
      <c r="A7656" s="3"/>
      <c r="B7656" s="4"/>
      <c r="C7656" s="3"/>
      <c r="D7656" s="3">
        <f t="shared" si="297"/>
        <v>2900</v>
      </c>
      <c r="E7656" s="3"/>
      <c r="F7656" s="3">
        <f t="shared" si="296"/>
        <v>0</v>
      </c>
    </row>
    <row r="7657" spans="1:6" x14ac:dyDescent="0.3">
      <c r="A7657" s="3"/>
      <c r="B7657" s="4"/>
      <c r="C7657" s="3"/>
      <c r="D7657" s="3">
        <f>D7656+100</f>
        <v>3000</v>
      </c>
      <c r="E7657" s="3">
        <v>475</v>
      </c>
      <c r="F7657" s="3">
        <f t="shared" si="296"/>
        <v>271.31936553730031</v>
      </c>
    </row>
    <row r="7658" spans="1:6" x14ac:dyDescent="0.3">
      <c r="A7658" s="3"/>
      <c r="B7658" s="4"/>
      <c r="C7658" s="3"/>
      <c r="D7658" s="3">
        <f t="shared" si="297"/>
        <v>3100</v>
      </c>
      <c r="E7658" s="3">
        <v>491</v>
      </c>
      <c r="F7658" s="3">
        <f t="shared" si="296"/>
        <v>289.8071623047893</v>
      </c>
    </row>
    <row r="7659" spans="1:6" x14ac:dyDescent="0.3">
      <c r="A7659" s="3"/>
      <c r="B7659" s="4"/>
      <c r="C7659" s="3"/>
      <c r="D7659" s="3">
        <f t="shared" si="297"/>
        <v>3200</v>
      </c>
      <c r="E7659" s="3">
        <v>500</v>
      </c>
      <c r="F7659" s="3">
        <f t="shared" si="296"/>
        <v>304.63928762082844</v>
      </c>
    </row>
    <row r="7660" spans="1:6" x14ac:dyDescent="0.3">
      <c r="A7660" s="3"/>
      <c r="B7660" s="4"/>
      <c r="C7660" s="3"/>
      <c r="D7660" s="3">
        <f t="shared" si="297"/>
        <v>3300</v>
      </c>
      <c r="E7660" s="3">
        <v>507</v>
      </c>
      <c r="F7660" s="3">
        <f t="shared" si="296"/>
        <v>318.55749507400498</v>
      </c>
    </row>
    <row r="7661" spans="1:6" x14ac:dyDescent="0.3">
      <c r="A7661" s="3"/>
      <c r="B7661" s="4"/>
      <c r="C7661" s="3"/>
      <c r="D7661" s="3">
        <f t="shared" si="297"/>
        <v>3400</v>
      </c>
      <c r="E7661" s="3">
        <v>509</v>
      </c>
      <c r="F7661" s="3">
        <f t="shared" si="296"/>
        <v>329.50546947287853</v>
      </c>
    </row>
    <row r="7662" spans="1:6" x14ac:dyDescent="0.3">
      <c r="A7662" s="3"/>
      <c r="B7662" s="4"/>
      <c r="C7662" s="3"/>
      <c r="D7662" s="3">
        <f t="shared" si="297"/>
        <v>3500</v>
      </c>
      <c r="E7662" s="3">
        <v>511</v>
      </c>
      <c r="F7662" s="3">
        <f t="shared" si="296"/>
        <v>340.52960369365724</v>
      </c>
    </row>
    <row r="7663" spans="1:6" x14ac:dyDescent="0.3">
      <c r="A7663" s="3"/>
      <c r="B7663" s="4"/>
      <c r="C7663" s="3"/>
      <c r="D7663" s="3">
        <f t="shared" si="297"/>
        <v>3600</v>
      </c>
      <c r="E7663" s="3">
        <v>511</v>
      </c>
      <c r="F7663" s="3">
        <f t="shared" si="296"/>
        <v>350.25902094204747</v>
      </c>
    </row>
    <row r="7664" spans="1:6" x14ac:dyDescent="0.3">
      <c r="A7664" s="3"/>
      <c r="B7664" s="4"/>
      <c r="C7664" s="3"/>
      <c r="D7664" s="3">
        <f t="shared" si="297"/>
        <v>3700</v>
      </c>
      <c r="E7664" s="3">
        <v>508</v>
      </c>
      <c r="F7664" s="3">
        <f t="shared" si="296"/>
        <v>357.87500313256817</v>
      </c>
    </row>
    <row r="7665" spans="1:6" x14ac:dyDescent="0.3">
      <c r="A7665" s="3"/>
      <c r="B7665" s="4"/>
      <c r="C7665" s="3"/>
      <c r="D7665" s="3">
        <f t="shared" si="297"/>
        <v>3800</v>
      </c>
      <c r="E7665" s="3">
        <v>505</v>
      </c>
      <c r="F7665" s="3">
        <f t="shared" si="296"/>
        <v>365.37674559023111</v>
      </c>
    </row>
    <row r="7666" spans="1:6" x14ac:dyDescent="0.3">
      <c r="A7666" s="3"/>
      <c r="B7666" s="4"/>
      <c r="C7666" s="3"/>
      <c r="D7666" s="3">
        <f t="shared" si="297"/>
        <v>3900</v>
      </c>
      <c r="E7666" s="3">
        <v>502</v>
      </c>
      <c r="F7666" s="3">
        <f t="shared" si="296"/>
        <v>372.76424831503618</v>
      </c>
    </row>
    <row r="7667" spans="1:6" x14ac:dyDescent="0.3">
      <c r="A7667" s="3"/>
      <c r="B7667" s="4"/>
      <c r="C7667" s="3"/>
      <c r="D7667" s="3">
        <f t="shared" si="297"/>
        <v>4000</v>
      </c>
      <c r="E7667" s="3">
        <v>497</v>
      </c>
      <c r="F7667" s="3">
        <f t="shared" si="296"/>
        <v>378.5143148688793</v>
      </c>
    </row>
    <row r="7668" spans="1:6" x14ac:dyDescent="0.3">
      <c r="A7668" s="3"/>
      <c r="B7668" s="4"/>
      <c r="C7668" s="3"/>
      <c r="D7668" s="3">
        <f t="shared" si="297"/>
        <v>4100</v>
      </c>
      <c r="E7668" s="3">
        <v>494</v>
      </c>
      <c r="F7668" s="3">
        <f t="shared" si="296"/>
        <v>385.6352582170162</v>
      </c>
    </row>
    <row r="7669" spans="1:6" x14ac:dyDescent="0.3">
      <c r="A7669" s="3"/>
      <c r="B7669" s="4"/>
      <c r="C7669" s="3"/>
      <c r="D7669" s="3">
        <f t="shared" si="297"/>
        <v>4200</v>
      </c>
      <c r="E7669" s="3">
        <v>488</v>
      </c>
      <c r="F7669" s="3">
        <f t="shared" si="296"/>
        <v>390.2429274422812</v>
      </c>
    </row>
    <row r="7670" spans="1:6" x14ac:dyDescent="0.3">
      <c r="A7670" s="3"/>
      <c r="B7670" s="4"/>
      <c r="C7670" s="3"/>
      <c r="D7670" s="3">
        <f t="shared" si="297"/>
        <v>4300</v>
      </c>
      <c r="E7670" s="3">
        <v>487</v>
      </c>
      <c r="F7670" s="3">
        <f t="shared" si="296"/>
        <v>398.71570762923551</v>
      </c>
    </row>
    <row r="7671" spans="1:6" x14ac:dyDescent="0.3">
      <c r="A7671" s="3"/>
      <c r="B7671" s="4"/>
      <c r="C7671" s="3"/>
      <c r="D7671" s="3">
        <f t="shared" si="297"/>
        <v>4400</v>
      </c>
      <c r="E7671" s="3">
        <v>472</v>
      </c>
      <c r="F7671" s="3">
        <f t="shared" si="296"/>
        <v>395.42179533183526</v>
      </c>
    </row>
    <row r="7672" spans="1:6" x14ac:dyDescent="0.3">
      <c r="A7672" s="3"/>
      <c r="B7672" s="4"/>
      <c r="C7672" s="3"/>
      <c r="D7672" s="3">
        <f t="shared" si="297"/>
        <v>4500</v>
      </c>
      <c r="E7672" s="3">
        <v>464</v>
      </c>
      <c r="F7672" s="3">
        <f t="shared" si="296"/>
        <v>397.55427034518112</v>
      </c>
    </row>
    <row r="7673" spans="1:6" x14ac:dyDescent="0.3">
      <c r="A7673" s="3"/>
      <c r="B7673" s="4"/>
      <c r="C7673" s="3"/>
      <c r="D7673" s="3">
        <f t="shared" si="297"/>
        <v>4600</v>
      </c>
      <c r="E7673" s="3">
        <v>457</v>
      </c>
      <c r="F7673" s="3">
        <f t="shared" si="296"/>
        <v>400.25794402281593</v>
      </c>
    </row>
    <row r="7674" spans="1:6" x14ac:dyDescent="0.3">
      <c r="A7674" s="3"/>
      <c r="B7674" s="4"/>
      <c r="C7674" s="3"/>
      <c r="D7674" s="3">
        <f t="shared" si="297"/>
        <v>4700</v>
      </c>
      <c r="E7674" s="3">
        <v>453</v>
      </c>
      <c r="F7674" s="3">
        <f t="shared" si="296"/>
        <v>405.37969204594111</v>
      </c>
    </row>
    <row r="7675" spans="1:6" x14ac:dyDescent="0.3">
      <c r="A7675" s="3"/>
      <c r="B7675" s="4"/>
      <c r="C7675" s="3"/>
      <c r="D7675" s="3">
        <f t="shared" si="297"/>
        <v>4800</v>
      </c>
      <c r="E7675" s="3">
        <v>446</v>
      </c>
      <c r="F7675" s="3">
        <f t="shared" si="296"/>
        <v>407.60736683666846</v>
      </c>
    </row>
    <row r="7676" spans="1:6" x14ac:dyDescent="0.3">
      <c r="A7676" s="3"/>
      <c r="B7676" s="4"/>
      <c r="C7676" s="3"/>
      <c r="D7676" s="3">
        <f t="shared" si="297"/>
        <v>4900</v>
      </c>
      <c r="E7676" s="3">
        <v>436</v>
      </c>
      <c r="F7676" s="3">
        <f t="shared" si="296"/>
        <v>406.76960879571118</v>
      </c>
    </row>
    <row r="7677" spans="1:6" x14ac:dyDescent="0.3">
      <c r="A7677" s="3"/>
      <c r="B7677" s="4"/>
      <c r="C7677" s="3"/>
      <c r="D7677" s="3">
        <f t="shared" si="297"/>
        <v>5000</v>
      </c>
      <c r="E7677" s="3">
        <v>427</v>
      </c>
      <c r="F7677" s="3">
        <f t="shared" si="296"/>
        <v>406.5030494190429</v>
      </c>
    </row>
    <row r="7678" spans="1:6" x14ac:dyDescent="0.3">
      <c r="A7678" s="3"/>
      <c r="B7678" s="4"/>
      <c r="C7678" s="3"/>
      <c r="D7678" s="3">
        <f t="shared" si="297"/>
        <v>5100</v>
      </c>
      <c r="E7678" s="3"/>
      <c r="F7678" s="3">
        <f t="shared" si="296"/>
        <v>0</v>
      </c>
    </row>
    <row r="7679" spans="1:6" x14ac:dyDescent="0.3">
      <c r="A7679" s="3"/>
      <c r="B7679" s="4"/>
      <c r="C7679" s="3"/>
      <c r="D7679" s="3">
        <f t="shared" si="297"/>
        <v>5200</v>
      </c>
      <c r="E7679" s="3"/>
      <c r="F7679" s="3">
        <f t="shared" si="296"/>
        <v>0</v>
      </c>
    </row>
    <row r="7680" spans="1:6" x14ac:dyDescent="0.3">
      <c r="A7680" s="3"/>
      <c r="B7680" s="4"/>
      <c r="C7680" s="3"/>
      <c r="D7680" s="3">
        <f t="shared" si="297"/>
        <v>5300</v>
      </c>
      <c r="E7680" s="3"/>
      <c r="F7680" s="3">
        <f t="shared" si="296"/>
        <v>0</v>
      </c>
    </row>
    <row r="7681" spans="1:6" x14ac:dyDescent="0.3">
      <c r="A7681" s="3"/>
      <c r="B7681" s="4"/>
      <c r="C7681" s="3"/>
      <c r="D7681" s="3">
        <f t="shared" si="297"/>
        <v>5400</v>
      </c>
      <c r="E7681" s="3"/>
      <c r="F7681" s="3">
        <f t="shared" si="296"/>
        <v>0</v>
      </c>
    </row>
    <row r="7682" spans="1:6" x14ac:dyDescent="0.3">
      <c r="A7682" s="3"/>
      <c r="B7682" s="4"/>
      <c r="C7682" s="3"/>
      <c r="D7682" s="3">
        <f t="shared" si="297"/>
        <v>5500</v>
      </c>
      <c r="E7682" s="3"/>
      <c r="F7682" s="3">
        <f t="shared" si="296"/>
        <v>0</v>
      </c>
    </row>
    <row r="7683" spans="1:6" x14ac:dyDescent="0.3">
      <c r="A7683" s="3"/>
      <c r="B7683" s="4"/>
      <c r="C7683" s="3"/>
      <c r="D7683" s="3">
        <f t="shared" si="297"/>
        <v>5600</v>
      </c>
      <c r="E7683" s="3"/>
      <c r="F7683" s="3">
        <f t="shared" si="296"/>
        <v>0</v>
      </c>
    </row>
    <row r="7684" spans="1:6" x14ac:dyDescent="0.3">
      <c r="A7684" s="3"/>
      <c r="B7684" s="4"/>
      <c r="C7684" s="3"/>
      <c r="D7684" s="3">
        <f t="shared" si="297"/>
        <v>5700</v>
      </c>
      <c r="E7684" s="3"/>
      <c r="F7684" s="3">
        <f t="shared" si="296"/>
        <v>0</v>
      </c>
    </row>
    <row r="7685" spans="1:6" x14ac:dyDescent="0.3">
      <c r="A7685" s="3"/>
      <c r="B7685" s="4"/>
      <c r="C7685" s="3"/>
      <c r="D7685" s="3">
        <f t="shared" si="297"/>
        <v>5800</v>
      </c>
      <c r="E7685" s="3"/>
      <c r="F7685" s="3">
        <f t="shared" si="296"/>
        <v>0</v>
      </c>
    </row>
    <row r="7686" spans="1:6" x14ac:dyDescent="0.3">
      <c r="A7686" s="3"/>
      <c r="B7686" s="4"/>
      <c r="C7686" s="3"/>
      <c r="D7686" s="3">
        <f t="shared" si="297"/>
        <v>5900</v>
      </c>
      <c r="E7686" s="3"/>
      <c r="F7686" s="3">
        <f t="shared" si="296"/>
        <v>0</v>
      </c>
    </row>
    <row r="7687" spans="1:6" x14ac:dyDescent="0.3">
      <c r="A7687" s="3"/>
      <c r="B7687" s="4"/>
      <c r="C7687" s="3"/>
      <c r="D7687" s="3">
        <f t="shared" si="297"/>
        <v>6000</v>
      </c>
      <c r="E7687" s="3"/>
      <c r="F7687" s="3">
        <f t="shared" si="296"/>
        <v>0</v>
      </c>
    </row>
    <row r="7688" spans="1:6" x14ac:dyDescent="0.3">
      <c r="A7688" s="3"/>
      <c r="B7688" s="4"/>
      <c r="C7688" s="3"/>
      <c r="D7688" s="3">
        <f t="shared" si="297"/>
        <v>6100</v>
      </c>
      <c r="E7688" s="3"/>
      <c r="F7688" s="3">
        <f t="shared" si="296"/>
        <v>0</v>
      </c>
    </row>
    <row r="7689" spans="1:6" x14ac:dyDescent="0.3">
      <c r="A7689" s="3"/>
      <c r="B7689" s="4"/>
      <c r="C7689" s="3"/>
      <c r="D7689" s="3">
        <f t="shared" si="297"/>
        <v>6200</v>
      </c>
      <c r="E7689" s="3"/>
      <c r="F7689" s="3">
        <f t="shared" si="296"/>
        <v>0</v>
      </c>
    </row>
    <row r="7690" spans="1:6" x14ac:dyDescent="0.3">
      <c r="A7690" s="3"/>
      <c r="B7690" s="4"/>
      <c r="C7690" s="3"/>
      <c r="D7690" s="3">
        <f t="shared" si="297"/>
        <v>6300</v>
      </c>
      <c r="E7690" s="3"/>
      <c r="F7690" s="3">
        <f t="shared" si="296"/>
        <v>0</v>
      </c>
    </row>
    <row r="7691" spans="1:6" x14ac:dyDescent="0.3">
      <c r="A7691" s="3"/>
      <c r="B7691" s="4"/>
      <c r="C7691" s="3"/>
      <c r="D7691" s="3">
        <f t="shared" si="297"/>
        <v>6400</v>
      </c>
      <c r="E7691" s="3"/>
      <c r="F7691" s="3">
        <f t="shared" si="296"/>
        <v>0</v>
      </c>
    </row>
    <row r="7692" spans="1:6" x14ac:dyDescent="0.3">
      <c r="A7692" s="3"/>
      <c r="B7692" s="4"/>
      <c r="C7692" s="3"/>
      <c r="D7692" s="3">
        <f t="shared" si="297"/>
        <v>6500</v>
      </c>
      <c r="E7692" s="3"/>
      <c r="F7692" s="3">
        <f t="shared" si="296"/>
        <v>0</v>
      </c>
    </row>
    <row r="7693" spans="1:6" x14ac:dyDescent="0.3">
      <c r="A7693" s="3"/>
      <c r="B7693" s="4"/>
      <c r="C7693" s="3"/>
      <c r="D7693" s="3">
        <f t="shared" si="297"/>
        <v>6600</v>
      </c>
      <c r="E7693" s="3"/>
      <c r="F7693" s="3">
        <f t="shared" si="296"/>
        <v>0</v>
      </c>
    </row>
    <row r="7694" spans="1:6" x14ac:dyDescent="0.3">
      <c r="A7694" s="3"/>
      <c r="B7694" s="4"/>
      <c r="C7694" s="3"/>
      <c r="D7694" s="3">
        <f t="shared" si="297"/>
        <v>6700</v>
      </c>
      <c r="E7694" s="3"/>
      <c r="F7694" s="3">
        <f t="shared" si="296"/>
        <v>0</v>
      </c>
    </row>
    <row r="7695" spans="1:6" x14ac:dyDescent="0.3">
      <c r="A7695" s="3"/>
      <c r="B7695" s="4"/>
      <c r="C7695" s="3"/>
      <c r="D7695" s="3">
        <f t="shared" si="297"/>
        <v>6800</v>
      </c>
      <c r="E7695" s="3"/>
      <c r="F7695" s="3">
        <f t="shared" si="296"/>
        <v>0</v>
      </c>
    </row>
    <row r="7696" spans="1:6" x14ac:dyDescent="0.3">
      <c r="A7696" s="3"/>
      <c r="B7696" s="4"/>
      <c r="C7696" s="3"/>
      <c r="D7696" s="3">
        <f t="shared" si="297"/>
        <v>6900</v>
      </c>
      <c r="E7696" s="3"/>
      <c r="F7696" s="3">
        <f t="shared" si="296"/>
        <v>0</v>
      </c>
    </row>
    <row r="7697" spans="1:6" x14ac:dyDescent="0.3">
      <c r="A7697" s="3"/>
      <c r="B7697" s="4"/>
      <c r="C7697" s="3"/>
      <c r="D7697" s="3">
        <f t="shared" si="297"/>
        <v>7000</v>
      </c>
      <c r="E7697" s="3"/>
      <c r="F7697" s="3">
        <f t="shared" si="296"/>
        <v>0</v>
      </c>
    </row>
    <row r="7698" spans="1:6" x14ac:dyDescent="0.3">
      <c r="A7698" s="3"/>
      <c r="B7698" s="4" t="s">
        <v>216</v>
      </c>
      <c r="C7698" s="3" t="s">
        <v>217</v>
      </c>
      <c r="D7698" s="3" t="s">
        <v>272</v>
      </c>
      <c r="E7698" s="3">
        <v>3.85</v>
      </c>
    </row>
    <row r="7699" spans="1:6" x14ac:dyDescent="0.3">
      <c r="A7699" s="3"/>
      <c r="B7699" s="4"/>
      <c r="C7699" s="3">
        <v>12.4</v>
      </c>
      <c r="D7699" s="3" t="s">
        <v>273</v>
      </c>
      <c r="E7699" s="3">
        <v>4.3600000000000003</v>
      </c>
    </row>
    <row r="7700" spans="1:6" x14ac:dyDescent="0.3">
      <c r="A7700" s="3"/>
      <c r="B7700" s="4"/>
      <c r="C7700" s="3" t="s">
        <v>336</v>
      </c>
      <c r="D7700" s="4" t="s">
        <v>274</v>
      </c>
      <c r="E7700" s="3">
        <v>2.2000000000000002</v>
      </c>
    </row>
    <row r="7701" spans="1:6" x14ac:dyDescent="0.3">
      <c r="A7701" s="3"/>
      <c r="B7701" s="4"/>
      <c r="C7701" s="3"/>
      <c r="D7701" s="4" t="s">
        <v>275</v>
      </c>
      <c r="E7701" s="3">
        <v>230</v>
      </c>
    </row>
    <row r="7702" spans="1:6" x14ac:dyDescent="0.3">
      <c r="A7702" s="3"/>
      <c r="B7702" s="4"/>
      <c r="C7702" s="3"/>
      <c r="D7702" s="4" t="s">
        <v>276</v>
      </c>
      <c r="E7702" s="3">
        <v>0.56200000000000006</v>
      </c>
    </row>
    <row r="7703" spans="1:6" ht="28.8" x14ac:dyDescent="0.3">
      <c r="A7703" s="3"/>
      <c r="B7703" s="4"/>
      <c r="C7703" s="3"/>
      <c r="D7703" s="4" t="s">
        <v>277</v>
      </c>
      <c r="E7703" s="3">
        <v>460</v>
      </c>
    </row>
    <row r="7704" spans="1:6" x14ac:dyDescent="0.3">
      <c r="A7704" s="3"/>
      <c r="B7704" s="4"/>
      <c r="C7704" s="3"/>
      <c r="D7704" s="3">
        <v>2500</v>
      </c>
      <c r="E7704" s="3"/>
      <c r="F7704" s="3">
        <f>E7704*D7704*2*PI()/60/550</f>
        <v>0</v>
      </c>
    </row>
    <row r="7705" spans="1:6" x14ac:dyDescent="0.3">
      <c r="A7705" s="3"/>
      <c r="B7705" s="4"/>
      <c r="C7705" s="3"/>
      <c r="D7705" s="3">
        <f>2600</f>
        <v>2600</v>
      </c>
      <c r="E7705" s="3"/>
      <c r="F7705" s="3">
        <f t="shared" ref="F7705:F7749" si="298">E7705*D7705*2*PI()/60/550</f>
        <v>0</v>
      </c>
    </row>
    <row r="7706" spans="1:6" x14ac:dyDescent="0.3">
      <c r="A7706" s="3"/>
      <c r="B7706" s="4"/>
      <c r="C7706" s="3"/>
      <c r="D7706" s="3">
        <f t="shared" ref="D7706:D7749" si="299">D7705+100</f>
        <v>2700</v>
      </c>
      <c r="E7706" s="3"/>
      <c r="F7706" s="3">
        <f t="shared" si="298"/>
        <v>0</v>
      </c>
    </row>
    <row r="7707" spans="1:6" x14ac:dyDescent="0.3">
      <c r="A7707" s="3"/>
      <c r="B7707" s="4"/>
      <c r="C7707" s="3"/>
      <c r="D7707" s="3">
        <f t="shared" si="299"/>
        <v>2800</v>
      </c>
      <c r="E7707" s="3"/>
      <c r="F7707" s="3">
        <f t="shared" si="298"/>
        <v>0</v>
      </c>
    </row>
    <row r="7708" spans="1:6" x14ac:dyDescent="0.3">
      <c r="A7708" s="3"/>
      <c r="B7708" s="4"/>
      <c r="C7708" s="3"/>
      <c r="D7708" s="3">
        <f t="shared" si="299"/>
        <v>2900</v>
      </c>
      <c r="E7708" s="3"/>
      <c r="F7708" s="3">
        <f t="shared" si="298"/>
        <v>0</v>
      </c>
    </row>
    <row r="7709" spans="1:6" x14ac:dyDescent="0.3">
      <c r="A7709" s="3"/>
      <c r="B7709" s="4"/>
      <c r="C7709" s="3"/>
      <c r="D7709" s="3">
        <f>D7708+100</f>
        <v>3000</v>
      </c>
      <c r="E7709" s="3">
        <v>450</v>
      </c>
      <c r="F7709" s="3">
        <f t="shared" si="298"/>
        <v>257.03939893007396</v>
      </c>
    </row>
    <row r="7710" spans="1:6" x14ac:dyDescent="0.3">
      <c r="A7710" s="3"/>
      <c r="B7710" s="4"/>
      <c r="C7710" s="3"/>
      <c r="D7710" s="3">
        <f t="shared" si="299"/>
        <v>3100</v>
      </c>
      <c r="E7710" s="3">
        <v>498</v>
      </c>
      <c r="F7710" s="3">
        <f t="shared" si="298"/>
        <v>293.93883264314684</v>
      </c>
    </row>
    <row r="7711" spans="1:6" x14ac:dyDescent="0.3">
      <c r="A7711" s="3"/>
      <c r="B7711" s="4"/>
      <c r="C7711" s="3"/>
      <c r="D7711" s="3">
        <f t="shared" si="299"/>
        <v>3200</v>
      </c>
      <c r="E7711" s="3">
        <v>500</v>
      </c>
      <c r="F7711" s="3">
        <f t="shared" si="298"/>
        <v>304.63928762082844</v>
      </c>
    </row>
    <row r="7712" spans="1:6" x14ac:dyDescent="0.3">
      <c r="A7712" s="3"/>
      <c r="B7712" s="4"/>
      <c r="C7712" s="3"/>
      <c r="D7712" s="3">
        <f t="shared" si="299"/>
        <v>3300</v>
      </c>
      <c r="E7712" s="3">
        <v>504</v>
      </c>
      <c r="F7712" s="3">
        <f t="shared" si="298"/>
        <v>316.67253948185112</v>
      </c>
    </row>
    <row r="7713" spans="1:6" x14ac:dyDescent="0.3">
      <c r="A7713" s="3"/>
      <c r="B7713" s="4"/>
      <c r="C7713" s="3"/>
      <c r="D7713" s="3">
        <f t="shared" si="299"/>
        <v>3400</v>
      </c>
      <c r="E7713" s="3">
        <v>511</v>
      </c>
      <c r="F7713" s="3">
        <f t="shared" si="298"/>
        <v>330.80018644526706</v>
      </c>
    </row>
    <row r="7714" spans="1:6" x14ac:dyDescent="0.3">
      <c r="A7714" s="3"/>
      <c r="B7714" s="4"/>
      <c r="C7714" s="3"/>
      <c r="D7714" s="3">
        <f t="shared" si="299"/>
        <v>3500</v>
      </c>
      <c r="E7714" s="3">
        <v>520</v>
      </c>
      <c r="F7714" s="3">
        <f t="shared" si="298"/>
        <v>346.5271896686923</v>
      </c>
    </row>
    <row r="7715" spans="1:6" x14ac:dyDescent="0.3">
      <c r="A7715" s="3"/>
      <c r="B7715" s="4"/>
      <c r="C7715" s="3"/>
      <c r="D7715" s="3">
        <f t="shared" si="299"/>
        <v>3600</v>
      </c>
      <c r="E7715" s="3">
        <v>532</v>
      </c>
      <c r="F7715" s="3">
        <f t="shared" si="298"/>
        <v>364.65322728213158</v>
      </c>
    </row>
    <row r="7716" spans="1:6" x14ac:dyDescent="0.3">
      <c r="A7716" s="3"/>
      <c r="B7716" s="4"/>
      <c r="C7716" s="3"/>
      <c r="D7716" s="3">
        <f t="shared" si="299"/>
        <v>3700</v>
      </c>
      <c r="E7716" s="3">
        <v>537</v>
      </c>
      <c r="F7716" s="3">
        <f t="shared" si="298"/>
        <v>378.30487535864006</v>
      </c>
    </row>
    <row r="7717" spans="1:6" x14ac:dyDescent="0.3">
      <c r="A7717" s="3"/>
      <c r="B7717" s="4"/>
      <c r="C7717" s="3"/>
      <c r="D7717" s="3">
        <f t="shared" si="299"/>
        <v>3800</v>
      </c>
      <c r="E7717" s="3">
        <v>541</v>
      </c>
      <c r="F7717" s="3">
        <f t="shared" si="298"/>
        <v>391.42340468181192</v>
      </c>
    </row>
    <row r="7718" spans="1:6" x14ac:dyDescent="0.3">
      <c r="A7718" s="3"/>
      <c r="B7718" s="4"/>
      <c r="C7718" s="3"/>
      <c r="D7718" s="3">
        <f t="shared" si="299"/>
        <v>3900</v>
      </c>
      <c r="E7718" s="3">
        <v>540</v>
      </c>
      <c r="F7718" s="3">
        <f t="shared" si="298"/>
        <v>400.98146233091546</v>
      </c>
    </row>
    <row r="7719" spans="1:6" x14ac:dyDescent="0.3">
      <c r="A7719" s="3"/>
      <c r="B7719" s="4"/>
      <c r="C7719" s="3"/>
      <c r="D7719" s="3">
        <f t="shared" si="299"/>
        <v>4000</v>
      </c>
      <c r="E7719" s="3">
        <v>538</v>
      </c>
      <c r="F7719" s="3">
        <f t="shared" si="298"/>
        <v>409.73984185001422</v>
      </c>
    </row>
    <row r="7720" spans="1:6" x14ac:dyDescent="0.3">
      <c r="A7720" s="3"/>
      <c r="B7720" s="4"/>
      <c r="C7720" s="3"/>
      <c r="D7720" s="3">
        <f t="shared" si="299"/>
        <v>4100</v>
      </c>
      <c r="E7720" s="3">
        <v>544</v>
      </c>
      <c r="F7720" s="3">
        <f t="shared" si="298"/>
        <v>424.66716694343478</v>
      </c>
    </row>
    <row r="7721" spans="1:6" x14ac:dyDescent="0.3">
      <c r="A7721" s="3"/>
      <c r="B7721" s="4"/>
      <c r="C7721" s="3"/>
      <c r="D7721" s="3">
        <f t="shared" si="299"/>
        <v>4200</v>
      </c>
      <c r="E7721" s="3">
        <v>550</v>
      </c>
      <c r="F7721" s="3">
        <f t="shared" si="298"/>
        <v>439.82297150257108</v>
      </c>
    </row>
    <row r="7722" spans="1:6" x14ac:dyDescent="0.3">
      <c r="A7722" s="3"/>
      <c r="B7722" s="4"/>
      <c r="C7722" s="3"/>
      <c r="D7722" s="3">
        <f t="shared" si="299"/>
        <v>4300</v>
      </c>
      <c r="E7722" s="3">
        <v>553</v>
      </c>
      <c r="F7722" s="3">
        <f t="shared" si="298"/>
        <v>452.75110127097997</v>
      </c>
    </row>
    <row r="7723" spans="1:6" x14ac:dyDescent="0.3">
      <c r="A7723" s="3"/>
      <c r="B7723" s="4"/>
      <c r="C7723" s="3"/>
      <c r="D7723" s="3">
        <f t="shared" si="299"/>
        <v>4400</v>
      </c>
      <c r="E7723" s="3">
        <v>554</v>
      </c>
      <c r="F7723" s="3">
        <f t="shared" si="298"/>
        <v>464.11795469033211</v>
      </c>
    </row>
    <row r="7724" spans="1:6" x14ac:dyDescent="0.3">
      <c r="A7724" s="3"/>
      <c r="B7724" s="4"/>
      <c r="C7724" s="3"/>
      <c r="D7724" s="3">
        <f t="shared" si="299"/>
        <v>4500</v>
      </c>
      <c r="E7724" s="3">
        <v>549</v>
      </c>
      <c r="F7724" s="3">
        <f t="shared" si="298"/>
        <v>470.3821000420354</v>
      </c>
    </row>
    <row r="7725" spans="1:6" x14ac:dyDescent="0.3">
      <c r="A7725" s="3"/>
      <c r="B7725" s="4"/>
      <c r="C7725" s="3"/>
      <c r="D7725" s="3">
        <f t="shared" si="299"/>
        <v>4600</v>
      </c>
      <c r="E7725" s="3">
        <v>543</v>
      </c>
      <c r="F7725" s="3">
        <f t="shared" si="298"/>
        <v>475.58000788706579</v>
      </c>
    </row>
    <row r="7726" spans="1:6" x14ac:dyDescent="0.3">
      <c r="A7726" s="3"/>
      <c r="B7726" s="4"/>
      <c r="C7726" s="3"/>
      <c r="D7726" s="3">
        <f t="shared" si="299"/>
        <v>4700</v>
      </c>
      <c r="E7726" s="3">
        <v>532</v>
      </c>
      <c r="F7726" s="3">
        <f t="shared" si="298"/>
        <v>476.07504672944964</v>
      </c>
    </row>
    <row r="7727" spans="1:6" x14ac:dyDescent="0.3">
      <c r="A7727" s="3"/>
      <c r="B7727" s="4"/>
      <c r="C7727" s="3"/>
      <c r="D7727" s="3">
        <f t="shared" si="299"/>
        <v>4800</v>
      </c>
      <c r="E7727" s="3">
        <v>527</v>
      </c>
      <c r="F7727" s="3">
        <f t="shared" si="298"/>
        <v>481.63471372852968</v>
      </c>
    </row>
    <row r="7728" spans="1:6" x14ac:dyDescent="0.3">
      <c r="A7728" s="3"/>
      <c r="B7728" s="4"/>
      <c r="C7728" s="3"/>
      <c r="D7728" s="3">
        <f t="shared" si="299"/>
        <v>4900</v>
      </c>
      <c r="E7728" s="3">
        <v>533</v>
      </c>
      <c r="F7728" s="3">
        <f t="shared" si="298"/>
        <v>497.26651717457349</v>
      </c>
    </row>
    <row r="7729" spans="1:6" x14ac:dyDescent="0.3">
      <c r="A7729" s="3"/>
      <c r="B7729" s="4"/>
      <c r="C7729" s="3"/>
      <c r="D7729" s="3">
        <f t="shared" si="299"/>
        <v>5000</v>
      </c>
      <c r="E7729" s="3">
        <v>535</v>
      </c>
      <c r="F7729" s="3">
        <f t="shared" si="298"/>
        <v>509.31880899107256</v>
      </c>
    </row>
    <row r="7730" spans="1:6" x14ac:dyDescent="0.3">
      <c r="A7730" s="3"/>
      <c r="B7730" s="4"/>
      <c r="C7730" s="3"/>
      <c r="D7730" s="3">
        <f t="shared" si="299"/>
        <v>5100</v>
      </c>
      <c r="E7730" s="3">
        <v>532</v>
      </c>
      <c r="F7730" s="3">
        <f t="shared" si="298"/>
        <v>516.59207198301988</v>
      </c>
    </row>
    <row r="7731" spans="1:6" x14ac:dyDescent="0.3">
      <c r="A7731" s="3"/>
      <c r="B7731" s="4"/>
      <c r="C7731" s="3"/>
      <c r="D7731" s="3">
        <f t="shared" si="299"/>
        <v>5200</v>
      </c>
      <c r="E7731" s="3">
        <v>523</v>
      </c>
      <c r="F7731" s="3">
        <f t="shared" si="298"/>
        <v>517.81062913350308</v>
      </c>
    </row>
    <row r="7732" spans="1:6" x14ac:dyDescent="0.3">
      <c r="A7732" s="3"/>
      <c r="B7732" s="4"/>
      <c r="C7732" s="3"/>
      <c r="D7732" s="3">
        <f t="shared" si="299"/>
        <v>5300</v>
      </c>
      <c r="E7732" s="3">
        <v>515</v>
      </c>
      <c r="F7732" s="3">
        <f t="shared" si="298"/>
        <v>519.69558472565689</v>
      </c>
    </row>
    <row r="7733" spans="1:6" x14ac:dyDescent="0.3">
      <c r="A7733" s="3"/>
      <c r="B7733" s="4"/>
      <c r="C7733" s="3"/>
      <c r="D7733" s="3">
        <f t="shared" si="299"/>
        <v>5400</v>
      </c>
      <c r="E7733" s="3">
        <v>497</v>
      </c>
      <c r="F7733" s="3">
        <f t="shared" si="298"/>
        <v>510.99432507298707</v>
      </c>
    </row>
    <row r="7734" spans="1:6" x14ac:dyDescent="0.3">
      <c r="A7734" s="3"/>
      <c r="B7734" s="4"/>
      <c r="C7734" s="3"/>
      <c r="D7734" s="3">
        <f t="shared" si="299"/>
        <v>5500</v>
      </c>
      <c r="E7734" s="3">
        <v>476</v>
      </c>
      <c r="F7734" s="3">
        <f t="shared" si="298"/>
        <v>498.46603436958054</v>
      </c>
    </row>
    <row r="7735" spans="1:6" x14ac:dyDescent="0.3">
      <c r="A7735" s="3"/>
      <c r="B7735" s="4"/>
      <c r="C7735" s="3"/>
      <c r="D7735" s="3">
        <f t="shared" si="299"/>
        <v>5600</v>
      </c>
      <c r="E7735" s="3"/>
      <c r="F7735" s="3">
        <f t="shared" si="298"/>
        <v>0</v>
      </c>
    </row>
    <row r="7736" spans="1:6" x14ac:dyDescent="0.3">
      <c r="A7736" s="3"/>
      <c r="B7736" s="4"/>
      <c r="C7736" s="3"/>
      <c r="D7736" s="3">
        <f t="shared" si="299"/>
        <v>5700</v>
      </c>
      <c r="E7736" s="3"/>
      <c r="F7736" s="3">
        <f t="shared" si="298"/>
        <v>0</v>
      </c>
    </row>
    <row r="7737" spans="1:6" x14ac:dyDescent="0.3">
      <c r="A7737" s="3"/>
      <c r="B7737" s="4"/>
      <c r="C7737" s="3"/>
      <c r="D7737" s="3">
        <f t="shared" si="299"/>
        <v>5800</v>
      </c>
      <c r="E7737" s="3"/>
      <c r="F7737" s="3">
        <f t="shared" si="298"/>
        <v>0</v>
      </c>
    </row>
    <row r="7738" spans="1:6" x14ac:dyDescent="0.3">
      <c r="A7738" s="3"/>
      <c r="B7738" s="4"/>
      <c r="C7738" s="3"/>
      <c r="D7738" s="3">
        <f t="shared" si="299"/>
        <v>5900</v>
      </c>
      <c r="E7738" s="3"/>
      <c r="F7738" s="3">
        <f t="shared" si="298"/>
        <v>0</v>
      </c>
    </row>
    <row r="7739" spans="1:6" x14ac:dyDescent="0.3">
      <c r="A7739" s="3"/>
      <c r="B7739" s="4"/>
      <c r="C7739" s="3"/>
      <c r="D7739" s="3">
        <f t="shared" si="299"/>
        <v>6000</v>
      </c>
      <c r="E7739" s="3"/>
      <c r="F7739" s="3">
        <f t="shared" si="298"/>
        <v>0</v>
      </c>
    </row>
    <row r="7740" spans="1:6" x14ac:dyDescent="0.3">
      <c r="A7740" s="3"/>
      <c r="B7740" s="4"/>
      <c r="C7740" s="3"/>
      <c r="D7740" s="3">
        <f t="shared" si="299"/>
        <v>6100</v>
      </c>
      <c r="E7740" s="3"/>
      <c r="F7740" s="3">
        <f t="shared" si="298"/>
        <v>0</v>
      </c>
    </row>
    <row r="7741" spans="1:6" x14ac:dyDescent="0.3">
      <c r="A7741" s="3"/>
      <c r="B7741" s="4"/>
      <c r="C7741" s="3"/>
      <c r="D7741" s="3">
        <f t="shared" si="299"/>
        <v>6200</v>
      </c>
      <c r="E7741" s="3"/>
      <c r="F7741" s="3">
        <f t="shared" si="298"/>
        <v>0</v>
      </c>
    </row>
    <row r="7742" spans="1:6" x14ac:dyDescent="0.3">
      <c r="A7742" s="3"/>
      <c r="B7742" s="4"/>
      <c r="C7742" s="3"/>
      <c r="D7742" s="3">
        <f t="shared" si="299"/>
        <v>6300</v>
      </c>
      <c r="E7742" s="3"/>
      <c r="F7742" s="3">
        <f t="shared" si="298"/>
        <v>0</v>
      </c>
    </row>
    <row r="7743" spans="1:6" x14ac:dyDescent="0.3">
      <c r="A7743" s="3"/>
      <c r="B7743" s="4"/>
      <c r="C7743" s="3"/>
      <c r="D7743" s="3">
        <f t="shared" si="299"/>
        <v>6400</v>
      </c>
      <c r="E7743" s="3"/>
      <c r="F7743" s="3">
        <f t="shared" si="298"/>
        <v>0</v>
      </c>
    </row>
    <row r="7744" spans="1:6" x14ac:dyDescent="0.3">
      <c r="A7744" s="3"/>
      <c r="B7744" s="4"/>
      <c r="C7744" s="3"/>
      <c r="D7744" s="3">
        <f t="shared" si="299"/>
        <v>6500</v>
      </c>
      <c r="E7744" s="3"/>
      <c r="F7744" s="3">
        <f t="shared" si="298"/>
        <v>0</v>
      </c>
    </row>
    <row r="7745" spans="1:6" x14ac:dyDescent="0.3">
      <c r="A7745" s="3"/>
      <c r="B7745" s="4"/>
      <c r="C7745" s="3"/>
      <c r="D7745" s="3">
        <f t="shared" si="299"/>
        <v>6600</v>
      </c>
      <c r="E7745" s="3"/>
      <c r="F7745" s="3">
        <f t="shared" si="298"/>
        <v>0</v>
      </c>
    </row>
    <row r="7746" spans="1:6" x14ac:dyDescent="0.3">
      <c r="A7746" s="3"/>
      <c r="B7746" s="4"/>
      <c r="C7746" s="3"/>
      <c r="D7746" s="3">
        <f t="shared" si="299"/>
        <v>6700</v>
      </c>
      <c r="E7746" s="3"/>
      <c r="F7746" s="3">
        <f t="shared" si="298"/>
        <v>0</v>
      </c>
    </row>
    <row r="7747" spans="1:6" x14ac:dyDescent="0.3">
      <c r="A7747" s="3"/>
      <c r="B7747" s="4"/>
      <c r="C7747" s="3"/>
      <c r="D7747" s="3">
        <f t="shared" si="299"/>
        <v>6800</v>
      </c>
      <c r="E7747" s="3"/>
      <c r="F7747" s="3">
        <f t="shared" si="298"/>
        <v>0</v>
      </c>
    </row>
    <row r="7748" spans="1:6" x14ac:dyDescent="0.3">
      <c r="A7748" s="3"/>
      <c r="B7748" s="4"/>
      <c r="C7748" s="3"/>
      <c r="D7748" s="3">
        <f t="shared" si="299"/>
        <v>6900</v>
      </c>
      <c r="E7748" s="3"/>
      <c r="F7748" s="3">
        <f t="shared" si="298"/>
        <v>0</v>
      </c>
    </row>
    <row r="7749" spans="1:6" x14ac:dyDescent="0.3">
      <c r="A7749" s="3"/>
      <c r="B7749" s="4"/>
      <c r="C7749" s="3"/>
      <c r="D7749" s="3">
        <f t="shared" si="299"/>
        <v>7000</v>
      </c>
      <c r="E7749" s="3"/>
      <c r="F7749" s="3">
        <f t="shared" si="298"/>
        <v>0</v>
      </c>
    </row>
    <row r="7750" spans="1:6" x14ac:dyDescent="0.3">
      <c r="A7750" s="3"/>
      <c r="B7750" s="4" t="s">
        <v>216</v>
      </c>
      <c r="C7750" s="3" t="s">
        <v>337</v>
      </c>
      <c r="D7750" s="3" t="s">
        <v>272</v>
      </c>
      <c r="E7750" s="3">
        <v>3.38</v>
      </c>
    </row>
    <row r="7751" spans="1:6" x14ac:dyDescent="0.3">
      <c r="A7751" s="3"/>
      <c r="B7751" s="4"/>
      <c r="C7751" s="3">
        <v>9.8000000000000007</v>
      </c>
      <c r="D7751" s="3" t="s">
        <v>273</v>
      </c>
      <c r="E7751" s="16">
        <v>4342</v>
      </c>
    </row>
    <row r="7752" spans="1:6" x14ac:dyDescent="0.3">
      <c r="A7752" s="3"/>
      <c r="B7752" s="4"/>
      <c r="C7752" s="3"/>
      <c r="D7752" s="4" t="s">
        <v>274</v>
      </c>
      <c r="E7752" s="3">
        <v>2.0699999999999998</v>
      </c>
    </row>
    <row r="7753" spans="1:6" x14ac:dyDescent="0.3">
      <c r="A7753" s="3"/>
      <c r="B7753" s="4"/>
      <c r="C7753" s="3"/>
      <c r="D7753" s="4" t="s">
        <v>275</v>
      </c>
      <c r="E7753" s="3">
        <v>227</v>
      </c>
    </row>
    <row r="7754" spans="1:6" x14ac:dyDescent="0.3">
      <c r="A7754" s="3"/>
      <c r="B7754" s="4"/>
      <c r="C7754" s="3"/>
      <c r="D7754" s="4" t="s">
        <v>276</v>
      </c>
      <c r="E7754" s="3">
        <v>0.48599999999999999</v>
      </c>
    </row>
    <row r="7755" spans="1:6" ht="28.8" x14ac:dyDescent="0.3">
      <c r="A7755" s="3"/>
      <c r="B7755" s="4"/>
      <c r="C7755" s="3"/>
      <c r="D7755" s="4" t="s">
        <v>277</v>
      </c>
      <c r="E7755" s="3">
        <v>400</v>
      </c>
    </row>
    <row r="7756" spans="1:6" x14ac:dyDescent="0.3">
      <c r="A7756" s="3"/>
      <c r="B7756" s="4"/>
      <c r="C7756" s="3"/>
      <c r="D7756" s="3">
        <v>2500</v>
      </c>
      <c r="E7756" s="3"/>
      <c r="F7756" s="3">
        <f>E7756*D7756*2*PI()/60/550</f>
        <v>0</v>
      </c>
    </row>
    <row r="7757" spans="1:6" x14ac:dyDescent="0.3">
      <c r="A7757" s="3"/>
      <c r="B7757" s="4"/>
      <c r="C7757" s="3"/>
      <c r="D7757" s="3">
        <f>2600</f>
        <v>2600</v>
      </c>
      <c r="E7757" s="3"/>
      <c r="F7757" s="3">
        <f t="shared" ref="F7757:F7801" si="300">E7757*D7757*2*PI()/60/550</f>
        <v>0</v>
      </c>
    </row>
    <row r="7758" spans="1:6" x14ac:dyDescent="0.3">
      <c r="A7758" s="3"/>
      <c r="B7758" s="4"/>
      <c r="C7758" s="3"/>
      <c r="D7758" s="3">
        <f t="shared" ref="D7758:D7801" si="301">D7757+100</f>
        <v>2700</v>
      </c>
      <c r="E7758" s="3"/>
      <c r="F7758" s="3">
        <f t="shared" si="300"/>
        <v>0</v>
      </c>
    </row>
    <row r="7759" spans="1:6" x14ac:dyDescent="0.3">
      <c r="A7759" s="3"/>
      <c r="B7759" s="4"/>
      <c r="C7759" s="3"/>
      <c r="D7759" s="3">
        <f t="shared" si="301"/>
        <v>2800</v>
      </c>
      <c r="E7759" s="3"/>
      <c r="F7759" s="3">
        <f t="shared" si="300"/>
        <v>0</v>
      </c>
    </row>
    <row r="7760" spans="1:6" x14ac:dyDescent="0.3">
      <c r="A7760" s="3"/>
      <c r="B7760" s="4"/>
      <c r="C7760" s="3"/>
      <c r="D7760" s="3">
        <f t="shared" si="301"/>
        <v>2900</v>
      </c>
      <c r="E7760" s="3"/>
      <c r="F7760" s="3">
        <f t="shared" si="300"/>
        <v>0</v>
      </c>
    </row>
    <row r="7761" spans="1:6" x14ac:dyDescent="0.3">
      <c r="A7761" s="3"/>
      <c r="B7761" s="4"/>
      <c r="C7761" s="3"/>
      <c r="D7761" s="3">
        <f>D7760+100</f>
        <v>3000</v>
      </c>
      <c r="E7761" s="3">
        <v>407</v>
      </c>
      <c r="F7761" s="3">
        <f t="shared" si="300"/>
        <v>232.47785636564467</v>
      </c>
    </row>
    <row r="7762" spans="1:6" x14ac:dyDescent="0.3">
      <c r="A7762" s="3"/>
      <c r="B7762" s="4"/>
      <c r="C7762" s="3"/>
      <c r="D7762" s="3">
        <f t="shared" si="301"/>
        <v>3100</v>
      </c>
      <c r="E7762" s="3">
        <v>412</v>
      </c>
      <c r="F7762" s="3">
        <f t="shared" si="300"/>
        <v>243.1783113433263</v>
      </c>
    </row>
    <row r="7763" spans="1:6" x14ac:dyDescent="0.3">
      <c r="A7763" s="3"/>
      <c r="B7763" s="4"/>
      <c r="C7763" s="3"/>
      <c r="D7763" s="3">
        <f t="shared" si="301"/>
        <v>3200</v>
      </c>
      <c r="E7763" s="3">
        <v>414</v>
      </c>
      <c r="F7763" s="3">
        <f t="shared" si="300"/>
        <v>252.24133015004594</v>
      </c>
    </row>
    <row r="7764" spans="1:6" x14ac:dyDescent="0.3">
      <c r="A7764" s="3"/>
      <c r="B7764" s="4"/>
      <c r="C7764" s="3"/>
      <c r="D7764" s="3">
        <f t="shared" si="301"/>
        <v>3300</v>
      </c>
      <c r="E7764" s="3">
        <v>415</v>
      </c>
      <c r="F7764" s="3">
        <f t="shared" si="300"/>
        <v>260.7521902479528</v>
      </c>
    </row>
    <row r="7765" spans="1:6" x14ac:dyDescent="0.3">
      <c r="A7765" s="3"/>
      <c r="B7765" s="4"/>
      <c r="C7765" s="3"/>
      <c r="D7765" s="3">
        <f t="shared" si="301"/>
        <v>3400</v>
      </c>
      <c r="E7765" s="3">
        <v>416</v>
      </c>
      <c r="F7765" s="3">
        <f t="shared" si="300"/>
        <v>269.30113025681231</v>
      </c>
    </row>
    <row r="7766" spans="1:6" x14ac:dyDescent="0.3">
      <c r="A7766" s="3"/>
      <c r="B7766" s="4"/>
      <c r="C7766" s="3"/>
      <c r="D7766" s="3">
        <f t="shared" si="301"/>
        <v>3500</v>
      </c>
      <c r="E7766" s="3">
        <v>419</v>
      </c>
      <c r="F7766" s="3">
        <f t="shared" si="300"/>
        <v>279.22094705996551</v>
      </c>
    </row>
    <row r="7767" spans="1:6" x14ac:dyDescent="0.3">
      <c r="A7767" s="3"/>
      <c r="B7767" s="4"/>
      <c r="C7767" s="3"/>
      <c r="D7767" s="3">
        <f t="shared" si="301"/>
        <v>3600</v>
      </c>
      <c r="E7767" s="3">
        <v>423</v>
      </c>
      <c r="F7767" s="3">
        <f t="shared" si="300"/>
        <v>289.94044199312344</v>
      </c>
    </row>
    <row r="7768" spans="1:6" x14ac:dyDescent="0.3">
      <c r="A7768" s="3"/>
      <c r="B7768" s="4"/>
      <c r="C7768" s="3"/>
      <c r="D7768" s="3">
        <f t="shared" si="301"/>
        <v>3700</v>
      </c>
      <c r="E7768" s="3">
        <v>424</v>
      </c>
      <c r="F7768" s="3">
        <f t="shared" si="300"/>
        <v>298.69882151222225</v>
      </c>
    </row>
    <row r="7769" spans="1:6" x14ac:dyDescent="0.3">
      <c r="A7769" s="3"/>
      <c r="B7769" s="4"/>
      <c r="C7769" s="3"/>
      <c r="D7769" s="3">
        <f t="shared" si="301"/>
        <v>3800</v>
      </c>
      <c r="E7769" s="3">
        <v>429</v>
      </c>
      <c r="F7769" s="3">
        <f t="shared" si="300"/>
        <v>310.38935417467155</v>
      </c>
    </row>
    <row r="7770" spans="1:6" x14ac:dyDescent="0.3">
      <c r="A7770" s="3"/>
      <c r="B7770" s="4"/>
      <c r="C7770" s="3"/>
      <c r="D7770" s="3">
        <f t="shared" si="301"/>
        <v>3900</v>
      </c>
      <c r="E7770" s="3">
        <v>433</v>
      </c>
      <c r="F7770" s="3">
        <f t="shared" si="300"/>
        <v>321.52772812830807</v>
      </c>
    </row>
    <row r="7771" spans="1:6" x14ac:dyDescent="0.3">
      <c r="A7771" s="3"/>
      <c r="B7771" s="4"/>
      <c r="C7771" s="3"/>
      <c r="D7771" s="3">
        <f t="shared" si="301"/>
        <v>4000</v>
      </c>
      <c r="E7771" s="3">
        <v>439</v>
      </c>
      <c r="F7771" s="3">
        <f t="shared" si="300"/>
        <v>334.34161816385921</v>
      </c>
    </row>
    <row r="7772" spans="1:6" x14ac:dyDescent="0.3">
      <c r="A7772" s="3"/>
      <c r="B7772" s="4"/>
      <c r="C7772" s="3"/>
      <c r="D7772" s="3">
        <f t="shared" si="301"/>
        <v>4100</v>
      </c>
      <c r="E7772" s="3">
        <v>443</v>
      </c>
      <c r="F7772" s="3">
        <f t="shared" si="300"/>
        <v>345.82271131606922</v>
      </c>
    </row>
    <row r="7773" spans="1:6" x14ac:dyDescent="0.3">
      <c r="A7773" s="3"/>
      <c r="B7773" s="4"/>
      <c r="C7773" s="3"/>
      <c r="D7773" s="3">
        <f t="shared" si="301"/>
        <v>4200</v>
      </c>
      <c r="E7773" s="3">
        <v>444</v>
      </c>
      <c r="F7773" s="3">
        <f t="shared" si="300"/>
        <v>355.05708972207549</v>
      </c>
    </row>
    <row r="7774" spans="1:6" x14ac:dyDescent="0.3">
      <c r="A7774" s="3"/>
      <c r="B7774" s="4"/>
      <c r="C7774" s="3"/>
      <c r="D7774" s="3">
        <f t="shared" si="301"/>
        <v>4300</v>
      </c>
      <c r="E7774" s="3">
        <v>442</v>
      </c>
      <c r="F7774" s="3">
        <f t="shared" si="300"/>
        <v>361.87339378259156</v>
      </c>
    </row>
    <row r="7775" spans="1:6" x14ac:dyDescent="0.3">
      <c r="A7775" s="3"/>
      <c r="B7775" s="4"/>
      <c r="C7775" s="3"/>
      <c r="D7775" s="3">
        <f t="shared" si="301"/>
        <v>4400</v>
      </c>
      <c r="E7775" s="3">
        <v>441</v>
      </c>
      <c r="F7775" s="3">
        <f t="shared" si="300"/>
        <v>369.45129606215966</v>
      </c>
    </row>
    <row r="7776" spans="1:6" x14ac:dyDescent="0.3">
      <c r="A7776" s="3"/>
      <c r="B7776" s="4"/>
      <c r="C7776" s="3"/>
      <c r="D7776" s="3">
        <f t="shared" si="301"/>
        <v>4500</v>
      </c>
      <c r="E7776" s="3">
        <v>440</v>
      </c>
      <c r="F7776" s="3">
        <f t="shared" si="300"/>
        <v>376.9911184307752</v>
      </c>
    </row>
    <row r="7777" spans="1:6" x14ac:dyDescent="0.3">
      <c r="A7777" s="3"/>
      <c r="B7777" s="4"/>
      <c r="C7777" s="3"/>
      <c r="D7777" s="3">
        <f t="shared" si="301"/>
        <v>4600</v>
      </c>
      <c r="E7777" s="3">
        <v>438</v>
      </c>
      <c r="F7777" s="3">
        <f t="shared" si="300"/>
        <v>383.6170229365282</v>
      </c>
    </row>
    <row r="7778" spans="1:6" x14ac:dyDescent="0.3">
      <c r="A7778" s="3"/>
      <c r="B7778" s="4"/>
      <c r="C7778" s="3"/>
      <c r="D7778" s="3">
        <f t="shared" si="301"/>
        <v>4700</v>
      </c>
      <c r="E7778" s="3">
        <v>435</v>
      </c>
      <c r="F7778" s="3">
        <f t="shared" si="300"/>
        <v>389.27188971298983</v>
      </c>
    </row>
    <row r="7779" spans="1:6" x14ac:dyDescent="0.3">
      <c r="A7779" s="3"/>
      <c r="B7779" s="4"/>
      <c r="C7779" s="3"/>
      <c r="D7779" s="3">
        <f t="shared" si="301"/>
        <v>4800</v>
      </c>
      <c r="E7779" s="3">
        <v>430</v>
      </c>
      <c r="F7779" s="3">
        <f t="shared" si="300"/>
        <v>392.98468103086867</v>
      </c>
    </row>
    <row r="7780" spans="1:6" x14ac:dyDescent="0.3">
      <c r="A7780" s="3"/>
      <c r="B7780" s="4"/>
      <c r="C7780" s="3"/>
      <c r="D7780" s="3">
        <f t="shared" si="301"/>
        <v>4900</v>
      </c>
      <c r="E7780" s="3">
        <v>431</v>
      </c>
      <c r="F7780" s="3">
        <f t="shared" si="300"/>
        <v>402.10481970401725</v>
      </c>
    </row>
    <row r="7781" spans="1:6" x14ac:dyDescent="0.3">
      <c r="A7781" s="3"/>
      <c r="B7781" s="4"/>
      <c r="C7781" s="3"/>
      <c r="D7781" s="3">
        <f t="shared" si="301"/>
        <v>5000</v>
      </c>
      <c r="E7781" s="3">
        <v>430</v>
      </c>
      <c r="F7781" s="3">
        <f t="shared" si="300"/>
        <v>409.35904274048818</v>
      </c>
    </row>
    <row r="7782" spans="1:6" x14ac:dyDescent="0.3">
      <c r="A7782" s="3"/>
      <c r="B7782" s="4"/>
      <c r="C7782" s="3"/>
      <c r="D7782" s="3">
        <f t="shared" si="301"/>
        <v>5100</v>
      </c>
      <c r="E7782" s="3">
        <v>427</v>
      </c>
      <c r="F7782" s="3">
        <f t="shared" si="300"/>
        <v>414.63311040742383</v>
      </c>
    </row>
    <row r="7783" spans="1:6" x14ac:dyDescent="0.3">
      <c r="A7783" s="3"/>
      <c r="B7783" s="4"/>
      <c r="C7783" s="3"/>
      <c r="D7783" s="3">
        <f t="shared" si="301"/>
        <v>5200</v>
      </c>
      <c r="E7783" s="3">
        <v>424</v>
      </c>
      <c r="F7783" s="3">
        <f t="shared" si="300"/>
        <v>419.79293834150161</v>
      </c>
    </row>
    <row r="7784" spans="1:6" x14ac:dyDescent="0.3">
      <c r="A7784" s="3"/>
      <c r="B7784" s="4"/>
      <c r="C7784" s="3"/>
      <c r="D7784" s="3">
        <f t="shared" si="301"/>
        <v>5300</v>
      </c>
      <c r="E7784" s="3">
        <v>417</v>
      </c>
      <c r="F7784" s="3">
        <f t="shared" si="300"/>
        <v>420.80205598174558</v>
      </c>
    </row>
    <row r="7785" spans="1:6" x14ac:dyDescent="0.3">
      <c r="A7785" s="3"/>
      <c r="B7785" s="4"/>
      <c r="C7785" s="3"/>
      <c r="D7785" s="3">
        <f t="shared" si="301"/>
        <v>5400</v>
      </c>
      <c r="E7785" s="3">
        <v>409</v>
      </c>
      <c r="F7785" s="3">
        <f t="shared" si="300"/>
        <v>420.51645664960097</v>
      </c>
    </row>
    <row r="7786" spans="1:6" x14ac:dyDescent="0.3">
      <c r="A7786" s="3"/>
      <c r="B7786" s="4"/>
      <c r="C7786" s="3"/>
      <c r="D7786" s="3">
        <f t="shared" si="301"/>
        <v>5500</v>
      </c>
      <c r="E7786" s="3">
        <v>401</v>
      </c>
      <c r="F7786" s="3">
        <f t="shared" si="300"/>
        <v>419.9262180298357</v>
      </c>
    </row>
    <row r="7787" spans="1:6" x14ac:dyDescent="0.3">
      <c r="A7787" s="3"/>
      <c r="B7787" s="4"/>
      <c r="C7787" s="3"/>
      <c r="D7787" s="3">
        <f t="shared" si="301"/>
        <v>5600</v>
      </c>
      <c r="E7787" s="3">
        <v>396</v>
      </c>
      <c r="F7787" s="3">
        <f t="shared" si="300"/>
        <v>422.23005264246819</v>
      </c>
    </row>
    <row r="7788" spans="1:6" x14ac:dyDescent="0.3">
      <c r="A7788" s="3"/>
      <c r="B7788" s="4"/>
      <c r="C7788" s="3"/>
      <c r="D7788" s="3">
        <f t="shared" si="301"/>
        <v>5700</v>
      </c>
      <c r="E7788" s="3">
        <v>393</v>
      </c>
      <c r="F7788" s="3">
        <f t="shared" si="300"/>
        <v>426.51404262463609</v>
      </c>
    </row>
    <row r="7789" spans="1:6" x14ac:dyDescent="0.3">
      <c r="A7789" s="3"/>
      <c r="B7789" s="4"/>
      <c r="C7789" s="3"/>
      <c r="D7789" s="3">
        <f t="shared" si="301"/>
        <v>5800</v>
      </c>
      <c r="E7789" s="3"/>
      <c r="F7789" s="3">
        <f t="shared" si="300"/>
        <v>0</v>
      </c>
    </row>
    <row r="7790" spans="1:6" x14ac:dyDescent="0.3">
      <c r="A7790" s="3"/>
      <c r="B7790" s="4"/>
      <c r="C7790" s="3"/>
      <c r="D7790" s="3">
        <f t="shared" si="301"/>
        <v>5900</v>
      </c>
      <c r="E7790" s="3"/>
      <c r="F7790" s="3">
        <f t="shared" si="300"/>
        <v>0</v>
      </c>
    </row>
    <row r="7791" spans="1:6" x14ac:dyDescent="0.3">
      <c r="A7791" s="3"/>
      <c r="B7791" s="4"/>
      <c r="C7791" s="3"/>
      <c r="D7791" s="3">
        <f t="shared" si="301"/>
        <v>6000</v>
      </c>
      <c r="E7791" s="3"/>
      <c r="F7791" s="3">
        <f t="shared" si="300"/>
        <v>0</v>
      </c>
    </row>
    <row r="7792" spans="1:6" x14ac:dyDescent="0.3">
      <c r="A7792" s="3"/>
      <c r="B7792" s="4"/>
      <c r="C7792" s="3"/>
      <c r="D7792" s="3">
        <f t="shared" si="301"/>
        <v>6100</v>
      </c>
      <c r="E7792" s="3"/>
      <c r="F7792" s="3">
        <f t="shared" si="300"/>
        <v>0</v>
      </c>
    </row>
    <row r="7793" spans="1:6" x14ac:dyDescent="0.3">
      <c r="A7793" s="3"/>
      <c r="B7793" s="4"/>
      <c r="C7793" s="3"/>
      <c r="D7793" s="3">
        <f t="shared" si="301"/>
        <v>6200</v>
      </c>
      <c r="E7793" s="3"/>
      <c r="F7793" s="3">
        <f t="shared" si="300"/>
        <v>0</v>
      </c>
    </row>
    <row r="7794" spans="1:6" x14ac:dyDescent="0.3">
      <c r="A7794" s="3"/>
      <c r="B7794" s="4"/>
      <c r="C7794" s="3"/>
      <c r="D7794" s="3">
        <f t="shared" si="301"/>
        <v>6300</v>
      </c>
      <c r="E7794" s="3"/>
      <c r="F7794" s="3">
        <f t="shared" si="300"/>
        <v>0</v>
      </c>
    </row>
    <row r="7795" spans="1:6" x14ac:dyDescent="0.3">
      <c r="A7795" s="3"/>
      <c r="B7795" s="4"/>
      <c r="C7795" s="3"/>
      <c r="D7795" s="3">
        <f t="shared" si="301"/>
        <v>6400</v>
      </c>
      <c r="E7795" s="3"/>
      <c r="F7795" s="3">
        <f t="shared" si="300"/>
        <v>0</v>
      </c>
    </row>
    <row r="7796" spans="1:6" x14ac:dyDescent="0.3">
      <c r="A7796" s="3"/>
      <c r="B7796" s="4"/>
      <c r="C7796" s="3"/>
      <c r="D7796" s="3">
        <f t="shared" si="301"/>
        <v>6500</v>
      </c>
      <c r="E7796" s="3"/>
      <c r="F7796" s="3">
        <f t="shared" si="300"/>
        <v>0</v>
      </c>
    </row>
    <row r="7797" spans="1:6" x14ac:dyDescent="0.3">
      <c r="A7797" s="3"/>
      <c r="B7797" s="4"/>
      <c r="C7797" s="3"/>
      <c r="D7797" s="3">
        <f t="shared" si="301"/>
        <v>6600</v>
      </c>
      <c r="E7797" s="3"/>
      <c r="F7797" s="3">
        <f t="shared" si="300"/>
        <v>0</v>
      </c>
    </row>
    <row r="7798" spans="1:6" x14ac:dyDescent="0.3">
      <c r="A7798" s="3"/>
      <c r="B7798" s="4"/>
      <c r="C7798" s="3"/>
      <c r="D7798" s="3">
        <f t="shared" si="301"/>
        <v>6700</v>
      </c>
      <c r="E7798" s="3"/>
      <c r="F7798" s="3">
        <f t="shared" si="300"/>
        <v>0</v>
      </c>
    </row>
    <row r="7799" spans="1:6" x14ac:dyDescent="0.3">
      <c r="A7799" s="3"/>
      <c r="B7799" s="4"/>
      <c r="C7799" s="3"/>
      <c r="D7799" s="3">
        <f t="shared" si="301"/>
        <v>6800</v>
      </c>
      <c r="E7799" s="3"/>
      <c r="F7799" s="3">
        <f t="shared" si="300"/>
        <v>0</v>
      </c>
    </row>
    <row r="7800" spans="1:6" x14ac:dyDescent="0.3">
      <c r="A7800" s="3"/>
      <c r="B7800" s="4"/>
      <c r="C7800" s="3"/>
      <c r="D7800" s="3">
        <f t="shared" si="301"/>
        <v>6900</v>
      </c>
      <c r="E7800" s="3"/>
      <c r="F7800" s="3">
        <f t="shared" si="300"/>
        <v>0</v>
      </c>
    </row>
    <row r="7801" spans="1:6" x14ac:dyDescent="0.3">
      <c r="A7801" s="3"/>
      <c r="B7801" s="4"/>
      <c r="C7801" s="3"/>
      <c r="D7801" s="3">
        <f t="shared" si="301"/>
        <v>7000</v>
      </c>
      <c r="E7801" s="3"/>
      <c r="F7801" s="3">
        <f t="shared" si="300"/>
        <v>0</v>
      </c>
    </row>
    <row r="7802" spans="1:6" x14ac:dyDescent="0.3">
      <c r="A7802" s="3"/>
      <c r="B7802" s="4" t="s">
        <v>214</v>
      </c>
      <c r="C7802" s="3" t="s">
        <v>215</v>
      </c>
      <c r="D7802" s="3" t="s">
        <v>272</v>
      </c>
      <c r="E7802" s="3">
        <v>4.25</v>
      </c>
    </row>
    <row r="7803" spans="1:6" x14ac:dyDescent="0.3">
      <c r="A7803" s="3"/>
      <c r="B7803" s="4"/>
      <c r="C7803" s="3">
        <v>10.5</v>
      </c>
      <c r="D7803" s="3" t="s">
        <v>273</v>
      </c>
      <c r="E7803" s="3">
        <v>4.1849999999999996</v>
      </c>
    </row>
    <row r="7804" spans="1:6" x14ac:dyDescent="0.3">
      <c r="A7804" s="3"/>
      <c r="B7804" s="4"/>
      <c r="C7804" s="3"/>
      <c r="D7804" s="4" t="s">
        <v>274</v>
      </c>
      <c r="E7804" s="3">
        <v>2.11</v>
      </c>
    </row>
    <row r="7805" spans="1:6" x14ac:dyDescent="0.3">
      <c r="A7805" s="3"/>
      <c r="B7805" s="4"/>
      <c r="C7805" s="3"/>
      <c r="D7805" s="4" t="s">
        <v>275</v>
      </c>
      <c r="E7805" s="3">
        <v>234</v>
      </c>
    </row>
    <row r="7806" spans="1:6" x14ac:dyDescent="0.3">
      <c r="A7806" s="3"/>
      <c r="B7806" s="4"/>
      <c r="C7806" s="3"/>
      <c r="D7806" s="4" t="s">
        <v>276</v>
      </c>
      <c r="E7806" s="3">
        <v>0.52</v>
      </c>
    </row>
    <row r="7807" spans="1:6" ht="28.8" x14ac:dyDescent="0.3">
      <c r="A7807" s="3"/>
      <c r="B7807" s="4"/>
      <c r="C7807" s="3"/>
      <c r="D7807" s="4" t="s">
        <v>277</v>
      </c>
      <c r="E7807" s="3">
        <v>467</v>
      </c>
    </row>
    <row r="7808" spans="1:6" x14ac:dyDescent="0.3">
      <c r="A7808" s="3"/>
      <c r="B7808" s="4"/>
      <c r="C7808" s="3"/>
      <c r="D7808" s="3">
        <v>2500</v>
      </c>
      <c r="E7808" s="3"/>
      <c r="F7808" s="3">
        <f>E7808*D7808*2*PI()/60/550</f>
        <v>0</v>
      </c>
    </row>
    <row r="7809" spans="1:6" x14ac:dyDescent="0.3">
      <c r="A7809" s="3"/>
      <c r="B7809" s="4"/>
      <c r="C7809" s="3"/>
      <c r="D7809" s="3">
        <f>2600</f>
        <v>2600</v>
      </c>
      <c r="E7809" s="3"/>
      <c r="F7809" s="3">
        <f t="shared" ref="F7809:F7853" si="302">E7809*D7809*2*PI()/60/550</f>
        <v>0</v>
      </c>
    </row>
    <row r="7810" spans="1:6" x14ac:dyDescent="0.3">
      <c r="A7810" s="3"/>
      <c r="B7810" s="4"/>
      <c r="C7810" s="3"/>
      <c r="D7810" s="3">
        <f t="shared" ref="D7810:D7853" si="303">D7809+100</f>
        <v>2700</v>
      </c>
      <c r="E7810" s="3"/>
      <c r="F7810" s="3">
        <f t="shared" si="302"/>
        <v>0</v>
      </c>
    </row>
    <row r="7811" spans="1:6" x14ac:dyDescent="0.3">
      <c r="A7811" s="3"/>
      <c r="B7811" s="4"/>
      <c r="C7811" s="3"/>
      <c r="D7811" s="3">
        <f t="shared" si="303"/>
        <v>2800</v>
      </c>
      <c r="E7811" s="3">
        <v>503</v>
      </c>
      <c r="F7811" s="3">
        <f t="shared" si="302"/>
        <v>268.1587329282342</v>
      </c>
    </row>
    <row r="7812" spans="1:6" x14ac:dyDescent="0.3">
      <c r="A7812" s="3"/>
      <c r="B7812" s="4"/>
      <c r="C7812" s="3"/>
      <c r="D7812" s="3">
        <f t="shared" si="303"/>
        <v>2900</v>
      </c>
      <c r="E7812" s="3"/>
      <c r="F7812" s="3">
        <f t="shared" si="302"/>
        <v>0</v>
      </c>
    </row>
    <row r="7813" spans="1:6" x14ac:dyDescent="0.3">
      <c r="A7813" s="3"/>
      <c r="B7813" s="4"/>
      <c r="C7813" s="3"/>
      <c r="D7813" s="3">
        <f>D7812+100</f>
        <v>3000</v>
      </c>
      <c r="E7813" s="3">
        <v>522</v>
      </c>
      <c r="F7813" s="3">
        <f t="shared" si="302"/>
        <v>298.1657027588858</v>
      </c>
    </row>
    <row r="7814" spans="1:6" x14ac:dyDescent="0.3">
      <c r="A7814" s="3"/>
      <c r="B7814" s="4"/>
      <c r="C7814" s="3"/>
      <c r="D7814" s="3">
        <f t="shared" si="303"/>
        <v>3100</v>
      </c>
      <c r="E7814" s="3"/>
      <c r="F7814" s="3">
        <f t="shared" si="302"/>
        <v>0</v>
      </c>
    </row>
    <row r="7815" spans="1:6" x14ac:dyDescent="0.3">
      <c r="A7815" s="3"/>
      <c r="B7815" s="4"/>
      <c r="C7815" s="3"/>
      <c r="D7815" s="3">
        <f t="shared" si="303"/>
        <v>3200</v>
      </c>
      <c r="E7815" s="3">
        <v>548</v>
      </c>
      <c r="F7815" s="3">
        <f t="shared" si="302"/>
        <v>333.88465923242796</v>
      </c>
    </row>
    <row r="7816" spans="1:6" x14ac:dyDescent="0.3">
      <c r="A7816" s="3"/>
      <c r="B7816" s="4"/>
      <c r="C7816" s="3"/>
      <c r="D7816" s="3">
        <f t="shared" si="303"/>
        <v>3300</v>
      </c>
      <c r="E7816" s="3"/>
      <c r="F7816" s="3">
        <f t="shared" si="302"/>
        <v>0</v>
      </c>
    </row>
    <row r="7817" spans="1:6" x14ac:dyDescent="0.3">
      <c r="A7817" s="3"/>
      <c r="B7817" s="4"/>
      <c r="C7817" s="3"/>
      <c r="D7817" s="3">
        <f t="shared" si="303"/>
        <v>3400</v>
      </c>
      <c r="E7817" s="3">
        <v>570</v>
      </c>
      <c r="F7817" s="3">
        <f t="shared" si="302"/>
        <v>368.99433713072841</v>
      </c>
    </row>
    <row r="7818" spans="1:6" x14ac:dyDescent="0.3">
      <c r="A7818" s="3"/>
      <c r="B7818" s="4"/>
      <c r="C7818" s="3"/>
      <c r="D7818" s="3">
        <f t="shared" si="303"/>
        <v>3500</v>
      </c>
      <c r="E7818" s="3"/>
      <c r="F7818" s="3">
        <f t="shared" si="302"/>
        <v>0</v>
      </c>
    </row>
    <row r="7819" spans="1:6" x14ac:dyDescent="0.3">
      <c r="A7819" s="3"/>
      <c r="B7819" s="4"/>
      <c r="C7819" s="3"/>
      <c r="D7819" s="3">
        <f t="shared" si="303"/>
        <v>3600</v>
      </c>
      <c r="E7819" s="3">
        <v>577</v>
      </c>
      <c r="F7819" s="3">
        <f t="shared" si="302"/>
        <v>395.49795515374046</v>
      </c>
    </row>
    <row r="7820" spans="1:6" x14ac:dyDescent="0.3">
      <c r="A7820" s="3"/>
      <c r="B7820" s="4"/>
      <c r="C7820" s="3"/>
      <c r="D7820" s="3">
        <f t="shared" si="303"/>
        <v>3700</v>
      </c>
      <c r="E7820" s="3"/>
      <c r="F7820" s="3">
        <f t="shared" si="302"/>
        <v>0</v>
      </c>
    </row>
    <row r="7821" spans="1:6" x14ac:dyDescent="0.3">
      <c r="A7821" s="3"/>
      <c r="B7821" s="4"/>
      <c r="C7821" s="3"/>
      <c r="D7821" s="3">
        <f t="shared" si="303"/>
        <v>3800</v>
      </c>
      <c r="E7821" s="3">
        <v>575</v>
      </c>
      <c r="F7821" s="3">
        <f t="shared" si="302"/>
        <v>416.02302715719384</v>
      </c>
    </row>
    <row r="7822" spans="1:6" x14ac:dyDescent="0.3">
      <c r="A7822" s="3"/>
      <c r="B7822" s="4"/>
      <c r="C7822" s="3"/>
      <c r="D7822" s="3">
        <f t="shared" si="303"/>
        <v>3900</v>
      </c>
      <c r="E7822" s="3"/>
      <c r="F7822" s="3">
        <f t="shared" si="302"/>
        <v>0</v>
      </c>
    </row>
    <row r="7823" spans="1:6" x14ac:dyDescent="0.3">
      <c r="A7823" s="3"/>
      <c r="B7823" s="4"/>
      <c r="C7823" s="3"/>
      <c r="D7823" s="3">
        <f t="shared" si="303"/>
        <v>4000</v>
      </c>
      <c r="E7823" s="3">
        <v>564</v>
      </c>
      <c r="F7823" s="3">
        <f t="shared" si="302"/>
        <v>429.54139554536806</v>
      </c>
    </row>
    <row r="7824" spans="1:6" x14ac:dyDescent="0.3">
      <c r="A7824" s="3"/>
      <c r="B7824" s="4"/>
      <c r="C7824" s="3"/>
      <c r="D7824" s="3">
        <f t="shared" si="303"/>
        <v>4100</v>
      </c>
      <c r="E7824" s="3"/>
      <c r="F7824" s="3">
        <f t="shared" si="302"/>
        <v>0</v>
      </c>
    </row>
    <row r="7825" spans="1:6" x14ac:dyDescent="0.3">
      <c r="A7825" s="3"/>
      <c r="B7825" s="4"/>
      <c r="C7825" s="3"/>
      <c r="D7825" s="3">
        <f t="shared" si="303"/>
        <v>4200</v>
      </c>
      <c r="E7825" s="3">
        <v>554</v>
      </c>
      <c r="F7825" s="3">
        <f t="shared" si="302"/>
        <v>443.02168402258974</v>
      </c>
    </row>
    <row r="7826" spans="1:6" x14ac:dyDescent="0.3">
      <c r="A7826" s="3"/>
      <c r="B7826" s="4"/>
      <c r="C7826" s="3"/>
      <c r="D7826" s="3">
        <f t="shared" si="303"/>
        <v>4300</v>
      </c>
      <c r="E7826" s="3"/>
      <c r="F7826" s="3">
        <f t="shared" si="302"/>
        <v>0</v>
      </c>
    </row>
    <row r="7827" spans="1:6" x14ac:dyDescent="0.3">
      <c r="A7827" s="3"/>
      <c r="B7827" s="4"/>
      <c r="C7827" s="3"/>
      <c r="D7827" s="3">
        <f t="shared" si="303"/>
        <v>4400</v>
      </c>
      <c r="E7827" s="3">
        <v>543</v>
      </c>
      <c r="F7827" s="3">
        <f t="shared" si="302"/>
        <v>454.90261623980206</v>
      </c>
    </row>
    <row r="7828" spans="1:6" x14ac:dyDescent="0.3">
      <c r="A7828" s="3"/>
      <c r="B7828" s="4"/>
      <c r="C7828" s="3"/>
      <c r="D7828" s="3">
        <f t="shared" si="303"/>
        <v>4500</v>
      </c>
      <c r="E7828" s="3"/>
      <c r="F7828" s="3">
        <f t="shared" si="302"/>
        <v>0</v>
      </c>
    </row>
    <row r="7829" spans="1:6" x14ac:dyDescent="0.3">
      <c r="A7829" s="3"/>
      <c r="B7829" s="4"/>
      <c r="C7829" s="3"/>
      <c r="D7829" s="3">
        <f t="shared" si="303"/>
        <v>4600</v>
      </c>
      <c r="E7829" s="3">
        <v>528</v>
      </c>
      <c r="F7829" s="3">
        <f t="shared" si="302"/>
        <v>462.44243860841755</v>
      </c>
    </row>
    <row r="7830" spans="1:6" x14ac:dyDescent="0.3">
      <c r="A7830" s="3"/>
      <c r="B7830" s="4"/>
      <c r="C7830" s="3"/>
      <c r="D7830" s="3">
        <f t="shared" si="303"/>
        <v>4700</v>
      </c>
      <c r="E7830" s="3"/>
      <c r="F7830" s="3">
        <f t="shared" si="302"/>
        <v>0</v>
      </c>
    </row>
    <row r="7831" spans="1:6" x14ac:dyDescent="0.3">
      <c r="A7831" s="3"/>
      <c r="B7831" s="4"/>
      <c r="C7831" s="3"/>
      <c r="D7831" s="3">
        <f t="shared" si="303"/>
        <v>4800</v>
      </c>
      <c r="E7831" s="3">
        <v>507</v>
      </c>
      <c r="F7831" s="3">
        <f t="shared" si="302"/>
        <v>463.35635647128004</v>
      </c>
    </row>
    <row r="7832" spans="1:6" x14ac:dyDescent="0.3">
      <c r="A7832" s="3"/>
      <c r="B7832" s="4"/>
      <c r="C7832" s="3"/>
      <c r="D7832" s="3">
        <f t="shared" si="303"/>
        <v>4900</v>
      </c>
      <c r="E7832" s="3"/>
      <c r="F7832" s="3">
        <f t="shared" si="302"/>
        <v>0</v>
      </c>
    </row>
    <row r="7833" spans="1:6" x14ac:dyDescent="0.3">
      <c r="A7833" s="3"/>
      <c r="B7833" s="4"/>
      <c r="C7833" s="3"/>
      <c r="D7833" s="3">
        <f t="shared" si="303"/>
        <v>5000</v>
      </c>
      <c r="E7833" s="3">
        <v>487</v>
      </c>
      <c r="F7833" s="3">
        <f t="shared" si="302"/>
        <v>463.62291584794826</v>
      </c>
    </row>
    <row r="7834" spans="1:6" x14ac:dyDescent="0.3">
      <c r="A7834" s="3"/>
      <c r="B7834" s="4"/>
      <c r="C7834" s="3"/>
      <c r="D7834" s="3">
        <f t="shared" si="303"/>
        <v>5100</v>
      </c>
      <c r="E7834" s="3"/>
      <c r="F7834" s="3">
        <f t="shared" si="302"/>
        <v>0</v>
      </c>
    </row>
    <row r="7835" spans="1:6" x14ac:dyDescent="0.3">
      <c r="A7835" s="3"/>
      <c r="B7835" s="4"/>
      <c r="C7835" s="3"/>
      <c r="D7835" s="3">
        <f t="shared" si="303"/>
        <v>5200</v>
      </c>
      <c r="E7835" s="3">
        <v>465</v>
      </c>
      <c r="F7835" s="3">
        <f t="shared" si="302"/>
        <v>460.38612341697694</v>
      </c>
    </row>
    <row r="7836" spans="1:6" x14ac:dyDescent="0.3">
      <c r="A7836" s="3"/>
      <c r="B7836" s="4"/>
      <c r="C7836" s="3"/>
      <c r="D7836" s="3">
        <f t="shared" si="303"/>
        <v>5300</v>
      </c>
      <c r="E7836" s="3"/>
      <c r="F7836" s="3">
        <f t="shared" si="302"/>
        <v>0</v>
      </c>
    </row>
    <row r="7837" spans="1:6" x14ac:dyDescent="0.3">
      <c r="A7837" s="3"/>
      <c r="B7837" s="4"/>
      <c r="C7837" s="3"/>
      <c r="D7837" s="3">
        <f t="shared" si="303"/>
        <v>5400</v>
      </c>
      <c r="E7837" s="3">
        <v>443</v>
      </c>
      <c r="F7837" s="3">
        <f t="shared" si="302"/>
        <v>455.47381490409111</v>
      </c>
    </row>
    <row r="7838" spans="1:6" x14ac:dyDescent="0.3">
      <c r="A7838" s="3"/>
      <c r="B7838" s="4"/>
      <c r="C7838" s="3"/>
      <c r="D7838" s="3">
        <f t="shared" si="303"/>
        <v>5500</v>
      </c>
      <c r="E7838" s="3"/>
      <c r="F7838" s="3">
        <f t="shared" si="302"/>
        <v>0</v>
      </c>
    </row>
    <row r="7839" spans="1:6" x14ac:dyDescent="0.3">
      <c r="A7839" s="3"/>
      <c r="B7839" s="4"/>
      <c r="C7839" s="3"/>
      <c r="D7839" s="3">
        <f t="shared" si="303"/>
        <v>5600</v>
      </c>
      <c r="E7839" s="3"/>
      <c r="F7839" s="3">
        <f t="shared" si="302"/>
        <v>0</v>
      </c>
    </row>
    <row r="7840" spans="1:6" x14ac:dyDescent="0.3">
      <c r="A7840" s="3"/>
      <c r="B7840" s="4"/>
      <c r="C7840" s="3"/>
      <c r="D7840" s="3">
        <f t="shared" si="303"/>
        <v>5700</v>
      </c>
      <c r="E7840" s="3"/>
      <c r="F7840" s="3">
        <f t="shared" si="302"/>
        <v>0</v>
      </c>
    </row>
    <row r="7841" spans="1:6" x14ac:dyDescent="0.3">
      <c r="A7841" s="3"/>
      <c r="B7841" s="4"/>
      <c r="C7841" s="3"/>
      <c r="D7841" s="3">
        <f t="shared" si="303"/>
        <v>5800</v>
      </c>
      <c r="E7841" s="3"/>
      <c r="F7841" s="3">
        <f t="shared" si="302"/>
        <v>0</v>
      </c>
    </row>
    <row r="7842" spans="1:6" x14ac:dyDescent="0.3">
      <c r="A7842" s="3"/>
      <c r="B7842" s="4"/>
      <c r="C7842" s="3"/>
      <c r="D7842" s="3">
        <f t="shared" si="303"/>
        <v>5900</v>
      </c>
      <c r="E7842" s="3"/>
      <c r="F7842" s="3">
        <f t="shared" si="302"/>
        <v>0</v>
      </c>
    </row>
    <row r="7843" spans="1:6" x14ac:dyDescent="0.3">
      <c r="A7843" s="3"/>
      <c r="B7843" s="4"/>
      <c r="C7843" s="3"/>
      <c r="D7843" s="3">
        <f t="shared" si="303"/>
        <v>6000</v>
      </c>
      <c r="E7843" s="3"/>
      <c r="F7843" s="3">
        <f t="shared" si="302"/>
        <v>0</v>
      </c>
    </row>
    <row r="7844" spans="1:6" x14ac:dyDescent="0.3">
      <c r="A7844" s="3"/>
      <c r="B7844" s="4"/>
      <c r="C7844" s="3"/>
      <c r="D7844" s="3">
        <f t="shared" si="303"/>
        <v>6100</v>
      </c>
      <c r="E7844" s="3"/>
      <c r="F7844" s="3">
        <f t="shared" si="302"/>
        <v>0</v>
      </c>
    </row>
    <row r="7845" spans="1:6" x14ac:dyDescent="0.3">
      <c r="A7845" s="3"/>
      <c r="B7845" s="4"/>
      <c r="C7845" s="3"/>
      <c r="D7845" s="3">
        <f t="shared" si="303"/>
        <v>6200</v>
      </c>
      <c r="E7845" s="3"/>
      <c r="F7845" s="3">
        <f t="shared" si="302"/>
        <v>0</v>
      </c>
    </row>
    <row r="7846" spans="1:6" x14ac:dyDescent="0.3">
      <c r="A7846" s="3"/>
      <c r="B7846" s="4"/>
      <c r="C7846" s="3"/>
      <c r="D7846" s="3">
        <f t="shared" si="303"/>
        <v>6300</v>
      </c>
      <c r="E7846" s="3"/>
      <c r="F7846" s="3">
        <f t="shared" si="302"/>
        <v>0</v>
      </c>
    </row>
    <row r="7847" spans="1:6" x14ac:dyDescent="0.3">
      <c r="A7847" s="3"/>
      <c r="B7847" s="4"/>
      <c r="C7847" s="3"/>
      <c r="D7847" s="3">
        <f t="shared" si="303"/>
        <v>6400</v>
      </c>
      <c r="E7847" s="3"/>
      <c r="F7847" s="3">
        <f t="shared" si="302"/>
        <v>0</v>
      </c>
    </row>
    <row r="7848" spans="1:6" x14ac:dyDescent="0.3">
      <c r="A7848" s="3"/>
      <c r="B7848" s="4"/>
      <c r="C7848" s="3"/>
      <c r="D7848" s="3">
        <f t="shared" si="303"/>
        <v>6500</v>
      </c>
      <c r="E7848" s="3"/>
      <c r="F7848" s="3">
        <f t="shared" si="302"/>
        <v>0</v>
      </c>
    </row>
    <row r="7849" spans="1:6" x14ac:dyDescent="0.3">
      <c r="A7849" s="3"/>
      <c r="B7849" s="4"/>
      <c r="C7849" s="3"/>
      <c r="D7849" s="3">
        <f t="shared" si="303"/>
        <v>6600</v>
      </c>
      <c r="E7849" s="3"/>
      <c r="F7849" s="3">
        <f t="shared" si="302"/>
        <v>0</v>
      </c>
    </row>
    <row r="7850" spans="1:6" x14ac:dyDescent="0.3">
      <c r="A7850" s="3"/>
      <c r="B7850" s="4"/>
      <c r="C7850" s="3"/>
      <c r="D7850" s="3">
        <f t="shared" si="303"/>
        <v>6700</v>
      </c>
      <c r="E7850" s="3"/>
      <c r="F7850" s="3">
        <f t="shared" si="302"/>
        <v>0</v>
      </c>
    </row>
    <row r="7851" spans="1:6" x14ac:dyDescent="0.3">
      <c r="A7851" s="3">
        <f>1/SQRT(A7853/2)</f>
        <v>0.11470786693528087</v>
      </c>
      <c r="B7851" s="4"/>
      <c r="C7851" s="3"/>
      <c r="D7851" s="3">
        <f t="shared" si="303"/>
        <v>6800</v>
      </c>
      <c r="E7851" s="3"/>
      <c r="F7851" s="3">
        <f t="shared" si="302"/>
        <v>0</v>
      </c>
    </row>
    <row r="7852" spans="1:6" x14ac:dyDescent="0.3">
      <c r="A7852" s="3">
        <f>1/SQRT(A7853)</f>
        <v>8.1110710565381272E-2</v>
      </c>
      <c r="B7852" s="4"/>
      <c r="C7852" s="3"/>
      <c r="D7852" s="3">
        <f t="shared" si="303"/>
        <v>6900</v>
      </c>
      <c r="E7852" s="3"/>
      <c r="F7852" s="3">
        <f t="shared" si="302"/>
        <v>0</v>
      </c>
    </row>
    <row r="7853" spans="1:6" x14ac:dyDescent="0.3">
      <c r="A7853" s="3">
        <f>7904/52</f>
        <v>152</v>
      </c>
      <c r="B7853" s="4"/>
      <c r="C7853" s="3"/>
      <c r="D7853" s="3">
        <f t="shared" si="303"/>
        <v>7000</v>
      </c>
      <c r="E7853" s="3"/>
      <c r="F7853" s="3">
        <f t="shared" si="302"/>
        <v>0</v>
      </c>
    </row>
    <row r="7854" spans="1:6" x14ac:dyDescent="0.3">
      <c r="A7854" s="3"/>
      <c r="B7854" s="4" t="s">
        <v>241</v>
      </c>
      <c r="C7854" s="3" t="s">
        <v>242</v>
      </c>
      <c r="D7854" s="3" t="s">
        <v>272</v>
      </c>
      <c r="E7854" s="3">
        <v>4</v>
      </c>
    </row>
    <row r="7855" spans="1:6" x14ac:dyDescent="0.3">
      <c r="A7855" s="3"/>
      <c r="B7855" s="4"/>
      <c r="C7855" s="3">
        <v>9.8000000000000007</v>
      </c>
      <c r="D7855" s="3" t="s">
        <v>273</v>
      </c>
      <c r="E7855" s="3">
        <v>4.01</v>
      </c>
    </row>
    <row r="7856" spans="1:6" x14ac:dyDescent="0.3">
      <c r="A7856" s="3"/>
      <c r="B7856" s="4"/>
      <c r="C7856" s="3"/>
      <c r="D7856" s="4" t="s">
        <v>274</v>
      </c>
      <c r="E7856" s="3">
        <v>2.165</v>
      </c>
    </row>
    <row r="7857" spans="1:6" x14ac:dyDescent="0.3">
      <c r="A7857" s="3"/>
      <c r="B7857" s="4"/>
      <c r="C7857" s="3"/>
      <c r="D7857" s="4" t="s">
        <v>275</v>
      </c>
      <c r="E7857" s="3">
        <v>232</v>
      </c>
    </row>
    <row r="7858" spans="1:6" x14ac:dyDescent="0.3">
      <c r="A7858" s="3"/>
      <c r="B7858" s="4"/>
      <c r="C7858" s="3"/>
      <c r="D7858" s="4" t="s">
        <v>276</v>
      </c>
      <c r="E7858" s="3">
        <v>0.59499999999999997</v>
      </c>
    </row>
    <row r="7859" spans="1:6" ht="28.8" x14ac:dyDescent="0.3">
      <c r="A7859" s="3"/>
      <c r="B7859" s="4"/>
      <c r="C7859" s="3"/>
      <c r="D7859" s="4" t="s">
        <v>277</v>
      </c>
      <c r="E7859" s="3">
        <v>404</v>
      </c>
    </row>
    <row r="7860" spans="1:6" x14ac:dyDescent="0.3">
      <c r="A7860" s="3"/>
      <c r="B7860" s="4"/>
      <c r="C7860" s="3"/>
      <c r="D7860" s="3">
        <v>2500</v>
      </c>
      <c r="E7860" s="3"/>
      <c r="F7860" s="3">
        <f>E7860*D7860*2*PI()/60/550</f>
        <v>0</v>
      </c>
    </row>
    <row r="7861" spans="1:6" x14ac:dyDescent="0.3">
      <c r="A7861" s="3"/>
      <c r="B7861" s="4"/>
      <c r="C7861" s="3"/>
      <c r="D7861" s="3">
        <f>2600</f>
        <v>2600</v>
      </c>
      <c r="E7861" s="3">
        <v>431</v>
      </c>
      <c r="F7861" s="3">
        <f t="shared" ref="F7861:F7905" si="304">E7861*D7861*2*PI()/60/550</f>
        <v>213.36174106743772</v>
      </c>
    </row>
    <row r="7862" spans="1:6" x14ac:dyDescent="0.3">
      <c r="A7862" s="3"/>
      <c r="B7862" s="4"/>
      <c r="C7862" s="3"/>
      <c r="D7862" s="3">
        <f t="shared" ref="D7862:D7905" si="305">D7861+100</f>
        <v>2700</v>
      </c>
      <c r="E7862" s="3"/>
      <c r="F7862" s="3">
        <f t="shared" si="304"/>
        <v>0</v>
      </c>
    </row>
    <row r="7863" spans="1:6" x14ac:dyDescent="0.3">
      <c r="A7863" s="3"/>
      <c r="B7863" s="4"/>
      <c r="C7863" s="3"/>
      <c r="D7863" s="3">
        <f t="shared" si="305"/>
        <v>2800</v>
      </c>
      <c r="E7863" s="3">
        <v>440</v>
      </c>
      <c r="F7863" s="3">
        <f t="shared" si="304"/>
        <v>234.57225146803788</v>
      </c>
    </row>
    <row r="7864" spans="1:6" x14ac:dyDescent="0.3">
      <c r="A7864" s="3"/>
      <c r="B7864" s="4"/>
      <c r="C7864" s="3"/>
      <c r="D7864" s="3">
        <f t="shared" si="305"/>
        <v>2900</v>
      </c>
      <c r="E7864" s="3"/>
      <c r="F7864" s="3">
        <f t="shared" si="304"/>
        <v>0</v>
      </c>
    </row>
    <row r="7865" spans="1:6" x14ac:dyDescent="0.3">
      <c r="A7865" s="3"/>
      <c r="B7865" s="4"/>
      <c r="C7865" s="3"/>
      <c r="D7865" s="3">
        <f>D7864+100</f>
        <v>3000</v>
      </c>
      <c r="E7865" s="3">
        <v>446</v>
      </c>
      <c r="F7865" s="3">
        <f t="shared" si="304"/>
        <v>254.75460427291776</v>
      </c>
    </row>
    <row r="7866" spans="1:6" x14ac:dyDescent="0.3">
      <c r="A7866" s="3"/>
      <c r="B7866" s="4"/>
      <c r="C7866" s="3"/>
      <c r="D7866" s="3">
        <f t="shared" si="305"/>
        <v>3100</v>
      </c>
      <c r="E7866" s="3"/>
      <c r="F7866" s="3">
        <f t="shared" si="304"/>
        <v>0</v>
      </c>
    </row>
    <row r="7867" spans="1:6" x14ac:dyDescent="0.3">
      <c r="A7867" s="3"/>
      <c r="B7867" s="4"/>
      <c r="C7867" s="3"/>
      <c r="D7867" s="3">
        <f t="shared" si="305"/>
        <v>3200</v>
      </c>
      <c r="E7867" s="3">
        <v>449</v>
      </c>
      <c r="F7867" s="3">
        <f t="shared" si="304"/>
        <v>273.56608028350394</v>
      </c>
    </row>
    <row r="7868" spans="1:6" x14ac:dyDescent="0.3">
      <c r="A7868" s="3"/>
      <c r="B7868" s="4"/>
      <c r="C7868" s="3"/>
      <c r="D7868" s="3">
        <f t="shared" si="305"/>
        <v>3300</v>
      </c>
      <c r="E7868" s="3"/>
      <c r="F7868" s="3">
        <f t="shared" si="304"/>
        <v>0</v>
      </c>
    </row>
    <row r="7869" spans="1:6" x14ac:dyDescent="0.3">
      <c r="A7869" s="3"/>
      <c r="B7869" s="4"/>
      <c r="C7869" s="3"/>
      <c r="D7869" s="3">
        <f t="shared" si="305"/>
        <v>3400</v>
      </c>
      <c r="E7869" s="3">
        <v>452</v>
      </c>
      <c r="F7869" s="3">
        <f t="shared" si="304"/>
        <v>292.60603575980565</v>
      </c>
    </row>
    <row r="7870" spans="1:6" x14ac:dyDescent="0.3">
      <c r="A7870" s="3"/>
      <c r="B7870" s="4"/>
      <c r="C7870" s="3"/>
      <c r="D7870" s="3">
        <f t="shared" si="305"/>
        <v>3500</v>
      </c>
      <c r="E7870" s="3"/>
      <c r="F7870" s="3">
        <f t="shared" si="304"/>
        <v>0</v>
      </c>
    </row>
    <row r="7871" spans="1:6" x14ac:dyDescent="0.3">
      <c r="A7871" s="3"/>
      <c r="B7871" s="4"/>
      <c r="C7871" s="3"/>
      <c r="D7871" s="3">
        <f t="shared" si="305"/>
        <v>3600</v>
      </c>
      <c r="E7871" s="3">
        <v>457</v>
      </c>
      <c r="F7871" s="3">
        <f t="shared" si="304"/>
        <v>313.24534749611684</v>
      </c>
    </row>
    <row r="7872" spans="1:6" x14ac:dyDescent="0.3">
      <c r="A7872" s="3"/>
      <c r="B7872" s="4"/>
      <c r="C7872" s="3"/>
      <c r="D7872" s="3">
        <f t="shared" si="305"/>
        <v>3700</v>
      </c>
      <c r="E7872" s="3"/>
      <c r="F7872" s="3">
        <f t="shared" si="304"/>
        <v>0</v>
      </c>
    </row>
    <row r="7873" spans="1:6" x14ac:dyDescent="0.3">
      <c r="A7873" s="3"/>
      <c r="B7873" s="4"/>
      <c r="C7873" s="3"/>
      <c r="D7873" s="3">
        <f t="shared" si="305"/>
        <v>3800</v>
      </c>
      <c r="E7873" s="3">
        <v>465</v>
      </c>
      <c r="F7873" s="3">
        <f t="shared" si="304"/>
        <v>336.43601326625236</v>
      </c>
    </row>
    <row r="7874" spans="1:6" x14ac:dyDescent="0.3">
      <c r="A7874" s="3"/>
      <c r="B7874" s="4"/>
      <c r="C7874" s="3"/>
      <c r="D7874" s="3">
        <f t="shared" si="305"/>
        <v>3900</v>
      </c>
      <c r="E7874" s="3"/>
      <c r="F7874" s="3">
        <f t="shared" si="304"/>
        <v>0</v>
      </c>
    </row>
    <row r="7875" spans="1:6" x14ac:dyDescent="0.3">
      <c r="A7875" s="3"/>
      <c r="B7875" s="4"/>
      <c r="C7875" s="3"/>
      <c r="D7875" s="3">
        <f t="shared" si="305"/>
        <v>4000</v>
      </c>
      <c r="E7875" s="3">
        <v>475</v>
      </c>
      <c r="F7875" s="3">
        <f t="shared" si="304"/>
        <v>361.75915404973375</v>
      </c>
    </row>
    <row r="7876" spans="1:6" x14ac:dyDescent="0.3">
      <c r="A7876" s="3"/>
      <c r="B7876" s="4"/>
      <c r="C7876" s="3"/>
      <c r="D7876" s="3">
        <f t="shared" si="305"/>
        <v>4100</v>
      </c>
      <c r="E7876" s="3"/>
      <c r="F7876" s="3">
        <f t="shared" si="304"/>
        <v>0</v>
      </c>
    </row>
    <row r="7877" spans="1:6" x14ac:dyDescent="0.3">
      <c r="A7877" s="3"/>
      <c r="B7877" s="4"/>
      <c r="C7877" s="3"/>
      <c r="D7877" s="3">
        <f t="shared" si="305"/>
        <v>4200</v>
      </c>
      <c r="E7877" s="3">
        <v>487</v>
      </c>
      <c r="F7877" s="3">
        <f t="shared" si="304"/>
        <v>389.44324931227658</v>
      </c>
    </row>
    <row r="7878" spans="1:6" x14ac:dyDescent="0.3">
      <c r="A7878" s="3"/>
      <c r="B7878" s="4"/>
      <c r="C7878" s="3"/>
      <c r="D7878" s="3">
        <f t="shared" si="305"/>
        <v>4300</v>
      </c>
      <c r="E7878" s="3"/>
      <c r="F7878" s="3">
        <f t="shared" si="304"/>
        <v>0</v>
      </c>
    </row>
    <row r="7879" spans="1:6" x14ac:dyDescent="0.3">
      <c r="A7879" s="3"/>
      <c r="B7879" s="4"/>
      <c r="C7879" s="3"/>
      <c r="D7879" s="3">
        <f t="shared" si="305"/>
        <v>4400</v>
      </c>
      <c r="E7879" s="3">
        <v>498</v>
      </c>
      <c r="F7879" s="3">
        <f t="shared" si="304"/>
        <v>417.20350439672455</v>
      </c>
    </row>
    <row r="7880" spans="1:6" x14ac:dyDescent="0.3">
      <c r="A7880" s="3"/>
      <c r="B7880" s="4"/>
      <c r="C7880" s="3"/>
      <c r="D7880" s="3">
        <f t="shared" si="305"/>
        <v>4500</v>
      </c>
      <c r="E7880" s="3"/>
      <c r="F7880" s="3">
        <f t="shared" si="304"/>
        <v>0</v>
      </c>
    </row>
    <row r="7881" spans="1:6" x14ac:dyDescent="0.3">
      <c r="A7881" s="3"/>
      <c r="B7881" s="4"/>
      <c r="C7881" s="3"/>
      <c r="D7881" s="3">
        <f t="shared" si="305"/>
        <v>4600</v>
      </c>
      <c r="E7881" s="3">
        <v>508</v>
      </c>
      <c r="F7881" s="3">
        <f t="shared" si="304"/>
        <v>444.92567957021987</v>
      </c>
    </row>
    <row r="7882" spans="1:6" x14ac:dyDescent="0.3">
      <c r="A7882" s="3"/>
      <c r="B7882" s="4"/>
      <c r="C7882" s="3"/>
      <c r="D7882" s="3">
        <f t="shared" si="305"/>
        <v>4700</v>
      </c>
      <c r="E7882" s="3"/>
      <c r="F7882" s="3">
        <f t="shared" si="304"/>
        <v>0</v>
      </c>
    </row>
    <row r="7883" spans="1:6" x14ac:dyDescent="0.3">
      <c r="A7883" s="3"/>
      <c r="B7883" s="4"/>
      <c r="C7883" s="3"/>
      <c r="D7883" s="3">
        <f t="shared" si="305"/>
        <v>4800</v>
      </c>
      <c r="E7883" s="3">
        <v>514</v>
      </c>
      <c r="F7883" s="3">
        <f t="shared" si="304"/>
        <v>469.75378151131741</v>
      </c>
    </row>
    <row r="7884" spans="1:6" x14ac:dyDescent="0.3">
      <c r="A7884" s="3"/>
      <c r="B7884" s="4"/>
      <c r="C7884" s="3"/>
      <c r="D7884" s="3">
        <f t="shared" si="305"/>
        <v>4900</v>
      </c>
      <c r="E7884" s="3"/>
      <c r="F7884" s="3">
        <f t="shared" si="304"/>
        <v>0</v>
      </c>
    </row>
    <row r="7885" spans="1:6" x14ac:dyDescent="0.3">
      <c r="A7885" s="3"/>
      <c r="B7885" s="4"/>
      <c r="C7885" s="3"/>
      <c r="D7885" s="3">
        <f t="shared" si="305"/>
        <v>5000</v>
      </c>
      <c r="E7885" s="3">
        <v>516</v>
      </c>
      <c r="F7885" s="3">
        <f t="shared" si="304"/>
        <v>491.23085128858582</v>
      </c>
    </row>
    <row r="7886" spans="1:6" x14ac:dyDescent="0.3">
      <c r="A7886" s="3"/>
      <c r="B7886" s="4"/>
      <c r="C7886" s="3"/>
      <c r="D7886" s="3">
        <f t="shared" si="305"/>
        <v>5100</v>
      </c>
      <c r="E7886" s="3"/>
      <c r="F7886" s="3">
        <f t="shared" si="304"/>
        <v>0</v>
      </c>
    </row>
    <row r="7887" spans="1:6" x14ac:dyDescent="0.3">
      <c r="A7887" s="3"/>
      <c r="B7887" s="4"/>
      <c r="C7887" s="3"/>
      <c r="D7887" s="3">
        <f t="shared" si="305"/>
        <v>5200</v>
      </c>
      <c r="E7887" s="3">
        <v>514</v>
      </c>
      <c r="F7887" s="3">
        <f t="shared" si="304"/>
        <v>508.89992997059386</v>
      </c>
    </row>
    <row r="7888" spans="1:6" x14ac:dyDescent="0.3">
      <c r="A7888" s="3"/>
      <c r="B7888" s="4"/>
      <c r="C7888" s="3"/>
      <c r="D7888" s="3">
        <f t="shared" si="305"/>
        <v>5300</v>
      </c>
      <c r="E7888" s="3"/>
      <c r="F7888" s="3">
        <f t="shared" si="304"/>
        <v>0</v>
      </c>
    </row>
    <row r="7889" spans="1:6" x14ac:dyDescent="0.3">
      <c r="A7889" s="3"/>
      <c r="B7889" s="4"/>
      <c r="C7889" s="3"/>
      <c r="D7889" s="3">
        <f t="shared" si="305"/>
        <v>5400</v>
      </c>
      <c r="E7889" s="3">
        <v>509</v>
      </c>
      <c r="F7889" s="3">
        <f t="shared" si="304"/>
        <v>523.33221622163057</v>
      </c>
    </row>
    <row r="7890" spans="1:6" x14ac:dyDescent="0.3">
      <c r="A7890" s="3"/>
      <c r="B7890" s="4"/>
      <c r="C7890" s="3"/>
      <c r="D7890" s="3">
        <f t="shared" si="305"/>
        <v>5500</v>
      </c>
      <c r="E7890" s="3"/>
      <c r="F7890" s="3">
        <f t="shared" si="304"/>
        <v>0</v>
      </c>
    </row>
    <row r="7891" spans="1:6" x14ac:dyDescent="0.3">
      <c r="A7891" s="3"/>
      <c r="B7891" s="4"/>
      <c r="C7891" s="3"/>
      <c r="D7891" s="3">
        <f t="shared" si="305"/>
        <v>5600</v>
      </c>
      <c r="E7891" s="3">
        <v>501</v>
      </c>
      <c r="F7891" s="3">
        <f t="shared" si="304"/>
        <v>534.1849908431227</v>
      </c>
    </row>
    <row r="7892" spans="1:6" x14ac:dyDescent="0.3">
      <c r="A7892" s="3"/>
      <c r="B7892" s="4"/>
      <c r="C7892" s="3"/>
      <c r="D7892" s="3">
        <f t="shared" si="305"/>
        <v>5700</v>
      </c>
      <c r="E7892" s="3"/>
      <c r="F7892" s="3">
        <f t="shared" si="304"/>
        <v>0</v>
      </c>
    </row>
    <row r="7893" spans="1:6" x14ac:dyDescent="0.3">
      <c r="A7893" s="3"/>
      <c r="B7893" s="4"/>
      <c r="C7893" s="3"/>
      <c r="D7893" s="3">
        <f t="shared" si="305"/>
        <v>5800</v>
      </c>
      <c r="E7893" s="3">
        <v>491</v>
      </c>
      <c r="F7893" s="3">
        <f t="shared" si="304"/>
        <v>542.21985205412204</v>
      </c>
    </row>
    <row r="7894" spans="1:6" x14ac:dyDescent="0.3">
      <c r="A7894" s="3"/>
      <c r="B7894" s="4"/>
      <c r="C7894" s="3"/>
      <c r="D7894" s="3">
        <f t="shared" si="305"/>
        <v>5900</v>
      </c>
      <c r="E7894" s="3"/>
      <c r="F7894" s="3">
        <f t="shared" si="304"/>
        <v>0</v>
      </c>
    </row>
    <row r="7895" spans="1:6" x14ac:dyDescent="0.3">
      <c r="A7895" s="3"/>
      <c r="B7895" s="4"/>
      <c r="C7895" s="3"/>
      <c r="D7895" s="3">
        <f t="shared" si="305"/>
        <v>6000</v>
      </c>
      <c r="E7895" s="3">
        <v>480</v>
      </c>
      <c r="F7895" s="3">
        <f t="shared" si="304"/>
        <v>548.35071771749119</v>
      </c>
    </row>
    <row r="7896" spans="1:6" x14ac:dyDescent="0.3">
      <c r="A7896" s="3"/>
      <c r="B7896" s="4"/>
      <c r="C7896" s="3"/>
      <c r="D7896" s="3">
        <f t="shared" si="305"/>
        <v>6100</v>
      </c>
      <c r="E7896" s="3"/>
      <c r="F7896" s="3">
        <f t="shared" si="304"/>
        <v>0</v>
      </c>
    </row>
    <row r="7897" spans="1:6" x14ac:dyDescent="0.3">
      <c r="A7897" s="3"/>
      <c r="B7897" s="4"/>
      <c r="C7897" s="3"/>
      <c r="D7897" s="3">
        <f t="shared" si="305"/>
        <v>6200</v>
      </c>
      <c r="E7897" s="3">
        <v>466</v>
      </c>
      <c r="F7897" s="3">
        <f t="shared" si="304"/>
        <v>550.10239362131097</v>
      </c>
    </row>
    <row r="7898" spans="1:6" x14ac:dyDescent="0.3">
      <c r="A7898" s="3"/>
      <c r="B7898" s="4"/>
      <c r="C7898" s="3"/>
      <c r="D7898" s="3">
        <f t="shared" si="305"/>
        <v>6300</v>
      </c>
      <c r="E7898" s="3"/>
      <c r="F7898" s="3">
        <f t="shared" si="304"/>
        <v>0</v>
      </c>
    </row>
    <row r="7899" spans="1:6" x14ac:dyDescent="0.3">
      <c r="A7899" s="3"/>
      <c r="B7899" s="4"/>
      <c r="C7899" s="3"/>
      <c r="D7899" s="3">
        <f t="shared" si="305"/>
        <v>6400</v>
      </c>
      <c r="E7899" s="3">
        <v>448</v>
      </c>
      <c r="F7899" s="3">
        <f t="shared" si="304"/>
        <v>545.91360341652444</v>
      </c>
    </row>
    <row r="7900" spans="1:6" x14ac:dyDescent="0.3">
      <c r="A7900" s="3"/>
      <c r="B7900" s="4"/>
      <c r="C7900" s="3"/>
      <c r="D7900" s="3">
        <f t="shared" si="305"/>
        <v>6500</v>
      </c>
      <c r="E7900" s="3"/>
      <c r="F7900" s="3">
        <f t="shared" si="304"/>
        <v>0</v>
      </c>
    </row>
    <row r="7901" spans="1:6" x14ac:dyDescent="0.3">
      <c r="A7901" s="3"/>
      <c r="B7901" s="4"/>
      <c r="C7901" s="3"/>
      <c r="D7901" s="3">
        <f t="shared" si="305"/>
        <v>6600</v>
      </c>
      <c r="E7901" s="3">
        <v>428</v>
      </c>
      <c r="F7901" s="3">
        <f t="shared" si="304"/>
        <v>537.84066229457255</v>
      </c>
    </row>
    <row r="7902" spans="1:6" x14ac:dyDescent="0.3">
      <c r="A7902" s="3"/>
      <c r="B7902" s="4"/>
      <c r="C7902" s="3"/>
      <c r="D7902" s="3">
        <f t="shared" si="305"/>
        <v>6700</v>
      </c>
      <c r="E7902" s="3"/>
      <c r="F7902" s="3">
        <f t="shared" si="304"/>
        <v>0</v>
      </c>
    </row>
    <row r="7903" spans="1:6" x14ac:dyDescent="0.3">
      <c r="A7903" s="3"/>
      <c r="B7903" s="4"/>
      <c r="C7903" s="3"/>
      <c r="D7903" s="3">
        <f t="shared" si="305"/>
        <v>6800</v>
      </c>
      <c r="E7903" s="3"/>
      <c r="F7903" s="3">
        <f t="shared" si="304"/>
        <v>0</v>
      </c>
    </row>
    <row r="7904" spans="1:6" x14ac:dyDescent="0.3">
      <c r="A7904" s="3"/>
      <c r="B7904" s="4"/>
      <c r="C7904" s="3"/>
      <c r="D7904" s="3">
        <f t="shared" si="305"/>
        <v>6900</v>
      </c>
      <c r="E7904" s="3"/>
      <c r="F7904" s="3">
        <f t="shared" si="304"/>
        <v>0</v>
      </c>
    </row>
    <row r="7905" spans="1:6" x14ac:dyDescent="0.3">
      <c r="A7905" s="3"/>
      <c r="B7905" s="4"/>
      <c r="C7905" s="3"/>
      <c r="D7905" s="3">
        <f t="shared" si="305"/>
        <v>7000</v>
      </c>
      <c r="E7905" s="3"/>
      <c r="F7905" s="3">
        <f t="shared" si="304"/>
        <v>0</v>
      </c>
    </row>
    <row r="7906" spans="1:6" x14ac:dyDescent="0.3">
      <c r="A7906" s="3"/>
      <c r="B7906" s="4" t="s">
        <v>106</v>
      </c>
      <c r="C7906" s="3" t="s">
        <v>85</v>
      </c>
      <c r="D7906" s="3" t="s">
        <v>272</v>
      </c>
      <c r="E7906" s="3">
        <v>4</v>
      </c>
    </row>
    <row r="7907" spans="1:6" x14ac:dyDescent="0.3">
      <c r="A7907" s="3"/>
      <c r="B7907" s="4"/>
      <c r="C7907" s="3">
        <v>12.53</v>
      </c>
      <c r="D7907" s="3" t="s">
        <v>273</v>
      </c>
      <c r="E7907" s="3">
        <v>4.28</v>
      </c>
    </row>
    <row r="7908" spans="1:6" x14ac:dyDescent="0.3">
      <c r="A7908" s="3"/>
      <c r="B7908" s="4"/>
      <c r="C7908" s="3"/>
      <c r="D7908" s="4" t="s">
        <v>274</v>
      </c>
      <c r="E7908" s="3">
        <v>2.19</v>
      </c>
    </row>
    <row r="7909" spans="1:6" x14ac:dyDescent="0.3">
      <c r="A7909" s="3"/>
      <c r="B7909" s="4"/>
      <c r="C7909" s="3"/>
      <c r="D7909" s="4" t="s">
        <v>275</v>
      </c>
      <c r="E7909" s="3">
        <v>252</v>
      </c>
    </row>
    <row r="7910" spans="1:6" x14ac:dyDescent="0.3">
      <c r="A7910" s="3"/>
      <c r="B7910" s="4"/>
      <c r="C7910" s="3"/>
      <c r="D7910" s="4" t="s">
        <v>276</v>
      </c>
      <c r="E7910" s="3">
        <v>0.59799999999999998</v>
      </c>
    </row>
    <row r="7911" spans="1:6" ht="28.8" x14ac:dyDescent="0.3">
      <c r="A7911" s="3"/>
      <c r="B7911" s="4"/>
      <c r="C7911" s="3"/>
      <c r="D7911" s="4" t="s">
        <v>277</v>
      </c>
      <c r="E7911" s="3">
        <v>460</v>
      </c>
    </row>
    <row r="7912" spans="1:6" x14ac:dyDescent="0.3">
      <c r="A7912" s="3"/>
      <c r="B7912" s="4"/>
      <c r="C7912" s="3"/>
      <c r="D7912" s="3">
        <v>2500</v>
      </c>
      <c r="E7912" s="3"/>
      <c r="F7912" s="3">
        <f>E7912*D7912*2*PI()/60/550</f>
        <v>0</v>
      </c>
    </row>
    <row r="7913" spans="1:6" x14ac:dyDescent="0.3">
      <c r="A7913" s="3"/>
      <c r="B7913" s="4"/>
      <c r="C7913" s="3"/>
      <c r="D7913" s="3">
        <f>2600</f>
        <v>2600</v>
      </c>
      <c r="E7913" s="3"/>
      <c r="F7913" s="3">
        <f t="shared" ref="F7913:F7957" si="306">E7913*D7913*2*PI()/60/550</f>
        <v>0</v>
      </c>
    </row>
    <row r="7914" spans="1:6" x14ac:dyDescent="0.3">
      <c r="A7914" s="3"/>
      <c r="B7914" s="4"/>
      <c r="C7914" s="3"/>
      <c r="D7914" s="3">
        <f t="shared" ref="D7914:D7957" si="307">D7913+100</f>
        <v>2700</v>
      </c>
      <c r="E7914" s="3"/>
      <c r="F7914" s="3">
        <f t="shared" si="306"/>
        <v>0</v>
      </c>
    </row>
    <row r="7915" spans="1:6" x14ac:dyDescent="0.3">
      <c r="A7915" s="3"/>
      <c r="B7915" s="4"/>
      <c r="C7915" s="3"/>
      <c r="D7915" s="3">
        <f t="shared" si="307"/>
        <v>2800</v>
      </c>
      <c r="E7915" s="3"/>
      <c r="F7915" s="3">
        <f t="shared" si="306"/>
        <v>0</v>
      </c>
    </row>
    <row r="7916" spans="1:6" x14ac:dyDescent="0.3">
      <c r="A7916" s="3"/>
      <c r="B7916" s="4"/>
      <c r="C7916" s="3"/>
      <c r="D7916" s="3">
        <f t="shared" si="307"/>
        <v>2900</v>
      </c>
      <c r="E7916" s="3"/>
      <c r="F7916" s="3">
        <f t="shared" si="306"/>
        <v>0</v>
      </c>
    </row>
    <row r="7917" spans="1:6" x14ac:dyDescent="0.3">
      <c r="A7917" s="3"/>
      <c r="B7917" s="4"/>
      <c r="C7917" s="3"/>
      <c r="D7917" s="3">
        <f>D7916+100</f>
        <v>3000</v>
      </c>
      <c r="E7917" s="3"/>
      <c r="F7917" s="3">
        <f t="shared" si="306"/>
        <v>0</v>
      </c>
    </row>
    <row r="7918" spans="1:6" x14ac:dyDescent="0.3">
      <c r="A7918" s="3"/>
      <c r="B7918" s="4"/>
      <c r="C7918" s="3"/>
      <c r="D7918" s="3">
        <f t="shared" si="307"/>
        <v>3100</v>
      </c>
      <c r="E7918" s="3"/>
      <c r="F7918" s="3">
        <f t="shared" si="306"/>
        <v>0</v>
      </c>
    </row>
    <row r="7919" spans="1:6" x14ac:dyDescent="0.3">
      <c r="A7919" s="3"/>
      <c r="B7919" s="4"/>
      <c r="C7919" s="3"/>
      <c r="D7919" s="3">
        <f t="shared" si="307"/>
        <v>3200</v>
      </c>
      <c r="E7919" s="3"/>
      <c r="F7919" s="3">
        <f t="shared" si="306"/>
        <v>0</v>
      </c>
    </row>
    <row r="7920" spans="1:6" x14ac:dyDescent="0.3">
      <c r="A7920" s="3"/>
      <c r="B7920" s="4"/>
      <c r="C7920" s="3"/>
      <c r="D7920" s="3">
        <f t="shared" si="307"/>
        <v>3300</v>
      </c>
      <c r="E7920" s="3"/>
      <c r="F7920" s="3">
        <f t="shared" si="306"/>
        <v>0</v>
      </c>
    </row>
    <row r="7921" spans="1:6" x14ac:dyDescent="0.3">
      <c r="A7921" s="3"/>
      <c r="B7921" s="4"/>
      <c r="C7921" s="3"/>
      <c r="D7921" s="3">
        <f t="shared" si="307"/>
        <v>3400</v>
      </c>
      <c r="E7921" s="3"/>
      <c r="F7921" s="3">
        <f t="shared" si="306"/>
        <v>0</v>
      </c>
    </row>
    <row r="7922" spans="1:6" x14ac:dyDescent="0.3">
      <c r="A7922" s="3"/>
      <c r="B7922" s="4"/>
      <c r="C7922" s="3"/>
      <c r="D7922" s="3">
        <f t="shared" si="307"/>
        <v>3500</v>
      </c>
      <c r="E7922" s="3"/>
      <c r="F7922" s="3">
        <f t="shared" si="306"/>
        <v>0</v>
      </c>
    </row>
    <row r="7923" spans="1:6" x14ac:dyDescent="0.3">
      <c r="A7923" s="3"/>
      <c r="B7923" s="4"/>
      <c r="C7923" s="3"/>
      <c r="D7923" s="3">
        <f t="shared" si="307"/>
        <v>3600</v>
      </c>
      <c r="E7923" s="3"/>
      <c r="F7923" s="3">
        <f t="shared" si="306"/>
        <v>0</v>
      </c>
    </row>
    <row r="7924" spans="1:6" x14ac:dyDescent="0.3">
      <c r="A7924" s="3"/>
      <c r="B7924" s="4"/>
      <c r="C7924" s="3"/>
      <c r="D7924" s="3">
        <f t="shared" si="307"/>
        <v>3700</v>
      </c>
      <c r="E7924" s="3"/>
      <c r="F7924" s="3">
        <f t="shared" si="306"/>
        <v>0</v>
      </c>
    </row>
    <row r="7925" spans="1:6" x14ac:dyDescent="0.3">
      <c r="A7925" s="3"/>
      <c r="B7925" s="4"/>
      <c r="C7925" s="3"/>
      <c r="D7925" s="3">
        <f t="shared" si="307"/>
        <v>3800</v>
      </c>
      <c r="E7925" s="3"/>
      <c r="F7925" s="3">
        <f t="shared" si="306"/>
        <v>0</v>
      </c>
    </row>
    <row r="7926" spans="1:6" x14ac:dyDescent="0.3">
      <c r="A7926" s="3"/>
      <c r="B7926" s="4"/>
      <c r="C7926" s="3"/>
      <c r="D7926" s="3">
        <f t="shared" si="307"/>
        <v>3900</v>
      </c>
      <c r="E7926" s="3"/>
      <c r="F7926" s="3">
        <f t="shared" si="306"/>
        <v>0</v>
      </c>
    </row>
    <row r="7927" spans="1:6" x14ac:dyDescent="0.3">
      <c r="A7927" s="3"/>
      <c r="B7927" s="4"/>
      <c r="C7927" s="3"/>
      <c r="D7927" s="3">
        <f t="shared" si="307"/>
        <v>4000</v>
      </c>
      <c r="E7927" s="3">
        <v>469</v>
      </c>
      <c r="F7927" s="3">
        <f t="shared" si="306"/>
        <v>357.18956473542136</v>
      </c>
    </row>
    <row r="7928" spans="1:6" x14ac:dyDescent="0.3">
      <c r="A7928" s="3"/>
      <c r="B7928" s="4"/>
      <c r="C7928" s="3"/>
      <c r="D7928" s="3">
        <f t="shared" si="307"/>
        <v>4100</v>
      </c>
      <c r="E7928" s="3"/>
      <c r="F7928" s="3">
        <f t="shared" si="306"/>
        <v>0</v>
      </c>
    </row>
    <row r="7929" spans="1:6" x14ac:dyDescent="0.3">
      <c r="A7929" s="3"/>
      <c r="B7929" s="4"/>
      <c r="C7929" s="3"/>
      <c r="D7929" s="3">
        <f t="shared" si="307"/>
        <v>4200</v>
      </c>
      <c r="E7929" s="3">
        <v>503</v>
      </c>
      <c r="F7929" s="3">
        <f t="shared" si="306"/>
        <v>402.23809939235133</v>
      </c>
    </row>
    <row r="7930" spans="1:6" x14ac:dyDescent="0.3">
      <c r="A7930" s="3"/>
      <c r="B7930" s="4"/>
      <c r="C7930" s="3"/>
      <c r="D7930" s="3">
        <f t="shared" si="307"/>
        <v>4300</v>
      </c>
      <c r="E7930" s="3"/>
      <c r="F7930" s="3">
        <f t="shared" si="306"/>
        <v>0</v>
      </c>
    </row>
    <row r="7931" spans="1:6" x14ac:dyDescent="0.3">
      <c r="A7931" s="3"/>
      <c r="B7931" s="4"/>
      <c r="C7931" s="3"/>
      <c r="D7931" s="3">
        <f t="shared" si="307"/>
        <v>4400</v>
      </c>
      <c r="E7931" s="3">
        <v>522</v>
      </c>
      <c r="F7931" s="3">
        <f t="shared" si="306"/>
        <v>437.30969737969923</v>
      </c>
    </row>
    <row r="7932" spans="1:6" x14ac:dyDescent="0.3">
      <c r="A7932" s="3"/>
      <c r="B7932" s="4"/>
      <c r="C7932" s="3"/>
      <c r="D7932" s="3">
        <f t="shared" si="307"/>
        <v>4500</v>
      </c>
      <c r="E7932" s="3"/>
      <c r="F7932" s="3">
        <f t="shared" si="306"/>
        <v>0</v>
      </c>
    </row>
    <row r="7933" spans="1:6" x14ac:dyDescent="0.3">
      <c r="A7933" s="3"/>
      <c r="B7933" s="4"/>
      <c r="C7933" s="3"/>
      <c r="D7933" s="3">
        <f t="shared" si="307"/>
        <v>4600</v>
      </c>
      <c r="E7933" s="3">
        <v>535</v>
      </c>
      <c r="F7933" s="3">
        <f t="shared" si="306"/>
        <v>468.57330427178675</v>
      </c>
    </row>
    <row r="7934" spans="1:6" x14ac:dyDescent="0.3">
      <c r="A7934" s="3"/>
      <c r="B7934" s="4"/>
      <c r="C7934" s="3"/>
      <c r="D7934" s="3">
        <f t="shared" si="307"/>
        <v>4700</v>
      </c>
      <c r="E7934" s="3"/>
      <c r="F7934" s="3">
        <f t="shared" si="306"/>
        <v>0</v>
      </c>
    </row>
    <row r="7935" spans="1:6" x14ac:dyDescent="0.3">
      <c r="A7935" s="3"/>
      <c r="B7935" s="4"/>
      <c r="C7935" s="3"/>
      <c r="D7935" s="3">
        <f t="shared" si="307"/>
        <v>4800</v>
      </c>
      <c r="E7935" s="3">
        <v>538</v>
      </c>
      <c r="F7935" s="3">
        <f t="shared" si="306"/>
        <v>491.68781022001701</v>
      </c>
    </row>
    <row r="7936" spans="1:6" x14ac:dyDescent="0.3">
      <c r="A7936" s="3"/>
      <c r="B7936" s="4"/>
      <c r="C7936" s="3"/>
      <c r="D7936" s="3">
        <f t="shared" si="307"/>
        <v>4900</v>
      </c>
      <c r="E7936" s="3"/>
      <c r="F7936" s="3">
        <f t="shared" si="306"/>
        <v>0</v>
      </c>
    </row>
    <row r="7937" spans="1:6" x14ac:dyDescent="0.3">
      <c r="A7937" s="3"/>
      <c r="B7937" s="4"/>
      <c r="C7937" s="3"/>
      <c r="D7937" s="3">
        <f t="shared" si="307"/>
        <v>5000</v>
      </c>
      <c r="E7937" s="3">
        <v>530</v>
      </c>
      <c r="F7937" s="3">
        <f t="shared" si="306"/>
        <v>504.55882012199703</v>
      </c>
    </row>
    <row r="7938" spans="1:6" x14ac:dyDescent="0.3">
      <c r="A7938" s="3"/>
      <c r="B7938" s="4"/>
      <c r="C7938" s="3"/>
      <c r="D7938" s="3">
        <f t="shared" si="307"/>
        <v>5100</v>
      </c>
      <c r="E7938" s="3"/>
      <c r="F7938" s="3">
        <f t="shared" si="306"/>
        <v>0</v>
      </c>
    </row>
    <row r="7939" spans="1:6" x14ac:dyDescent="0.3">
      <c r="A7939" s="3"/>
      <c r="B7939" s="4"/>
      <c r="C7939" s="3"/>
      <c r="D7939" s="3">
        <f t="shared" si="307"/>
        <v>5200</v>
      </c>
      <c r="E7939" s="3">
        <v>528</v>
      </c>
      <c r="F7939" s="3">
        <f t="shared" si="306"/>
        <v>522.76101755734157</v>
      </c>
    </row>
    <row r="7940" spans="1:6" x14ac:dyDescent="0.3">
      <c r="A7940" s="3"/>
      <c r="B7940" s="4"/>
      <c r="C7940" s="3"/>
      <c r="D7940" s="3">
        <f t="shared" si="307"/>
        <v>5300</v>
      </c>
      <c r="E7940" s="3"/>
      <c r="F7940" s="3">
        <f t="shared" si="306"/>
        <v>0</v>
      </c>
    </row>
    <row r="7941" spans="1:6" x14ac:dyDescent="0.3">
      <c r="A7941" s="3"/>
      <c r="B7941" s="4"/>
      <c r="C7941" s="3"/>
      <c r="D7941" s="3">
        <f t="shared" si="307"/>
        <v>5400</v>
      </c>
      <c r="E7941" s="3">
        <v>516</v>
      </c>
      <c r="F7941" s="3">
        <f t="shared" si="306"/>
        <v>530.52931939167263</v>
      </c>
    </row>
    <row r="7942" spans="1:6" x14ac:dyDescent="0.3">
      <c r="A7942" s="3"/>
      <c r="B7942" s="4"/>
      <c r="C7942" s="3"/>
      <c r="D7942" s="3">
        <f t="shared" si="307"/>
        <v>5500</v>
      </c>
      <c r="E7942" s="3"/>
      <c r="F7942" s="3">
        <f t="shared" si="306"/>
        <v>0</v>
      </c>
    </row>
    <row r="7943" spans="1:6" x14ac:dyDescent="0.3">
      <c r="A7943" s="3"/>
      <c r="B7943" s="4"/>
      <c r="C7943" s="3"/>
      <c r="D7943" s="3">
        <f t="shared" si="307"/>
        <v>5600</v>
      </c>
      <c r="E7943" s="3">
        <v>502</v>
      </c>
      <c r="F7943" s="3">
        <f t="shared" si="306"/>
        <v>535.2512283497955</v>
      </c>
    </row>
    <row r="7944" spans="1:6" x14ac:dyDescent="0.3">
      <c r="A7944" s="3"/>
      <c r="B7944" s="4"/>
      <c r="C7944" s="3"/>
      <c r="D7944" s="3">
        <f t="shared" si="307"/>
        <v>5700</v>
      </c>
      <c r="E7944" s="3"/>
      <c r="F7944" s="3">
        <f t="shared" si="306"/>
        <v>0</v>
      </c>
    </row>
    <row r="7945" spans="1:6" x14ac:dyDescent="0.3">
      <c r="A7945" s="3"/>
      <c r="B7945" s="4"/>
      <c r="C7945" s="3"/>
      <c r="D7945" s="3">
        <f t="shared" si="307"/>
        <v>5800</v>
      </c>
      <c r="E7945" s="3">
        <v>492</v>
      </c>
      <c r="F7945" s="3">
        <f t="shared" si="306"/>
        <v>543.3241694717475</v>
      </c>
    </row>
    <row r="7946" spans="1:6" x14ac:dyDescent="0.3">
      <c r="A7946" s="3"/>
      <c r="B7946" s="4"/>
      <c r="C7946" s="3"/>
      <c r="D7946" s="3">
        <f t="shared" si="307"/>
        <v>5900</v>
      </c>
      <c r="E7946" s="3"/>
      <c r="F7946" s="3">
        <f t="shared" si="306"/>
        <v>0</v>
      </c>
    </row>
    <row r="7947" spans="1:6" x14ac:dyDescent="0.3">
      <c r="A7947" s="3"/>
      <c r="B7947" s="4"/>
      <c r="C7947" s="3"/>
      <c r="D7947" s="3">
        <f t="shared" si="307"/>
        <v>6000</v>
      </c>
      <c r="E7947" s="3">
        <v>483</v>
      </c>
      <c r="F7947" s="3">
        <f t="shared" si="306"/>
        <v>551.77790970322553</v>
      </c>
    </row>
    <row r="7948" spans="1:6" x14ac:dyDescent="0.3">
      <c r="A7948" s="3"/>
      <c r="B7948" s="4"/>
      <c r="C7948" s="3"/>
      <c r="D7948" s="3">
        <f t="shared" si="307"/>
        <v>6100</v>
      </c>
      <c r="E7948" s="3"/>
      <c r="F7948" s="3">
        <f t="shared" si="306"/>
        <v>0</v>
      </c>
    </row>
    <row r="7949" spans="1:6" x14ac:dyDescent="0.3">
      <c r="A7949" s="3"/>
      <c r="B7949" s="4"/>
      <c r="C7949" s="3"/>
      <c r="D7949" s="3">
        <f t="shared" si="307"/>
        <v>6200</v>
      </c>
      <c r="E7949" s="3">
        <v>470</v>
      </c>
      <c r="F7949" s="3">
        <f t="shared" si="306"/>
        <v>554.82430257943372</v>
      </c>
    </row>
    <row r="7950" spans="1:6" x14ac:dyDescent="0.3">
      <c r="A7950" s="3"/>
      <c r="B7950" s="4"/>
      <c r="C7950" s="3"/>
      <c r="D7950" s="3">
        <f t="shared" si="307"/>
        <v>6300</v>
      </c>
      <c r="E7950" s="3"/>
      <c r="F7950" s="3">
        <f t="shared" si="306"/>
        <v>0</v>
      </c>
    </row>
    <row r="7951" spans="1:6" x14ac:dyDescent="0.3">
      <c r="A7951" s="3"/>
      <c r="B7951" s="4"/>
      <c r="C7951" s="3"/>
      <c r="D7951" s="3">
        <f t="shared" si="307"/>
        <v>6400</v>
      </c>
      <c r="E7951" s="3"/>
      <c r="F7951" s="3">
        <f t="shared" si="306"/>
        <v>0</v>
      </c>
    </row>
    <row r="7952" spans="1:6" x14ac:dyDescent="0.3">
      <c r="A7952" s="3"/>
      <c r="B7952" s="4"/>
      <c r="C7952" s="3"/>
      <c r="D7952" s="3">
        <f t="shared" si="307"/>
        <v>6500</v>
      </c>
      <c r="E7952" s="3"/>
      <c r="F7952" s="3">
        <f t="shared" si="306"/>
        <v>0</v>
      </c>
    </row>
    <row r="7953" spans="1:6" x14ac:dyDescent="0.3">
      <c r="A7953" s="3"/>
      <c r="B7953" s="4"/>
      <c r="C7953" s="3"/>
      <c r="D7953" s="3">
        <f t="shared" si="307"/>
        <v>6600</v>
      </c>
      <c r="E7953" s="3"/>
      <c r="F7953" s="3">
        <f t="shared" si="306"/>
        <v>0</v>
      </c>
    </row>
    <row r="7954" spans="1:6" x14ac:dyDescent="0.3">
      <c r="A7954" s="3"/>
      <c r="B7954" s="4"/>
      <c r="C7954" s="3"/>
      <c r="D7954" s="3">
        <f t="shared" si="307"/>
        <v>6700</v>
      </c>
      <c r="E7954" s="3"/>
      <c r="F7954" s="3">
        <f t="shared" si="306"/>
        <v>0</v>
      </c>
    </row>
    <row r="7955" spans="1:6" x14ac:dyDescent="0.3">
      <c r="A7955" s="3"/>
      <c r="B7955" s="4"/>
      <c r="C7955" s="3"/>
      <c r="D7955" s="3">
        <f t="shared" si="307"/>
        <v>6800</v>
      </c>
      <c r="E7955" s="3"/>
      <c r="F7955" s="3">
        <f t="shared" si="306"/>
        <v>0</v>
      </c>
    </row>
    <row r="7956" spans="1:6" x14ac:dyDescent="0.3">
      <c r="A7956" s="3"/>
      <c r="B7956" s="4"/>
      <c r="C7956" s="3"/>
      <c r="D7956" s="3">
        <f t="shared" si="307"/>
        <v>6900</v>
      </c>
      <c r="E7956" s="3"/>
      <c r="F7956" s="3">
        <f t="shared" si="306"/>
        <v>0</v>
      </c>
    </row>
    <row r="7957" spans="1:6" x14ac:dyDescent="0.3">
      <c r="A7957" s="3"/>
      <c r="B7957" s="4">
        <f>8008/52</f>
        <v>154</v>
      </c>
      <c r="C7957" s="3"/>
      <c r="D7957" s="3">
        <f t="shared" si="307"/>
        <v>7000</v>
      </c>
      <c r="E7957" s="3"/>
      <c r="F7957" s="3">
        <f t="shared" si="306"/>
        <v>0</v>
      </c>
    </row>
    <row r="7958" spans="1:6" x14ac:dyDescent="0.3">
      <c r="A7958" s="3"/>
      <c r="B7958" s="4" t="s">
        <v>224</v>
      </c>
      <c r="C7958" s="3" t="s">
        <v>217</v>
      </c>
      <c r="D7958" s="3" t="s">
        <v>272</v>
      </c>
      <c r="E7958" s="3">
        <v>4.5</v>
      </c>
    </row>
    <row r="7959" spans="1:6" x14ac:dyDescent="0.3">
      <c r="A7959" s="3"/>
      <c r="B7959" s="4"/>
      <c r="C7959" s="3">
        <v>10.3</v>
      </c>
      <c r="D7959" s="3" t="s">
        <v>273</v>
      </c>
      <c r="E7959" s="3">
        <v>4.4400000000000004</v>
      </c>
    </row>
    <row r="7960" spans="1:6" x14ac:dyDescent="0.3">
      <c r="A7960" s="3"/>
      <c r="B7960" s="4"/>
      <c r="C7960" s="3"/>
      <c r="D7960" s="4" t="s">
        <v>274</v>
      </c>
      <c r="E7960" s="3">
        <v>2.19</v>
      </c>
    </row>
    <row r="7961" spans="1:6" x14ac:dyDescent="0.3">
      <c r="A7961" s="3"/>
      <c r="B7961" s="4"/>
      <c r="C7961" s="3"/>
      <c r="D7961" s="4" t="s">
        <v>275</v>
      </c>
      <c r="E7961" s="3">
        <v>236</v>
      </c>
    </row>
    <row r="7962" spans="1:6" x14ac:dyDescent="0.3">
      <c r="A7962" s="3"/>
      <c r="B7962" s="4"/>
      <c r="C7962" s="3"/>
      <c r="D7962" s="4" t="s">
        <v>276</v>
      </c>
      <c r="E7962" s="3">
        <v>0.65</v>
      </c>
    </row>
    <row r="7963" spans="1:6" ht="28.8" x14ac:dyDescent="0.3">
      <c r="A7963" s="3"/>
      <c r="B7963" s="4"/>
      <c r="C7963" s="3"/>
      <c r="D7963" s="4" t="s">
        <v>277</v>
      </c>
      <c r="E7963" s="3">
        <v>557</v>
      </c>
    </row>
    <row r="7964" spans="1:6" x14ac:dyDescent="0.3">
      <c r="A7964" s="3"/>
      <c r="B7964" s="4"/>
      <c r="C7964" s="3"/>
      <c r="D7964" s="3">
        <v>2500</v>
      </c>
      <c r="E7964" s="3"/>
      <c r="F7964" s="3">
        <f>E7964*D7964*2*PI()/60/550</f>
        <v>0</v>
      </c>
    </row>
    <row r="7965" spans="1:6" x14ac:dyDescent="0.3">
      <c r="A7965" s="3"/>
      <c r="B7965" s="4"/>
      <c r="C7965" s="3"/>
      <c r="D7965" s="3">
        <f>2600</f>
        <v>2600</v>
      </c>
      <c r="E7965" s="3"/>
      <c r="F7965" s="3">
        <f t="shared" ref="F7965:F8009" si="308">E7965*D7965*2*PI()/60/550</f>
        <v>0</v>
      </c>
    </row>
    <row r="7966" spans="1:6" x14ac:dyDescent="0.3">
      <c r="A7966" s="3"/>
      <c r="B7966" s="4"/>
      <c r="C7966" s="3"/>
      <c r="D7966" s="3">
        <f t="shared" ref="D7966:D8009" si="309">D7965+100</f>
        <v>2700</v>
      </c>
      <c r="E7966" s="3"/>
      <c r="F7966" s="3">
        <f t="shared" si="308"/>
        <v>0</v>
      </c>
    </row>
    <row r="7967" spans="1:6" x14ac:dyDescent="0.3">
      <c r="A7967" s="3"/>
      <c r="B7967" s="4"/>
      <c r="C7967" s="3"/>
      <c r="D7967" s="3">
        <f t="shared" si="309"/>
        <v>2800</v>
      </c>
      <c r="E7967" s="3"/>
      <c r="F7967" s="3">
        <f t="shared" si="308"/>
        <v>0</v>
      </c>
    </row>
    <row r="7968" spans="1:6" x14ac:dyDescent="0.3">
      <c r="A7968" s="3"/>
      <c r="B7968" s="4"/>
      <c r="C7968" s="3"/>
      <c r="D7968" s="3">
        <f t="shared" si="309"/>
        <v>2900</v>
      </c>
      <c r="E7968" s="3"/>
      <c r="F7968" s="3">
        <f t="shared" si="308"/>
        <v>0</v>
      </c>
    </row>
    <row r="7969" spans="1:6" x14ac:dyDescent="0.3">
      <c r="A7969" s="3"/>
      <c r="B7969" s="4"/>
      <c r="C7969" s="3"/>
      <c r="D7969" s="3">
        <f>D7968+100</f>
        <v>3000</v>
      </c>
      <c r="E7969" s="3"/>
      <c r="F7969" s="3">
        <f t="shared" si="308"/>
        <v>0</v>
      </c>
    </row>
    <row r="7970" spans="1:6" x14ac:dyDescent="0.3">
      <c r="A7970" s="3"/>
      <c r="B7970" s="4"/>
      <c r="C7970" s="3"/>
      <c r="D7970" s="3">
        <f t="shared" si="309"/>
        <v>3100</v>
      </c>
      <c r="E7970" s="3"/>
      <c r="F7970" s="3">
        <f t="shared" si="308"/>
        <v>0</v>
      </c>
    </row>
    <row r="7971" spans="1:6" x14ac:dyDescent="0.3">
      <c r="A7971" s="3"/>
      <c r="B7971" s="4"/>
      <c r="C7971" s="3"/>
      <c r="D7971" s="3">
        <f t="shared" si="309"/>
        <v>3200</v>
      </c>
      <c r="E7971" s="3"/>
      <c r="F7971" s="3">
        <f t="shared" si="308"/>
        <v>0</v>
      </c>
    </row>
    <row r="7972" spans="1:6" x14ac:dyDescent="0.3">
      <c r="A7972" s="3"/>
      <c r="B7972" s="4"/>
      <c r="C7972" s="3"/>
      <c r="D7972" s="3">
        <f t="shared" si="309"/>
        <v>3300</v>
      </c>
      <c r="E7972" s="3"/>
      <c r="F7972" s="3">
        <f t="shared" si="308"/>
        <v>0</v>
      </c>
    </row>
    <row r="7973" spans="1:6" x14ac:dyDescent="0.3">
      <c r="A7973" s="3"/>
      <c r="B7973" s="4"/>
      <c r="C7973" s="3"/>
      <c r="D7973" s="3">
        <f t="shared" si="309"/>
        <v>3400</v>
      </c>
      <c r="E7973" s="3"/>
      <c r="F7973" s="3">
        <f t="shared" si="308"/>
        <v>0</v>
      </c>
    </row>
    <row r="7974" spans="1:6" x14ac:dyDescent="0.3">
      <c r="A7974" s="3"/>
      <c r="B7974" s="4"/>
      <c r="C7974" s="3"/>
      <c r="D7974" s="3">
        <f t="shared" si="309"/>
        <v>3500</v>
      </c>
      <c r="E7974" s="3"/>
      <c r="F7974" s="3">
        <f t="shared" si="308"/>
        <v>0</v>
      </c>
    </row>
    <row r="7975" spans="1:6" x14ac:dyDescent="0.3">
      <c r="A7975" s="3"/>
      <c r="B7975" s="4"/>
      <c r="C7975" s="3"/>
      <c r="D7975" s="3">
        <f t="shared" si="309"/>
        <v>3600</v>
      </c>
      <c r="E7975" s="3">
        <v>650</v>
      </c>
      <c r="F7975" s="3">
        <f t="shared" si="308"/>
        <v>445.53495814546159</v>
      </c>
    </row>
    <row r="7976" spans="1:6" x14ac:dyDescent="0.3">
      <c r="A7976" s="3"/>
      <c r="B7976" s="4"/>
      <c r="C7976" s="3"/>
      <c r="D7976" s="3">
        <f t="shared" si="309"/>
        <v>3700</v>
      </c>
      <c r="E7976" s="3">
        <v>650</v>
      </c>
      <c r="F7976" s="3">
        <f t="shared" si="308"/>
        <v>457.91092920505776</v>
      </c>
    </row>
    <row r="7977" spans="1:6" x14ac:dyDescent="0.3">
      <c r="A7977" s="3"/>
      <c r="B7977" s="4"/>
      <c r="C7977" s="3"/>
      <c r="D7977" s="3">
        <f t="shared" si="309"/>
        <v>3800</v>
      </c>
      <c r="E7977" s="3">
        <v>650</v>
      </c>
      <c r="F7977" s="3">
        <f t="shared" si="308"/>
        <v>470.28690026465387</v>
      </c>
    </row>
    <row r="7978" spans="1:6" x14ac:dyDescent="0.3">
      <c r="A7978" s="3"/>
      <c r="B7978" s="4"/>
      <c r="C7978" s="3"/>
      <c r="D7978" s="3">
        <f t="shared" si="309"/>
        <v>3900</v>
      </c>
      <c r="E7978" s="3">
        <v>650</v>
      </c>
      <c r="F7978" s="3">
        <f t="shared" si="308"/>
        <v>482.66287132425003</v>
      </c>
    </row>
    <row r="7979" spans="1:6" x14ac:dyDescent="0.3">
      <c r="A7979" s="3"/>
      <c r="B7979" s="4"/>
      <c r="C7979" s="3"/>
      <c r="D7979" s="3">
        <f t="shared" si="309"/>
        <v>4000</v>
      </c>
      <c r="E7979" s="3">
        <v>650</v>
      </c>
      <c r="F7979" s="3">
        <f t="shared" si="308"/>
        <v>495.0388423838462</v>
      </c>
    </row>
    <row r="7980" spans="1:6" x14ac:dyDescent="0.3">
      <c r="A7980" s="3"/>
      <c r="B7980" s="4"/>
      <c r="C7980" s="3"/>
      <c r="D7980" s="3">
        <f t="shared" si="309"/>
        <v>4100</v>
      </c>
      <c r="E7980" s="3">
        <v>658</v>
      </c>
      <c r="F7980" s="3">
        <f t="shared" si="308"/>
        <v>513.65991883966933</v>
      </c>
    </row>
    <row r="7981" spans="1:6" x14ac:dyDescent="0.3">
      <c r="A7981" s="3"/>
      <c r="B7981" s="4"/>
      <c r="C7981" s="3"/>
      <c r="D7981" s="3">
        <f t="shared" si="309"/>
        <v>4200</v>
      </c>
      <c r="E7981" s="3">
        <v>650</v>
      </c>
      <c r="F7981" s="3">
        <f t="shared" si="308"/>
        <v>519.79078450303848</v>
      </c>
    </row>
    <row r="7982" spans="1:6" x14ac:dyDescent="0.3">
      <c r="A7982" s="3"/>
      <c r="B7982" s="4"/>
      <c r="C7982" s="3"/>
      <c r="D7982" s="3">
        <f t="shared" si="309"/>
        <v>4300</v>
      </c>
      <c r="E7982" s="3">
        <v>650</v>
      </c>
      <c r="F7982" s="3">
        <f t="shared" si="308"/>
        <v>532.16675556263465</v>
      </c>
    </row>
    <row r="7983" spans="1:6" x14ac:dyDescent="0.3">
      <c r="A7983" s="3"/>
      <c r="B7983" s="4"/>
      <c r="C7983" s="3"/>
      <c r="D7983" s="3">
        <f t="shared" si="309"/>
        <v>4400</v>
      </c>
      <c r="E7983" s="3">
        <v>650</v>
      </c>
      <c r="F7983" s="3">
        <f t="shared" si="308"/>
        <v>544.54272662223082</v>
      </c>
    </row>
    <row r="7984" spans="1:6" x14ac:dyDescent="0.3">
      <c r="A7984" s="3"/>
      <c r="B7984" s="4"/>
      <c r="C7984" s="3"/>
      <c r="D7984" s="3">
        <f t="shared" si="309"/>
        <v>4500</v>
      </c>
      <c r="E7984" s="3">
        <v>650</v>
      </c>
      <c r="F7984" s="3">
        <f t="shared" si="308"/>
        <v>556.91869768182698</v>
      </c>
    </row>
    <row r="7985" spans="1:6" x14ac:dyDescent="0.3">
      <c r="A7985" s="3"/>
      <c r="B7985" s="4"/>
      <c r="C7985" s="3"/>
      <c r="D7985" s="3">
        <f t="shared" si="309"/>
        <v>4600</v>
      </c>
      <c r="E7985" s="3">
        <v>650</v>
      </c>
      <c r="F7985" s="3">
        <f t="shared" si="308"/>
        <v>569.29466874142304</v>
      </c>
    </row>
    <row r="7986" spans="1:6" x14ac:dyDescent="0.3">
      <c r="A7986" s="3"/>
      <c r="B7986" s="4"/>
      <c r="C7986" s="3"/>
      <c r="D7986" s="3">
        <f t="shared" si="309"/>
        <v>4700</v>
      </c>
      <c r="E7986" s="3">
        <v>650</v>
      </c>
      <c r="F7986" s="3">
        <f t="shared" si="308"/>
        <v>581.67063980101921</v>
      </c>
    </row>
    <row r="7987" spans="1:6" x14ac:dyDescent="0.3">
      <c r="A7987" s="3"/>
      <c r="B7987" s="4"/>
      <c r="C7987" s="3"/>
      <c r="D7987" s="3">
        <f t="shared" si="309"/>
        <v>4800</v>
      </c>
      <c r="E7987" s="3">
        <v>600</v>
      </c>
      <c r="F7987" s="3">
        <f t="shared" si="308"/>
        <v>548.35071771749119</v>
      </c>
    </row>
    <row r="7988" spans="1:6" x14ac:dyDescent="0.3">
      <c r="A7988" s="3"/>
      <c r="B7988" s="4"/>
      <c r="C7988" s="3"/>
      <c r="D7988" s="3">
        <f t="shared" si="309"/>
        <v>4900</v>
      </c>
      <c r="E7988" s="3">
        <v>600</v>
      </c>
      <c r="F7988" s="3">
        <f t="shared" si="308"/>
        <v>559.77469100327221</v>
      </c>
    </row>
    <row r="7989" spans="1:6" x14ac:dyDescent="0.3">
      <c r="A7989" s="3"/>
      <c r="B7989" s="4"/>
      <c r="C7989" s="3"/>
      <c r="D7989" s="3">
        <f t="shared" si="309"/>
        <v>5000</v>
      </c>
      <c r="E7989" s="3">
        <v>600</v>
      </c>
      <c r="F7989" s="3">
        <f t="shared" si="308"/>
        <v>571.19866428905323</v>
      </c>
    </row>
    <row r="7990" spans="1:6" x14ac:dyDescent="0.3">
      <c r="A7990" s="3"/>
      <c r="B7990" s="4"/>
      <c r="C7990" s="3"/>
      <c r="D7990" s="3">
        <f t="shared" si="309"/>
        <v>5100</v>
      </c>
      <c r="E7990" s="3">
        <v>600</v>
      </c>
      <c r="F7990" s="3">
        <f t="shared" si="308"/>
        <v>582.62263757483436</v>
      </c>
    </row>
    <row r="7991" spans="1:6" x14ac:dyDescent="0.3">
      <c r="A7991" s="3"/>
      <c r="B7991" s="4"/>
      <c r="C7991" s="3"/>
      <c r="D7991" s="3">
        <f t="shared" si="309"/>
        <v>5200</v>
      </c>
      <c r="E7991" s="3">
        <v>600</v>
      </c>
      <c r="F7991" s="3">
        <f t="shared" si="308"/>
        <v>594.04661086061537</v>
      </c>
    </row>
    <row r="7992" spans="1:6" x14ac:dyDescent="0.3">
      <c r="A7992" s="3"/>
      <c r="B7992" s="4"/>
      <c r="C7992" s="3"/>
      <c r="D7992" s="3">
        <f t="shared" si="309"/>
        <v>5300</v>
      </c>
      <c r="E7992" s="3">
        <v>600</v>
      </c>
      <c r="F7992" s="3">
        <f t="shared" si="308"/>
        <v>605.47058414639639</v>
      </c>
    </row>
    <row r="7993" spans="1:6" x14ac:dyDescent="0.3">
      <c r="A7993" s="3"/>
      <c r="B7993" s="4"/>
      <c r="C7993" s="3"/>
      <c r="D7993" s="3">
        <f t="shared" si="309"/>
        <v>5400</v>
      </c>
      <c r="E7993" s="3"/>
      <c r="F7993" s="3">
        <f t="shared" si="308"/>
        <v>0</v>
      </c>
    </row>
    <row r="7994" spans="1:6" x14ac:dyDescent="0.3">
      <c r="A7994" s="3"/>
      <c r="B7994" s="4"/>
      <c r="C7994" s="3"/>
      <c r="D7994" s="3">
        <f t="shared" si="309"/>
        <v>5500</v>
      </c>
      <c r="E7994" s="3"/>
      <c r="F7994" s="3">
        <f t="shared" si="308"/>
        <v>0</v>
      </c>
    </row>
    <row r="7995" spans="1:6" x14ac:dyDescent="0.3">
      <c r="A7995" s="3"/>
      <c r="B7995" s="4"/>
      <c r="C7995" s="3"/>
      <c r="D7995" s="3">
        <f t="shared" si="309"/>
        <v>5600</v>
      </c>
      <c r="E7995" s="3"/>
      <c r="F7995" s="3">
        <f t="shared" si="308"/>
        <v>0</v>
      </c>
    </row>
    <row r="7996" spans="1:6" x14ac:dyDescent="0.3">
      <c r="A7996" s="3"/>
      <c r="B7996" s="4"/>
      <c r="C7996" s="3"/>
      <c r="D7996" s="3">
        <f t="shared" si="309"/>
        <v>5700</v>
      </c>
      <c r="E7996" s="3"/>
      <c r="F7996" s="3">
        <f t="shared" si="308"/>
        <v>0</v>
      </c>
    </row>
    <row r="7997" spans="1:6" x14ac:dyDescent="0.3">
      <c r="A7997" s="3"/>
      <c r="B7997" s="4"/>
      <c r="C7997" s="3"/>
      <c r="D7997" s="3">
        <f t="shared" si="309"/>
        <v>5800</v>
      </c>
      <c r="E7997" s="3"/>
      <c r="F7997" s="3">
        <f t="shared" si="308"/>
        <v>0</v>
      </c>
    </row>
    <row r="7998" spans="1:6" x14ac:dyDescent="0.3">
      <c r="A7998" s="3"/>
      <c r="B7998" s="4"/>
      <c r="C7998" s="3"/>
      <c r="D7998" s="3">
        <f t="shared" si="309"/>
        <v>5900</v>
      </c>
      <c r="E7998" s="3"/>
      <c r="F7998" s="3">
        <f t="shared" si="308"/>
        <v>0</v>
      </c>
    </row>
    <row r="7999" spans="1:6" x14ac:dyDescent="0.3">
      <c r="A7999" s="3"/>
      <c r="B7999" s="4"/>
      <c r="C7999" s="3"/>
      <c r="D7999" s="3">
        <f t="shared" si="309"/>
        <v>6000</v>
      </c>
      <c r="E7999" s="3"/>
      <c r="F7999" s="3">
        <f t="shared" si="308"/>
        <v>0</v>
      </c>
    </row>
    <row r="8000" spans="1:6" x14ac:dyDescent="0.3">
      <c r="A8000" s="3"/>
      <c r="B8000" s="4"/>
      <c r="C8000" s="3"/>
      <c r="D8000" s="3">
        <f t="shared" si="309"/>
        <v>6100</v>
      </c>
      <c r="E8000" s="3"/>
      <c r="F8000" s="3">
        <f t="shared" si="308"/>
        <v>0</v>
      </c>
    </row>
    <row r="8001" spans="1:6" x14ac:dyDescent="0.3">
      <c r="A8001" s="3"/>
      <c r="B8001" s="4"/>
      <c r="C8001" s="3"/>
      <c r="D8001" s="3">
        <f t="shared" si="309"/>
        <v>6200</v>
      </c>
      <c r="E8001" s="3"/>
      <c r="F8001" s="3">
        <f t="shared" si="308"/>
        <v>0</v>
      </c>
    </row>
    <row r="8002" spans="1:6" x14ac:dyDescent="0.3">
      <c r="A8002" s="3"/>
      <c r="B8002" s="4"/>
      <c r="C8002" s="3"/>
      <c r="D8002" s="3">
        <f t="shared" si="309"/>
        <v>6300</v>
      </c>
      <c r="E8002" s="3"/>
      <c r="F8002" s="3">
        <f t="shared" si="308"/>
        <v>0</v>
      </c>
    </row>
    <row r="8003" spans="1:6" x14ac:dyDescent="0.3">
      <c r="A8003" s="3"/>
      <c r="B8003" s="4"/>
      <c r="C8003" s="3"/>
      <c r="D8003" s="3">
        <f t="shared" si="309"/>
        <v>6400</v>
      </c>
      <c r="E8003" s="3"/>
      <c r="F8003" s="3">
        <f t="shared" si="308"/>
        <v>0</v>
      </c>
    </row>
    <row r="8004" spans="1:6" x14ac:dyDescent="0.3">
      <c r="A8004" s="3"/>
      <c r="B8004" s="4"/>
      <c r="C8004" s="3"/>
      <c r="D8004" s="3">
        <f t="shared" si="309"/>
        <v>6500</v>
      </c>
      <c r="E8004" s="3"/>
      <c r="F8004" s="3">
        <f t="shared" si="308"/>
        <v>0</v>
      </c>
    </row>
    <row r="8005" spans="1:6" x14ac:dyDescent="0.3">
      <c r="A8005" s="3"/>
      <c r="B8005" s="4"/>
      <c r="C8005" s="3"/>
      <c r="D8005" s="3">
        <f t="shared" si="309"/>
        <v>6600</v>
      </c>
      <c r="E8005" s="3"/>
      <c r="F8005" s="3">
        <f t="shared" si="308"/>
        <v>0</v>
      </c>
    </row>
    <row r="8006" spans="1:6" x14ac:dyDescent="0.3">
      <c r="A8006" s="3"/>
      <c r="B8006" s="4"/>
      <c r="C8006" s="3"/>
      <c r="D8006" s="3">
        <f t="shared" si="309"/>
        <v>6700</v>
      </c>
      <c r="E8006" s="3"/>
      <c r="F8006" s="3">
        <f t="shared" si="308"/>
        <v>0</v>
      </c>
    </row>
    <row r="8007" spans="1:6" x14ac:dyDescent="0.3">
      <c r="A8007" s="3"/>
      <c r="B8007" s="4"/>
      <c r="C8007" s="3"/>
      <c r="D8007" s="3">
        <f t="shared" si="309"/>
        <v>6800</v>
      </c>
      <c r="E8007" s="3"/>
      <c r="F8007" s="3">
        <f t="shared" si="308"/>
        <v>0</v>
      </c>
    </row>
    <row r="8008" spans="1:6" x14ac:dyDescent="0.3">
      <c r="A8008" s="3"/>
      <c r="B8008" s="4"/>
      <c r="C8008" s="3"/>
      <c r="D8008" s="3">
        <f t="shared" si="309"/>
        <v>6900</v>
      </c>
      <c r="E8008" s="3"/>
      <c r="F8008" s="3">
        <f t="shared" si="308"/>
        <v>0</v>
      </c>
    </row>
    <row r="8009" spans="1:6" x14ac:dyDescent="0.3">
      <c r="A8009" s="3"/>
      <c r="B8009" s="4"/>
      <c r="C8009" s="3"/>
      <c r="D8009" s="3">
        <f t="shared" si="309"/>
        <v>7000</v>
      </c>
      <c r="E8009" s="3"/>
      <c r="F8009" s="3">
        <f t="shared" si="308"/>
        <v>0</v>
      </c>
    </row>
    <row r="8010" spans="1:6" x14ac:dyDescent="0.3">
      <c r="A8010" s="3"/>
      <c r="B8010" s="4" t="s">
        <v>107</v>
      </c>
      <c r="C8010" s="3" t="s">
        <v>108</v>
      </c>
      <c r="D8010" s="3" t="s">
        <v>272</v>
      </c>
      <c r="E8010" s="3">
        <v>4.3</v>
      </c>
    </row>
    <row r="8011" spans="1:6" x14ac:dyDescent="0.3">
      <c r="A8011" s="3"/>
      <c r="B8011" s="4"/>
      <c r="C8011" s="3">
        <v>10</v>
      </c>
      <c r="D8011" s="3" t="s">
        <v>273</v>
      </c>
      <c r="E8011" s="3">
        <v>4.3899999999999997</v>
      </c>
    </row>
    <row r="8012" spans="1:6" x14ac:dyDescent="0.3">
      <c r="A8012" s="3"/>
      <c r="B8012" s="4"/>
      <c r="C8012" s="3"/>
      <c r="D8012" s="4" t="s">
        <v>274</v>
      </c>
      <c r="E8012" s="3">
        <v>2.2999999999999998</v>
      </c>
    </row>
    <row r="8013" spans="1:6" x14ac:dyDescent="0.3">
      <c r="A8013" s="3"/>
      <c r="B8013" s="4"/>
      <c r="C8013" s="3"/>
      <c r="D8013" s="4" t="s">
        <v>275</v>
      </c>
      <c r="E8013" s="3">
        <v>273</v>
      </c>
    </row>
    <row r="8014" spans="1:6" x14ac:dyDescent="0.3">
      <c r="A8014" s="3"/>
      <c r="B8014" s="4"/>
      <c r="C8014" s="3"/>
      <c r="D8014" s="4" t="s">
        <v>276</v>
      </c>
      <c r="E8014" s="3">
        <v>0.76600000000000001</v>
      </c>
    </row>
    <row r="8015" spans="1:6" ht="28.8" x14ac:dyDescent="0.3">
      <c r="A8015" s="3"/>
      <c r="B8015" s="4"/>
      <c r="C8015" s="3"/>
      <c r="D8015" s="4" t="s">
        <v>277</v>
      </c>
      <c r="E8015" s="3">
        <v>521</v>
      </c>
    </row>
    <row r="8016" spans="1:6" x14ac:dyDescent="0.3">
      <c r="A8016" s="3"/>
      <c r="B8016" s="4"/>
      <c r="C8016" s="3"/>
      <c r="D8016" s="3">
        <v>2500</v>
      </c>
      <c r="E8016" s="3"/>
      <c r="F8016" s="3">
        <f>E8016*D8016*2*PI()/60/550</f>
        <v>0</v>
      </c>
    </row>
    <row r="8017" spans="1:6" x14ac:dyDescent="0.3">
      <c r="A8017" s="3"/>
      <c r="B8017" s="4"/>
      <c r="C8017" s="3"/>
      <c r="D8017" s="3">
        <f>2600</f>
        <v>2600</v>
      </c>
      <c r="E8017" s="3"/>
      <c r="F8017" s="3">
        <f t="shared" ref="F8017:F8061" si="310">E8017*D8017*2*PI()/60/550</f>
        <v>0</v>
      </c>
    </row>
    <row r="8018" spans="1:6" x14ac:dyDescent="0.3">
      <c r="A8018" s="3"/>
      <c r="B8018" s="4"/>
      <c r="C8018" s="3"/>
      <c r="D8018" s="3">
        <f t="shared" ref="D8018:D8061" si="311">D8017+100</f>
        <v>2700</v>
      </c>
      <c r="E8018" s="3"/>
      <c r="F8018" s="3">
        <f t="shared" si="310"/>
        <v>0</v>
      </c>
    </row>
    <row r="8019" spans="1:6" x14ac:dyDescent="0.3">
      <c r="A8019" s="3"/>
      <c r="B8019" s="4"/>
      <c r="C8019" s="3"/>
      <c r="D8019" s="3">
        <f t="shared" si="311"/>
        <v>2800</v>
      </c>
      <c r="E8019" s="3"/>
      <c r="F8019" s="3">
        <f t="shared" si="310"/>
        <v>0</v>
      </c>
    </row>
    <row r="8020" spans="1:6" x14ac:dyDescent="0.3">
      <c r="A8020" s="3"/>
      <c r="B8020" s="4"/>
      <c r="C8020" s="3"/>
      <c r="D8020" s="3">
        <f t="shared" si="311"/>
        <v>2900</v>
      </c>
      <c r="E8020" s="3"/>
      <c r="F8020" s="3">
        <f t="shared" si="310"/>
        <v>0</v>
      </c>
    </row>
    <row r="8021" spans="1:6" x14ac:dyDescent="0.3">
      <c r="A8021" s="3"/>
      <c r="B8021" s="4"/>
      <c r="C8021" s="3"/>
      <c r="D8021" s="3">
        <f>D8020+100</f>
        <v>3000</v>
      </c>
      <c r="E8021" s="3"/>
      <c r="F8021" s="3">
        <f t="shared" si="310"/>
        <v>0</v>
      </c>
    </row>
    <row r="8022" spans="1:6" x14ac:dyDescent="0.3">
      <c r="A8022" s="3"/>
      <c r="B8022" s="4"/>
      <c r="C8022" s="3"/>
      <c r="D8022" s="3">
        <f t="shared" si="311"/>
        <v>3100</v>
      </c>
      <c r="E8022" s="3"/>
      <c r="F8022" s="3">
        <f t="shared" si="310"/>
        <v>0</v>
      </c>
    </row>
    <row r="8023" spans="1:6" x14ac:dyDescent="0.3">
      <c r="A8023" s="3"/>
      <c r="B8023" s="4"/>
      <c r="C8023" s="3"/>
      <c r="D8023" s="3">
        <f t="shared" si="311"/>
        <v>3200</v>
      </c>
      <c r="E8023" s="3"/>
      <c r="F8023" s="3">
        <f t="shared" si="310"/>
        <v>0</v>
      </c>
    </row>
    <row r="8024" spans="1:6" x14ac:dyDescent="0.3">
      <c r="A8024" s="3"/>
      <c r="B8024" s="4"/>
      <c r="C8024" s="3"/>
      <c r="D8024" s="3">
        <f t="shared" si="311"/>
        <v>3300</v>
      </c>
      <c r="E8024" s="3"/>
      <c r="F8024" s="3">
        <f t="shared" si="310"/>
        <v>0</v>
      </c>
    </row>
    <row r="8025" spans="1:6" x14ac:dyDescent="0.3">
      <c r="A8025" s="3"/>
      <c r="B8025" s="4"/>
      <c r="C8025" s="3"/>
      <c r="D8025" s="3">
        <f t="shared" si="311"/>
        <v>3400</v>
      </c>
      <c r="E8025" s="3"/>
      <c r="F8025" s="3">
        <f t="shared" si="310"/>
        <v>0</v>
      </c>
    </row>
    <row r="8026" spans="1:6" x14ac:dyDescent="0.3">
      <c r="A8026" s="3"/>
      <c r="B8026" s="4"/>
      <c r="C8026" s="3"/>
      <c r="D8026" s="3">
        <f t="shared" si="311"/>
        <v>3500</v>
      </c>
      <c r="E8026" s="3"/>
      <c r="F8026" s="3">
        <f t="shared" si="310"/>
        <v>0</v>
      </c>
    </row>
    <row r="8027" spans="1:6" x14ac:dyDescent="0.3">
      <c r="A8027" s="3"/>
      <c r="B8027" s="4"/>
      <c r="C8027" s="3"/>
      <c r="D8027" s="3">
        <f t="shared" si="311"/>
        <v>3600</v>
      </c>
      <c r="E8027" s="3"/>
      <c r="F8027" s="3">
        <f t="shared" si="310"/>
        <v>0</v>
      </c>
    </row>
    <row r="8028" spans="1:6" x14ac:dyDescent="0.3">
      <c r="A8028" s="3"/>
      <c r="B8028" s="4"/>
      <c r="C8028" s="3"/>
      <c r="D8028" s="3">
        <f t="shared" si="311"/>
        <v>3700</v>
      </c>
      <c r="E8028" s="3"/>
      <c r="F8028" s="3">
        <f t="shared" si="310"/>
        <v>0</v>
      </c>
    </row>
    <row r="8029" spans="1:6" x14ac:dyDescent="0.3">
      <c r="A8029" s="3"/>
      <c r="B8029" s="4"/>
      <c r="C8029" s="3"/>
      <c r="D8029" s="3">
        <f t="shared" si="311"/>
        <v>3800</v>
      </c>
      <c r="E8029" s="3"/>
      <c r="F8029" s="3">
        <f t="shared" si="310"/>
        <v>0</v>
      </c>
    </row>
    <row r="8030" spans="1:6" x14ac:dyDescent="0.3">
      <c r="A8030" s="3"/>
      <c r="B8030" s="4"/>
      <c r="C8030" s="3"/>
      <c r="D8030" s="3">
        <f t="shared" si="311"/>
        <v>3900</v>
      </c>
      <c r="E8030" s="3"/>
      <c r="F8030" s="3">
        <f t="shared" si="310"/>
        <v>0</v>
      </c>
    </row>
    <row r="8031" spans="1:6" x14ac:dyDescent="0.3">
      <c r="A8031" s="3"/>
      <c r="B8031" s="4"/>
      <c r="C8031" s="3"/>
      <c r="D8031" s="3">
        <f t="shared" si="311"/>
        <v>4000</v>
      </c>
      <c r="E8031" s="3">
        <v>550</v>
      </c>
      <c r="F8031" s="3">
        <f t="shared" si="310"/>
        <v>418.87902047863906</v>
      </c>
    </row>
    <row r="8032" spans="1:6" x14ac:dyDescent="0.3">
      <c r="A8032" s="3"/>
      <c r="B8032" s="4"/>
      <c r="C8032" s="3"/>
      <c r="D8032" s="3">
        <f t="shared" si="311"/>
        <v>4100</v>
      </c>
      <c r="E8032" s="3"/>
      <c r="F8032" s="3">
        <f t="shared" si="310"/>
        <v>0</v>
      </c>
    </row>
    <row r="8033" spans="1:6" x14ac:dyDescent="0.3">
      <c r="A8033" s="3"/>
      <c r="B8033" s="4"/>
      <c r="C8033" s="3"/>
      <c r="D8033" s="3">
        <f t="shared" si="311"/>
        <v>4200</v>
      </c>
      <c r="E8033" s="3">
        <v>554</v>
      </c>
      <c r="F8033" s="3">
        <f t="shared" si="310"/>
        <v>443.02168402258974</v>
      </c>
    </row>
    <row r="8034" spans="1:6" x14ac:dyDescent="0.3">
      <c r="A8034" s="3"/>
      <c r="B8034" s="4"/>
      <c r="C8034" s="3"/>
      <c r="D8034" s="3">
        <f t="shared" si="311"/>
        <v>4300</v>
      </c>
      <c r="E8034" s="3"/>
      <c r="F8034" s="3">
        <f t="shared" si="310"/>
        <v>0</v>
      </c>
    </row>
    <row r="8035" spans="1:6" x14ac:dyDescent="0.3">
      <c r="A8035" s="3"/>
      <c r="B8035" s="4"/>
      <c r="C8035" s="3"/>
      <c r="D8035" s="3">
        <f t="shared" si="311"/>
        <v>4400</v>
      </c>
      <c r="E8035" s="3">
        <v>575</v>
      </c>
      <c r="F8035" s="3">
        <f t="shared" si="310"/>
        <v>481.71087355043494</v>
      </c>
    </row>
    <row r="8036" spans="1:6" x14ac:dyDescent="0.3">
      <c r="A8036" s="3"/>
      <c r="B8036" s="4"/>
      <c r="C8036" s="3"/>
      <c r="D8036" s="3">
        <f t="shared" si="311"/>
        <v>4500</v>
      </c>
      <c r="E8036" s="3"/>
      <c r="F8036" s="3">
        <f t="shared" si="310"/>
        <v>0</v>
      </c>
    </row>
    <row r="8037" spans="1:6" x14ac:dyDescent="0.3">
      <c r="A8037" s="3"/>
      <c r="B8037" s="4"/>
      <c r="C8037" s="3"/>
      <c r="D8037" s="3">
        <f t="shared" si="311"/>
        <v>4600</v>
      </c>
      <c r="E8037" s="3">
        <v>651</v>
      </c>
      <c r="F8037" s="3">
        <f t="shared" si="310"/>
        <v>570.1705066933331</v>
      </c>
    </row>
    <row r="8038" spans="1:6" x14ac:dyDescent="0.3">
      <c r="A8038" s="3"/>
      <c r="B8038" s="4"/>
      <c r="C8038" s="3"/>
      <c r="D8038" s="3">
        <f t="shared" si="311"/>
        <v>4700</v>
      </c>
      <c r="E8038" s="3"/>
      <c r="F8038" s="3">
        <f t="shared" si="310"/>
        <v>0</v>
      </c>
    </row>
    <row r="8039" spans="1:6" x14ac:dyDescent="0.3">
      <c r="A8039" s="3"/>
      <c r="B8039" s="4"/>
      <c r="C8039" s="3"/>
      <c r="D8039" s="3">
        <f t="shared" si="311"/>
        <v>4800</v>
      </c>
      <c r="E8039" s="3">
        <v>661</v>
      </c>
      <c r="F8039" s="3">
        <f t="shared" si="310"/>
        <v>604.09970735210277</v>
      </c>
    </row>
    <row r="8040" spans="1:6" x14ac:dyDescent="0.3">
      <c r="A8040" s="3"/>
      <c r="B8040" s="4"/>
      <c r="C8040" s="3"/>
      <c r="D8040" s="3">
        <f t="shared" si="311"/>
        <v>4900</v>
      </c>
      <c r="E8040" s="3"/>
      <c r="F8040" s="3">
        <f t="shared" si="310"/>
        <v>0</v>
      </c>
    </row>
    <row r="8041" spans="1:6" x14ac:dyDescent="0.3">
      <c r="A8041" s="3"/>
      <c r="B8041" s="4"/>
      <c r="C8041" s="3"/>
      <c r="D8041" s="3">
        <f t="shared" si="311"/>
        <v>5000</v>
      </c>
      <c r="E8041" s="3">
        <v>674</v>
      </c>
      <c r="F8041" s="3">
        <f t="shared" si="310"/>
        <v>641.64649955136986</v>
      </c>
    </row>
    <row r="8042" spans="1:6" x14ac:dyDescent="0.3">
      <c r="A8042" s="3"/>
      <c r="B8042" s="4"/>
      <c r="C8042" s="3"/>
      <c r="D8042" s="3">
        <f t="shared" si="311"/>
        <v>5100</v>
      </c>
      <c r="E8042" s="3"/>
      <c r="F8042" s="3">
        <f t="shared" si="310"/>
        <v>0</v>
      </c>
    </row>
    <row r="8043" spans="1:6" x14ac:dyDescent="0.3">
      <c r="A8043" s="3"/>
      <c r="B8043" s="4"/>
      <c r="C8043" s="3"/>
      <c r="D8043" s="3">
        <f t="shared" si="311"/>
        <v>5200</v>
      </c>
      <c r="E8043" s="3">
        <v>667</v>
      </c>
      <c r="F8043" s="3">
        <f t="shared" si="310"/>
        <v>660.3818157400508</v>
      </c>
    </row>
    <row r="8044" spans="1:6" x14ac:dyDescent="0.3">
      <c r="A8044" s="3"/>
      <c r="B8044" s="4"/>
      <c r="C8044" s="3"/>
      <c r="D8044" s="3">
        <f t="shared" si="311"/>
        <v>5300</v>
      </c>
      <c r="E8044" s="3"/>
      <c r="F8044" s="3">
        <f t="shared" si="310"/>
        <v>0</v>
      </c>
    </row>
    <row r="8045" spans="1:6" x14ac:dyDescent="0.3">
      <c r="A8045" s="3"/>
      <c r="B8045" s="4"/>
      <c r="C8045" s="3"/>
      <c r="D8045" s="3">
        <f t="shared" si="311"/>
        <v>5400</v>
      </c>
      <c r="E8045" s="3">
        <v>667</v>
      </c>
      <c r="F8045" s="3">
        <f t="shared" si="310"/>
        <v>685.78111634543734</v>
      </c>
    </row>
    <row r="8046" spans="1:6" x14ac:dyDescent="0.3">
      <c r="A8046" s="3"/>
      <c r="B8046" s="4"/>
      <c r="C8046" s="3"/>
      <c r="D8046" s="3">
        <f t="shared" si="311"/>
        <v>5500</v>
      </c>
      <c r="E8046" s="3"/>
      <c r="F8046" s="3">
        <f t="shared" si="310"/>
        <v>0</v>
      </c>
    </row>
    <row r="8047" spans="1:6" x14ac:dyDescent="0.3">
      <c r="A8047" s="3"/>
      <c r="B8047" s="4"/>
      <c r="C8047" s="3"/>
      <c r="D8047" s="3">
        <f t="shared" si="311"/>
        <v>5600</v>
      </c>
      <c r="E8047" s="3">
        <v>667</v>
      </c>
      <c r="F8047" s="3">
        <f t="shared" si="310"/>
        <v>711.18041695082388</v>
      </c>
    </row>
    <row r="8048" spans="1:6" x14ac:dyDescent="0.3">
      <c r="A8048" s="3"/>
      <c r="B8048" s="4"/>
      <c r="C8048" s="3"/>
      <c r="D8048" s="3">
        <f t="shared" si="311"/>
        <v>5700</v>
      </c>
      <c r="E8048" s="3"/>
      <c r="F8048" s="3">
        <f t="shared" si="310"/>
        <v>0</v>
      </c>
    </row>
    <row r="8049" spans="1:6" x14ac:dyDescent="0.3">
      <c r="A8049" s="3"/>
      <c r="B8049" s="4"/>
      <c r="C8049" s="3"/>
      <c r="D8049" s="3">
        <f t="shared" si="311"/>
        <v>5800</v>
      </c>
      <c r="E8049" s="3">
        <v>657</v>
      </c>
      <c r="F8049" s="3">
        <f t="shared" si="310"/>
        <v>725.53654337995545</v>
      </c>
    </row>
    <row r="8050" spans="1:6" x14ac:dyDescent="0.3">
      <c r="A8050" s="3"/>
      <c r="B8050" s="4"/>
      <c r="C8050" s="3"/>
      <c r="D8050" s="3">
        <f t="shared" si="311"/>
        <v>5900</v>
      </c>
      <c r="E8050" s="3"/>
      <c r="F8050" s="3">
        <f t="shared" si="310"/>
        <v>0</v>
      </c>
    </row>
    <row r="8051" spans="1:6" x14ac:dyDescent="0.3">
      <c r="A8051" s="3"/>
      <c r="B8051" s="4"/>
      <c r="C8051" s="3"/>
      <c r="D8051" s="3">
        <f t="shared" si="311"/>
        <v>6000</v>
      </c>
      <c r="E8051" s="3">
        <v>656</v>
      </c>
      <c r="F8051" s="3">
        <f t="shared" si="310"/>
        <v>749.41264754723784</v>
      </c>
    </row>
    <row r="8052" spans="1:6" x14ac:dyDescent="0.3">
      <c r="A8052" s="3"/>
      <c r="B8052" s="4"/>
      <c r="C8052" s="3"/>
      <c r="D8052" s="3">
        <f t="shared" si="311"/>
        <v>6100</v>
      </c>
      <c r="E8052" s="3"/>
      <c r="F8052" s="3">
        <f t="shared" si="310"/>
        <v>0</v>
      </c>
    </row>
    <row r="8053" spans="1:6" x14ac:dyDescent="0.3">
      <c r="A8053" s="3"/>
      <c r="B8053" s="4"/>
      <c r="C8053" s="3"/>
      <c r="D8053" s="3">
        <f t="shared" si="311"/>
        <v>6200</v>
      </c>
      <c r="E8053" s="3">
        <v>651</v>
      </c>
      <c r="F8053" s="3">
        <f t="shared" si="310"/>
        <v>768.49068293449227</v>
      </c>
    </row>
    <row r="8054" spans="1:6" x14ac:dyDescent="0.3">
      <c r="A8054" s="3"/>
      <c r="B8054" s="4"/>
      <c r="C8054" s="3"/>
      <c r="D8054" s="3">
        <f t="shared" si="311"/>
        <v>6300</v>
      </c>
      <c r="E8054" s="3"/>
      <c r="F8054" s="3">
        <f t="shared" si="310"/>
        <v>0</v>
      </c>
    </row>
    <row r="8055" spans="1:6" x14ac:dyDescent="0.3">
      <c r="A8055" s="3"/>
      <c r="B8055" s="4"/>
      <c r="C8055" s="3"/>
      <c r="D8055" s="3">
        <f t="shared" si="311"/>
        <v>6400</v>
      </c>
      <c r="E8055" s="3">
        <v>643</v>
      </c>
      <c r="F8055" s="3">
        <f t="shared" si="310"/>
        <v>783.53224776077059</v>
      </c>
    </row>
    <row r="8056" spans="1:6" x14ac:dyDescent="0.3">
      <c r="A8056" s="3"/>
      <c r="B8056" s="4"/>
      <c r="C8056" s="3"/>
      <c r="D8056" s="3">
        <f t="shared" si="311"/>
        <v>6500</v>
      </c>
      <c r="E8056" s="3"/>
      <c r="F8056" s="3">
        <f t="shared" si="310"/>
        <v>0</v>
      </c>
    </row>
    <row r="8057" spans="1:6" x14ac:dyDescent="0.3">
      <c r="A8057" s="3"/>
      <c r="B8057" s="4"/>
      <c r="C8057" s="3"/>
      <c r="D8057" s="3">
        <f t="shared" si="311"/>
        <v>6600</v>
      </c>
      <c r="E8057" s="3">
        <v>637</v>
      </c>
      <c r="F8057" s="3">
        <f t="shared" si="310"/>
        <v>800.47780813467932</v>
      </c>
    </row>
    <row r="8058" spans="1:6" x14ac:dyDescent="0.3">
      <c r="A8058" s="3"/>
      <c r="B8058" s="4"/>
      <c r="C8058" s="3"/>
      <c r="D8058" s="3">
        <f t="shared" si="311"/>
        <v>6700</v>
      </c>
      <c r="E8058" s="3"/>
      <c r="F8058" s="3">
        <f t="shared" si="310"/>
        <v>0</v>
      </c>
    </row>
    <row r="8059" spans="1:6" x14ac:dyDescent="0.3">
      <c r="A8059" s="3"/>
      <c r="B8059" s="4"/>
      <c r="C8059" s="3"/>
      <c r="D8059" s="3">
        <f t="shared" si="311"/>
        <v>6800</v>
      </c>
      <c r="E8059" s="3">
        <v>631</v>
      </c>
      <c r="F8059" s="3">
        <f t="shared" si="310"/>
        <v>816.9664095771567</v>
      </c>
    </row>
    <row r="8060" spans="1:6" x14ac:dyDescent="0.3">
      <c r="A8060" s="3"/>
      <c r="B8060" s="4"/>
      <c r="C8060" s="3"/>
      <c r="D8060" s="3">
        <f t="shared" si="311"/>
        <v>6900</v>
      </c>
      <c r="E8060" s="3"/>
      <c r="F8060" s="3">
        <f t="shared" si="310"/>
        <v>0</v>
      </c>
    </row>
    <row r="8061" spans="1:6" x14ac:dyDescent="0.3">
      <c r="A8061" s="3"/>
      <c r="B8061" s="4"/>
      <c r="C8061" s="3"/>
      <c r="D8061" s="3">
        <f t="shared" si="311"/>
        <v>7000</v>
      </c>
      <c r="E8061" s="3">
        <v>623</v>
      </c>
      <c r="F8061" s="3">
        <f t="shared" si="310"/>
        <v>830.33245832152045</v>
      </c>
    </row>
    <row r="8062" spans="1:6" x14ac:dyDescent="0.3">
      <c r="A8062" s="3"/>
      <c r="B8062" s="4" t="s">
        <v>338</v>
      </c>
      <c r="C8062" s="3" t="s">
        <v>339</v>
      </c>
      <c r="D8062" s="3" t="s">
        <v>272</v>
      </c>
      <c r="E8062" s="3">
        <v>3</v>
      </c>
    </row>
    <row r="8063" spans="1:6" x14ac:dyDescent="0.3">
      <c r="A8063" s="3"/>
      <c r="B8063" s="4"/>
      <c r="C8063" s="3"/>
      <c r="D8063" s="3" t="s">
        <v>273</v>
      </c>
      <c r="E8063" s="3">
        <v>4</v>
      </c>
    </row>
    <row r="8064" spans="1:6" x14ac:dyDescent="0.3">
      <c r="A8064" s="3"/>
      <c r="B8064" s="4"/>
      <c r="C8064" s="3"/>
      <c r="D8064" s="4" t="s">
        <v>274</v>
      </c>
      <c r="E8064" s="3">
        <v>1.94</v>
      </c>
    </row>
    <row r="8065" spans="1:6" x14ac:dyDescent="0.3">
      <c r="A8065" s="3"/>
      <c r="B8065" s="4"/>
      <c r="C8065" s="3"/>
      <c r="D8065" s="4" t="s">
        <v>275</v>
      </c>
      <c r="E8065" s="3">
        <v>220</v>
      </c>
    </row>
    <row r="8066" spans="1:6" x14ac:dyDescent="0.3">
      <c r="A8066" s="3"/>
      <c r="B8066" s="4"/>
      <c r="C8066" s="3"/>
      <c r="D8066" s="4" t="s">
        <v>276</v>
      </c>
      <c r="E8066" s="3">
        <v>0.498</v>
      </c>
    </row>
    <row r="8067" spans="1:6" ht="28.8" x14ac:dyDescent="0.3">
      <c r="A8067" s="3"/>
      <c r="B8067" s="4"/>
      <c r="C8067" s="3"/>
      <c r="D8067" s="4" t="s">
        <v>277</v>
      </c>
      <c r="E8067" s="3">
        <v>302</v>
      </c>
    </row>
    <row r="8068" spans="1:6" x14ac:dyDescent="0.3">
      <c r="A8068" s="3"/>
      <c r="B8068" s="4"/>
      <c r="C8068" s="3"/>
      <c r="D8068" s="3">
        <v>2500</v>
      </c>
      <c r="E8068" s="3">
        <v>280</v>
      </c>
      <c r="F8068" s="3">
        <f>E8068*D8068*2*PI()/60/550</f>
        <v>133.27968833411242</v>
      </c>
    </row>
    <row r="8069" spans="1:6" x14ac:dyDescent="0.3">
      <c r="A8069" s="3"/>
      <c r="B8069" s="4"/>
      <c r="C8069" s="3"/>
      <c r="D8069" s="3">
        <f>2600</f>
        <v>2600</v>
      </c>
      <c r="E8069" s="3"/>
      <c r="F8069" s="3">
        <f t="shared" ref="F8069:F8113" si="312">E8069*D8069*2*PI()/60/550</f>
        <v>0</v>
      </c>
    </row>
    <row r="8070" spans="1:6" x14ac:dyDescent="0.3">
      <c r="A8070" s="3"/>
      <c r="B8070" s="4"/>
      <c r="C8070" s="3"/>
      <c r="D8070" s="3">
        <f t="shared" ref="D8070:D8113" si="313">D8069+100</f>
        <v>2700</v>
      </c>
      <c r="E8070" s="3"/>
      <c r="F8070" s="3">
        <f t="shared" si="312"/>
        <v>0</v>
      </c>
    </row>
    <row r="8071" spans="1:6" x14ac:dyDescent="0.3">
      <c r="A8071" s="3"/>
      <c r="B8071" s="4"/>
      <c r="C8071" s="3"/>
      <c r="D8071" s="3">
        <f t="shared" si="313"/>
        <v>2800</v>
      </c>
      <c r="E8071" s="3"/>
      <c r="F8071" s="3">
        <f t="shared" si="312"/>
        <v>0</v>
      </c>
    </row>
    <row r="8072" spans="1:6" x14ac:dyDescent="0.3">
      <c r="A8072" s="3"/>
      <c r="B8072" s="4"/>
      <c r="C8072" s="3"/>
      <c r="D8072" s="3">
        <f t="shared" si="313"/>
        <v>2900</v>
      </c>
      <c r="E8072" s="3"/>
      <c r="F8072" s="3">
        <f t="shared" si="312"/>
        <v>0</v>
      </c>
    </row>
    <row r="8073" spans="1:6" x14ac:dyDescent="0.3">
      <c r="A8073" s="3"/>
      <c r="B8073" s="4"/>
      <c r="C8073" s="3"/>
      <c r="D8073" s="3">
        <f>D8072+100</f>
        <v>3000</v>
      </c>
      <c r="E8073" s="3">
        <v>290</v>
      </c>
      <c r="F8073" s="3">
        <f t="shared" si="312"/>
        <v>165.64761264382545</v>
      </c>
    </row>
    <row r="8074" spans="1:6" x14ac:dyDescent="0.3">
      <c r="A8074" s="3"/>
      <c r="B8074" s="4"/>
      <c r="C8074" s="3"/>
      <c r="D8074" s="3">
        <f t="shared" si="313"/>
        <v>3100</v>
      </c>
      <c r="E8074" s="3"/>
      <c r="F8074" s="3">
        <f t="shared" si="312"/>
        <v>0</v>
      </c>
    </row>
    <row r="8075" spans="1:6" x14ac:dyDescent="0.3">
      <c r="A8075" s="3"/>
      <c r="B8075" s="4"/>
      <c r="C8075" s="3"/>
      <c r="D8075" s="3">
        <f t="shared" si="313"/>
        <v>3200</v>
      </c>
      <c r="E8075" s="3"/>
      <c r="F8075" s="3">
        <f t="shared" si="312"/>
        <v>0</v>
      </c>
    </row>
    <row r="8076" spans="1:6" x14ac:dyDescent="0.3">
      <c r="A8076" s="3"/>
      <c r="B8076" s="4"/>
      <c r="C8076" s="3"/>
      <c r="D8076" s="3">
        <f t="shared" si="313"/>
        <v>3300</v>
      </c>
      <c r="E8076" s="3"/>
      <c r="F8076" s="3">
        <f t="shared" si="312"/>
        <v>0</v>
      </c>
    </row>
    <row r="8077" spans="1:6" x14ac:dyDescent="0.3">
      <c r="A8077" s="3"/>
      <c r="B8077" s="4"/>
      <c r="C8077" s="3"/>
      <c r="D8077" s="3">
        <f t="shared" si="313"/>
        <v>3400</v>
      </c>
      <c r="E8077" s="3"/>
      <c r="F8077" s="3">
        <f t="shared" si="312"/>
        <v>0</v>
      </c>
    </row>
    <row r="8078" spans="1:6" x14ac:dyDescent="0.3">
      <c r="A8078" s="3"/>
      <c r="B8078" s="4"/>
      <c r="C8078" s="3"/>
      <c r="D8078" s="3">
        <f t="shared" si="313"/>
        <v>3500</v>
      </c>
      <c r="E8078" s="3">
        <v>320</v>
      </c>
      <c r="F8078" s="3">
        <f t="shared" si="312"/>
        <v>213.24750133457988</v>
      </c>
    </row>
    <row r="8079" spans="1:6" x14ac:dyDescent="0.3">
      <c r="A8079" s="3"/>
      <c r="B8079" s="4"/>
      <c r="C8079" s="3"/>
      <c r="D8079" s="3">
        <f t="shared" si="313"/>
        <v>3600</v>
      </c>
      <c r="E8079" s="3"/>
      <c r="F8079" s="3">
        <f t="shared" si="312"/>
        <v>0</v>
      </c>
    </row>
    <row r="8080" spans="1:6" x14ac:dyDescent="0.3">
      <c r="A8080" s="3"/>
      <c r="B8080" s="4"/>
      <c r="C8080" s="3"/>
      <c r="D8080" s="3">
        <f t="shared" si="313"/>
        <v>3700</v>
      </c>
      <c r="E8080" s="3"/>
      <c r="F8080" s="3">
        <f t="shared" si="312"/>
        <v>0</v>
      </c>
    </row>
    <row r="8081" spans="1:6" x14ac:dyDescent="0.3">
      <c r="A8081" s="3"/>
      <c r="B8081" s="4"/>
      <c r="C8081" s="3"/>
      <c r="D8081" s="3">
        <f t="shared" si="313"/>
        <v>3800</v>
      </c>
      <c r="E8081" s="3"/>
      <c r="F8081" s="3">
        <f t="shared" si="312"/>
        <v>0</v>
      </c>
    </row>
    <row r="8082" spans="1:6" x14ac:dyDescent="0.3">
      <c r="A8082" s="3"/>
      <c r="B8082" s="4"/>
      <c r="C8082" s="3"/>
      <c r="D8082" s="3">
        <f t="shared" si="313"/>
        <v>3900</v>
      </c>
      <c r="E8082" s="3"/>
      <c r="F8082" s="3">
        <f t="shared" si="312"/>
        <v>0</v>
      </c>
    </row>
    <row r="8083" spans="1:6" x14ac:dyDescent="0.3">
      <c r="A8083" s="3"/>
      <c r="B8083" s="4"/>
      <c r="C8083" s="3"/>
      <c r="D8083" s="3">
        <f t="shared" si="313"/>
        <v>4000</v>
      </c>
      <c r="E8083" s="3">
        <v>330</v>
      </c>
      <c r="F8083" s="3">
        <f t="shared" si="312"/>
        <v>251.32741228718342</v>
      </c>
    </row>
    <row r="8084" spans="1:6" x14ac:dyDescent="0.3">
      <c r="A8084" s="3"/>
      <c r="B8084" s="4"/>
      <c r="C8084" s="3"/>
      <c r="D8084" s="3">
        <f t="shared" si="313"/>
        <v>4100</v>
      </c>
      <c r="E8084" s="3"/>
      <c r="F8084" s="3">
        <f t="shared" si="312"/>
        <v>0</v>
      </c>
    </row>
    <row r="8085" spans="1:6" x14ac:dyDescent="0.3">
      <c r="A8085" s="3"/>
      <c r="B8085" s="4"/>
      <c r="C8085" s="3"/>
      <c r="D8085" s="3">
        <f t="shared" si="313"/>
        <v>4200</v>
      </c>
      <c r="E8085" s="3"/>
      <c r="F8085" s="3">
        <f t="shared" si="312"/>
        <v>0</v>
      </c>
    </row>
    <row r="8086" spans="1:6" x14ac:dyDescent="0.3">
      <c r="A8086" s="3"/>
      <c r="B8086" s="4"/>
      <c r="C8086" s="3"/>
      <c r="D8086" s="3">
        <f t="shared" si="313"/>
        <v>4300</v>
      </c>
      <c r="E8086" s="3"/>
      <c r="F8086" s="3">
        <f t="shared" si="312"/>
        <v>0</v>
      </c>
    </row>
    <row r="8087" spans="1:6" x14ac:dyDescent="0.3">
      <c r="A8087" s="3"/>
      <c r="B8087" s="4"/>
      <c r="C8087" s="3"/>
      <c r="D8087" s="3">
        <f t="shared" si="313"/>
        <v>4400</v>
      </c>
      <c r="E8087" s="3"/>
      <c r="F8087" s="3">
        <f t="shared" si="312"/>
        <v>0</v>
      </c>
    </row>
    <row r="8088" spans="1:6" x14ac:dyDescent="0.3">
      <c r="A8088" s="3"/>
      <c r="B8088" s="4"/>
      <c r="C8088" s="3"/>
      <c r="D8088" s="3">
        <f t="shared" si="313"/>
        <v>4500</v>
      </c>
      <c r="E8088" s="3">
        <v>330</v>
      </c>
      <c r="F8088" s="3">
        <f t="shared" si="312"/>
        <v>282.74333882308139</v>
      </c>
    </row>
    <row r="8089" spans="1:6" x14ac:dyDescent="0.3">
      <c r="A8089" s="3"/>
      <c r="B8089" s="4"/>
      <c r="C8089" s="3"/>
      <c r="D8089" s="3">
        <f t="shared" si="313"/>
        <v>4600</v>
      </c>
      <c r="E8089" s="3"/>
      <c r="F8089" s="3">
        <f t="shared" si="312"/>
        <v>0</v>
      </c>
    </row>
    <row r="8090" spans="1:6" x14ac:dyDescent="0.3">
      <c r="A8090" s="3"/>
      <c r="B8090" s="4"/>
      <c r="C8090" s="3"/>
      <c r="D8090" s="3">
        <f t="shared" si="313"/>
        <v>4700</v>
      </c>
      <c r="E8090" s="3"/>
      <c r="F8090" s="3">
        <f t="shared" si="312"/>
        <v>0</v>
      </c>
    </row>
    <row r="8091" spans="1:6" x14ac:dyDescent="0.3">
      <c r="A8091" s="3"/>
      <c r="B8091" s="4"/>
      <c r="C8091" s="3"/>
      <c r="D8091" s="3">
        <f t="shared" si="313"/>
        <v>4800</v>
      </c>
      <c r="E8091" s="3"/>
      <c r="F8091" s="3">
        <f t="shared" si="312"/>
        <v>0</v>
      </c>
    </row>
    <row r="8092" spans="1:6" x14ac:dyDescent="0.3">
      <c r="A8092" s="3"/>
      <c r="B8092" s="4"/>
      <c r="C8092" s="3"/>
      <c r="D8092" s="3">
        <f t="shared" si="313"/>
        <v>4900</v>
      </c>
      <c r="E8092" s="3"/>
      <c r="F8092" s="3">
        <f t="shared" si="312"/>
        <v>0</v>
      </c>
    </row>
    <row r="8093" spans="1:6" x14ac:dyDescent="0.3">
      <c r="A8093" s="3"/>
      <c r="B8093" s="4"/>
      <c r="C8093" s="3"/>
      <c r="D8093" s="3">
        <f t="shared" si="313"/>
        <v>5000</v>
      </c>
      <c r="E8093" s="3">
        <v>325</v>
      </c>
      <c r="F8093" s="3">
        <f t="shared" si="312"/>
        <v>309.39927648990391</v>
      </c>
    </row>
    <row r="8094" spans="1:6" x14ac:dyDescent="0.3">
      <c r="A8094" s="3"/>
      <c r="B8094" s="4"/>
      <c r="C8094" s="3"/>
      <c r="D8094" s="3">
        <f t="shared" si="313"/>
        <v>5100</v>
      </c>
      <c r="E8094" s="3"/>
      <c r="F8094" s="3">
        <f t="shared" si="312"/>
        <v>0</v>
      </c>
    </row>
    <row r="8095" spans="1:6" x14ac:dyDescent="0.3">
      <c r="A8095" s="3"/>
      <c r="B8095" s="4"/>
      <c r="C8095" s="3"/>
      <c r="D8095" s="3">
        <f t="shared" si="313"/>
        <v>5200</v>
      </c>
      <c r="E8095" s="3"/>
      <c r="F8095" s="3">
        <f t="shared" si="312"/>
        <v>0</v>
      </c>
    </row>
    <row r="8096" spans="1:6" x14ac:dyDescent="0.3">
      <c r="A8096" s="3"/>
      <c r="B8096" s="4"/>
      <c r="C8096" s="3"/>
      <c r="D8096" s="3">
        <f t="shared" si="313"/>
        <v>5300</v>
      </c>
      <c r="E8096" s="3"/>
      <c r="F8096" s="3">
        <f t="shared" si="312"/>
        <v>0</v>
      </c>
    </row>
    <row r="8097" spans="1:6" x14ac:dyDescent="0.3">
      <c r="A8097" s="3"/>
      <c r="B8097" s="4"/>
      <c r="C8097" s="3"/>
      <c r="D8097" s="3">
        <f t="shared" si="313"/>
        <v>5400</v>
      </c>
      <c r="E8097" s="3"/>
      <c r="F8097" s="3">
        <f t="shared" si="312"/>
        <v>0</v>
      </c>
    </row>
    <row r="8098" spans="1:6" x14ac:dyDescent="0.3">
      <c r="A8098" s="3"/>
      <c r="B8098" s="4"/>
      <c r="C8098" s="3"/>
      <c r="D8098" s="3">
        <f t="shared" si="313"/>
        <v>5500</v>
      </c>
      <c r="E8098" s="3">
        <v>315</v>
      </c>
      <c r="F8098" s="3">
        <f t="shared" si="312"/>
        <v>329.86722862692824</v>
      </c>
    </row>
    <row r="8099" spans="1:6" x14ac:dyDescent="0.3">
      <c r="A8099" s="3"/>
      <c r="B8099" s="4"/>
      <c r="C8099" s="3"/>
      <c r="D8099" s="3">
        <f t="shared" si="313"/>
        <v>5600</v>
      </c>
      <c r="E8099" s="3"/>
      <c r="F8099" s="3">
        <f t="shared" si="312"/>
        <v>0</v>
      </c>
    </row>
    <row r="8100" spans="1:6" x14ac:dyDescent="0.3">
      <c r="A8100" s="3"/>
      <c r="B8100" s="4"/>
      <c r="C8100" s="3"/>
      <c r="D8100" s="3">
        <f t="shared" si="313"/>
        <v>5700</v>
      </c>
      <c r="E8100" s="3"/>
      <c r="F8100" s="3">
        <f t="shared" si="312"/>
        <v>0</v>
      </c>
    </row>
    <row r="8101" spans="1:6" x14ac:dyDescent="0.3">
      <c r="A8101" s="3"/>
      <c r="B8101" s="4"/>
      <c r="C8101" s="3"/>
      <c r="D8101" s="3">
        <f t="shared" si="313"/>
        <v>5800</v>
      </c>
      <c r="E8101" s="3"/>
      <c r="F8101" s="3">
        <f t="shared" si="312"/>
        <v>0</v>
      </c>
    </row>
    <row r="8102" spans="1:6" x14ac:dyDescent="0.3">
      <c r="A8102" s="3"/>
      <c r="B8102" s="4"/>
      <c r="C8102" s="3"/>
      <c r="D8102" s="3">
        <f t="shared" si="313"/>
        <v>5900</v>
      </c>
      <c r="E8102" s="3"/>
      <c r="F8102" s="3">
        <f t="shared" si="312"/>
        <v>0</v>
      </c>
    </row>
    <row r="8103" spans="1:6" x14ac:dyDescent="0.3">
      <c r="A8103" s="3"/>
      <c r="B8103" s="4"/>
      <c r="C8103" s="3"/>
      <c r="D8103" s="3">
        <f t="shared" si="313"/>
        <v>6000</v>
      </c>
      <c r="E8103" s="3">
        <v>300</v>
      </c>
      <c r="F8103" s="3">
        <f t="shared" si="312"/>
        <v>342.71919857343198</v>
      </c>
    </row>
    <row r="8104" spans="1:6" x14ac:dyDescent="0.3">
      <c r="A8104" s="3"/>
      <c r="B8104" s="4"/>
      <c r="C8104" s="3"/>
      <c r="D8104" s="3">
        <f t="shared" si="313"/>
        <v>6100</v>
      </c>
      <c r="E8104" s="3"/>
      <c r="F8104" s="3">
        <f t="shared" si="312"/>
        <v>0</v>
      </c>
    </row>
    <row r="8105" spans="1:6" x14ac:dyDescent="0.3">
      <c r="A8105" s="3"/>
      <c r="B8105" s="4"/>
      <c r="C8105" s="3"/>
      <c r="D8105" s="3">
        <f t="shared" si="313"/>
        <v>6200</v>
      </c>
      <c r="E8105" s="3"/>
      <c r="F8105" s="3">
        <f t="shared" si="312"/>
        <v>0</v>
      </c>
    </row>
    <row r="8106" spans="1:6" x14ac:dyDescent="0.3">
      <c r="A8106" s="3"/>
      <c r="B8106" s="4"/>
      <c r="C8106" s="3"/>
      <c r="D8106" s="3">
        <f t="shared" si="313"/>
        <v>6300</v>
      </c>
      <c r="E8106" s="3"/>
      <c r="F8106" s="3">
        <f t="shared" si="312"/>
        <v>0</v>
      </c>
    </row>
    <row r="8107" spans="1:6" x14ac:dyDescent="0.3">
      <c r="A8107" s="3"/>
      <c r="B8107" s="4"/>
      <c r="C8107" s="3"/>
      <c r="D8107" s="3">
        <f t="shared" si="313"/>
        <v>6400</v>
      </c>
      <c r="E8107" s="3">
        <v>277</v>
      </c>
      <c r="F8107" s="3">
        <f t="shared" si="312"/>
        <v>337.54033068387793</v>
      </c>
    </row>
    <row r="8108" spans="1:6" x14ac:dyDescent="0.3">
      <c r="A8108" s="3"/>
      <c r="B8108" s="4"/>
      <c r="C8108" s="3"/>
      <c r="D8108" s="3">
        <f t="shared" si="313"/>
        <v>6500</v>
      </c>
      <c r="E8108" s="3"/>
      <c r="F8108" s="3">
        <f t="shared" si="312"/>
        <v>0</v>
      </c>
    </row>
    <row r="8109" spans="1:6" x14ac:dyDescent="0.3">
      <c r="A8109" s="3"/>
      <c r="B8109" s="4"/>
      <c r="C8109" s="3"/>
      <c r="D8109" s="3">
        <f t="shared" si="313"/>
        <v>6600</v>
      </c>
      <c r="E8109" s="3"/>
      <c r="F8109" s="3">
        <f t="shared" si="312"/>
        <v>0</v>
      </c>
    </row>
    <row r="8110" spans="1:6" x14ac:dyDescent="0.3">
      <c r="A8110" s="3"/>
      <c r="B8110" s="4"/>
      <c r="C8110" s="3"/>
      <c r="D8110" s="3">
        <f t="shared" si="313"/>
        <v>6700</v>
      </c>
      <c r="E8110" s="3"/>
      <c r="F8110" s="3">
        <f t="shared" si="312"/>
        <v>0</v>
      </c>
    </row>
    <row r="8111" spans="1:6" x14ac:dyDescent="0.3">
      <c r="A8111" s="3"/>
      <c r="B8111" s="4"/>
      <c r="C8111" s="3"/>
      <c r="D8111" s="3">
        <f t="shared" si="313"/>
        <v>6800</v>
      </c>
      <c r="E8111" s="3"/>
      <c r="F8111" s="3">
        <f t="shared" si="312"/>
        <v>0</v>
      </c>
    </row>
    <row r="8112" spans="1:6" x14ac:dyDescent="0.3">
      <c r="A8112" s="3"/>
      <c r="B8112" s="4"/>
      <c r="C8112" s="3"/>
      <c r="D8112" s="3">
        <f t="shared" si="313"/>
        <v>6900</v>
      </c>
      <c r="E8112" s="3"/>
      <c r="F8112" s="3">
        <f t="shared" si="312"/>
        <v>0</v>
      </c>
    </row>
    <row r="8113" spans="1:6" x14ac:dyDescent="0.3">
      <c r="A8113" s="3"/>
      <c r="B8113" s="4"/>
      <c r="C8113" s="3"/>
      <c r="D8113" s="3">
        <f t="shared" si="313"/>
        <v>7000</v>
      </c>
      <c r="E8113" s="3"/>
      <c r="F8113" s="3">
        <f t="shared" si="312"/>
        <v>0</v>
      </c>
    </row>
    <row r="8114" spans="1:6" x14ac:dyDescent="0.3">
      <c r="A8114" s="3"/>
      <c r="B8114" s="4" t="s">
        <v>84</v>
      </c>
      <c r="C8114" s="3" t="s">
        <v>85</v>
      </c>
      <c r="D8114" s="3" t="s">
        <v>272</v>
      </c>
      <c r="E8114" s="3">
        <v>4</v>
      </c>
    </row>
    <row r="8115" spans="1:6" x14ac:dyDescent="0.3">
      <c r="A8115" s="3"/>
      <c r="B8115" s="4"/>
      <c r="C8115" s="3">
        <v>9.43</v>
      </c>
      <c r="D8115" s="3" t="s">
        <v>273</v>
      </c>
      <c r="E8115" s="3">
        <v>4.25</v>
      </c>
    </row>
    <row r="8116" spans="1:6" x14ac:dyDescent="0.3">
      <c r="A8116" s="3"/>
      <c r="B8116" s="4"/>
      <c r="C8116" s="3"/>
      <c r="D8116" s="4" t="s">
        <v>274</v>
      </c>
      <c r="E8116" s="3">
        <v>2.165</v>
      </c>
    </row>
    <row r="8117" spans="1:6" x14ac:dyDescent="0.3">
      <c r="A8117" s="3"/>
      <c r="B8117" s="4"/>
      <c r="C8117" s="3"/>
      <c r="D8117" s="4" t="s">
        <v>275</v>
      </c>
      <c r="E8117" s="3">
        <v>224</v>
      </c>
    </row>
    <row r="8118" spans="1:6" x14ac:dyDescent="0.3">
      <c r="A8118" s="3"/>
      <c r="B8118" s="4"/>
      <c r="C8118" s="3"/>
      <c r="D8118" s="4" t="s">
        <v>276</v>
      </c>
      <c r="E8118" s="3">
        <v>0.51500000000000001</v>
      </c>
    </row>
    <row r="8119" spans="1:6" ht="28.8" x14ac:dyDescent="0.3">
      <c r="A8119" s="3"/>
      <c r="B8119" s="4"/>
      <c r="C8119" s="3"/>
      <c r="D8119" s="4" t="s">
        <v>277</v>
      </c>
      <c r="E8119" s="3">
        <v>461</v>
      </c>
    </row>
    <row r="8120" spans="1:6" x14ac:dyDescent="0.3">
      <c r="A8120" s="3"/>
      <c r="B8120" s="4"/>
      <c r="C8120" s="3"/>
      <c r="D8120" s="3">
        <v>2500</v>
      </c>
      <c r="E8120" s="3">
        <v>490</v>
      </c>
      <c r="F8120" s="3">
        <f>E8120*D8120*2*PI()/60/550</f>
        <v>233.23945458469674</v>
      </c>
    </row>
    <row r="8121" spans="1:6" x14ac:dyDescent="0.3">
      <c r="A8121" s="3"/>
      <c r="B8121" s="4"/>
      <c r="C8121" s="3"/>
      <c r="D8121" s="3">
        <f>2600</f>
        <v>2600</v>
      </c>
      <c r="E8121" s="3"/>
      <c r="F8121" s="3">
        <f t="shared" ref="F8121:F8165" si="314">E8121*D8121*2*PI()/60/550</f>
        <v>0</v>
      </c>
    </row>
    <row r="8122" spans="1:6" x14ac:dyDescent="0.3">
      <c r="A8122" s="3"/>
      <c r="B8122" s="4"/>
      <c r="C8122" s="3"/>
      <c r="D8122" s="3">
        <f t="shared" ref="D8122:D8165" si="315">D8121+100</f>
        <v>2700</v>
      </c>
      <c r="E8122" s="3">
        <v>495</v>
      </c>
      <c r="F8122" s="3">
        <f t="shared" si="314"/>
        <v>254.46900494077323</v>
      </c>
    </row>
    <row r="8123" spans="1:6" x14ac:dyDescent="0.3">
      <c r="A8123" s="3"/>
      <c r="B8123" s="4"/>
      <c r="C8123" s="3"/>
      <c r="D8123" s="3">
        <f t="shared" si="315"/>
        <v>2800</v>
      </c>
      <c r="E8123" s="3"/>
      <c r="F8123" s="3">
        <f t="shared" si="314"/>
        <v>0</v>
      </c>
    </row>
    <row r="8124" spans="1:6" x14ac:dyDescent="0.3">
      <c r="A8124" s="3"/>
      <c r="B8124" s="4"/>
      <c r="C8124" s="3"/>
      <c r="D8124" s="3">
        <f t="shared" si="315"/>
        <v>2900</v>
      </c>
      <c r="E8124" s="3">
        <v>520</v>
      </c>
      <c r="F8124" s="3">
        <f t="shared" si="314"/>
        <v>287.12252858263082</v>
      </c>
    </row>
    <row r="8125" spans="1:6" x14ac:dyDescent="0.3">
      <c r="A8125" s="3"/>
      <c r="B8125" s="4"/>
      <c r="C8125" s="3"/>
      <c r="D8125" s="3">
        <f>D8124+100</f>
        <v>3000</v>
      </c>
      <c r="E8125" s="3">
        <v>530</v>
      </c>
      <c r="F8125" s="3">
        <f t="shared" si="314"/>
        <v>302.7352920731982</v>
      </c>
    </row>
    <row r="8126" spans="1:6" x14ac:dyDescent="0.3">
      <c r="A8126" s="3"/>
      <c r="B8126" s="4"/>
      <c r="C8126" s="3"/>
      <c r="D8126" s="3">
        <f t="shared" si="315"/>
        <v>3100</v>
      </c>
      <c r="E8126" s="3">
        <v>540</v>
      </c>
      <c r="F8126" s="3">
        <f t="shared" si="314"/>
        <v>318.72885467329172</v>
      </c>
    </row>
    <row r="8127" spans="1:6" x14ac:dyDescent="0.3">
      <c r="A8127" s="3"/>
      <c r="B8127" s="4"/>
      <c r="C8127" s="3"/>
      <c r="D8127" s="3">
        <f t="shared" si="315"/>
        <v>3200</v>
      </c>
      <c r="E8127" s="3">
        <v>535</v>
      </c>
      <c r="F8127" s="3">
        <f t="shared" si="314"/>
        <v>325.96403775428644</v>
      </c>
    </row>
    <row r="8128" spans="1:6" x14ac:dyDescent="0.3">
      <c r="A8128" s="3"/>
      <c r="B8128" s="4"/>
      <c r="C8128" s="3"/>
      <c r="D8128" s="3">
        <f t="shared" si="315"/>
        <v>3300</v>
      </c>
      <c r="E8128" s="3"/>
      <c r="F8128" s="3">
        <f t="shared" si="314"/>
        <v>0</v>
      </c>
    </row>
    <row r="8129" spans="1:6" x14ac:dyDescent="0.3">
      <c r="A8129" s="3"/>
      <c r="B8129" s="4"/>
      <c r="C8129" s="3"/>
      <c r="D8129" s="3">
        <f t="shared" si="315"/>
        <v>3400</v>
      </c>
      <c r="E8129" s="3">
        <v>540</v>
      </c>
      <c r="F8129" s="3">
        <f t="shared" si="314"/>
        <v>349.5735825449006</v>
      </c>
    </row>
    <row r="8130" spans="1:6" x14ac:dyDescent="0.3">
      <c r="A8130" s="3"/>
      <c r="B8130" s="4"/>
      <c r="C8130" s="3"/>
      <c r="D8130" s="3">
        <f t="shared" si="315"/>
        <v>3500</v>
      </c>
      <c r="E8130" s="3">
        <v>540</v>
      </c>
      <c r="F8130" s="3">
        <f t="shared" si="314"/>
        <v>359.85515850210362</v>
      </c>
    </row>
    <row r="8131" spans="1:6" x14ac:dyDescent="0.3">
      <c r="A8131" s="3"/>
      <c r="B8131" s="4"/>
      <c r="C8131" s="3"/>
      <c r="D8131" s="3">
        <f t="shared" si="315"/>
        <v>3600</v>
      </c>
      <c r="E8131" s="3">
        <v>540</v>
      </c>
      <c r="F8131" s="3">
        <f t="shared" si="314"/>
        <v>370.13673445930652</v>
      </c>
    </row>
    <row r="8132" spans="1:6" x14ac:dyDescent="0.3">
      <c r="A8132" s="3"/>
      <c r="B8132" s="4"/>
      <c r="C8132" s="3"/>
      <c r="D8132" s="3">
        <f t="shared" si="315"/>
        <v>3700</v>
      </c>
      <c r="E8132" s="3">
        <v>540</v>
      </c>
      <c r="F8132" s="3">
        <f t="shared" si="314"/>
        <v>380.41831041650948</v>
      </c>
    </row>
    <row r="8133" spans="1:6" x14ac:dyDescent="0.3">
      <c r="A8133" s="3"/>
      <c r="B8133" s="4"/>
      <c r="C8133" s="3"/>
      <c r="D8133" s="3">
        <f t="shared" si="315"/>
        <v>3800</v>
      </c>
      <c r="E8133" s="3">
        <v>535</v>
      </c>
      <c r="F8133" s="3">
        <f t="shared" si="314"/>
        <v>387.08229483321509</v>
      </c>
    </row>
    <row r="8134" spans="1:6" x14ac:dyDescent="0.3">
      <c r="A8134" s="3"/>
      <c r="B8134" s="4"/>
      <c r="C8134" s="3"/>
      <c r="D8134" s="3">
        <f t="shared" si="315"/>
        <v>3900</v>
      </c>
      <c r="E8134" s="3">
        <v>530</v>
      </c>
      <c r="F8134" s="3">
        <f t="shared" si="314"/>
        <v>393.55587969515773</v>
      </c>
    </row>
    <row r="8135" spans="1:6" x14ac:dyDescent="0.3">
      <c r="A8135" s="3"/>
      <c r="B8135" s="4"/>
      <c r="C8135" s="3"/>
      <c r="D8135" s="3">
        <f t="shared" si="315"/>
        <v>4000</v>
      </c>
      <c r="E8135" s="3">
        <v>525</v>
      </c>
      <c r="F8135" s="3">
        <f t="shared" si="314"/>
        <v>399.83906500233735</v>
      </c>
    </row>
    <row r="8136" spans="1:6" x14ac:dyDescent="0.3">
      <c r="A8136" s="3"/>
      <c r="B8136" s="4"/>
      <c r="C8136" s="3"/>
      <c r="D8136" s="3">
        <f t="shared" si="315"/>
        <v>4100</v>
      </c>
      <c r="E8136" s="3">
        <v>520</v>
      </c>
      <c r="F8136" s="3">
        <f t="shared" si="314"/>
        <v>405.9318507547539</v>
      </c>
    </row>
    <row r="8137" spans="1:6" x14ac:dyDescent="0.3">
      <c r="A8137" s="3"/>
      <c r="B8137" s="4"/>
      <c r="C8137" s="3"/>
      <c r="D8137" s="3">
        <f t="shared" si="315"/>
        <v>4200</v>
      </c>
      <c r="E8137" s="3">
        <v>517</v>
      </c>
      <c r="F8137" s="3">
        <f t="shared" si="314"/>
        <v>413.43359321241678</v>
      </c>
    </row>
    <row r="8138" spans="1:6" x14ac:dyDescent="0.3">
      <c r="A8138" s="3"/>
      <c r="B8138" s="4"/>
      <c r="C8138" s="3"/>
      <c r="D8138" s="3">
        <f t="shared" si="315"/>
        <v>4300</v>
      </c>
      <c r="E8138" s="3">
        <v>515</v>
      </c>
      <c r="F8138" s="3">
        <f t="shared" si="314"/>
        <v>421.63981402270281</v>
      </c>
    </row>
    <row r="8139" spans="1:6" x14ac:dyDescent="0.3">
      <c r="A8139" s="3"/>
      <c r="B8139" s="4"/>
      <c r="C8139" s="3"/>
      <c r="D8139" s="3">
        <f t="shared" si="315"/>
        <v>4400</v>
      </c>
      <c r="E8139" s="3">
        <v>513</v>
      </c>
      <c r="F8139" s="3">
        <f t="shared" si="314"/>
        <v>429.76987501108368</v>
      </c>
    </row>
    <row r="8140" spans="1:6" x14ac:dyDescent="0.3">
      <c r="A8140" s="3"/>
      <c r="B8140" s="4"/>
      <c r="C8140" s="3"/>
      <c r="D8140" s="3">
        <f t="shared" si="315"/>
        <v>4500</v>
      </c>
      <c r="E8140" s="3">
        <v>510</v>
      </c>
      <c r="F8140" s="3">
        <f t="shared" si="314"/>
        <v>436.96697818112574</v>
      </c>
    </row>
    <row r="8141" spans="1:6" x14ac:dyDescent="0.3">
      <c r="A8141" s="3"/>
      <c r="B8141" s="4"/>
      <c r="C8141" s="3"/>
      <c r="D8141" s="3">
        <f t="shared" si="315"/>
        <v>4600</v>
      </c>
      <c r="E8141" s="3">
        <v>500</v>
      </c>
      <c r="F8141" s="3">
        <f t="shared" si="314"/>
        <v>437.91897595494083</v>
      </c>
    </row>
    <row r="8142" spans="1:6" x14ac:dyDescent="0.3">
      <c r="A8142" s="3"/>
      <c r="B8142" s="4"/>
      <c r="C8142" s="3"/>
      <c r="D8142" s="3">
        <f t="shared" si="315"/>
        <v>4700</v>
      </c>
      <c r="E8142" s="3">
        <v>490</v>
      </c>
      <c r="F8142" s="3">
        <f t="shared" si="314"/>
        <v>438.49017461922989</v>
      </c>
    </row>
    <row r="8143" spans="1:6" x14ac:dyDescent="0.3">
      <c r="A8143" s="3"/>
      <c r="B8143" s="4"/>
      <c r="C8143" s="3"/>
      <c r="D8143" s="3">
        <f t="shared" si="315"/>
        <v>4800</v>
      </c>
      <c r="E8143" s="3">
        <v>480</v>
      </c>
      <c r="F8143" s="3">
        <f t="shared" si="314"/>
        <v>438.68057417399297</v>
      </c>
    </row>
    <row r="8144" spans="1:6" x14ac:dyDescent="0.3">
      <c r="A8144" s="3"/>
      <c r="B8144" s="4"/>
      <c r="C8144" s="3"/>
      <c r="D8144" s="3">
        <f t="shared" si="315"/>
        <v>4900</v>
      </c>
      <c r="E8144" s="3">
        <v>470</v>
      </c>
      <c r="F8144" s="3">
        <f t="shared" si="314"/>
        <v>438.49017461922989</v>
      </c>
    </row>
    <row r="8145" spans="1:6" x14ac:dyDescent="0.3">
      <c r="A8145" s="3"/>
      <c r="B8145" s="4"/>
      <c r="C8145" s="3"/>
      <c r="D8145" s="3">
        <f t="shared" si="315"/>
        <v>5000</v>
      </c>
      <c r="E8145" s="3">
        <v>460</v>
      </c>
      <c r="F8145" s="3">
        <f t="shared" si="314"/>
        <v>437.91897595494083</v>
      </c>
    </row>
    <row r="8146" spans="1:6" x14ac:dyDescent="0.3">
      <c r="A8146" s="3"/>
      <c r="B8146" s="4"/>
      <c r="C8146" s="3"/>
      <c r="D8146" s="3">
        <f t="shared" si="315"/>
        <v>5100</v>
      </c>
      <c r="E8146" s="3">
        <v>455</v>
      </c>
      <c r="F8146" s="3">
        <f t="shared" si="314"/>
        <v>441.82216682758275</v>
      </c>
    </row>
    <row r="8147" spans="1:6" x14ac:dyDescent="0.3">
      <c r="A8147" s="3"/>
      <c r="B8147" s="4"/>
      <c r="C8147" s="3"/>
      <c r="D8147" s="3">
        <f t="shared" si="315"/>
        <v>5200</v>
      </c>
      <c r="E8147" s="3">
        <v>440</v>
      </c>
      <c r="F8147" s="3">
        <f t="shared" si="314"/>
        <v>435.63418129778466</v>
      </c>
    </row>
    <row r="8148" spans="1:6" x14ac:dyDescent="0.3">
      <c r="A8148" s="3"/>
      <c r="B8148" s="4"/>
      <c r="C8148" s="3"/>
      <c r="D8148" s="3">
        <f t="shared" si="315"/>
        <v>5300</v>
      </c>
      <c r="E8148" s="3">
        <v>425</v>
      </c>
      <c r="F8148" s="3">
        <f t="shared" si="314"/>
        <v>428.87499710369752</v>
      </c>
    </row>
    <row r="8149" spans="1:6" x14ac:dyDescent="0.3">
      <c r="A8149" s="3"/>
      <c r="B8149" s="4"/>
      <c r="C8149" s="3"/>
      <c r="D8149" s="3">
        <f t="shared" si="315"/>
        <v>5400</v>
      </c>
      <c r="E8149" s="3">
        <v>420</v>
      </c>
      <c r="F8149" s="3">
        <f t="shared" si="314"/>
        <v>431.82619020252423</v>
      </c>
    </row>
    <row r="8150" spans="1:6" x14ac:dyDescent="0.3">
      <c r="A8150" s="3"/>
      <c r="B8150" s="4"/>
      <c r="C8150" s="3"/>
      <c r="D8150" s="3">
        <f t="shared" si="315"/>
        <v>5500</v>
      </c>
      <c r="E8150" s="3">
        <v>415</v>
      </c>
      <c r="F8150" s="3">
        <f t="shared" si="314"/>
        <v>434.58698374658809</v>
      </c>
    </row>
    <row r="8151" spans="1:6" x14ac:dyDescent="0.3">
      <c r="A8151" s="3"/>
      <c r="B8151" s="4"/>
      <c r="C8151" s="3"/>
      <c r="D8151" s="3">
        <f t="shared" si="315"/>
        <v>5600</v>
      </c>
      <c r="E8151" s="3"/>
      <c r="F8151" s="3">
        <f t="shared" si="314"/>
        <v>0</v>
      </c>
    </row>
    <row r="8152" spans="1:6" x14ac:dyDescent="0.3">
      <c r="A8152" s="3"/>
      <c r="B8152" s="4"/>
      <c r="C8152" s="3"/>
      <c r="D8152" s="3">
        <f t="shared" si="315"/>
        <v>5700</v>
      </c>
      <c r="E8152" s="3"/>
      <c r="F8152" s="3">
        <f t="shared" si="314"/>
        <v>0</v>
      </c>
    </row>
    <row r="8153" spans="1:6" x14ac:dyDescent="0.3">
      <c r="A8153" s="3"/>
      <c r="B8153" s="4"/>
      <c r="C8153" s="3"/>
      <c r="D8153" s="3">
        <f t="shared" si="315"/>
        <v>5800</v>
      </c>
      <c r="E8153" s="3"/>
      <c r="F8153" s="3">
        <f t="shared" si="314"/>
        <v>0</v>
      </c>
    </row>
    <row r="8154" spans="1:6" x14ac:dyDescent="0.3">
      <c r="A8154" s="3"/>
      <c r="B8154" s="4"/>
      <c r="C8154" s="3"/>
      <c r="D8154" s="3">
        <f t="shared" si="315"/>
        <v>5900</v>
      </c>
      <c r="E8154" s="3"/>
      <c r="F8154" s="3">
        <f t="shared" si="314"/>
        <v>0</v>
      </c>
    </row>
    <row r="8155" spans="1:6" x14ac:dyDescent="0.3">
      <c r="A8155" s="3"/>
      <c r="B8155" s="4"/>
      <c r="C8155" s="3"/>
      <c r="D8155" s="3">
        <f t="shared" si="315"/>
        <v>6000</v>
      </c>
      <c r="E8155" s="3"/>
      <c r="F8155" s="3">
        <f t="shared" si="314"/>
        <v>0</v>
      </c>
    </row>
    <row r="8156" spans="1:6" x14ac:dyDescent="0.3">
      <c r="A8156" s="3"/>
      <c r="B8156" s="4"/>
      <c r="C8156" s="3"/>
      <c r="D8156" s="3">
        <f t="shared" si="315"/>
        <v>6100</v>
      </c>
      <c r="E8156" s="3"/>
      <c r="F8156" s="3">
        <f t="shared" si="314"/>
        <v>0</v>
      </c>
    </row>
    <row r="8157" spans="1:6" x14ac:dyDescent="0.3">
      <c r="A8157" s="3"/>
      <c r="B8157" s="4"/>
      <c r="C8157" s="3"/>
      <c r="D8157" s="3">
        <f t="shared" si="315"/>
        <v>6200</v>
      </c>
      <c r="E8157" s="3"/>
      <c r="F8157" s="3">
        <f t="shared" si="314"/>
        <v>0</v>
      </c>
    </row>
    <row r="8158" spans="1:6" x14ac:dyDescent="0.3">
      <c r="A8158" s="3"/>
      <c r="B8158" s="4"/>
      <c r="C8158" s="3"/>
      <c r="D8158" s="3">
        <f t="shared" si="315"/>
        <v>6300</v>
      </c>
      <c r="E8158" s="3"/>
      <c r="F8158" s="3">
        <f t="shared" si="314"/>
        <v>0</v>
      </c>
    </row>
    <row r="8159" spans="1:6" x14ac:dyDescent="0.3">
      <c r="A8159" s="3"/>
      <c r="B8159" s="4"/>
      <c r="C8159" s="3"/>
      <c r="D8159" s="3">
        <f t="shared" si="315"/>
        <v>6400</v>
      </c>
      <c r="E8159" s="3"/>
      <c r="F8159" s="3">
        <f t="shared" si="314"/>
        <v>0</v>
      </c>
    </row>
    <row r="8160" spans="1:6" x14ac:dyDescent="0.3">
      <c r="A8160" s="3"/>
      <c r="B8160" s="4"/>
      <c r="C8160" s="3"/>
      <c r="D8160" s="3">
        <f t="shared" si="315"/>
        <v>6500</v>
      </c>
      <c r="E8160" s="3"/>
      <c r="F8160" s="3">
        <f t="shared" si="314"/>
        <v>0</v>
      </c>
    </row>
    <row r="8161" spans="1:6" x14ac:dyDescent="0.3">
      <c r="A8161" s="3"/>
      <c r="B8161" s="4"/>
      <c r="C8161" s="3"/>
      <c r="D8161" s="3">
        <f t="shared" si="315"/>
        <v>6600</v>
      </c>
      <c r="E8161" s="3"/>
      <c r="F8161" s="3">
        <f t="shared" si="314"/>
        <v>0</v>
      </c>
    </row>
    <row r="8162" spans="1:6" x14ac:dyDescent="0.3">
      <c r="A8162" s="3"/>
      <c r="B8162" s="4"/>
      <c r="C8162" s="3"/>
      <c r="D8162" s="3">
        <f t="shared" si="315"/>
        <v>6700</v>
      </c>
      <c r="E8162" s="3"/>
      <c r="F8162" s="3">
        <f t="shared" si="314"/>
        <v>0</v>
      </c>
    </row>
    <row r="8163" spans="1:6" x14ac:dyDescent="0.3">
      <c r="A8163" s="3"/>
      <c r="B8163" s="4"/>
      <c r="C8163" s="3"/>
      <c r="D8163" s="3">
        <f t="shared" si="315"/>
        <v>6800</v>
      </c>
      <c r="E8163" s="3"/>
      <c r="F8163" s="3">
        <f t="shared" si="314"/>
        <v>0</v>
      </c>
    </row>
    <row r="8164" spans="1:6" x14ac:dyDescent="0.3">
      <c r="A8164" s="3"/>
      <c r="B8164" s="4"/>
      <c r="C8164" s="3"/>
      <c r="D8164" s="3">
        <f t="shared" si="315"/>
        <v>6900</v>
      </c>
      <c r="E8164" s="3"/>
      <c r="F8164" s="3">
        <f t="shared" si="314"/>
        <v>0</v>
      </c>
    </row>
    <row r="8165" spans="1:6" x14ac:dyDescent="0.3">
      <c r="A8165" s="3"/>
      <c r="B8165" s="4"/>
      <c r="C8165" s="3"/>
      <c r="D8165" s="3">
        <f t="shared" si="315"/>
        <v>7000</v>
      </c>
      <c r="E8165" s="3"/>
      <c r="F8165" s="3">
        <f t="shared" si="314"/>
        <v>0</v>
      </c>
    </row>
    <row r="8166" spans="1:6" x14ac:dyDescent="0.3">
      <c r="A8166" s="3"/>
      <c r="B8166" s="4" t="s">
        <v>84</v>
      </c>
      <c r="C8166" s="3" t="s">
        <v>117</v>
      </c>
      <c r="D8166" s="3" t="s">
        <v>272</v>
      </c>
      <c r="E8166" s="3">
        <v>4.25</v>
      </c>
    </row>
    <row r="8167" spans="1:6" x14ac:dyDescent="0.3">
      <c r="A8167" s="3"/>
      <c r="B8167" s="4"/>
      <c r="C8167" s="3">
        <v>10.199999999999999</v>
      </c>
      <c r="D8167" s="3" t="s">
        <v>273</v>
      </c>
      <c r="E8167" s="3">
        <v>4.1550000000000002</v>
      </c>
    </row>
    <row r="8168" spans="1:6" x14ac:dyDescent="0.3">
      <c r="A8168" s="3"/>
      <c r="B8168" s="4"/>
      <c r="C8168" s="3"/>
      <c r="D8168" s="4" t="s">
        <v>274</v>
      </c>
      <c r="E8168" s="3">
        <v>2.0699999999999998</v>
      </c>
    </row>
    <row r="8169" spans="1:6" x14ac:dyDescent="0.3">
      <c r="A8169" s="3"/>
      <c r="B8169" s="4"/>
      <c r="C8169" s="3"/>
      <c r="D8169" s="4" t="s">
        <v>275</v>
      </c>
      <c r="E8169" s="3">
        <v>224</v>
      </c>
    </row>
    <row r="8170" spans="1:6" x14ac:dyDescent="0.3">
      <c r="A8170" s="3"/>
      <c r="B8170" s="4"/>
      <c r="C8170" s="3"/>
      <c r="D8170" s="4" t="s">
        <v>276</v>
      </c>
      <c r="E8170" s="3">
        <v>0.48499999999999999</v>
      </c>
    </row>
    <row r="8171" spans="1:6" ht="28.8" x14ac:dyDescent="0.3">
      <c r="A8171" s="3"/>
      <c r="B8171" s="4"/>
      <c r="C8171" s="3"/>
      <c r="D8171" s="4" t="s">
        <v>277</v>
      </c>
      <c r="E8171" s="3">
        <v>461</v>
      </c>
    </row>
    <row r="8172" spans="1:6" x14ac:dyDescent="0.3">
      <c r="A8172" s="3"/>
      <c r="B8172" s="4"/>
      <c r="C8172" s="3"/>
      <c r="D8172" s="3">
        <v>2500</v>
      </c>
      <c r="E8172" s="3">
        <v>488</v>
      </c>
      <c r="F8172" s="3">
        <f>E8172*D8172*2*PI()/60/550</f>
        <v>232.28745681088165</v>
      </c>
    </row>
    <row r="8173" spans="1:6" x14ac:dyDescent="0.3">
      <c r="A8173" s="3"/>
      <c r="B8173" s="4"/>
      <c r="C8173" s="3"/>
      <c r="D8173" s="3">
        <f>2600</f>
        <v>2600</v>
      </c>
      <c r="E8173" s="3"/>
      <c r="F8173" s="3">
        <f t="shared" ref="F8173:F8217" si="316">E8173*D8173*2*PI()/60/550</f>
        <v>0</v>
      </c>
    </row>
    <row r="8174" spans="1:6" x14ac:dyDescent="0.3">
      <c r="A8174" s="3"/>
      <c r="B8174" s="4"/>
      <c r="C8174" s="3"/>
      <c r="D8174" s="3">
        <f t="shared" ref="D8174:D8217" si="317">D8173+100</f>
        <v>2700</v>
      </c>
      <c r="E8174" s="3">
        <v>482</v>
      </c>
      <c r="F8174" s="3">
        <f t="shared" si="316"/>
        <v>247.7859805685913</v>
      </c>
    </row>
    <row r="8175" spans="1:6" x14ac:dyDescent="0.3">
      <c r="A8175" s="3"/>
      <c r="B8175" s="4"/>
      <c r="C8175" s="3"/>
      <c r="D8175" s="3">
        <f t="shared" si="317"/>
        <v>2800</v>
      </c>
      <c r="E8175" s="3"/>
      <c r="F8175" s="3">
        <f t="shared" si="316"/>
        <v>0</v>
      </c>
    </row>
    <row r="8176" spans="1:6" x14ac:dyDescent="0.3">
      <c r="A8176" s="3"/>
      <c r="B8176" s="4"/>
      <c r="C8176" s="3"/>
      <c r="D8176" s="3">
        <f t="shared" si="317"/>
        <v>2900</v>
      </c>
      <c r="E8176" s="3">
        <v>470</v>
      </c>
      <c r="F8176" s="3">
        <f t="shared" si="316"/>
        <v>259.51459314199326</v>
      </c>
    </row>
    <row r="8177" spans="1:6" x14ac:dyDescent="0.3">
      <c r="A8177" s="3"/>
      <c r="B8177" s="4"/>
      <c r="C8177" s="3"/>
      <c r="D8177" s="3">
        <f>D8176+100</f>
        <v>3000</v>
      </c>
      <c r="E8177" s="3"/>
      <c r="F8177" s="3">
        <f t="shared" si="316"/>
        <v>0</v>
      </c>
    </row>
    <row r="8178" spans="1:6" x14ac:dyDescent="0.3">
      <c r="A8178" s="3"/>
      <c r="B8178" s="4"/>
      <c r="C8178" s="3"/>
      <c r="D8178" s="3">
        <f t="shared" si="317"/>
        <v>3100</v>
      </c>
      <c r="E8178" s="3">
        <v>468</v>
      </c>
      <c r="F8178" s="3">
        <f t="shared" si="316"/>
        <v>276.23167405018614</v>
      </c>
    </row>
    <row r="8179" spans="1:6" x14ac:dyDescent="0.3">
      <c r="A8179" s="3"/>
      <c r="B8179" s="4"/>
      <c r="C8179" s="3"/>
      <c r="D8179" s="3">
        <f t="shared" si="317"/>
        <v>3200</v>
      </c>
      <c r="E8179" s="3"/>
      <c r="F8179" s="3">
        <f t="shared" si="316"/>
        <v>0</v>
      </c>
    </row>
    <row r="8180" spans="1:6" x14ac:dyDescent="0.3">
      <c r="A8180" s="3"/>
      <c r="B8180" s="4"/>
      <c r="C8180" s="3"/>
      <c r="D8180" s="3">
        <f t="shared" si="317"/>
        <v>3300</v>
      </c>
      <c r="E8180" s="3">
        <v>484</v>
      </c>
      <c r="F8180" s="3">
        <f t="shared" si="316"/>
        <v>304.10616886749199</v>
      </c>
    </row>
    <row r="8181" spans="1:6" x14ac:dyDescent="0.3">
      <c r="A8181" s="3"/>
      <c r="B8181" s="4"/>
      <c r="C8181" s="3"/>
      <c r="D8181" s="3">
        <f t="shared" si="317"/>
        <v>3400</v>
      </c>
      <c r="E8181" s="3"/>
      <c r="F8181" s="3">
        <f t="shared" si="316"/>
        <v>0</v>
      </c>
    </row>
    <row r="8182" spans="1:6" x14ac:dyDescent="0.3">
      <c r="A8182" s="3"/>
      <c r="B8182" s="4"/>
      <c r="C8182" s="3"/>
      <c r="D8182" s="3">
        <f t="shared" si="317"/>
        <v>3500</v>
      </c>
      <c r="E8182" s="3">
        <v>499</v>
      </c>
      <c r="F8182" s="3">
        <f t="shared" si="316"/>
        <v>332.5328223936105</v>
      </c>
    </row>
    <row r="8183" spans="1:6" x14ac:dyDescent="0.3">
      <c r="A8183" s="3"/>
      <c r="B8183" s="4"/>
      <c r="C8183" s="3"/>
      <c r="D8183" s="3">
        <f t="shared" si="317"/>
        <v>3600</v>
      </c>
      <c r="E8183" s="3"/>
      <c r="F8183" s="3">
        <f t="shared" si="316"/>
        <v>0</v>
      </c>
    </row>
    <row r="8184" spans="1:6" x14ac:dyDescent="0.3">
      <c r="A8184" s="3"/>
      <c r="B8184" s="4"/>
      <c r="C8184" s="3"/>
      <c r="D8184" s="3">
        <f t="shared" si="317"/>
        <v>3700</v>
      </c>
      <c r="E8184" s="3">
        <v>511</v>
      </c>
      <c r="F8184" s="3">
        <f t="shared" si="316"/>
        <v>359.98843819043771</v>
      </c>
    </row>
    <row r="8185" spans="1:6" x14ac:dyDescent="0.3">
      <c r="A8185" s="3"/>
      <c r="B8185" s="4"/>
      <c r="C8185" s="3"/>
      <c r="D8185" s="3">
        <f t="shared" si="317"/>
        <v>3800</v>
      </c>
      <c r="E8185" s="3"/>
      <c r="F8185" s="3">
        <f t="shared" si="316"/>
        <v>0</v>
      </c>
    </row>
    <row r="8186" spans="1:6" x14ac:dyDescent="0.3">
      <c r="A8186" s="3"/>
      <c r="B8186" s="4"/>
      <c r="C8186" s="3"/>
      <c r="D8186" s="3">
        <f t="shared" si="317"/>
        <v>3900</v>
      </c>
      <c r="E8186" s="3">
        <v>493</v>
      </c>
      <c r="F8186" s="3">
        <f t="shared" si="316"/>
        <v>366.08122394285425</v>
      </c>
    </row>
    <row r="8187" spans="1:6" x14ac:dyDescent="0.3">
      <c r="A8187" s="3"/>
      <c r="B8187" s="4"/>
      <c r="C8187" s="3"/>
      <c r="D8187" s="3">
        <f t="shared" si="317"/>
        <v>4000</v>
      </c>
      <c r="E8187" s="3"/>
      <c r="F8187" s="3">
        <f t="shared" si="316"/>
        <v>0</v>
      </c>
    </row>
    <row r="8188" spans="1:6" x14ac:dyDescent="0.3">
      <c r="A8188" s="3"/>
      <c r="B8188" s="4"/>
      <c r="C8188" s="3"/>
      <c r="D8188" s="3">
        <f t="shared" si="317"/>
        <v>4100</v>
      </c>
      <c r="E8188" s="3">
        <v>473</v>
      </c>
      <c r="F8188" s="3">
        <f t="shared" si="316"/>
        <v>369.24185655192036</v>
      </c>
    </row>
    <row r="8189" spans="1:6" x14ac:dyDescent="0.3">
      <c r="A8189" s="3"/>
      <c r="B8189" s="4"/>
      <c r="C8189" s="3"/>
      <c r="D8189" s="3">
        <f t="shared" si="317"/>
        <v>4200</v>
      </c>
      <c r="E8189" s="3"/>
      <c r="F8189" s="3">
        <f t="shared" si="316"/>
        <v>0</v>
      </c>
    </row>
    <row r="8190" spans="1:6" x14ac:dyDescent="0.3">
      <c r="A8190" s="3"/>
      <c r="B8190" s="4"/>
      <c r="C8190" s="3"/>
      <c r="D8190" s="3">
        <f t="shared" si="317"/>
        <v>4300</v>
      </c>
      <c r="E8190" s="3">
        <v>475</v>
      </c>
      <c r="F8190" s="3">
        <f t="shared" si="316"/>
        <v>388.89109060346379</v>
      </c>
    </row>
    <row r="8191" spans="1:6" x14ac:dyDescent="0.3">
      <c r="A8191" s="3"/>
      <c r="B8191" s="4"/>
      <c r="C8191" s="3"/>
      <c r="D8191" s="3">
        <f t="shared" si="317"/>
        <v>4400</v>
      </c>
      <c r="E8191" s="3"/>
      <c r="F8191" s="3">
        <f t="shared" si="316"/>
        <v>0</v>
      </c>
    </row>
    <row r="8192" spans="1:6" x14ac:dyDescent="0.3">
      <c r="A8192" s="3"/>
      <c r="B8192" s="4"/>
      <c r="C8192" s="3"/>
      <c r="D8192" s="3">
        <f t="shared" si="317"/>
        <v>4500</v>
      </c>
      <c r="E8192" s="3">
        <v>498</v>
      </c>
      <c r="F8192" s="3">
        <f t="shared" si="316"/>
        <v>426.68540222392278</v>
      </c>
    </row>
    <row r="8193" spans="1:6" x14ac:dyDescent="0.3">
      <c r="A8193" s="3"/>
      <c r="B8193" s="4"/>
      <c r="C8193" s="3"/>
      <c r="D8193" s="3">
        <f t="shared" si="317"/>
        <v>4600</v>
      </c>
      <c r="E8193" s="3"/>
      <c r="F8193" s="3">
        <f t="shared" si="316"/>
        <v>0</v>
      </c>
    </row>
    <row r="8194" spans="1:6" x14ac:dyDescent="0.3">
      <c r="A8194" s="3"/>
      <c r="B8194" s="4"/>
      <c r="C8194" s="3"/>
      <c r="D8194" s="3">
        <f t="shared" si="317"/>
        <v>4700</v>
      </c>
      <c r="E8194" s="3">
        <v>492</v>
      </c>
      <c r="F8194" s="3">
        <f t="shared" si="316"/>
        <v>440.27993043400232</v>
      </c>
    </row>
    <row r="8195" spans="1:6" x14ac:dyDescent="0.3">
      <c r="A8195" s="3"/>
      <c r="B8195" s="4"/>
      <c r="C8195" s="3"/>
      <c r="D8195" s="3">
        <f t="shared" si="317"/>
        <v>4800</v>
      </c>
      <c r="E8195" s="3"/>
      <c r="F8195" s="3">
        <f t="shared" si="316"/>
        <v>0</v>
      </c>
    </row>
    <row r="8196" spans="1:6" x14ac:dyDescent="0.3">
      <c r="A8196" s="3"/>
      <c r="B8196" s="4"/>
      <c r="C8196" s="3"/>
      <c r="D8196" s="3">
        <f t="shared" si="317"/>
        <v>4900</v>
      </c>
      <c r="E8196" s="3">
        <v>473</v>
      </c>
      <c r="F8196" s="3">
        <f t="shared" si="316"/>
        <v>441.2890480742463</v>
      </c>
    </row>
    <row r="8197" spans="1:6" x14ac:dyDescent="0.3">
      <c r="A8197" s="3"/>
      <c r="B8197" s="4"/>
      <c r="C8197" s="3"/>
      <c r="D8197" s="3">
        <f t="shared" si="317"/>
        <v>5000</v>
      </c>
      <c r="E8197" s="3"/>
      <c r="F8197" s="3">
        <f t="shared" si="316"/>
        <v>0</v>
      </c>
    </row>
    <row r="8198" spans="1:6" x14ac:dyDescent="0.3">
      <c r="A8198" s="3"/>
      <c r="B8198" s="4"/>
      <c r="C8198" s="3"/>
      <c r="D8198" s="3">
        <f t="shared" si="317"/>
        <v>5100</v>
      </c>
      <c r="E8198" s="3">
        <v>456</v>
      </c>
      <c r="F8198" s="3">
        <f t="shared" si="316"/>
        <v>442.79320455687412</v>
      </c>
    </row>
    <row r="8199" spans="1:6" x14ac:dyDescent="0.3">
      <c r="A8199" s="3"/>
      <c r="B8199" s="4"/>
      <c r="C8199" s="3"/>
      <c r="D8199" s="3">
        <f t="shared" si="317"/>
        <v>5200</v>
      </c>
      <c r="E8199" s="3"/>
      <c r="F8199" s="3">
        <f t="shared" si="316"/>
        <v>0</v>
      </c>
    </row>
    <row r="8200" spans="1:6" x14ac:dyDescent="0.3">
      <c r="A8200" s="3"/>
      <c r="B8200" s="4"/>
      <c r="C8200" s="3"/>
      <c r="D8200" s="3">
        <f t="shared" si="317"/>
        <v>5300</v>
      </c>
      <c r="E8200" s="3">
        <v>423</v>
      </c>
      <c r="F8200" s="3">
        <f t="shared" si="316"/>
        <v>426.85676182320952</v>
      </c>
    </row>
    <row r="8201" spans="1:6" x14ac:dyDescent="0.3">
      <c r="A8201" s="3"/>
      <c r="B8201" s="4"/>
      <c r="C8201" s="3"/>
      <c r="D8201" s="3">
        <f t="shared" si="317"/>
        <v>5400</v>
      </c>
      <c r="E8201" s="3"/>
      <c r="F8201" s="3">
        <f t="shared" si="316"/>
        <v>0</v>
      </c>
    </row>
    <row r="8202" spans="1:6" x14ac:dyDescent="0.3">
      <c r="A8202" s="3"/>
      <c r="B8202" s="4"/>
      <c r="C8202" s="3"/>
      <c r="D8202" s="3">
        <f t="shared" si="317"/>
        <v>5500</v>
      </c>
      <c r="E8202" s="3">
        <v>408</v>
      </c>
      <c r="F8202" s="3">
        <f t="shared" si="316"/>
        <v>427.25660088821184</v>
      </c>
    </row>
    <row r="8203" spans="1:6" x14ac:dyDescent="0.3">
      <c r="A8203" s="3"/>
      <c r="B8203" s="4"/>
      <c r="C8203" s="3"/>
      <c r="D8203" s="3">
        <f t="shared" si="317"/>
        <v>5600</v>
      </c>
      <c r="E8203" s="3"/>
      <c r="F8203" s="3">
        <f t="shared" si="316"/>
        <v>0</v>
      </c>
    </row>
    <row r="8204" spans="1:6" x14ac:dyDescent="0.3">
      <c r="A8204" s="3"/>
      <c r="B8204" s="4"/>
      <c r="C8204" s="3"/>
      <c r="D8204" s="3">
        <f t="shared" si="317"/>
        <v>5700</v>
      </c>
      <c r="E8204" s="3"/>
      <c r="F8204" s="3">
        <f t="shared" si="316"/>
        <v>0</v>
      </c>
    </row>
    <row r="8205" spans="1:6" x14ac:dyDescent="0.3">
      <c r="A8205" s="3"/>
      <c r="B8205" s="4"/>
      <c r="C8205" s="3"/>
      <c r="D8205" s="3">
        <f t="shared" si="317"/>
        <v>5800</v>
      </c>
      <c r="E8205" s="3"/>
      <c r="F8205" s="3">
        <f t="shared" si="316"/>
        <v>0</v>
      </c>
    </row>
    <row r="8206" spans="1:6" x14ac:dyDescent="0.3">
      <c r="A8206" s="3"/>
      <c r="B8206" s="4"/>
      <c r="C8206" s="3"/>
      <c r="D8206" s="3">
        <f t="shared" si="317"/>
        <v>5900</v>
      </c>
      <c r="E8206" s="3"/>
      <c r="F8206" s="3">
        <f t="shared" si="316"/>
        <v>0</v>
      </c>
    </row>
    <row r="8207" spans="1:6" x14ac:dyDescent="0.3">
      <c r="A8207" s="3"/>
      <c r="B8207" s="4"/>
      <c r="C8207" s="3"/>
      <c r="D8207" s="3">
        <f t="shared" si="317"/>
        <v>6000</v>
      </c>
      <c r="E8207" s="3"/>
      <c r="F8207" s="3">
        <f t="shared" si="316"/>
        <v>0</v>
      </c>
    </row>
    <row r="8208" spans="1:6" x14ac:dyDescent="0.3">
      <c r="A8208" s="3"/>
      <c r="B8208" s="4"/>
      <c r="C8208" s="3"/>
      <c r="D8208" s="3">
        <f t="shared" si="317"/>
        <v>6100</v>
      </c>
      <c r="E8208" s="3"/>
      <c r="F8208" s="3">
        <f t="shared" si="316"/>
        <v>0</v>
      </c>
    </row>
    <row r="8209" spans="1:6" x14ac:dyDescent="0.3">
      <c r="A8209" s="3"/>
      <c r="B8209" s="4"/>
      <c r="C8209" s="3"/>
      <c r="D8209" s="3">
        <f t="shared" si="317"/>
        <v>6200</v>
      </c>
      <c r="E8209" s="3"/>
      <c r="F8209" s="3">
        <f t="shared" si="316"/>
        <v>0</v>
      </c>
    </row>
    <row r="8210" spans="1:6" x14ac:dyDescent="0.3">
      <c r="A8210" s="3"/>
      <c r="B8210" s="4"/>
      <c r="C8210" s="3"/>
      <c r="D8210" s="3">
        <f t="shared" si="317"/>
        <v>6300</v>
      </c>
      <c r="E8210" s="3"/>
      <c r="F8210" s="3">
        <f t="shared" si="316"/>
        <v>0</v>
      </c>
    </row>
    <row r="8211" spans="1:6" x14ac:dyDescent="0.3">
      <c r="A8211" s="3"/>
      <c r="B8211" s="4"/>
      <c r="C8211" s="3"/>
      <c r="D8211" s="3">
        <f t="shared" si="317"/>
        <v>6400</v>
      </c>
      <c r="E8211" s="3"/>
      <c r="F8211" s="3">
        <f t="shared" si="316"/>
        <v>0</v>
      </c>
    </row>
    <row r="8212" spans="1:6" x14ac:dyDescent="0.3">
      <c r="A8212" s="3"/>
      <c r="B8212" s="4"/>
      <c r="C8212" s="3"/>
      <c r="D8212" s="3">
        <f t="shared" si="317"/>
        <v>6500</v>
      </c>
      <c r="E8212" s="3"/>
      <c r="F8212" s="3">
        <f t="shared" si="316"/>
        <v>0</v>
      </c>
    </row>
    <row r="8213" spans="1:6" x14ac:dyDescent="0.3">
      <c r="A8213" s="3"/>
      <c r="B8213" s="4"/>
      <c r="C8213" s="3"/>
      <c r="D8213" s="3">
        <f t="shared" si="317"/>
        <v>6600</v>
      </c>
      <c r="E8213" s="3"/>
      <c r="F8213" s="3">
        <f t="shared" si="316"/>
        <v>0</v>
      </c>
    </row>
    <row r="8214" spans="1:6" x14ac:dyDescent="0.3">
      <c r="A8214" s="3"/>
      <c r="B8214" s="4"/>
      <c r="C8214" s="3"/>
      <c r="D8214" s="3">
        <f t="shared" si="317"/>
        <v>6700</v>
      </c>
      <c r="E8214" s="3"/>
      <c r="F8214" s="3">
        <f t="shared" si="316"/>
        <v>0</v>
      </c>
    </row>
    <row r="8215" spans="1:6" x14ac:dyDescent="0.3">
      <c r="A8215" s="3"/>
      <c r="B8215" s="4"/>
      <c r="C8215" s="3"/>
      <c r="D8215" s="3">
        <f t="shared" si="317"/>
        <v>6800</v>
      </c>
      <c r="E8215" s="3"/>
      <c r="F8215" s="3">
        <f t="shared" si="316"/>
        <v>0</v>
      </c>
    </row>
    <row r="8216" spans="1:6" x14ac:dyDescent="0.3">
      <c r="A8216" s="3"/>
      <c r="B8216" s="4"/>
      <c r="C8216" s="3"/>
      <c r="D8216" s="3">
        <f t="shared" si="317"/>
        <v>6900</v>
      </c>
      <c r="E8216" s="3"/>
      <c r="F8216" s="3">
        <f t="shared" si="316"/>
        <v>0</v>
      </c>
    </row>
    <row r="8217" spans="1:6" x14ac:dyDescent="0.3">
      <c r="A8217" s="3"/>
      <c r="B8217" s="4"/>
      <c r="C8217" s="3"/>
      <c r="D8217" s="3">
        <f t="shared" si="317"/>
        <v>7000</v>
      </c>
      <c r="E8217" s="3"/>
      <c r="F8217" s="3">
        <f t="shared" si="316"/>
        <v>0</v>
      </c>
    </row>
    <row r="8218" spans="1:6" x14ac:dyDescent="0.3">
      <c r="A8218" s="3"/>
      <c r="B8218" s="4" t="s">
        <v>84</v>
      </c>
      <c r="C8218" s="3" t="s">
        <v>340</v>
      </c>
      <c r="D8218" s="3" t="s">
        <v>272</v>
      </c>
      <c r="E8218" s="3">
        <v>3.6219999999999999</v>
      </c>
    </row>
    <row r="8219" spans="1:6" x14ac:dyDescent="0.3">
      <c r="A8219" s="3"/>
      <c r="B8219" s="4"/>
      <c r="C8219" s="3"/>
      <c r="D8219" s="3" t="s">
        <v>273</v>
      </c>
      <c r="E8219" s="3">
        <v>4.0650000000000004</v>
      </c>
    </row>
    <row r="8220" spans="1:6" x14ac:dyDescent="0.3">
      <c r="A8220" s="3"/>
      <c r="B8220" s="4"/>
      <c r="C8220" s="3"/>
      <c r="D8220" s="4" t="s">
        <v>274</v>
      </c>
      <c r="E8220" s="3">
        <v>2.16</v>
      </c>
    </row>
    <row r="8221" spans="1:6" x14ac:dyDescent="0.3">
      <c r="A8221" s="3"/>
      <c r="B8221" s="4"/>
      <c r="C8221" s="3"/>
      <c r="D8221" s="4" t="s">
        <v>275</v>
      </c>
      <c r="E8221" s="3">
        <v>231</v>
      </c>
    </row>
    <row r="8222" spans="1:6" x14ac:dyDescent="0.3">
      <c r="A8222" s="3"/>
      <c r="B8222" s="4"/>
      <c r="C8222" s="3"/>
      <c r="D8222" s="4" t="s">
        <v>276</v>
      </c>
      <c r="E8222" s="3">
        <v>0.61699999999999999</v>
      </c>
    </row>
    <row r="8223" spans="1:6" ht="28.8" x14ac:dyDescent="0.3">
      <c r="A8223" s="3"/>
      <c r="B8223" s="4"/>
      <c r="C8223" s="3"/>
      <c r="D8223" s="4" t="s">
        <v>277</v>
      </c>
      <c r="E8223" s="3">
        <v>367</v>
      </c>
    </row>
    <row r="8224" spans="1:6" x14ac:dyDescent="0.3">
      <c r="A8224" s="3"/>
      <c r="B8224" s="4"/>
      <c r="C8224" s="3"/>
      <c r="D8224" s="3">
        <v>2500</v>
      </c>
      <c r="E8224" s="3"/>
      <c r="F8224" s="3">
        <f>E8224*D8224*2*PI()/60/550</f>
        <v>0</v>
      </c>
    </row>
    <row r="8225" spans="1:6" x14ac:dyDescent="0.3">
      <c r="A8225" s="3"/>
      <c r="B8225" s="4"/>
      <c r="C8225" s="3"/>
      <c r="D8225" s="3">
        <f>2600</f>
        <v>2600</v>
      </c>
      <c r="E8225" s="3"/>
      <c r="F8225" s="3">
        <f t="shared" ref="F8225:F8269" si="318">E8225*D8225*2*PI()/60/550</f>
        <v>0</v>
      </c>
    </row>
    <row r="8226" spans="1:6" x14ac:dyDescent="0.3">
      <c r="A8226" s="3"/>
      <c r="B8226" s="4"/>
      <c r="C8226" s="3"/>
      <c r="D8226" s="3">
        <f t="shared" ref="D8226:D8269" si="319">D8225+100</f>
        <v>2700</v>
      </c>
      <c r="E8226" s="3"/>
      <c r="F8226" s="3">
        <f t="shared" si="318"/>
        <v>0</v>
      </c>
    </row>
    <row r="8227" spans="1:6" x14ac:dyDescent="0.3">
      <c r="A8227" s="3"/>
      <c r="B8227" s="4"/>
      <c r="C8227" s="3"/>
      <c r="D8227" s="3">
        <f t="shared" si="319"/>
        <v>2800</v>
      </c>
      <c r="E8227" s="3"/>
      <c r="F8227" s="3">
        <f t="shared" si="318"/>
        <v>0</v>
      </c>
    </row>
    <row r="8228" spans="1:6" x14ac:dyDescent="0.3">
      <c r="A8228" s="3"/>
      <c r="B8228" s="4"/>
      <c r="C8228" s="3"/>
      <c r="D8228" s="3">
        <f t="shared" si="319"/>
        <v>2900</v>
      </c>
      <c r="E8228" s="3"/>
      <c r="F8228" s="3">
        <f t="shared" si="318"/>
        <v>0</v>
      </c>
    </row>
    <row r="8229" spans="1:6" x14ac:dyDescent="0.3">
      <c r="A8229" s="3"/>
      <c r="B8229" s="4"/>
      <c r="C8229" s="3"/>
      <c r="D8229" s="3">
        <f>D8228+100</f>
        <v>3000</v>
      </c>
      <c r="E8229" s="3"/>
      <c r="F8229" s="3">
        <f t="shared" si="318"/>
        <v>0</v>
      </c>
    </row>
    <row r="8230" spans="1:6" x14ac:dyDescent="0.3">
      <c r="A8230" s="3"/>
      <c r="B8230" s="4"/>
      <c r="C8230" s="3"/>
      <c r="D8230" s="3">
        <f t="shared" si="319"/>
        <v>3100</v>
      </c>
      <c r="E8230" s="3">
        <v>431</v>
      </c>
      <c r="F8230" s="3">
        <f t="shared" si="318"/>
        <v>254.39284511886802</v>
      </c>
    </row>
    <row r="8231" spans="1:6" x14ac:dyDescent="0.3">
      <c r="A8231" s="3"/>
      <c r="B8231" s="4"/>
      <c r="C8231" s="3"/>
      <c r="D8231" s="3">
        <f t="shared" si="319"/>
        <v>3200</v>
      </c>
      <c r="E8231" s="3"/>
      <c r="F8231" s="3">
        <f t="shared" si="318"/>
        <v>0</v>
      </c>
    </row>
    <row r="8232" spans="1:6" x14ac:dyDescent="0.3">
      <c r="A8232" s="3"/>
      <c r="B8232" s="4"/>
      <c r="C8232" s="3"/>
      <c r="D8232" s="3">
        <f t="shared" si="319"/>
        <v>3300</v>
      </c>
      <c r="E8232" s="3">
        <v>435</v>
      </c>
      <c r="F8232" s="3">
        <f t="shared" si="318"/>
        <v>273.31856086231198</v>
      </c>
    </row>
    <row r="8233" spans="1:6" x14ac:dyDescent="0.3">
      <c r="A8233" s="3"/>
      <c r="B8233" s="4"/>
      <c r="C8233" s="3"/>
      <c r="D8233" s="3">
        <f t="shared" si="319"/>
        <v>3400</v>
      </c>
      <c r="E8233" s="3"/>
      <c r="F8233" s="3">
        <f t="shared" si="318"/>
        <v>0</v>
      </c>
    </row>
    <row r="8234" spans="1:6" x14ac:dyDescent="0.3">
      <c r="A8234" s="3"/>
      <c r="B8234" s="4"/>
      <c r="C8234" s="3"/>
      <c r="D8234" s="3">
        <f t="shared" si="319"/>
        <v>3500</v>
      </c>
      <c r="E8234" s="3">
        <v>446</v>
      </c>
      <c r="F8234" s="3">
        <f t="shared" si="318"/>
        <v>297.21370498507076</v>
      </c>
    </row>
    <row r="8235" spans="1:6" x14ac:dyDescent="0.3">
      <c r="A8235" s="3"/>
      <c r="B8235" s="4"/>
      <c r="C8235" s="3"/>
      <c r="D8235" s="3">
        <f t="shared" si="319"/>
        <v>3600</v>
      </c>
      <c r="E8235" s="3"/>
      <c r="F8235" s="3">
        <f t="shared" si="318"/>
        <v>0</v>
      </c>
    </row>
    <row r="8236" spans="1:6" x14ac:dyDescent="0.3">
      <c r="A8236" s="3"/>
      <c r="B8236" s="4"/>
      <c r="C8236" s="3"/>
      <c r="D8236" s="3">
        <f t="shared" si="319"/>
        <v>3700</v>
      </c>
      <c r="E8236" s="3">
        <v>458</v>
      </c>
      <c r="F8236" s="3">
        <f t="shared" si="318"/>
        <v>322.65108550140991</v>
      </c>
    </row>
    <row r="8237" spans="1:6" x14ac:dyDescent="0.3">
      <c r="A8237" s="3"/>
      <c r="B8237" s="4"/>
      <c r="C8237" s="3"/>
      <c r="D8237" s="3">
        <f t="shared" si="319"/>
        <v>3800</v>
      </c>
      <c r="E8237" s="3"/>
      <c r="F8237" s="3">
        <f t="shared" si="318"/>
        <v>0</v>
      </c>
    </row>
    <row r="8238" spans="1:6" x14ac:dyDescent="0.3">
      <c r="A8238" s="3"/>
      <c r="B8238" s="4"/>
      <c r="C8238" s="3"/>
      <c r="D8238" s="3">
        <f t="shared" si="319"/>
        <v>3900</v>
      </c>
      <c r="E8238" s="3">
        <v>471</v>
      </c>
      <c r="F8238" s="3">
        <f t="shared" si="318"/>
        <v>349.74494214418735</v>
      </c>
    </row>
    <row r="8239" spans="1:6" x14ac:dyDescent="0.3">
      <c r="A8239" s="3"/>
      <c r="B8239" s="4"/>
      <c r="C8239" s="3"/>
      <c r="D8239" s="3">
        <f t="shared" si="319"/>
        <v>4000</v>
      </c>
      <c r="E8239" s="3"/>
      <c r="F8239" s="3">
        <f t="shared" si="318"/>
        <v>0</v>
      </c>
    </row>
    <row r="8240" spans="1:6" x14ac:dyDescent="0.3">
      <c r="A8240" s="3"/>
      <c r="B8240" s="4"/>
      <c r="C8240" s="3"/>
      <c r="D8240" s="3">
        <f t="shared" si="319"/>
        <v>4100</v>
      </c>
      <c r="E8240" s="3">
        <v>494</v>
      </c>
      <c r="F8240" s="3">
        <f t="shared" si="318"/>
        <v>385.6352582170162</v>
      </c>
    </row>
    <row r="8241" spans="1:6" x14ac:dyDescent="0.3">
      <c r="A8241" s="3"/>
      <c r="B8241" s="4"/>
      <c r="C8241" s="3"/>
      <c r="D8241" s="3">
        <f t="shared" si="319"/>
        <v>4200</v>
      </c>
      <c r="E8241" s="3"/>
      <c r="F8241" s="3">
        <f t="shared" si="318"/>
        <v>0</v>
      </c>
    </row>
    <row r="8242" spans="1:6" x14ac:dyDescent="0.3">
      <c r="A8242" s="3"/>
      <c r="B8242" s="4"/>
      <c r="C8242" s="3"/>
      <c r="D8242" s="3">
        <f t="shared" si="319"/>
        <v>4300</v>
      </c>
      <c r="E8242" s="3">
        <v>509</v>
      </c>
      <c r="F8242" s="3">
        <f t="shared" si="318"/>
        <v>416.72750550981698</v>
      </c>
    </row>
    <row r="8243" spans="1:6" x14ac:dyDescent="0.3">
      <c r="A8243" s="3"/>
      <c r="B8243" s="4"/>
      <c r="C8243" s="3"/>
      <c r="D8243" s="3">
        <f t="shared" si="319"/>
        <v>4400</v>
      </c>
      <c r="E8243" s="3"/>
      <c r="F8243" s="3">
        <f t="shared" si="318"/>
        <v>0</v>
      </c>
    </row>
    <row r="8244" spans="1:6" x14ac:dyDescent="0.3">
      <c r="A8244" s="3"/>
      <c r="B8244" s="4"/>
      <c r="C8244" s="3"/>
      <c r="D8244" s="3">
        <f t="shared" si="319"/>
        <v>4500</v>
      </c>
      <c r="E8244" s="3">
        <v>512</v>
      </c>
      <c r="F8244" s="3">
        <f t="shared" si="318"/>
        <v>438.68057417399297</v>
      </c>
    </row>
    <row r="8245" spans="1:6" x14ac:dyDescent="0.3">
      <c r="A8245" s="3"/>
      <c r="B8245" s="4"/>
      <c r="C8245" s="3"/>
      <c r="D8245" s="3">
        <f t="shared" si="319"/>
        <v>4600</v>
      </c>
      <c r="E8245" s="3"/>
      <c r="F8245" s="3">
        <f t="shared" si="318"/>
        <v>0</v>
      </c>
    </row>
    <row r="8246" spans="1:6" x14ac:dyDescent="0.3">
      <c r="A8246" s="3"/>
      <c r="B8246" s="4"/>
      <c r="C8246" s="3"/>
      <c r="D8246" s="3">
        <f t="shared" si="319"/>
        <v>4700</v>
      </c>
      <c r="E8246" s="3">
        <v>514</v>
      </c>
      <c r="F8246" s="3">
        <f t="shared" si="318"/>
        <v>459.9672443964983</v>
      </c>
    </row>
    <row r="8247" spans="1:6" x14ac:dyDescent="0.3">
      <c r="A8247" s="3"/>
      <c r="B8247" s="4"/>
      <c r="C8247" s="3"/>
      <c r="D8247" s="3">
        <f t="shared" si="319"/>
        <v>4800</v>
      </c>
      <c r="E8247" s="3"/>
      <c r="F8247" s="3">
        <f t="shared" si="318"/>
        <v>0</v>
      </c>
    </row>
    <row r="8248" spans="1:6" x14ac:dyDescent="0.3">
      <c r="A8248" s="3"/>
      <c r="B8248" s="4"/>
      <c r="C8248" s="3"/>
      <c r="D8248" s="3">
        <f t="shared" si="319"/>
        <v>4900</v>
      </c>
      <c r="E8248" s="3">
        <v>517</v>
      </c>
      <c r="F8248" s="3">
        <f t="shared" si="318"/>
        <v>482.33919208115282</v>
      </c>
    </row>
    <row r="8249" spans="1:6" x14ac:dyDescent="0.3">
      <c r="A8249" s="3"/>
      <c r="B8249" s="4"/>
      <c r="C8249" s="3"/>
      <c r="D8249" s="3">
        <f t="shared" si="319"/>
        <v>5000</v>
      </c>
      <c r="E8249" s="3"/>
      <c r="F8249" s="3">
        <f t="shared" si="318"/>
        <v>0</v>
      </c>
    </row>
    <row r="8250" spans="1:6" x14ac:dyDescent="0.3">
      <c r="A8250" s="3"/>
      <c r="B8250" s="4"/>
      <c r="C8250" s="3"/>
      <c r="D8250" s="3">
        <f t="shared" si="319"/>
        <v>5100</v>
      </c>
      <c r="E8250" s="3">
        <v>521</v>
      </c>
      <c r="F8250" s="3">
        <f t="shared" si="318"/>
        <v>505.91065696081455</v>
      </c>
    </row>
    <row r="8251" spans="1:6" x14ac:dyDescent="0.3">
      <c r="A8251" s="3"/>
      <c r="B8251" s="4"/>
      <c r="C8251" s="3"/>
      <c r="D8251" s="3">
        <f t="shared" si="319"/>
        <v>5200</v>
      </c>
      <c r="E8251" s="3"/>
      <c r="F8251" s="3">
        <f t="shared" si="318"/>
        <v>0</v>
      </c>
    </row>
    <row r="8252" spans="1:6" x14ac:dyDescent="0.3">
      <c r="A8252" s="3"/>
      <c r="B8252" s="4"/>
      <c r="C8252" s="3"/>
      <c r="D8252" s="3">
        <f t="shared" si="319"/>
        <v>5300</v>
      </c>
      <c r="E8252" s="3">
        <v>521</v>
      </c>
      <c r="F8252" s="3">
        <f t="shared" si="318"/>
        <v>525.75029056712094</v>
      </c>
    </row>
    <row r="8253" spans="1:6" x14ac:dyDescent="0.3">
      <c r="A8253" s="3"/>
      <c r="B8253" s="4"/>
      <c r="C8253" s="3"/>
      <c r="D8253" s="3">
        <f t="shared" si="319"/>
        <v>5400</v>
      </c>
      <c r="E8253" s="3"/>
      <c r="F8253" s="3">
        <f t="shared" si="318"/>
        <v>0</v>
      </c>
    </row>
    <row r="8254" spans="1:6" x14ac:dyDescent="0.3">
      <c r="A8254" s="3"/>
      <c r="B8254" s="4"/>
      <c r="C8254" s="3"/>
      <c r="D8254" s="3">
        <f t="shared" si="319"/>
        <v>5500</v>
      </c>
      <c r="E8254" s="3">
        <v>517</v>
      </c>
      <c r="F8254" s="3">
        <f t="shared" si="318"/>
        <v>541.40113396864103</v>
      </c>
    </row>
    <row r="8255" spans="1:6" x14ac:dyDescent="0.3">
      <c r="A8255" s="3"/>
      <c r="B8255" s="4"/>
      <c r="C8255" s="3"/>
      <c r="D8255" s="3">
        <f t="shared" si="319"/>
        <v>5600</v>
      </c>
      <c r="E8255" s="3"/>
      <c r="F8255" s="3">
        <f t="shared" si="318"/>
        <v>0</v>
      </c>
    </row>
    <row r="8256" spans="1:6" x14ac:dyDescent="0.3">
      <c r="A8256" s="3"/>
      <c r="B8256" s="4"/>
      <c r="C8256" s="3"/>
      <c r="D8256" s="3">
        <f t="shared" si="319"/>
        <v>5700</v>
      </c>
      <c r="E8256" s="3">
        <v>509</v>
      </c>
      <c r="F8256" s="3">
        <f t="shared" si="318"/>
        <v>552.40622823394347</v>
      </c>
    </row>
    <row r="8257" spans="1:6" x14ac:dyDescent="0.3">
      <c r="A8257" s="3"/>
      <c r="B8257" s="4"/>
      <c r="C8257" s="3"/>
      <c r="D8257" s="3">
        <f t="shared" si="319"/>
        <v>5800</v>
      </c>
      <c r="E8257" s="3"/>
      <c r="F8257" s="3">
        <f t="shared" si="318"/>
        <v>0</v>
      </c>
    </row>
    <row r="8258" spans="1:6" x14ac:dyDescent="0.3">
      <c r="A8258" s="3"/>
      <c r="B8258" s="4"/>
      <c r="C8258" s="3"/>
      <c r="D8258" s="3">
        <f t="shared" si="319"/>
        <v>5900</v>
      </c>
      <c r="E8258" s="3">
        <v>497</v>
      </c>
      <c r="F8258" s="3">
        <f t="shared" si="318"/>
        <v>558.30861443159699</v>
      </c>
    </row>
    <row r="8259" spans="1:6" x14ac:dyDescent="0.3">
      <c r="A8259" s="3"/>
      <c r="B8259" s="4"/>
      <c r="C8259" s="3"/>
      <c r="D8259" s="3">
        <f t="shared" si="319"/>
        <v>6000</v>
      </c>
      <c r="E8259" s="3"/>
      <c r="F8259" s="3">
        <f t="shared" si="318"/>
        <v>0</v>
      </c>
    </row>
    <row r="8260" spans="1:6" x14ac:dyDescent="0.3">
      <c r="A8260" s="3"/>
      <c r="B8260" s="4"/>
      <c r="C8260" s="3"/>
      <c r="D8260" s="3">
        <f t="shared" si="319"/>
        <v>6100</v>
      </c>
      <c r="E8260" s="3">
        <v>487</v>
      </c>
      <c r="F8260" s="3">
        <f t="shared" si="318"/>
        <v>565.61995733449692</v>
      </c>
    </row>
    <row r="8261" spans="1:6" x14ac:dyDescent="0.3">
      <c r="A8261" s="3"/>
      <c r="B8261" s="4"/>
      <c r="C8261" s="3"/>
      <c r="D8261" s="3">
        <f t="shared" si="319"/>
        <v>6200</v>
      </c>
      <c r="E8261" s="3"/>
      <c r="F8261" s="3">
        <f t="shared" si="318"/>
        <v>0</v>
      </c>
    </row>
    <row r="8262" spans="1:6" x14ac:dyDescent="0.3">
      <c r="A8262" s="3"/>
      <c r="B8262" s="4"/>
      <c r="C8262" s="3"/>
      <c r="D8262" s="3">
        <f t="shared" si="319"/>
        <v>6300</v>
      </c>
      <c r="E8262" s="3">
        <v>473</v>
      </c>
      <c r="F8262" s="3">
        <f t="shared" si="318"/>
        <v>567.37163323831658</v>
      </c>
    </row>
    <row r="8263" spans="1:6" x14ac:dyDescent="0.3">
      <c r="A8263" s="3"/>
      <c r="B8263" s="4"/>
      <c r="C8263" s="3"/>
      <c r="D8263" s="3">
        <f t="shared" si="319"/>
        <v>6400</v>
      </c>
      <c r="E8263" s="3"/>
      <c r="F8263" s="3">
        <f t="shared" si="318"/>
        <v>0</v>
      </c>
    </row>
    <row r="8264" spans="1:6" x14ac:dyDescent="0.3">
      <c r="A8264" s="3"/>
      <c r="B8264" s="4"/>
      <c r="C8264" s="3"/>
      <c r="D8264" s="3">
        <f t="shared" si="319"/>
        <v>6500</v>
      </c>
      <c r="E8264" s="3">
        <v>459</v>
      </c>
      <c r="F8264" s="3">
        <f t="shared" si="318"/>
        <v>568.05707163546356</v>
      </c>
    </row>
    <row r="8265" spans="1:6" x14ac:dyDescent="0.3">
      <c r="A8265" s="3"/>
      <c r="B8265" s="4"/>
      <c r="C8265" s="3"/>
      <c r="D8265" s="3">
        <f t="shared" si="319"/>
        <v>6600</v>
      </c>
      <c r="E8265" s="3"/>
      <c r="F8265" s="3">
        <f t="shared" si="318"/>
        <v>0</v>
      </c>
    </row>
    <row r="8266" spans="1:6" x14ac:dyDescent="0.3">
      <c r="A8266" s="3"/>
      <c r="B8266" s="4"/>
      <c r="C8266" s="3"/>
      <c r="D8266" s="3">
        <f t="shared" si="319"/>
        <v>6700</v>
      </c>
      <c r="E8266" s="3">
        <v>443</v>
      </c>
      <c r="F8266" s="3">
        <f t="shared" si="318"/>
        <v>565.12491849211301</v>
      </c>
    </row>
    <row r="8267" spans="1:6" x14ac:dyDescent="0.3">
      <c r="A8267" s="3"/>
      <c r="B8267" s="4"/>
      <c r="C8267" s="3"/>
      <c r="D8267" s="3">
        <f t="shared" si="319"/>
        <v>6800</v>
      </c>
      <c r="E8267" s="3"/>
      <c r="F8267" s="3">
        <f t="shared" si="318"/>
        <v>0</v>
      </c>
    </row>
    <row r="8268" spans="1:6" x14ac:dyDescent="0.3">
      <c r="A8268" s="3"/>
      <c r="B8268" s="4"/>
      <c r="C8268" s="3"/>
      <c r="D8268" s="3">
        <f t="shared" si="319"/>
        <v>6900</v>
      </c>
      <c r="E8268" s="3"/>
      <c r="F8268" s="3">
        <f t="shared" si="318"/>
        <v>0</v>
      </c>
    </row>
    <row r="8269" spans="1:6" x14ac:dyDescent="0.3">
      <c r="A8269" s="3">
        <f>8320/52</f>
        <v>160</v>
      </c>
      <c r="B8269" s="4"/>
      <c r="C8269" s="3"/>
      <c r="D8269" s="3">
        <f t="shared" si="319"/>
        <v>7000</v>
      </c>
      <c r="E8269" s="3"/>
      <c r="F8269" s="3">
        <f t="shared" si="318"/>
        <v>0</v>
      </c>
    </row>
    <row r="8270" spans="1:6" x14ac:dyDescent="0.3">
      <c r="A8270" s="3"/>
      <c r="B8270" s="4" t="s">
        <v>205</v>
      </c>
      <c r="C8270" s="3" t="s">
        <v>30</v>
      </c>
      <c r="D8270" s="3" t="s">
        <v>272</v>
      </c>
      <c r="E8270" s="3">
        <v>4</v>
      </c>
    </row>
    <row r="8271" spans="1:6" x14ac:dyDescent="0.3">
      <c r="A8271" s="3"/>
      <c r="B8271" s="4"/>
      <c r="C8271" s="3">
        <v>11.4</v>
      </c>
      <c r="D8271" s="3" t="s">
        <v>273</v>
      </c>
      <c r="E8271" s="3">
        <v>4.165</v>
      </c>
    </row>
    <row r="8272" spans="1:6" x14ac:dyDescent="0.3">
      <c r="A8272" s="3"/>
      <c r="B8272" s="4"/>
      <c r="C8272" s="3"/>
      <c r="D8272" s="4" t="s">
        <v>274</v>
      </c>
      <c r="E8272" s="3">
        <v>2.125</v>
      </c>
    </row>
    <row r="8273" spans="1:6" x14ac:dyDescent="0.3">
      <c r="A8273" s="3"/>
      <c r="B8273" s="4"/>
      <c r="C8273" s="3"/>
      <c r="D8273" s="4" t="s">
        <v>275</v>
      </c>
      <c r="E8273" s="3">
        <v>266</v>
      </c>
    </row>
    <row r="8274" spans="1:6" x14ac:dyDescent="0.3">
      <c r="A8274" s="3"/>
      <c r="B8274" s="4"/>
      <c r="C8274" s="3"/>
      <c r="D8274" s="4" t="s">
        <v>276</v>
      </c>
      <c r="E8274" s="3">
        <v>0.746</v>
      </c>
    </row>
    <row r="8275" spans="1:6" ht="28.8" x14ac:dyDescent="0.3">
      <c r="A8275" s="3"/>
      <c r="B8275" s="4"/>
      <c r="C8275" s="3"/>
      <c r="D8275" s="4" t="s">
        <v>277</v>
      </c>
      <c r="E8275" s="3">
        <v>436</v>
      </c>
    </row>
    <row r="8276" spans="1:6" x14ac:dyDescent="0.3">
      <c r="A8276" s="3"/>
      <c r="B8276" s="4"/>
      <c r="C8276" s="3"/>
      <c r="D8276" s="3">
        <v>2500</v>
      </c>
      <c r="E8276" s="3"/>
      <c r="F8276" s="3">
        <f>E8276*D8276*2*PI()/60/550</f>
        <v>0</v>
      </c>
    </row>
    <row r="8277" spans="1:6" x14ac:dyDescent="0.3">
      <c r="A8277" s="3"/>
      <c r="B8277" s="4"/>
      <c r="C8277" s="3"/>
      <c r="D8277" s="3">
        <f>2600</f>
        <v>2600</v>
      </c>
      <c r="E8277" s="3"/>
      <c r="F8277" s="3">
        <f t="shared" ref="F8277:F8321" si="320">E8277*D8277*2*PI()/60/550</f>
        <v>0</v>
      </c>
    </row>
    <row r="8278" spans="1:6" x14ac:dyDescent="0.3">
      <c r="A8278" s="3"/>
      <c r="B8278" s="4"/>
      <c r="C8278" s="3"/>
      <c r="D8278" s="3">
        <f t="shared" ref="D8278:D8321" si="321">D8277+100</f>
        <v>2700</v>
      </c>
      <c r="E8278" s="3"/>
      <c r="F8278" s="3">
        <f t="shared" si="320"/>
        <v>0</v>
      </c>
    </row>
    <row r="8279" spans="1:6" x14ac:dyDescent="0.3">
      <c r="A8279" s="3"/>
      <c r="B8279" s="4"/>
      <c r="C8279" s="3"/>
      <c r="D8279" s="3">
        <f t="shared" si="321"/>
        <v>2800</v>
      </c>
      <c r="E8279" s="3"/>
      <c r="F8279" s="3">
        <f t="shared" si="320"/>
        <v>0</v>
      </c>
    </row>
    <row r="8280" spans="1:6" x14ac:dyDescent="0.3">
      <c r="A8280" s="3"/>
      <c r="B8280" s="4"/>
      <c r="C8280" s="3"/>
      <c r="D8280" s="3">
        <f t="shared" si="321"/>
        <v>2900</v>
      </c>
      <c r="E8280" s="3"/>
      <c r="F8280" s="3">
        <f t="shared" si="320"/>
        <v>0</v>
      </c>
    </row>
    <row r="8281" spans="1:6" x14ac:dyDescent="0.3">
      <c r="A8281" s="3"/>
      <c r="B8281" s="4"/>
      <c r="C8281" s="3"/>
      <c r="D8281" s="3">
        <f>D8280+100</f>
        <v>3000</v>
      </c>
      <c r="E8281" s="3"/>
      <c r="F8281" s="3">
        <f t="shared" si="320"/>
        <v>0</v>
      </c>
    </row>
    <row r="8282" spans="1:6" x14ac:dyDescent="0.3">
      <c r="A8282" s="3"/>
      <c r="B8282" s="4"/>
      <c r="C8282" s="3"/>
      <c r="D8282" s="3">
        <f t="shared" si="321"/>
        <v>3100</v>
      </c>
      <c r="E8282" s="3"/>
      <c r="F8282" s="3">
        <f t="shared" si="320"/>
        <v>0</v>
      </c>
    </row>
    <row r="8283" spans="1:6" x14ac:dyDescent="0.3">
      <c r="A8283" s="3"/>
      <c r="B8283" s="4"/>
      <c r="C8283" s="3"/>
      <c r="D8283" s="3">
        <f t="shared" si="321"/>
        <v>3200</v>
      </c>
      <c r="E8283" s="3"/>
      <c r="F8283" s="3">
        <f t="shared" si="320"/>
        <v>0</v>
      </c>
    </row>
    <row r="8284" spans="1:6" x14ac:dyDescent="0.3">
      <c r="A8284" s="3"/>
      <c r="B8284" s="4"/>
      <c r="C8284" s="3"/>
      <c r="D8284" s="3">
        <f t="shared" si="321"/>
        <v>3300</v>
      </c>
      <c r="E8284" s="3"/>
      <c r="F8284" s="3">
        <f t="shared" si="320"/>
        <v>0</v>
      </c>
    </row>
    <row r="8285" spans="1:6" x14ac:dyDescent="0.3">
      <c r="A8285" s="3"/>
      <c r="B8285" s="4"/>
      <c r="C8285" s="3"/>
      <c r="D8285" s="3">
        <f t="shared" si="321"/>
        <v>3400</v>
      </c>
      <c r="E8285" s="3"/>
      <c r="F8285" s="3">
        <f t="shared" si="320"/>
        <v>0</v>
      </c>
    </row>
    <row r="8286" spans="1:6" x14ac:dyDescent="0.3">
      <c r="A8286" s="3"/>
      <c r="B8286" s="4"/>
      <c r="C8286" s="3"/>
      <c r="D8286" s="3">
        <f t="shared" si="321"/>
        <v>3500</v>
      </c>
      <c r="E8286" s="3"/>
      <c r="F8286" s="3">
        <f t="shared" si="320"/>
        <v>0</v>
      </c>
    </row>
    <row r="8287" spans="1:6" x14ac:dyDescent="0.3">
      <c r="A8287" s="3"/>
      <c r="B8287" s="4"/>
      <c r="C8287" s="3"/>
      <c r="D8287" s="3">
        <f t="shared" si="321"/>
        <v>3600</v>
      </c>
      <c r="E8287" s="3"/>
      <c r="F8287" s="3">
        <f t="shared" si="320"/>
        <v>0</v>
      </c>
    </row>
    <row r="8288" spans="1:6" x14ac:dyDescent="0.3">
      <c r="A8288" s="3"/>
      <c r="B8288" s="4"/>
      <c r="C8288" s="3"/>
      <c r="D8288" s="3">
        <f t="shared" si="321"/>
        <v>3700</v>
      </c>
      <c r="E8288" s="3"/>
      <c r="F8288" s="3">
        <f t="shared" si="320"/>
        <v>0</v>
      </c>
    </row>
    <row r="8289" spans="1:6" x14ac:dyDescent="0.3">
      <c r="A8289" s="3"/>
      <c r="B8289" s="4"/>
      <c r="C8289" s="3"/>
      <c r="D8289" s="3">
        <f t="shared" si="321"/>
        <v>3800</v>
      </c>
      <c r="E8289" s="3"/>
      <c r="F8289" s="3">
        <f t="shared" si="320"/>
        <v>0</v>
      </c>
    </row>
    <row r="8290" spans="1:6" x14ac:dyDescent="0.3">
      <c r="A8290" s="3"/>
      <c r="B8290" s="4"/>
      <c r="C8290" s="3"/>
      <c r="D8290" s="3">
        <f t="shared" si="321"/>
        <v>3900</v>
      </c>
      <c r="E8290" s="3"/>
      <c r="F8290" s="3">
        <f t="shared" si="320"/>
        <v>0</v>
      </c>
    </row>
    <row r="8291" spans="1:6" x14ac:dyDescent="0.3">
      <c r="A8291" s="3"/>
      <c r="B8291" s="4"/>
      <c r="C8291" s="3"/>
      <c r="D8291" s="3">
        <f t="shared" si="321"/>
        <v>4000</v>
      </c>
      <c r="E8291" s="3"/>
      <c r="F8291" s="3">
        <f t="shared" si="320"/>
        <v>0</v>
      </c>
    </row>
    <row r="8292" spans="1:6" x14ac:dyDescent="0.3">
      <c r="A8292" s="3"/>
      <c r="B8292" s="4"/>
      <c r="C8292" s="3"/>
      <c r="D8292" s="3">
        <f t="shared" si="321"/>
        <v>4100</v>
      </c>
      <c r="E8292" s="3"/>
      <c r="F8292" s="3">
        <f t="shared" si="320"/>
        <v>0</v>
      </c>
    </row>
    <row r="8293" spans="1:6" x14ac:dyDescent="0.3">
      <c r="A8293" s="3"/>
      <c r="B8293" s="4"/>
      <c r="C8293" s="3"/>
      <c r="D8293" s="3">
        <f t="shared" si="321"/>
        <v>4200</v>
      </c>
      <c r="E8293" s="3"/>
      <c r="F8293" s="3">
        <f t="shared" si="320"/>
        <v>0</v>
      </c>
    </row>
    <row r="8294" spans="1:6" x14ac:dyDescent="0.3">
      <c r="A8294" s="3"/>
      <c r="B8294" s="4"/>
      <c r="C8294" s="3"/>
      <c r="D8294" s="3">
        <f t="shared" si="321"/>
        <v>4300</v>
      </c>
      <c r="E8294" s="3"/>
      <c r="F8294" s="3">
        <f t="shared" si="320"/>
        <v>0</v>
      </c>
    </row>
    <row r="8295" spans="1:6" x14ac:dyDescent="0.3">
      <c r="A8295" s="3"/>
      <c r="B8295" s="4"/>
      <c r="C8295" s="3"/>
      <c r="D8295" s="3">
        <f t="shared" si="321"/>
        <v>4400</v>
      </c>
      <c r="E8295" s="3"/>
      <c r="F8295" s="3">
        <f t="shared" si="320"/>
        <v>0</v>
      </c>
    </row>
    <row r="8296" spans="1:6" x14ac:dyDescent="0.3">
      <c r="A8296" s="3"/>
      <c r="B8296" s="4"/>
      <c r="C8296" s="3"/>
      <c r="D8296" s="3">
        <f t="shared" si="321"/>
        <v>4500</v>
      </c>
      <c r="E8296" s="3">
        <v>573</v>
      </c>
      <c r="F8296" s="3">
        <f t="shared" si="320"/>
        <v>490.94525195644133</v>
      </c>
    </row>
    <row r="8297" spans="1:6" x14ac:dyDescent="0.3">
      <c r="A8297" s="3"/>
      <c r="B8297" s="4"/>
      <c r="C8297" s="3"/>
      <c r="D8297" s="3">
        <f t="shared" si="321"/>
        <v>4600</v>
      </c>
      <c r="E8297" s="3"/>
      <c r="F8297" s="3">
        <f t="shared" si="320"/>
        <v>0</v>
      </c>
    </row>
    <row r="8298" spans="1:6" x14ac:dyDescent="0.3">
      <c r="A8298" s="3"/>
      <c r="B8298" s="4"/>
      <c r="C8298" s="3"/>
      <c r="D8298" s="3">
        <f t="shared" si="321"/>
        <v>4700</v>
      </c>
      <c r="E8298" s="3">
        <v>572</v>
      </c>
      <c r="F8298" s="3">
        <f t="shared" si="320"/>
        <v>511.87016302489695</v>
      </c>
    </row>
    <row r="8299" spans="1:6" x14ac:dyDescent="0.3">
      <c r="A8299" s="3"/>
      <c r="B8299" s="4"/>
      <c r="C8299" s="3"/>
      <c r="D8299" s="3">
        <f t="shared" si="321"/>
        <v>4800</v>
      </c>
      <c r="E8299" s="3"/>
      <c r="F8299" s="3">
        <f t="shared" si="320"/>
        <v>0</v>
      </c>
    </row>
    <row r="8300" spans="1:6" x14ac:dyDescent="0.3">
      <c r="A8300" s="3"/>
      <c r="B8300" s="4"/>
      <c r="C8300" s="3"/>
      <c r="D8300" s="3">
        <f t="shared" si="321"/>
        <v>4900</v>
      </c>
      <c r="E8300" s="3">
        <v>576</v>
      </c>
      <c r="F8300" s="3">
        <f t="shared" si="320"/>
        <v>537.38370336314131</v>
      </c>
    </row>
    <row r="8301" spans="1:6" x14ac:dyDescent="0.3">
      <c r="A8301" s="3"/>
      <c r="B8301" s="4"/>
      <c r="C8301" s="3"/>
      <c r="D8301" s="3">
        <f t="shared" si="321"/>
        <v>5000</v>
      </c>
      <c r="E8301" s="3"/>
      <c r="F8301" s="3">
        <f t="shared" si="320"/>
        <v>0</v>
      </c>
    </row>
    <row r="8302" spans="1:6" x14ac:dyDescent="0.3">
      <c r="A8302" s="3"/>
      <c r="B8302" s="4"/>
      <c r="C8302" s="3"/>
      <c r="D8302" s="3">
        <f t="shared" si="321"/>
        <v>5100</v>
      </c>
      <c r="E8302" s="3">
        <v>579</v>
      </c>
      <c r="F8302" s="3">
        <f t="shared" si="320"/>
        <v>562.23084525971524</v>
      </c>
    </row>
    <row r="8303" spans="1:6" x14ac:dyDescent="0.3">
      <c r="A8303" s="3"/>
      <c r="B8303" s="4"/>
      <c r="C8303" s="3"/>
      <c r="D8303" s="3">
        <f t="shared" si="321"/>
        <v>5200</v>
      </c>
      <c r="E8303" s="3"/>
      <c r="F8303" s="3">
        <f t="shared" si="320"/>
        <v>0</v>
      </c>
    </row>
    <row r="8304" spans="1:6" x14ac:dyDescent="0.3">
      <c r="A8304" s="3"/>
      <c r="B8304" s="4"/>
      <c r="C8304" s="3"/>
      <c r="D8304" s="3">
        <f t="shared" si="321"/>
        <v>5300</v>
      </c>
      <c r="E8304" s="3">
        <v>578</v>
      </c>
      <c r="F8304" s="3">
        <f t="shared" si="320"/>
        <v>583.26999606102868</v>
      </c>
    </row>
    <row r="8305" spans="1:6" x14ac:dyDescent="0.3">
      <c r="A8305" s="3"/>
      <c r="B8305" s="4"/>
      <c r="C8305" s="3"/>
      <c r="D8305" s="3">
        <f t="shared" si="321"/>
        <v>5400</v>
      </c>
      <c r="E8305" s="3"/>
      <c r="F8305" s="3">
        <f t="shared" si="320"/>
        <v>0</v>
      </c>
    </row>
    <row r="8306" spans="1:6" x14ac:dyDescent="0.3">
      <c r="A8306" s="3"/>
      <c r="B8306" s="4"/>
      <c r="C8306" s="3"/>
      <c r="D8306" s="3">
        <f t="shared" si="321"/>
        <v>5500</v>
      </c>
      <c r="E8306" s="3">
        <v>571</v>
      </c>
      <c r="F8306" s="3">
        <f t="shared" si="320"/>
        <v>597.94980173325723</v>
      </c>
    </row>
    <row r="8307" spans="1:6" x14ac:dyDescent="0.3">
      <c r="A8307" s="3"/>
      <c r="B8307" s="4"/>
      <c r="C8307" s="3"/>
      <c r="D8307" s="3">
        <f t="shared" si="321"/>
        <v>5600</v>
      </c>
      <c r="E8307" s="3"/>
      <c r="F8307" s="3">
        <f t="shared" si="320"/>
        <v>0</v>
      </c>
    </row>
    <row r="8308" spans="1:6" x14ac:dyDescent="0.3">
      <c r="A8308" s="3"/>
      <c r="B8308" s="4"/>
      <c r="C8308" s="3"/>
      <c r="D8308" s="3">
        <f t="shared" si="321"/>
        <v>5700</v>
      </c>
      <c r="E8308" s="3">
        <v>567</v>
      </c>
      <c r="F8308" s="3">
        <f t="shared" si="320"/>
        <v>615.3523210385971</v>
      </c>
    </row>
    <row r="8309" spans="1:6" x14ac:dyDescent="0.3">
      <c r="A8309" s="3"/>
      <c r="B8309" s="4"/>
      <c r="C8309" s="3"/>
      <c r="D8309" s="3">
        <f t="shared" si="321"/>
        <v>5800</v>
      </c>
      <c r="E8309" s="3"/>
      <c r="F8309" s="3">
        <f t="shared" si="320"/>
        <v>0</v>
      </c>
    </row>
    <row r="8310" spans="1:6" x14ac:dyDescent="0.3">
      <c r="A8310" s="3"/>
      <c r="B8310" s="4"/>
      <c r="C8310" s="3"/>
      <c r="D8310" s="3">
        <f t="shared" si="321"/>
        <v>5900</v>
      </c>
      <c r="E8310" s="3">
        <v>563</v>
      </c>
      <c r="F8310" s="3">
        <f t="shared" si="320"/>
        <v>632.45020105631625</v>
      </c>
    </row>
    <row r="8311" spans="1:6" x14ac:dyDescent="0.3">
      <c r="A8311" s="3"/>
      <c r="B8311" s="4"/>
      <c r="C8311" s="3"/>
      <c r="D8311" s="3">
        <f t="shared" si="321"/>
        <v>6000</v>
      </c>
      <c r="E8311" s="3"/>
      <c r="F8311" s="3">
        <f t="shared" si="320"/>
        <v>0</v>
      </c>
    </row>
    <row r="8312" spans="1:6" x14ac:dyDescent="0.3">
      <c r="A8312" s="3"/>
      <c r="B8312" s="4"/>
      <c r="C8312" s="3"/>
      <c r="D8312" s="3">
        <f t="shared" si="321"/>
        <v>6100</v>
      </c>
      <c r="E8312" s="3">
        <v>555</v>
      </c>
      <c r="F8312" s="3">
        <f t="shared" si="320"/>
        <v>644.59769265019668</v>
      </c>
    </row>
    <row r="8313" spans="1:6" x14ac:dyDescent="0.3">
      <c r="A8313" s="3"/>
      <c r="B8313" s="4"/>
      <c r="C8313" s="3"/>
      <c r="D8313" s="3">
        <f t="shared" si="321"/>
        <v>6200</v>
      </c>
      <c r="E8313" s="3"/>
      <c r="F8313" s="3">
        <f t="shared" si="320"/>
        <v>0</v>
      </c>
    </row>
    <row r="8314" spans="1:6" x14ac:dyDescent="0.3">
      <c r="A8314" s="3"/>
      <c r="B8314" s="4"/>
      <c r="C8314" s="3"/>
      <c r="D8314" s="3">
        <f t="shared" si="321"/>
        <v>6300</v>
      </c>
      <c r="E8314" s="3">
        <v>543</v>
      </c>
      <c r="F8314" s="3">
        <f t="shared" si="320"/>
        <v>651.33783688880749</v>
      </c>
    </row>
    <row r="8315" spans="1:6" x14ac:dyDescent="0.3">
      <c r="A8315" s="3"/>
      <c r="B8315" s="4"/>
      <c r="C8315" s="3"/>
      <c r="D8315" s="3">
        <f t="shared" si="321"/>
        <v>6400</v>
      </c>
      <c r="E8315" s="3"/>
      <c r="F8315" s="3">
        <f t="shared" si="320"/>
        <v>0</v>
      </c>
    </row>
    <row r="8316" spans="1:6" x14ac:dyDescent="0.3">
      <c r="A8316" s="3"/>
      <c r="B8316" s="4"/>
      <c r="C8316" s="3"/>
      <c r="D8316" s="3">
        <f t="shared" si="321"/>
        <v>6500</v>
      </c>
      <c r="E8316" s="3">
        <v>529</v>
      </c>
      <c r="F8316" s="3">
        <f t="shared" si="320"/>
        <v>654.68886905263651</v>
      </c>
    </row>
    <row r="8317" spans="1:6" x14ac:dyDescent="0.3">
      <c r="A8317" s="3"/>
      <c r="B8317" s="4"/>
      <c r="C8317" s="3"/>
      <c r="D8317" s="3">
        <f t="shared" si="321"/>
        <v>6600</v>
      </c>
      <c r="E8317" s="3"/>
      <c r="F8317" s="3">
        <f t="shared" si="320"/>
        <v>0</v>
      </c>
    </row>
    <row r="8318" spans="1:6" x14ac:dyDescent="0.3">
      <c r="A8318" s="3"/>
      <c r="B8318" s="4"/>
      <c r="C8318" s="3"/>
      <c r="D8318" s="3">
        <f t="shared" si="321"/>
        <v>6700</v>
      </c>
      <c r="E8318" s="3">
        <v>516</v>
      </c>
      <c r="F8318" s="3">
        <f t="shared" si="320"/>
        <v>658.24934072670499</v>
      </c>
    </row>
    <row r="8319" spans="1:6" x14ac:dyDescent="0.3">
      <c r="A8319" s="3"/>
      <c r="B8319" s="4"/>
      <c r="C8319" s="3"/>
      <c r="D8319" s="3">
        <f t="shared" si="321"/>
        <v>6800</v>
      </c>
      <c r="E8319" s="3"/>
      <c r="F8319" s="3">
        <f t="shared" si="320"/>
        <v>0</v>
      </c>
    </row>
    <row r="8320" spans="1:6" x14ac:dyDescent="0.3">
      <c r="A8320" s="3"/>
      <c r="B8320" s="4"/>
      <c r="C8320" s="3"/>
      <c r="D8320" s="3">
        <f t="shared" si="321"/>
        <v>6900</v>
      </c>
      <c r="E8320" s="3">
        <v>504</v>
      </c>
      <c r="F8320" s="3">
        <f t="shared" si="320"/>
        <v>662.13349164387057</v>
      </c>
    </row>
    <row r="8321" spans="1:6" x14ac:dyDescent="0.3">
      <c r="A8321" s="3"/>
      <c r="B8321" s="4"/>
      <c r="C8321" s="3"/>
      <c r="D8321" s="3">
        <f t="shared" si="321"/>
        <v>7000</v>
      </c>
      <c r="E8321" s="3"/>
      <c r="F8321" s="3">
        <f t="shared" si="320"/>
        <v>0</v>
      </c>
    </row>
    <row r="8322" spans="1:6" x14ac:dyDescent="0.3">
      <c r="A8322" s="3"/>
      <c r="B8322" s="4" t="s">
        <v>91</v>
      </c>
      <c r="C8322" s="3" t="s">
        <v>92</v>
      </c>
      <c r="D8322" s="3" t="s">
        <v>272</v>
      </c>
      <c r="E8322" s="3">
        <v>3.915</v>
      </c>
    </row>
    <row r="8323" spans="1:6" x14ac:dyDescent="0.3">
      <c r="A8323" s="3"/>
      <c r="B8323" s="4"/>
      <c r="C8323" s="3">
        <v>11.4</v>
      </c>
      <c r="D8323" s="3" t="s">
        <v>273</v>
      </c>
      <c r="E8323" s="3">
        <v>4.375</v>
      </c>
    </row>
    <row r="8324" spans="1:6" x14ac:dyDescent="0.3">
      <c r="A8324" s="3"/>
      <c r="B8324" s="4"/>
      <c r="C8324" s="3"/>
      <c r="D8324" s="4" t="s">
        <v>274</v>
      </c>
      <c r="E8324" s="3">
        <v>2.25</v>
      </c>
    </row>
    <row r="8325" spans="1:6" x14ac:dyDescent="0.3">
      <c r="A8325" s="3"/>
      <c r="B8325" s="4"/>
      <c r="C8325" s="3"/>
      <c r="D8325" s="4" t="s">
        <v>275</v>
      </c>
      <c r="E8325" s="3">
        <v>269</v>
      </c>
    </row>
    <row r="8326" spans="1:6" x14ac:dyDescent="0.3">
      <c r="A8326" s="3"/>
      <c r="B8326" s="4"/>
      <c r="C8326" s="3"/>
      <c r="D8326" s="4" t="s">
        <v>276</v>
      </c>
      <c r="E8326" s="3">
        <v>0.752</v>
      </c>
    </row>
    <row r="8327" spans="1:6" ht="28.8" x14ac:dyDescent="0.3">
      <c r="A8327" s="3"/>
      <c r="B8327" s="4"/>
      <c r="C8327" s="3"/>
      <c r="D8327" s="4" t="s">
        <v>277</v>
      </c>
      <c r="E8327" s="3">
        <v>471</v>
      </c>
    </row>
    <row r="8328" spans="1:6" x14ac:dyDescent="0.3">
      <c r="A8328" s="3"/>
      <c r="B8328" s="4"/>
      <c r="C8328" s="3"/>
      <c r="D8328" s="3">
        <v>2500</v>
      </c>
      <c r="E8328" s="3"/>
      <c r="F8328" s="3">
        <f>E8328*D8328*2*PI()/60/550</f>
        <v>0</v>
      </c>
    </row>
    <row r="8329" spans="1:6" x14ac:dyDescent="0.3">
      <c r="A8329" s="3"/>
      <c r="B8329" s="4"/>
      <c r="C8329" s="3"/>
      <c r="D8329" s="3">
        <f>2600</f>
        <v>2600</v>
      </c>
      <c r="E8329" s="3"/>
      <c r="F8329" s="3">
        <f t="shared" ref="F8329:F8373" si="322">E8329*D8329*2*PI()/60/550</f>
        <v>0</v>
      </c>
    </row>
    <row r="8330" spans="1:6" x14ac:dyDescent="0.3">
      <c r="A8330" s="3"/>
      <c r="B8330" s="4"/>
      <c r="C8330" s="3"/>
      <c r="D8330" s="3">
        <f t="shared" ref="D8330:D8373" si="323">D8329+100</f>
        <v>2700</v>
      </c>
      <c r="E8330" s="3"/>
      <c r="F8330" s="3">
        <f t="shared" si="322"/>
        <v>0</v>
      </c>
    </row>
    <row r="8331" spans="1:6" x14ac:dyDescent="0.3">
      <c r="A8331" s="3"/>
      <c r="B8331" s="4"/>
      <c r="C8331" s="3"/>
      <c r="D8331" s="3">
        <f t="shared" si="323"/>
        <v>2800</v>
      </c>
      <c r="E8331" s="3"/>
      <c r="F8331" s="3">
        <f t="shared" si="322"/>
        <v>0</v>
      </c>
    </row>
    <row r="8332" spans="1:6" x14ac:dyDescent="0.3">
      <c r="A8332" s="3"/>
      <c r="B8332" s="4"/>
      <c r="C8332" s="3"/>
      <c r="D8332" s="3">
        <f t="shared" si="323"/>
        <v>2900</v>
      </c>
      <c r="E8332" s="3"/>
      <c r="F8332" s="3">
        <f t="shared" si="322"/>
        <v>0</v>
      </c>
    </row>
    <row r="8333" spans="1:6" x14ac:dyDescent="0.3">
      <c r="A8333" s="3"/>
      <c r="B8333" s="4"/>
      <c r="C8333" s="3"/>
      <c r="D8333" s="3">
        <f>D8332+100</f>
        <v>3000</v>
      </c>
      <c r="E8333" s="3">
        <v>498</v>
      </c>
      <c r="F8333" s="3">
        <f t="shared" si="322"/>
        <v>284.45693481594856</v>
      </c>
    </row>
    <row r="8334" spans="1:6" x14ac:dyDescent="0.3">
      <c r="A8334" s="3"/>
      <c r="B8334" s="4"/>
      <c r="C8334" s="3"/>
      <c r="D8334" s="3">
        <f t="shared" si="323"/>
        <v>3100</v>
      </c>
      <c r="E8334" s="3">
        <v>494</v>
      </c>
      <c r="F8334" s="3">
        <f t="shared" si="322"/>
        <v>291.5778781640854</v>
      </c>
    </row>
    <row r="8335" spans="1:6" x14ac:dyDescent="0.3">
      <c r="A8335" s="3"/>
      <c r="B8335" s="4"/>
      <c r="C8335" s="3"/>
      <c r="D8335" s="3">
        <f t="shared" si="323"/>
        <v>3200</v>
      </c>
      <c r="E8335" s="3">
        <v>487</v>
      </c>
      <c r="F8335" s="3">
        <f t="shared" si="322"/>
        <v>296.71866614268686</v>
      </c>
    </row>
    <row r="8336" spans="1:6" x14ac:dyDescent="0.3">
      <c r="A8336" s="3"/>
      <c r="B8336" s="4"/>
      <c r="C8336" s="3"/>
      <c r="D8336" s="3">
        <f t="shared" si="323"/>
        <v>3300</v>
      </c>
      <c r="E8336" s="3">
        <v>483</v>
      </c>
      <c r="F8336" s="3">
        <f t="shared" si="322"/>
        <v>303.477850336774</v>
      </c>
    </row>
    <row r="8337" spans="1:6" x14ac:dyDescent="0.3">
      <c r="A8337" s="3"/>
      <c r="B8337" s="4"/>
      <c r="C8337" s="3"/>
      <c r="D8337" s="3">
        <f t="shared" si="323"/>
        <v>3400</v>
      </c>
      <c r="E8337" s="3">
        <v>475</v>
      </c>
      <c r="F8337" s="3">
        <f t="shared" si="322"/>
        <v>307.49528094227367</v>
      </c>
    </row>
    <row r="8338" spans="1:6" x14ac:dyDescent="0.3">
      <c r="A8338" s="3"/>
      <c r="B8338" s="4"/>
      <c r="C8338" s="3"/>
      <c r="D8338" s="3">
        <f t="shared" si="323"/>
        <v>3500</v>
      </c>
      <c r="E8338" s="3">
        <v>461</v>
      </c>
      <c r="F8338" s="3">
        <f t="shared" si="322"/>
        <v>307.20968161012917</v>
      </c>
    </row>
    <row r="8339" spans="1:6" x14ac:dyDescent="0.3">
      <c r="A8339" s="3"/>
      <c r="B8339" s="4"/>
      <c r="C8339" s="3"/>
      <c r="D8339" s="3">
        <f t="shared" si="323"/>
        <v>3600</v>
      </c>
      <c r="E8339" s="3">
        <v>446</v>
      </c>
      <c r="F8339" s="3">
        <f t="shared" si="322"/>
        <v>305.70552512750129</v>
      </c>
    </row>
    <row r="8340" spans="1:6" x14ac:dyDescent="0.3">
      <c r="A8340" s="3"/>
      <c r="B8340" s="4"/>
      <c r="C8340" s="3"/>
      <c r="D8340" s="3">
        <f t="shared" si="323"/>
        <v>3700</v>
      </c>
      <c r="E8340" s="3">
        <v>448</v>
      </c>
      <c r="F8340" s="3">
        <f t="shared" si="322"/>
        <v>315.60630197517821</v>
      </c>
    </row>
    <row r="8341" spans="1:6" x14ac:dyDescent="0.3">
      <c r="A8341" s="3"/>
      <c r="B8341" s="4"/>
      <c r="C8341" s="3"/>
      <c r="D8341" s="3">
        <f t="shared" si="323"/>
        <v>3800</v>
      </c>
      <c r="E8341" s="3">
        <v>492</v>
      </c>
      <c r="F8341" s="3">
        <f t="shared" si="322"/>
        <v>355.97100758493798</v>
      </c>
    </row>
    <row r="8342" spans="1:6" x14ac:dyDescent="0.3">
      <c r="A8342" s="3"/>
      <c r="B8342" s="4"/>
      <c r="C8342" s="3"/>
      <c r="D8342" s="3">
        <f t="shared" si="323"/>
        <v>3900</v>
      </c>
      <c r="E8342" s="3">
        <v>527</v>
      </c>
      <c r="F8342" s="3">
        <f t="shared" si="322"/>
        <v>391.32820490443044</v>
      </c>
    </row>
    <row r="8343" spans="1:6" x14ac:dyDescent="0.3">
      <c r="A8343" s="3"/>
      <c r="B8343" s="4"/>
      <c r="C8343" s="3"/>
      <c r="D8343" s="3">
        <f t="shared" si="323"/>
        <v>4000</v>
      </c>
      <c r="E8343" s="3">
        <v>528</v>
      </c>
      <c r="F8343" s="3">
        <f t="shared" si="322"/>
        <v>402.12385965949352</v>
      </c>
    </row>
    <row r="8344" spans="1:6" x14ac:dyDescent="0.3">
      <c r="A8344" s="3"/>
      <c r="B8344" s="4"/>
      <c r="C8344" s="3"/>
      <c r="D8344" s="3">
        <f t="shared" si="323"/>
        <v>4100</v>
      </c>
      <c r="E8344" s="3">
        <v>548</v>
      </c>
      <c r="F8344" s="3">
        <f t="shared" si="322"/>
        <v>427.78971964154834</v>
      </c>
    </row>
    <row r="8345" spans="1:6" x14ac:dyDescent="0.3">
      <c r="A8345" s="3"/>
      <c r="B8345" s="4"/>
      <c r="C8345" s="3"/>
      <c r="D8345" s="3">
        <f t="shared" si="323"/>
        <v>4200</v>
      </c>
      <c r="E8345" s="3">
        <v>564</v>
      </c>
      <c r="F8345" s="3">
        <f t="shared" si="322"/>
        <v>451.01846532263647</v>
      </c>
    </row>
    <row r="8346" spans="1:6" x14ac:dyDescent="0.3">
      <c r="A8346" s="3"/>
      <c r="B8346" s="4"/>
      <c r="C8346" s="3"/>
      <c r="D8346" s="3">
        <f t="shared" si="323"/>
        <v>4300</v>
      </c>
      <c r="E8346" s="3">
        <v>576</v>
      </c>
      <c r="F8346" s="3">
        <f t="shared" si="322"/>
        <v>471.58161723704239</v>
      </c>
    </row>
    <row r="8347" spans="1:6" x14ac:dyDescent="0.3">
      <c r="A8347" s="3"/>
      <c r="B8347" s="4"/>
      <c r="C8347" s="3"/>
      <c r="D8347" s="3">
        <f t="shared" si="323"/>
        <v>4400</v>
      </c>
      <c r="E8347" s="3">
        <v>585</v>
      </c>
      <c r="F8347" s="3">
        <f t="shared" si="322"/>
        <v>490.08845396000777</v>
      </c>
    </row>
    <row r="8348" spans="1:6" x14ac:dyDescent="0.3">
      <c r="A8348" s="3"/>
      <c r="B8348" s="4"/>
      <c r="C8348" s="3"/>
      <c r="D8348" s="3">
        <f t="shared" si="323"/>
        <v>4500</v>
      </c>
      <c r="E8348" s="3">
        <v>590</v>
      </c>
      <c r="F8348" s="3">
        <f t="shared" si="322"/>
        <v>505.51081789581224</v>
      </c>
    </row>
    <row r="8349" spans="1:6" x14ac:dyDescent="0.3">
      <c r="A8349" s="3"/>
      <c r="B8349" s="4"/>
      <c r="C8349" s="3"/>
      <c r="D8349" s="3">
        <f t="shared" si="323"/>
        <v>4600</v>
      </c>
      <c r="E8349" s="3">
        <v>594</v>
      </c>
      <c r="F8349" s="3">
        <f t="shared" si="322"/>
        <v>520.24774343446961</v>
      </c>
    </row>
    <row r="8350" spans="1:6" x14ac:dyDescent="0.3">
      <c r="A8350" s="3"/>
      <c r="B8350" s="4"/>
      <c r="C8350" s="3"/>
      <c r="D8350" s="3">
        <f t="shared" si="323"/>
        <v>4700</v>
      </c>
      <c r="E8350" s="3">
        <v>598</v>
      </c>
      <c r="F8350" s="3">
        <f t="shared" si="322"/>
        <v>535.13698861693774</v>
      </c>
    </row>
    <row r="8351" spans="1:6" x14ac:dyDescent="0.3">
      <c r="A8351" s="3"/>
      <c r="B8351" s="4"/>
      <c r="C8351" s="3"/>
      <c r="D8351" s="3">
        <f t="shared" si="323"/>
        <v>4800</v>
      </c>
      <c r="E8351" s="3">
        <v>599</v>
      </c>
      <c r="F8351" s="3">
        <f t="shared" si="322"/>
        <v>547.4367998546287</v>
      </c>
    </row>
    <row r="8352" spans="1:6" x14ac:dyDescent="0.3">
      <c r="A8352" s="3"/>
      <c r="B8352" s="4"/>
      <c r="C8352" s="3"/>
      <c r="D8352" s="3">
        <f t="shared" si="323"/>
        <v>4900</v>
      </c>
      <c r="E8352" s="3">
        <v>599</v>
      </c>
      <c r="F8352" s="3">
        <f t="shared" si="322"/>
        <v>558.84173318493333</v>
      </c>
    </row>
    <row r="8353" spans="1:6" x14ac:dyDescent="0.3">
      <c r="A8353" s="3"/>
      <c r="B8353" s="4"/>
      <c r="C8353" s="3"/>
      <c r="D8353" s="3">
        <f t="shared" si="323"/>
        <v>5000</v>
      </c>
      <c r="E8353" s="3">
        <v>601</v>
      </c>
      <c r="F8353" s="3">
        <f t="shared" si="322"/>
        <v>572.15066206286838</v>
      </c>
    </row>
    <row r="8354" spans="1:6" x14ac:dyDescent="0.3">
      <c r="A8354" s="3"/>
      <c r="B8354" s="4"/>
      <c r="C8354" s="3"/>
      <c r="D8354" s="3">
        <f t="shared" si="323"/>
        <v>5100</v>
      </c>
      <c r="E8354" s="3">
        <v>603</v>
      </c>
      <c r="F8354" s="3">
        <f t="shared" si="322"/>
        <v>585.53575076270852</v>
      </c>
    </row>
    <row r="8355" spans="1:6" x14ac:dyDescent="0.3">
      <c r="A8355" s="3"/>
      <c r="B8355" s="4"/>
      <c r="C8355" s="3"/>
      <c r="D8355" s="3">
        <f t="shared" si="323"/>
        <v>5200</v>
      </c>
      <c r="E8355" s="3">
        <v>605</v>
      </c>
      <c r="F8355" s="3">
        <f t="shared" si="322"/>
        <v>598.99699928445398</v>
      </c>
    </row>
    <row r="8356" spans="1:6" x14ac:dyDescent="0.3">
      <c r="A8356" s="3"/>
      <c r="B8356" s="4"/>
      <c r="C8356" s="3"/>
      <c r="D8356" s="3">
        <f t="shared" si="323"/>
        <v>5300</v>
      </c>
      <c r="E8356" s="3">
        <v>608</v>
      </c>
      <c r="F8356" s="3">
        <f t="shared" si="322"/>
        <v>613.5435252683485</v>
      </c>
    </row>
    <row r="8357" spans="1:6" x14ac:dyDescent="0.3">
      <c r="A8357" s="3"/>
      <c r="B8357" s="4"/>
      <c r="C8357" s="3"/>
      <c r="D8357" s="3">
        <f t="shared" si="323"/>
        <v>5400</v>
      </c>
      <c r="E8357" s="3">
        <v>611</v>
      </c>
      <c r="F8357" s="3">
        <f t="shared" si="322"/>
        <v>628.20429098510078</v>
      </c>
    </row>
    <row r="8358" spans="1:6" x14ac:dyDescent="0.3">
      <c r="A8358" s="3"/>
      <c r="B8358" s="4"/>
      <c r="C8358" s="3"/>
      <c r="D8358" s="3">
        <f t="shared" si="323"/>
        <v>5500</v>
      </c>
      <c r="E8358" s="3">
        <v>615</v>
      </c>
      <c r="F8358" s="3">
        <f t="shared" si="322"/>
        <v>644.02649398590756</v>
      </c>
    </row>
    <row r="8359" spans="1:6" x14ac:dyDescent="0.3">
      <c r="A8359" s="3"/>
      <c r="B8359" s="4"/>
      <c r="C8359" s="3"/>
      <c r="D8359" s="3">
        <f t="shared" si="323"/>
        <v>5600</v>
      </c>
      <c r="E8359" s="3">
        <v>614</v>
      </c>
      <c r="F8359" s="3">
        <f t="shared" si="322"/>
        <v>654.66982909716035</v>
      </c>
    </row>
    <row r="8360" spans="1:6" x14ac:dyDescent="0.3">
      <c r="A8360" s="3"/>
      <c r="B8360" s="4"/>
      <c r="C8360" s="3"/>
      <c r="D8360" s="3">
        <f t="shared" si="323"/>
        <v>5700</v>
      </c>
      <c r="E8360" s="3">
        <v>614</v>
      </c>
      <c r="F8360" s="3">
        <f t="shared" si="322"/>
        <v>666.36036175960965</v>
      </c>
    </row>
    <row r="8361" spans="1:6" x14ac:dyDescent="0.3">
      <c r="A8361" s="3"/>
      <c r="B8361" s="4"/>
      <c r="C8361" s="3"/>
      <c r="D8361" s="3">
        <f t="shared" si="323"/>
        <v>5800</v>
      </c>
      <c r="E8361" s="3">
        <v>609</v>
      </c>
      <c r="F8361" s="3">
        <f t="shared" si="322"/>
        <v>672.52930733393134</v>
      </c>
    </row>
    <row r="8362" spans="1:6" x14ac:dyDescent="0.3">
      <c r="A8362" s="3"/>
      <c r="B8362" s="4"/>
      <c r="C8362" s="3"/>
      <c r="D8362" s="3">
        <f t="shared" si="323"/>
        <v>5900</v>
      </c>
      <c r="E8362" s="3">
        <v>606</v>
      </c>
      <c r="F8362" s="3">
        <f t="shared" si="322"/>
        <v>680.75456809969376</v>
      </c>
    </row>
    <row r="8363" spans="1:6" x14ac:dyDescent="0.3">
      <c r="A8363" s="3"/>
      <c r="B8363" s="4"/>
      <c r="C8363" s="3"/>
      <c r="D8363" s="3">
        <f t="shared" si="323"/>
        <v>6000</v>
      </c>
      <c r="E8363" s="3">
        <v>601</v>
      </c>
      <c r="F8363" s="3">
        <f t="shared" si="322"/>
        <v>686.58079447544208</v>
      </c>
    </row>
    <row r="8364" spans="1:6" x14ac:dyDescent="0.3">
      <c r="A8364" s="3"/>
      <c r="B8364" s="4"/>
      <c r="C8364" s="3"/>
      <c r="D8364" s="3">
        <f t="shared" si="323"/>
        <v>6100</v>
      </c>
      <c r="E8364" s="3">
        <v>594</v>
      </c>
      <c r="F8364" s="3">
        <f t="shared" si="322"/>
        <v>689.89374672831855</v>
      </c>
    </row>
    <row r="8365" spans="1:6" x14ac:dyDescent="0.3">
      <c r="A8365" s="3"/>
      <c r="B8365" s="4"/>
      <c r="C8365" s="3"/>
      <c r="D8365" s="3">
        <f t="shared" si="323"/>
        <v>6200</v>
      </c>
      <c r="E8365" s="3">
        <v>583</v>
      </c>
      <c r="F8365" s="3">
        <f t="shared" si="322"/>
        <v>688.21823064640398</v>
      </c>
    </row>
    <row r="8366" spans="1:6" x14ac:dyDescent="0.3">
      <c r="A8366" s="3"/>
      <c r="B8366" s="4"/>
      <c r="C8366" s="3"/>
      <c r="D8366" s="3">
        <f t="shared" si="323"/>
        <v>6300</v>
      </c>
      <c r="E8366" s="3">
        <v>571</v>
      </c>
      <c r="F8366" s="3">
        <f t="shared" si="322"/>
        <v>684.92431834900378</v>
      </c>
    </row>
    <row r="8367" spans="1:6" x14ac:dyDescent="0.3">
      <c r="A8367" s="3"/>
      <c r="B8367" s="4"/>
      <c r="C8367" s="3"/>
      <c r="D8367" s="3">
        <f t="shared" si="323"/>
        <v>6400</v>
      </c>
      <c r="E8367" s="3">
        <v>559</v>
      </c>
      <c r="F8367" s="3">
        <f t="shared" si="322"/>
        <v>681.17344712017245</v>
      </c>
    </row>
    <row r="8368" spans="1:6" x14ac:dyDescent="0.3">
      <c r="A8368" s="3"/>
      <c r="B8368" s="4"/>
      <c r="C8368" s="3"/>
      <c r="D8368" s="3">
        <f t="shared" si="323"/>
        <v>6500</v>
      </c>
      <c r="E8368" s="3">
        <v>545</v>
      </c>
      <c r="F8368" s="3">
        <f t="shared" si="322"/>
        <v>674.49042274799035</v>
      </c>
    </row>
    <row r="8369" spans="1:6" x14ac:dyDescent="0.3">
      <c r="A8369" s="3"/>
      <c r="B8369" s="4"/>
      <c r="C8369" s="3"/>
      <c r="D8369" s="3">
        <f t="shared" si="323"/>
        <v>6600</v>
      </c>
      <c r="E8369" s="3">
        <v>528</v>
      </c>
      <c r="F8369" s="3">
        <f t="shared" si="322"/>
        <v>663.50436843816419</v>
      </c>
    </row>
    <row r="8370" spans="1:6" x14ac:dyDescent="0.3">
      <c r="A8370" s="3"/>
      <c r="B8370" s="4"/>
      <c r="C8370" s="3"/>
      <c r="D8370" s="3">
        <f t="shared" si="323"/>
        <v>6700</v>
      </c>
      <c r="E8370" s="3">
        <v>508</v>
      </c>
      <c r="F8370" s="3">
        <f t="shared" si="322"/>
        <v>648.04392459140729</v>
      </c>
    </row>
    <row r="8371" spans="1:6" x14ac:dyDescent="0.3">
      <c r="A8371" s="3"/>
      <c r="B8371" s="4"/>
      <c r="C8371" s="3"/>
      <c r="D8371" s="3">
        <f t="shared" si="323"/>
        <v>6800</v>
      </c>
      <c r="E8371" s="3">
        <v>496</v>
      </c>
      <c r="F8371" s="3">
        <f t="shared" si="322"/>
        <v>642.17961830470642</v>
      </c>
    </row>
    <row r="8372" spans="1:6" x14ac:dyDescent="0.3">
      <c r="A8372" s="3"/>
      <c r="B8372" s="4"/>
      <c r="C8372" s="3"/>
      <c r="D8372" s="3">
        <f t="shared" si="323"/>
        <v>6900</v>
      </c>
      <c r="E8372" s="3">
        <v>484</v>
      </c>
      <c r="F8372" s="3">
        <f t="shared" si="322"/>
        <v>635.8583530865742</v>
      </c>
    </row>
    <row r="8373" spans="1:6" x14ac:dyDescent="0.3">
      <c r="A8373" s="3"/>
      <c r="B8373" s="4"/>
      <c r="C8373" s="3"/>
      <c r="D8373" s="3">
        <f t="shared" si="323"/>
        <v>7000</v>
      </c>
      <c r="E8373" s="3">
        <v>472</v>
      </c>
      <c r="F8373" s="3">
        <f t="shared" si="322"/>
        <v>629.08012893701073</v>
      </c>
    </row>
    <row r="8374" spans="1:6" x14ac:dyDescent="0.3">
      <c r="A8374" s="3"/>
      <c r="B8374" s="4" t="s">
        <v>39</v>
      </c>
      <c r="C8374" s="3" t="s">
        <v>40</v>
      </c>
      <c r="D8374" s="3" t="s">
        <v>272</v>
      </c>
      <c r="E8374" s="3">
        <v>4.21</v>
      </c>
    </row>
    <row r="8375" spans="1:6" x14ac:dyDescent="0.3">
      <c r="A8375" s="3"/>
      <c r="B8375" s="4"/>
      <c r="C8375" s="3">
        <v>10.49</v>
      </c>
      <c r="D8375" s="3" t="s">
        <v>273</v>
      </c>
      <c r="E8375" s="3">
        <v>4.16</v>
      </c>
    </row>
    <row r="8376" spans="1:6" x14ac:dyDescent="0.3">
      <c r="A8376" s="3"/>
      <c r="B8376" s="4"/>
      <c r="C8376" s="3"/>
      <c r="D8376" s="4" t="s">
        <v>274</v>
      </c>
      <c r="E8376" s="3">
        <v>2.23</v>
      </c>
    </row>
    <row r="8377" spans="1:6" x14ac:dyDescent="0.3">
      <c r="A8377" s="3"/>
      <c r="B8377" s="4"/>
      <c r="C8377" s="3"/>
      <c r="D8377" s="4" t="s">
        <v>275</v>
      </c>
      <c r="E8377" s="3">
        <v>260</v>
      </c>
    </row>
    <row r="8378" spans="1:6" x14ac:dyDescent="0.3">
      <c r="A8378" s="3"/>
      <c r="B8378" s="4"/>
      <c r="C8378" s="3"/>
      <c r="D8378" s="4" t="s">
        <v>276</v>
      </c>
      <c r="E8378" s="3">
        <v>0.65300000000000002</v>
      </c>
    </row>
    <row r="8379" spans="1:6" ht="28.8" x14ac:dyDescent="0.3">
      <c r="A8379" s="3"/>
      <c r="B8379" s="4"/>
      <c r="C8379" s="3"/>
      <c r="D8379" s="4" t="s">
        <v>277</v>
      </c>
      <c r="E8379" s="3">
        <v>457</v>
      </c>
    </row>
    <row r="8380" spans="1:6" x14ac:dyDescent="0.3">
      <c r="A8380" s="3"/>
      <c r="B8380" s="4"/>
      <c r="C8380" s="3"/>
      <c r="D8380" s="3">
        <v>2500</v>
      </c>
      <c r="E8380" s="3">
        <v>438</v>
      </c>
      <c r="F8380" s="3">
        <f>E8380*D8380*2*PI()/60/550</f>
        <v>208.48751246550447</v>
      </c>
    </row>
    <row r="8381" spans="1:6" x14ac:dyDescent="0.3">
      <c r="A8381" s="3"/>
      <c r="B8381" s="4"/>
      <c r="C8381" s="3"/>
      <c r="D8381" s="3">
        <f>2600</f>
        <v>2600</v>
      </c>
      <c r="E8381" s="3">
        <v>454</v>
      </c>
      <c r="F8381" s="3">
        <f t="shared" ref="F8381:F8425" si="324">E8381*D8381*2*PI()/60/550</f>
        <v>224.74763444226616</v>
      </c>
    </row>
    <row r="8382" spans="1:6" x14ac:dyDescent="0.3">
      <c r="A8382" s="3"/>
      <c r="B8382" s="4"/>
      <c r="C8382" s="3"/>
      <c r="D8382" s="3">
        <f t="shared" ref="D8382:D8425" si="325">D8381+100</f>
        <v>2700</v>
      </c>
      <c r="E8382" s="3">
        <v>477</v>
      </c>
      <c r="F8382" s="3">
        <f t="shared" si="324"/>
        <v>245.21558657929057</v>
      </c>
    </row>
    <row r="8383" spans="1:6" x14ac:dyDescent="0.3">
      <c r="A8383" s="3"/>
      <c r="B8383" s="4"/>
      <c r="C8383" s="3"/>
      <c r="D8383" s="3">
        <f t="shared" si="325"/>
        <v>2800</v>
      </c>
      <c r="E8383" s="3">
        <v>499</v>
      </c>
      <c r="F8383" s="3">
        <f t="shared" si="324"/>
        <v>266.02625791488839</v>
      </c>
    </row>
    <row r="8384" spans="1:6" x14ac:dyDescent="0.3">
      <c r="A8384" s="3"/>
      <c r="B8384" s="4"/>
      <c r="C8384" s="3"/>
      <c r="D8384" s="3">
        <f t="shared" si="325"/>
        <v>2900</v>
      </c>
      <c r="E8384" s="3">
        <v>514</v>
      </c>
      <c r="F8384" s="3">
        <f t="shared" si="324"/>
        <v>283.80957632975424</v>
      </c>
    </row>
    <row r="8385" spans="1:6" x14ac:dyDescent="0.3">
      <c r="A8385" s="3"/>
      <c r="B8385" s="4"/>
      <c r="C8385" s="3"/>
      <c r="D8385" s="3">
        <f>D8384+100</f>
        <v>3000</v>
      </c>
      <c r="E8385" s="3">
        <v>525</v>
      </c>
      <c r="F8385" s="3">
        <f t="shared" si="324"/>
        <v>299.87929875175297</v>
      </c>
    </row>
    <row r="8386" spans="1:6" x14ac:dyDescent="0.3">
      <c r="A8386" s="3"/>
      <c r="B8386" s="4"/>
      <c r="C8386" s="3"/>
      <c r="D8386" s="3">
        <f t="shared" si="325"/>
        <v>3100</v>
      </c>
      <c r="E8386" s="3">
        <v>538</v>
      </c>
      <c r="F8386" s="3">
        <f t="shared" si="324"/>
        <v>317.54837743376106</v>
      </c>
    </row>
    <row r="8387" spans="1:6" x14ac:dyDescent="0.3">
      <c r="A8387" s="3"/>
      <c r="B8387" s="4"/>
      <c r="C8387" s="3"/>
      <c r="D8387" s="3">
        <f t="shared" si="325"/>
        <v>3200</v>
      </c>
      <c r="E8387" s="3">
        <v>546</v>
      </c>
      <c r="F8387" s="3">
        <f t="shared" si="324"/>
        <v>332.66610208194464</v>
      </c>
    </row>
    <row r="8388" spans="1:6" x14ac:dyDescent="0.3">
      <c r="A8388" s="3"/>
      <c r="B8388" s="4"/>
      <c r="C8388" s="3"/>
      <c r="D8388" s="3">
        <f t="shared" si="325"/>
        <v>3300</v>
      </c>
      <c r="E8388" s="3">
        <v>547</v>
      </c>
      <c r="F8388" s="3">
        <f t="shared" si="324"/>
        <v>343.69023630272341</v>
      </c>
    </row>
    <row r="8389" spans="1:6" x14ac:dyDescent="0.3">
      <c r="A8389" s="3"/>
      <c r="B8389" s="4"/>
      <c r="C8389" s="3"/>
      <c r="D8389" s="3">
        <f t="shared" si="325"/>
        <v>3400</v>
      </c>
      <c r="E8389" s="3">
        <v>538</v>
      </c>
      <c r="F8389" s="3">
        <f t="shared" si="324"/>
        <v>348.27886557251207</v>
      </c>
    </row>
    <row r="8390" spans="1:6" x14ac:dyDescent="0.3">
      <c r="A8390" s="3"/>
      <c r="B8390" s="4"/>
      <c r="C8390" s="3"/>
      <c r="D8390" s="3">
        <f t="shared" si="325"/>
        <v>3500</v>
      </c>
      <c r="E8390" s="3">
        <v>524</v>
      </c>
      <c r="F8390" s="3">
        <f t="shared" si="324"/>
        <v>349.19278343537457</v>
      </c>
    </row>
    <row r="8391" spans="1:6" x14ac:dyDescent="0.3">
      <c r="A8391" s="3"/>
      <c r="B8391" s="4"/>
      <c r="C8391" s="3"/>
      <c r="D8391" s="3">
        <f t="shared" si="325"/>
        <v>3600</v>
      </c>
      <c r="E8391" s="3">
        <v>513</v>
      </c>
      <c r="F8391" s="3">
        <f t="shared" si="324"/>
        <v>351.62989773634121</v>
      </c>
    </row>
    <row r="8392" spans="1:6" x14ac:dyDescent="0.3">
      <c r="A8392" s="3"/>
      <c r="B8392" s="4"/>
      <c r="C8392" s="3"/>
      <c r="D8392" s="3">
        <f t="shared" si="325"/>
        <v>3700</v>
      </c>
      <c r="E8392" s="3">
        <v>520</v>
      </c>
      <c r="F8392" s="3">
        <f t="shared" si="324"/>
        <v>366.3287433640462</v>
      </c>
    </row>
    <row r="8393" spans="1:6" x14ac:dyDescent="0.3">
      <c r="A8393" s="3"/>
      <c r="B8393" s="4"/>
      <c r="C8393" s="3"/>
      <c r="D8393" s="3">
        <f t="shared" si="325"/>
        <v>3800</v>
      </c>
      <c r="E8393" s="3">
        <v>532</v>
      </c>
      <c r="F8393" s="3">
        <f t="shared" si="324"/>
        <v>384.91173990891667</v>
      </c>
    </row>
    <row r="8394" spans="1:6" x14ac:dyDescent="0.3">
      <c r="A8394" s="3"/>
      <c r="B8394" s="4"/>
      <c r="C8394" s="3"/>
      <c r="D8394" s="3">
        <f t="shared" si="325"/>
        <v>3900</v>
      </c>
      <c r="E8394" s="3">
        <v>544</v>
      </c>
      <c r="F8394" s="3">
        <f t="shared" si="324"/>
        <v>403.95169538521856</v>
      </c>
    </row>
    <row r="8395" spans="1:6" x14ac:dyDescent="0.3">
      <c r="A8395" s="3"/>
      <c r="B8395" s="4"/>
      <c r="C8395" s="3"/>
      <c r="D8395" s="3">
        <f t="shared" si="325"/>
        <v>4000</v>
      </c>
      <c r="E8395" s="3">
        <v>556</v>
      </c>
      <c r="F8395" s="3">
        <f t="shared" si="324"/>
        <v>423.44860979295152</v>
      </c>
    </row>
    <row r="8396" spans="1:6" x14ac:dyDescent="0.3">
      <c r="A8396" s="3"/>
      <c r="B8396" s="4"/>
      <c r="C8396" s="3"/>
      <c r="D8396" s="3">
        <f t="shared" si="325"/>
        <v>4100</v>
      </c>
      <c r="E8396" s="3">
        <v>569</v>
      </c>
      <c r="F8396" s="3">
        <f t="shared" si="324"/>
        <v>444.18312130664413</v>
      </c>
    </row>
    <row r="8397" spans="1:6" x14ac:dyDescent="0.3">
      <c r="A8397" s="3"/>
      <c r="B8397" s="4"/>
      <c r="C8397" s="3"/>
      <c r="D8397" s="3">
        <f t="shared" si="325"/>
        <v>4200</v>
      </c>
      <c r="E8397" s="3">
        <v>580</v>
      </c>
      <c r="F8397" s="3">
        <f t="shared" si="324"/>
        <v>463.81331540271128</v>
      </c>
    </row>
    <row r="8398" spans="1:6" x14ac:dyDescent="0.3">
      <c r="A8398" s="3"/>
      <c r="B8398" s="4"/>
      <c r="C8398" s="3"/>
      <c r="D8398" s="3">
        <f t="shared" si="325"/>
        <v>4300</v>
      </c>
      <c r="E8398" s="3">
        <v>590</v>
      </c>
      <c r="F8398" s="3">
        <f t="shared" si="324"/>
        <v>483.04367043377607</v>
      </c>
    </row>
    <row r="8399" spans="1:6" x14ac:dyDescent="0.3">
      <c r="A8399" s="3"/>
      <c r="B8399" s="4"/>
      <c r="C8399" s="3"/>
      <c r="D8399" s="3">
        <f t="shared" si="325"/>
        <v>4400</v>
      </c>
      <c r="E8399" s="3">
        <v>593</v>
      </c>
      <c r="F8399" s="3">
        <f t="shared" si="324"/>
        <v>496.79051828766603</v>
      </c>
    </row>
    <row r="8400" spans="1:6" x14ac:dyDescent="0.3">
      <c r="A8400" s="3"/>
      <c r="B8400" s="4"/>
      <c r="C8400" s="3"/>
      <c r="D8400" s="3">
        <f t="shared" si="325"/>
        <v>4500</v>
      </c>
      <c r="E8400" s="3">
        <v>594</v>
      </c>
      <c r="F8400" s="3">
        <f t="shared" si="324"/>
        <v>508.93800988154646</v>
      </c>
    </row>
    <row r="8401" spans="1:6" x14ac:dyDescent="0.3">
      <c r="A8401" s="3"/>
      <c r="B8401" s="4"/>
      <c r="C8401" s="3"/>
      <c r="D8401" s="3">
        <f t="shared" si="325"/>
        <v>4600</v>
      </c>
      <c r="E8401" s="3">
        <v>591</v>
      </c>
      <c r="F8401" s="3">
        <f t="shared" si="324"/>
        <v>517.62022957874012</v>
      </c>
    </row>
    <row r="8402" spans="1:6" x14ac:dyDescent="0.3">
      <c r="A8402" s="3"/>
      <c r="B8402" s="4"/>
      <c r="C8402" s="3"/>
      <c r="D8402" s="3">
        <f t="shared" si="325"/>
        <v>4700</v>
      </c>
      <c r="E8402" s="3">
        <v>593</v>
      </c>
      <c r="F8402" s="3">
        <f t="shared" si="324"/>
        <v>530.66259908000688</v>
      </c>
    </row>
    <row r="8403" spans="1:6" x14ac:dyDescent="0.3">
      <c r="A8403" s="3"/>
      <c r="B8403" s="4"/>
      <c r="C8403" s="3"/>
      <c r="D8403" s="3">
        <f t="shared" si="325"/>
        <v>4800</v>
      </c>
      <c r="E8403" s="3">
        <v>590</v>
      </c>
      <c r="F8403" s="3">
        <f t="shared" si="324"/>
        <v>539.2115390888664</v>
      </c>
    </row>
    <row r="8404" spans="1:6" x14ac:dyDescent="0.3">
      <c r="A8404" s="3"/>
      <c r="B8404" s="4"/>
      <c r="C8404" s="3"/>
      <c r="D8404" s="3">
        <f t="shared" si="325"/>
        <v>4900</v>
      </c>
      <c r="E8404" s="3">
        <v>585</v>
      </c>
      <c r="F8404" s="3">
        <f t="shared" si="324"/>
        <v>545.78032372819052</v>
      </c>
    </row>
    <row r="8405" spans="1:6" x14ac:dyDescent="0.3">
      <c r="A8405" s="3"/>
      <c r="B8405" s="4"/>
      <c r="C8405" s="3"/>
      <c r="D8405" s="3">
        <f t="shared" si="325"/>
        <v>5000</v>
      </c>
      <c r="E8405" s="3">
        <v>581</v>
      </c>
      <c r="F8405" s="3">
        <f t="shared" si="324"/>
        <v>553.11070658656661</v>
      </c>
    </row>
    <row r="8406" spans="1:6" x14ac:dyDescent="0.3">
      <c r="A8406" s="3"/>
      <c r="B8406" s="4"/>
      <c r="C8406" s="3"/>
      <c r="D8406" s="3">
        <f t="shared" si="325"/>
        <v>5100</v>
      </c>
      <c r="E8406" s="3">
        <v>575</v>
      </c>
      <c r="F8406" s="3">
        <f t="shared" si="324"/>
        <v>558.34669434254954</v>
      </c>
    </row>
    <row r="8407" spans="1:6" x14ac:dyDescent="0.3">
      <c r="A8407" s="3"/>
      <c r="B8407" s="4"/>
      <c r="C8407" s="3"/>
      <c r="D8407" s="3">
        <f t="shared" si="325"/>
        <v>5200</v>
      </c>
      <c r="E8407" s="3">
        <v>570</v>
      </c>
      <c r="F8407" s="3">
        <f t="shared" si="324"/>
        <v>564.34428031758466</v>
      </c>
    </row>
    <row r="8408" spans="1:6" x14ac:dyDescent="0.3">
      <c r="A8408" s="3"/>
      <c r="B8408" s="4"/>
      <c r="C8408" s="3"/>
      <c r="D8408" s="3">
        <f t="shared" si="325"/>
        <v>5300</v>
      </c>
      <c r="E8408" s="3">
        <v>569</v>
      </c>
      <c r="F8408" s="3">
        <f t="shared" si="324"/>
        <v>574.18793729883259</v>
      </c>
    </row>
    <row r="8409" spans="1:6" x14ac:dyDescent="0.3">
      <c r="A8409" s="3"/>
      <c r="B8409" s="4"/>
      <c r="C8409" s="3"/>
      <c r="D8409" s="3">
        <f t="shared" si="325"/>
        <v>5400</v>
      </c>
      <c r="E8409" s="3">
        <v>569</v>
      </c>
      <c r="F8409" s="3">
        <f t="shared" si="324"/>
        <v>585.02167196484834</v>
      </c>
    </row>
    <row r="8410" spans="1:6" x14ac:dyDescent="0.3">
      <c r="A8410" s="3"/>
      <c r="B8410" s="4"/>
      <c r="C8410" s="3"/>
      <c r="D8410" s="3">
        <f t="shared" si="325"/>
        <v>5500</v>
      </c>
      <c r="E8410" s="3">
        <v>566</v>
      </c>
      <c r="F8410" s="3">
        <f t="shared" si="324"/>
        <v>592.71381397727419</v>
      </c>
    </row>
    <row r="8411" spans="1:6" x14ac:dyDescent="0.3">
      <c r="A8411" s="3"/>
      <c r="B8411" s="4"/>
      <c r="C8411" s="3"/>
      <c r="D8411" s="3">
        <f t="shared" si="325"/>
        <v>5600</v>
      </c>
      <c r="E8411" s="3">
        <v>562</v>
      </c>
      <c r="F8411" s="3">
        <f t="shared" si="324"/>
        <v>599.22547875016949</v>
      </c>
    </row>
    <row r="8412" spans="1:6" x14ac:dyDescent="0.3">
      <c r="A8412" s="3"/>
      <c r="B8412" s="4"/>
      <c r="C8412" s="3"/>
      <c r="D8412" s="3">
        <f t="shared" si="325"/>
        <v>5700</v>
      </c>
      <c r="E8412" s="3">
        <v>557</v>
      </c>
      <c r="F8412" s="3">
        <f t="shared" si="324"/>
        <v>604.49954641710508</v>
      </c>
    </row>
    <row r="8413" spans="1:6" x14ac:dyDescent="0.3">
      <c r="A8413" s="3"/>
      <c r="B8413" s="4"/>
      <c r="C8413" s="3"/>
      <c r="D8413" s="3">
        <f t="shared" si="325"/>
        <v>5800</v>
      </c>
      <c r="E8413" s="3">
        <v>549</v>
      </c>
      <c r="F8413" s="3">
        <f t="shared" si="324"/>
        <v>606.27026227640113</v>
      </c>
    </row>
    <row r="8414" spans="1:6" x14ac:dyDescent="0.3">
      <c r="A8414" s="3"/>
      <c r="B8414" s="4"/>
      <c r="C8414" s="3"/>
      <c r="D8414" s="3">
        <f t="shared" si="325"/>
        <v>5900</v>
      </c>
      <c r="E8414" s="3">
        <v>544</v>
      </c>
      <c r="F8414" s="3">
        <f t="shared" si="324"/>
        <v>611.10641096738186</v>
      </c>
    </row>
    <row r="8415" spans="1:6" x14ac:dyDescent="0.3">
      <c r="A8415" s="3"/>
      <c r="B8415" s="4"/>
      <c r="C8415" s="3"/>
      <c r="D8415" s="3">
        <f t="shared" si="325"/>
        <v>6000</v>
      </c>
      <c r="E8415" s="3">
        <v>539</v>
      </c>
      <c r="F8415" s="3">
        <f t="shared" si="324"/>
        <v>615.75216010359941</v>
      </c>
    </row>
    <row r="8416" spans="1:6" x14ac:dyDescent="0.3">
      <c r="A8416" s="3"/>
      <c r="B8416" s="4"/>
      <c r="C8416" s="3"/>
      <c r="D8416" s="3">
        <f t="shared" si="325"/>
        <v>6100</v>
      </c>
      <c r="E8416" s="3">
        <v>532</v>
      </c>
      <c r="F8416" s="3">
        <f t="shared" si="324"/>
        <v>617.88463511694533</v>
      </c>
    </row>
    <row r="8417" spans="1:6" x14ac:dyDescent="0.3">
      <c r="A8417" s="3"/>
      <c r="B8417" s="4"/>
      <c r="C8417" s="3"/>
      <c r="D8417" s="3">
        <f t="shared" si="325"/>
        <v>6200</v>
      </c>
      <c r="E8417" s="3">
        <v>523</v>
      </c>
      <c r="F8417" s="3">
        <f t="shared" si="324"/>
        <v>617.38959627456143</v>
      </c>
    </row>
    <row r="8418" spans="1:6" x14ac:dyDescent="0.3">
      <c r="A8418" s="3"/>
      <c r="B8418" s="4"/>
      <c r="C8418" s="3"/>
      <c r="D8418" s="3">
        <f t="shared" si="325"/>
        <v>6300</v>
      </c>
      <c r="E8418" s="3">
        <v>510</v>
      </c>
      <c r="F8418" s="3">
        <f t="shared" si="324"/>
        <v>611.75376945357607</v>
      </c>
    </row>
    <row r="8419" spans="1:6" x14ac:dyDescent="0.3">
      <c r="A8419" s="3"/>
      <c r="B8419" s="4"/>
      <c r="C8419" s="3"/>
      <c r="D8419" s="3">
        <f t="shared" si="325"/>
        <v>6400</v>
      </c>
      <c r="E8419" s="3">
        <v>497</v>
      </c>
      <c r="F8419" s="3">
        <f t="shared" si="324"/>
        <v>605.62290379020692</v>
      </c>
    </row>
    <row r="8420" spans="1:6" x14ac:dyDescent="0.3">
      <c r="A8420" s="3"/>
      <c r="B8420" s="4"/>
      <c r="C8420" s="3"/>
      <c r="D8420" s="3">
        <f t="shared" si="325"/>
        <v>6500</v>
      </c>
      <c r="E8420" s="3">
        <v>487</v>
      </c>
      <c r="F8420" s="3">
        <f t="shared" si="324"/>
        <v>602.70979060233276</v>
      </c>
    </row>
    <row r="8421" spans="1:6" x14ac:dyDescent="0.3">
      <c r="A8421" s="3"/>
      <c r="B8421" s="4"/>
      <c r="C8421" s="3"/>
      <c r="D8421" s="3">
        <f t="shared" si="325"/>
        <v>6600</v>
      </c>
      <c r="E8421" s="3"/>
      <c r="F8421" s="3">
        <f t="shared" si="324"/>
        <v>0</v>
      </c>
    </row>
    <row r="8422" spans="1:6" x14ac:dyDescent="0.3">
      <c r="A8422" s="3"/>
      <c r="B8422" s="4"/>
      <c r="C8422" s="3"/>
      <c r="D8422" s="3">
        <f t="shared" si="325"/>
        <v>6700</v>
      </c>
      <c r="E8422" s="3"/>
      <c r="F8422" s="3">
        <f t="shared" si="324"/>
        <v>0</v>
      </c>
    </row>
    <row r="8423" spans="1:6" x14ac:dyDescent="0.3">
      <c r="A8423" s="3"/>
      <c r="B8423" s="4"/>
      <c r="C8423" s="3"/>
      <c r="D8423" s="3">
        <f t="shared" si="325"/>
        <v>6800</v>
      </c>
      <c r="E8423" s="3"/>
      <c r="F8423" s="3">
        <f t="shared" si="324"/>
        <v>0</v>
      </c>
    </row>
    <row r="8424" spans="1:6" x14ac:dyDescent="0.3">
      <c r="A8424" s="3"/>
      <c r="B8424" s="4"/>
      <c r="C8424" s="3"/>
      <c r="D8424" s="3">
        <f t="shared" si="325"/>
        <v>6900</v>
      </c>
      <c r="E8424" s="3"/>
      <c r="F8424" s="3">
        <f t="shared" si="324"/>
        <v>0</v>
      </c>
    </row>
    <row r="8425" spans="1:6" x14ac:dyDescent="0.3">
      <c r="A8425" s="3"/>
      <c r="B8425" s="4"/>
      <c r="C8425" s="3"/>
      <c r="D8425" s="3">
        <f t="shared" si="325"/>
        <v>7000</v>
      </c>
      <c r="E8425" s="3"/>
      <c r="F8425" s="3">
        <f t="shared" si="324"/>
        <v>0</v>
      </c>
    </row>
    <row r="8426" spans="1:6" ht="28.8" x14ac:dyDescent="0.3">
      <c r="A8426" s="3"/>
      <c r="B8426" s="4" t="s">
        <v>49</v>
      </c>
      <c r="C8426" s="3" t="s">
        <v>159</v>
      </c>
      <c r="D8426" s="3" t="s">
        <v>272</v>
      </c>
      <c r="E8426" s="3">
        <v>4</v>
      </c>
    </row>
    <row r="8427" spans="1:6" x14ac:dyDescent="0.3">
      <c r="A8427" s="3"/>
      <c r="B8427" s="4"/>
      <c r="C8427" s="3">
        <v>11.3</v>
      </c>
      <c r="D8427" s="3" t="s">
        <v>273</v>
      </c>
      <c r="E8427" s="3">
        <v>4.0019999999999998</v>
      </c>
    </row>
    <row r="8428" spans="1:6" x14ac:dyDescent="0.3">
      <c r="A8428" s="3"/>
      <c r="B8428" s="4"/>
      <c r="C8428" s="3"/>
      <c r="D8428" s="4" t="s">
        <v>274</v>
      </c>
      <c r="E8428" s="3">
        <v>2.19</v>
      </c>
    </row>
    <row r="8429" spans="1:6" x14ac:dyDescent="0.3">
      <c r="A8429" s="3"/>
      <c r="B8429" s="4"/>
      <c r="C8429" s="3"/>
      <c r="D8429" s="4" t="s">
        <v>275</v>
      </c>
      <c r="E8429" s="3">
        <v>246</v>
      </c>
    </row>
    <row r="8430" spans="1:6" x14ac:dyDescent="0.3">
      <c r="A8430" s="3"/>
      <c r="B8430" s="4"/>
      <c r="C8430" s="3"/>
      <c r="D8430" s="4" t="s">
        <v>276</v>
      </c>
      <c r="E8430" s="3">
        <v>0.75</v>
      </c>
    </row>
    <row r="8431" spans="1:6" ht="28.8" x14ac:dyDescent="0.3">
      <c r="A8431" s="3"/>
      <c r="B8431" s="4"/>
      <c r="C8431" s="3"/>
      <c r="D8431" s="4" t="s">
        <v>277</v>
      </c>
      <c r="E8431" s="3">
        <v>403</v>
      </c>
    </row>
    <row r="8432" spans="1:6" x14ac:dyDescent="0.3">
      <c r="A8432" s="3"/>
      <c r="B8432" s="4"/>
      <c r="C8432" s="3"/>
      <c r="D8432" s="3">
        <v>2500</v>
      </c>
      <c r="E8432" s="3"/>
      <c r="F8432" s="3">
        <f>E8432*D8432*2*PI()/60/550</f>
        <v>0</v>
      </c>
    </row>
    <row r="8433" spans="1:6" x14ac:dyDescent="0.3">
      <c r="A8433" s="3"/>
      <c r="B8433" s="4"/>
      <c r="C8433" s="3"/>
      <c r="D8433" s="3">
        <f>2600</f>
        <v>2600</v>
      </c>
      <c r="E8433" s="3"/>
      <c r="F8433" s="3">
        <f t="shared" ref="F8433:F8477" si="326">E8433*D8433*2*PI()/60/550</f>
        <v>0</v>
      </c>
    </row>
    <row r="8434" spans="1:6" x14ac:dyDescent="0.3">
      <c r="A8434" s="3"/>
      <c r="B8434" s="4"/>
      <c r="C8434" s="3"/>
      <c r="D8434" s="3">
        <f t="shared" ref="D8434:D8477" si="327">D8433+100</f>
        <v>2700</v>
      </c>
      <c r="E8434" s="3"/>
      <c r="F8434" s="3">
        <f t="shared" si="326"/>
        <v>0</v>
      </c>
    </row>
    <row r="8435" spans="1:6" x14ac:dyDescent="0.3">
      <c r="A8435" s="3"/>
      <c r="B8435" s="4"/>
      <c r="C8435" s="3"/>
      <c r="D8435" s="3">
        <f t="shared" si="327"/>
        <v>2800</v>
      </c>
      <c r="E8435" s="3"/>
      <c r="F8435" s="3">
        <f t="shared" si="326"/>
        <v>0</v>
      </c>
    </row>
    <row r="8436" spans="1:6" x14ac:dyDescent="0.3">
      <c r="A8436" s="3"/>
      <c r="B8436" s="4"/>
      <c r="C8436" s="3"/>
      <c r="D8436" s="3">
        <f t="shared" si="327"/>
        <v>2900</v>
      </c>
      <c r="E8436" s="3"/>
      <c r="F8436" s="3">
        <f t="shared" si="326"/>
        <v>0</v>
      </c>
    </row>
    <row r="8437" spans="1:6" x14ac:dyDescent="0.3">
      <c r="A8437" s="3"/>
      <c r="B8437" s="4"/>
      <c r="C8437" s="3"/>
      <c r="D8437" s="3">
        <f>D8436+100</f>
        <v>3000</v>
      </c>
      <c r="E8437" s="3">
        <v>501</v>
      </c>
      <c r="F8437" s="3">
        <f t="shared" si="326"/>
        <v>286.17053080881573</v>
      </c>
    </row>
    <row r="8438" spans="1:6" x14ac:dyDescent="0.3">
      <c r="A8438" s="3"/>
      <c r="B8438" s="4"/>
      <c r="C8438" s="3"/>
      <c r="D8438" s="3">
        <f t="shared" si="327"/>
        <v>3100</v>
      </c>
      <c r="E8438" s="3">
        <v>504</v>
      </c>
      <c r="F8438" s="3">
        <f t="shared" si="326"/>
        <v>297.48026436173893</v>
      </c>
    </row>
    <row r="8439" spans="1:6" x14ac:dyDescent="0.3">
      <c r="A8439" s="3"/>
      <c r="B8439" s="4"/>
      <c r="C8439" s="3"/>
      <c r="D8439" s="3">
        <f t="shared" si="327"/>
        <v>3200</v>
      </c>
      <c r="E8439" s="3">
        <v>499</v>
      </c>
      <c r="F8439" s="3">
        <f t="shared" si="326"/>
        <v>304.03000904558678</v>
      </c>
    </row>
    <row r="8440" spans="1:6" x14ac:dyDescent="0.3">
      <c r="A8440" s="3"/>
      <c r="B8440" s="4"/>
      <c r="C8440" s="3"/>
      <c r="D8440" s="3">
        <f t="shared" si="327"/>
        <v>3300</v>
      </c>
      <c r="E8440" s="3">
        <v>491</v>
      </c>
      <c r="F8440" s="3">
        <f t="shared" si="326"/>
        <v>308.50439858251769</v>
      </c>
    </row>
    <row r="8441" spans="1:6" x14ac:dyDescent="0.3">
      <c r="A8441" s="3"/>
      <c r="B8441" s="4"/>
      <c r="C8441" s="3"/>
      <c r="D8441" s="3">
        <f t="shared" si="327"/>
        <v>3400</v>
      </c>
      <c r="E8441" s="3">
        <v>483</v>
      </c>
      <c r="F8441" s="3">
        <f t="shared" si="326"/>
        <v>312.67414883182784</v>
      </c>
    </row>
    <row r="8442" spans="1:6" x14ac:dyDescent="0.3">
      <c r="A8442" s="3"/>
      <c r="B8442" s="4"/>
      <c r="C8442" s="3"/>
      <c r="D8442" s="3">
        <f t="shared" si="327"/>
        <v>3500</v>
      </c>
      <c r="E8442" s="3">
        <v>476</v>
      </c>
      <c r="F8442" s="3">
        <f t="shared" si="326"/>
        <v>317.20565823518763</v>
      </c>
    </row>
    <row r="8443" spans="1:6" x14ac:dyDescent="0.3">
      <c r="A8443" s="3"/>
      <c r="B8443" s="4"/>
      <c r="C8443" s="3"/>
      <c r="D8443" s="3">
        <f t="shared" si="327"/>
        <v>3600</v>
      </c>
      <c r="E8443" s="3">
        <v>472</v>
      </c>
      <c r="F8443" s="3">
        <f t="shared" si="326"/>
        <v>323.5269234533198</v>
      </c>
    </row>
    <row r="8444" spans="1:6" x14ac:dyDescent="0.3">
      <c r="A8444" s="3"/>
      <c r="B8444" s="4"/>
      <c r="C8444" s="3"/>
      <c r="D8444" s="3">
        <f t="shared" si="327"/>
        <v>3700</v>
      </c>
      <c r="E8444" s="3">
        <v>468</v>
      </c>
      <c r="F8444" s="3">
        <f t="shared" si="326"/>
        <v>329.69586902764155</v>
      </c>
    </row>
    <row r="8445" spans="1:6" x14ac:dyDescent="0.3">
      <c r="A8445" s="3"/>
      <c r="B8445" s="4"/>
      <c r="C8445" s="3"/>
      <c r="D8445" s="3">
        <f t="shared" si="327"/>
        <v>3800</v>
      </c>
      <c r="E8445" s="3">
        <v>473</v>
      </c>
      <c r="F8445" s="3">
        <f t="shared" si="326"/>
        <v>342.22415973104813</v>
      </c>
    </row>
    <row r="8446" spans="1:6" x14ac:dyDescent="0.3">
      <c r="A8446" s="3"/>
      <c r="B8446" s="4"/>
      <c r="C8446" s="3"/>
      <c r="D8446" s="3">
        <f t="shared" si="327"/>
        <v>3900</v>
      </c>
      <c r="E8446" s="3">
        <v>488</v>
      </c>
      <c r="F8446" s="3">
        <f t="shared" si="326"/>
        <v>362.36843262497536</v>
      </c>
    </row>
    <row r="8447" spans="1:6" x14ac:dyDescent="0.3">
      <c r="A8447" s="3"/>
      <c r="B8447" s="4"/>
      <c r="C8447" s="3"/>
      <c r="D8447" s="3">
        <f t="shared" si="327"/>
        <v>4000</v>
      </c>
      <c r="E8447" s="3">
        <v>507</v>
      </c>
      <c r="F8447" s="3">
        <f t="shared" si="326"/>
        <v>386.13029705939999</v>
      </c>
    </row>
    <row r="8448" spans="1:6" x14ac:dyDescent="0.3">
      <c r="A8448" s="3"/>
      <c r="B8448" s="4"/>
      <c r="C8448" s="3"/>
      <c r="D8448" s="3">
        <f t="shared" si="327"/>
        <v>4100</v>
      </c>
      <c r="E8448" s="3">
        <v>523</v>
      </c>
      <c r="F8448" s="3">
        <f t="shared" si="326"/>
        <v>408.273765278339</v>
      </c>
    </row>
    <row r="8449" spans="1:6" x14ac:dyDescent="0.3">
      <c r="A8449" s="3"/>
      <c r="B8449" s="4"/>
      <c r="C8449" s="3"/>
      <c r="D8449" s="3">
        <f t="shared" si="327"/>
        <v>4200</v>
      </c>
      <c r="E8449" s="3">
        <v>536</v>
      </c>
      <c r="F8449" s="3">
        <f t="shared" si="326"/>
        <v>428.62747768250557</v>
      </c>
    </row>
    <row r="8450" spans="1:6" x14ac:dyDescent="0.3">
      <c r="A8450" s="3"/>
      <c r="B8450" s="4"/>
      <c r="C8450" s="3"/>
      <c r="D8450" s="3">
        <f t="shared" si="327"/>
        <v>4300</v>
      </c>
      <c r="E8450" s="3">
        <v>549</v>
      </c>
      <c r="F8450" s="3">
        <f t="shared" si="326"/>
        <v>449.47622892905605</v>
      </c>
    </row>
    <row r="8451" spans="1:6" x14ac:dyDescent="0.3">
      <c r="A8451" s="3"/>
      <c r="B8451" s="4"/>
      <c r="C8451" s="3"/>
      <c r="D8451" s="3">
        <f t="shared" si="327"/>
        <v>4400</v>
      </c>
      <c r="E8451" s="3">
        <v>561</v>
      </c>
      <c r="F8451" s="3">
        <f t="shared" si="326"/>
        <v>469.98226097703309</v>
      </c>
    </row>
    <row r="8452" spans="1:6" x14ac:dyDescent="0.3">
      <c r="A8452" s="3"/>
      <c r="B8452" s="4"/>
      <c r="C8452" s="3"/>
      <c r="D8452" s="3">
        <f t="shared" si="327"/>
        <v>4500</v>
      </c>
      <c r="E8452" s="3">
        <v>570</v>
      </c>
      <c r="F8452" s="3">
        <f t="shared" si="326"/>
        <v>488.37485796714054</v>
      </c>
    </row>
    <row r="8453" spans="1:6" x14ac:dyDescent="0.3">
      <c r="A8453" s="3"/>
      <c r="B8453" s="4"/>
      <c r="C8453" s="3"/>
      <c r="D8453" s="3">
        <f t="shared" si="327"/>
        <v>4600</v>
      </c>
      <c r="E8453" s="3">
        <v>578</v>
      </c>
      <c r="F8453" s="3">
        <f t="shared" si="326"/>
        <v>506.23433620391171</v>
      </c>
    </row>
    <row r="8454" spans="1:6" x14ac:dyDescent="0.3">
      <c r="A8454" s="3"/>
      <c r="B8454" s="4"/>
      <c r="C8454" s="3"/>
      <c r="D8454" s="3">
        <f t="shared" si="327"/>
        <v>4700</v>
      </c>
      <c r="E8454" s="3">
        <v>584</v>
      </c>
      <c r="F8454" s="3">
        <f t="shared" si="326"/>
        <v>522.60869791353116</v>
      </c>
    </row>
    <row r="8455" spans="1:6" x14ac:dyDescent="0.3">
      <c r="A8455" s="3"/>
      <c r="B8455" s="4"/>
      <c r="C8455" s="3"/>
      <c r="D8455" s="3">
        <f t="shared" si="327"/>
        <v>4800</v>
      </c>
      <c r="E8455" s="3">
        <v>591</v>
      </c>
      <c r="F8455" s="3">
        <f t="shared" si="326"/>
        <v>540.12545695172889</v>
      </c>
    </row>
    <row r="8456" spans="1:6" x14ac:dyDescent="0.3">
      <c r="A8456" s="3"/>
      <c r="B8456" s="4"/>
      <c r="C8456" s="3"/>
      <c r="D8456" s="3">
        <f t="shared" si="327"/>
        <v>4900</v>
      </c>
      <c r="E8456" s="3">
        <v>591</v>
      </c>
      <c r="F8456" s="3">
        <f t="shared" si="326"/>
        <v>551.37807063822322</v>
      </c>
    </row>
    <row r="8457" spans="1:6" x14ac:dyDescent="0.3">
      <c r="A8457" s="3"/>
      <c r="B8457" s="4"/>
      <c r="C8457" s="3"/>
      <c r="D8457" s="3">
        <f t="shared" si="327"/>
        <v>5000</v>
      </c>
      <c r="E8457" s="3">
        <v>593</v>
      </c>
      <c r="F8457" s="3">
        <f t="shared" si="326"/>
        <v>564.53467987234762</v>
      </c>
    </row>
    <row r="8458" spans="1:6" x14ac:dyDescent="0.3">
      <c r="A8458" s="3"/>
      <c r="B8458" s="4"/>
      <c r="C8458" s="3"/>
      <c r="D8458" s="3">
        <f t="shared" si="327"/>
        <v>5100</v>
      </c>
      <c r="E8458" s="3">
        <v>594</v>
      </c>
      <c r="F8458" s="3">
        <f t="shared" si="326"/>
        <v>576.79641119908592</v>
      </c>
    </row>
    <row r="8459" spans="1:6" x14ac:dyDescent="0.3">
      <c r="A8459" s="3"/>
      <c r="B8459" s="4"/>
      <c r="C8459" s="3"/>
      <c r="D8459" s="3">
        <f t="shared" si="327"/>
        <v>5200</v>
      </c>
      <c r="E8459" s="3">
        <v>595</v>
      </c>
      <c r="F8459" s="3">
        <f t="shared" si="326"/>
        <v>589.096222436777</v>
      </c>
    </row>
    <row r="8460" spans="1:6" x14ac:dyDescent="0.3">
      <c r="A8460" s="3"/>
      <c r="B8460" s="4"/>
      <c r="C8460" s="3"/>
      <c r="D8460" s="3">
        <f t="shared" si="327"/>
        <v>5300</v>
      </c>
      <c r="E8460" s="3">
        <v>596</v>
      </c>
      <c r="F8460" s="3">
        <f t="shared" si="326"/>
        <v>601.4341135854205</v>
      </c>
    </row>
    <row r="8461" spans="1:6" x14ac:dyDescent="0.3">
      <c r="A8461" s="3"/>
      <c r="B8461" s="4"/>
      <c r="C8461" s="3"/>
      <c r="D8461" s="3">
        <f t="shared" si="327"/>
        <v>5400</v>
      </c>
      <c r="E8461" s="3">
        <v>597</v>
      </c>
      <c r="F8461" s="3">
        <f t="shared" si="326"/>
        <v>613.81008464501667</v>
      </c>
    </row>
    <row r="8462" spans="1:6" x14ac:dyDescent="0.3">
      <c r="A8462" s="3"/>
      <c r="B8462" s="4"/>
      <c r="C8462" s="3"/>
      <c r="D8462" s="3">
        <f t="shared" si="327"/>
        <v>5500</v>
      </c>
      <c r="E8462" s="3">
        <v>597</v>
      </c>
      <c r="F8462" s="3">
        <f t="shared" si="326"/>
        <v>625.17693806436887</v>
      </c>
    </row>
    <row r="8463" spans="1:6" x14ac:dyDescent="0.3">
      <c r="A8463" s="3"/>
      <c r="B8463" s="4"/>
      <c r="C8463" s="3"/>
      <c r="D8463" s="3">
        <f t="shared" si="327"/>
        <v>5600</v>
      </c>
      <c r="E8463" s="3">
        <v>596</v>
      </c>
      <c r="F8463" s="3">
        <f t="shared" si="326"/>
        <v>635.47755397704816</v>
      </c>
    </row>
    <row r="8464" spans="1:6" x14ac:dyDescent="0.3">
      <c r="A8464" s="3"/>
      <c r="B8464" s="4"/>
      <c r="C8464" s="3"/>
      <c r="D8464" s="3">
        <f t="shared" si="327"/>
        <v>5700</v>
      </c>
      <c r="E8464" s="3">
        <v>593</v>
      </c>
      <c r="F8464" s="3">
        <f t="shared" si="326"/>
        <v>643.56953505447632</v>
      </c>
    </row>
    <row r="8465" spans="1:6" x14ac:dyDescent="0.3">
      <c r="A8465" s="3"/>
      <c r="B8465" s="4"/>
      <c r="C8465" s="3"/>
      <c r="D8465" s="3">
        <f t="shared" si="327"/>
        <v>5800</v>
      </c>
      <c r="E8465" s="3">
        <v>593</v>
      </c>
      <c r="F8465" s="3">
        <f t="shared" si="326"/>
        <v>654.86022865192331</v>
      </c>
    </row>
    <row r="8466" spans="1:6" x14ac:dyDescent="0.3">
      <c r="A8466" s="3"/>
      <c r="B8466" s="4"/>
      <c r="C8466" s="3"/>
      <c r="D8466" s="3">
        <f t="shared" si="327"/>
        <v>5900</v>
      </c>
      <c r="E8466" s="3">
        <v>589</v>
      </c>
      <c r="F8466" s="3">
        <f t="shared" si="326"/>
        <v>661.65749275696305</v>
      </c>
    </row>
    <row r="8467" spans="1:6" x14ac:dyDescent="0.3">
      <c r="A8467" s="3"/>
      <c r="B8467" s="4"/>
      <c r="C8467" s="3"/>
      <c r="D8467" s="3">
        <f t="shared" si="327"/>
        <v>6000</v>
      </c>
      <c r="E8467" s="3">
        <v>583</v>
      </c>
      <c r="F8467" s="3">
        <f t="shared" si="326"/>
        <v>666.01764256103615</v>
      </c>
    </row>
    <row r="8468" spans="1:6" x14ac:dyDescent="0.3">
      <c r="A8468" s="3"/>
      <c r="B8468" s="4"/>
      <c r="C8468" s="3"/>
      <c r="D8468" s="3">
        <f t="shared" si="327"/>
        <v>6100</v>
      </c>
      <c r="E8468" s="3">
        <v>577</v>
      </c>
      <c r="F8468" s="3">
        <f t="shared" si="326"/>
        <v>670.14931289939364</v>
      </c>
    </row>
    <row r="8469" spans="1:6" x14ac:dyDescent="0.3">
      <c r="A8469" s="3"/>
      <c r="B8469" s="4"/>
      <c r="C8469" s="3"/>
      <c r="D8469" s="3">
        <f t="shared" si="327"/>
        <v>6200</v>
      </c>
      <c r="E8469" s="3">
        <v>570</v>
      </c>
      <c r="F8469" s="3">
        <f t="shared" si="326"/>
        <v>672.87202653250472</v>
      </c>
    </row>
    <row r="8470" spans="1:6" x14ac:dyDescent="0.3">
      <c r="A8470" s="3"/>
      <c r="B8470" s="4"/>
      <c r="C8470" s="3"/>
      <c r="D8470" s="3">
        <f t="shared" si="327"/>
        <v>6300</v>
      </c>
      <c r="E8470" s="3">
        <v>563</v>
      </c>
      <c r="F8470" s="3">
        <f t="shared" si="326"/>
        <v>675.32818078894775</v>
      </c>
    </row>
    <row r="8471" spans="1:6" x14ac:dyDescent="0.3">
      <c r="A8471" s="3"/>
      <c r="B8471" s="4"/>
      <c r="C8471" s="3"/>
      <c r="D8471" s="3">
        <f t="shared" si="327"/>
        <v>6400</v>
      </c>
      <c r="E8471" s="3">
        <v>555</v>
      </c>
      <c r="F8471" s="3">
        <f t="shared" si="326"/>
        <v>676.29921851823906</v>
      </c>
    </row>
    <row r="8472" spans="1:6" x14ac:dyDescent="0.3">
      <c r="A8472" s="3"/>
      <c r="B8472" s="4"/>
      <c r="C8472" s="3"/>
      <c r="D8472" s="3">
        <f t="shared" si="327"/>
        <v>6500</v>
      </c>
      <c r="E8472" s="3">
        <v>546</v>
      </c>
      <c r="F8472" s="3">
        <f t="shared" si="326"/>
        <v>675.72801985395006</v>
      </c>
    </row>
    <row r="8473" spans="1:6" x14ac:dyDescent="0.3">
      <c r="A8473" s="3"/>
      <c r="B8473" s="4"/>
      <c r="C8473" s="3"/>
      <c r="D8473" s="3">
        <f t="shared" si="327"/>
        <v>6600</v>
      </c>
      <c r="E8473" s="3">
        <v>535</v>
      </c>
      <c r="F8473" s="3">
        <f t="shared" si="326"/>
        <v>672.30082786821572</v>
      </c>
    </row>
    <row r="8474" spans="1:6" x14ac:dyDescent="0.3">
      <c r="A8474" s="3"/>
      <c r="B8474" s="4"/>
      <c r="C8474" s="3"/>
      <c r="D8474" s="3">
        <f t="shared" si="327"/>
        <v>6700</v>
      </c>
      <c r="E8474" s="3">
        <v>523</v>
      </c>
      <c r="F8474" s="3">
        <f t="shared" si="326"/>
        <v>667.17907984509054</v>
      </c>
    </row>
    <row r="8475" spans="1:6" x14ac:dyDescent="0.3">
      <c r="A8475" s="3"/>
      <c r="B8475" s="4"/>
      <c r="C8475" s="3"/>
      <c r="D8475" s="3">
        <f t="shared" si="327"/>
        <v>6800</v>
      </c>
      <c r="E8475" s="3">
        <v>507</v>
      </c>
      <c r="F8475" s="3">
        <f t="shared" si="326"/>
        <v>656.42150500098012</v>
      </c>
    </row>
    <row r="8476" spans="1:6" x14ac:dyDescent="0.3">
      <c r="A8476" s="3"/>
      <c r="B8476" s="4"/>
      <c r="C8476" s="3"/>
      <c r="D8476" s="3">
        <f t="shared" si="327"/>
        <v>6900</v>
      </c>
      <c r="E8476" s="3">
        <v>493</v>
      </c>
      <c r="F8476" s="3">
        <f t="shared" si="326"/>
        <v>647.68216543735753</v>
      </c>
    </row>
    <row r="8477" spans="1:6" x14ac:dyDescent="0.3">
      <c r="A8477" s="3"/>
      <c r="B8477" s="4"/>
      <c r="C8477" s="3"/>
      <c r="D8477" s="3">
        <f t="shared" si="327"/>
        <v>7000</v>
      </c>
      <c r="E8477" s="3">
        <v>474</v>
      </c>
      <c r="F8477" s="3">
        <f t="shared" si="326"/>
        <v>631.74572270369299</v>
      </c>
    </row>
    <row r="8478" spans="1:6" ht="28.8" x14ac:dyDescent="0.3">
      <c r="A8478" s="3"/>
      <c r="B8478" s="4" t="s">
        <v>49</v>
      </c>
      <c r="C8478" s="3" t="s">
        <v>157</v>
      </c>
      <c r="D8478" s="3" t="s">
        <v>272</v>
      </c>
      <c r="E8478" s="3">
        <v>4.0039999999999996</v>
      </c>
    </row>
    <row r="8479" spans="1:6" x14ac:dyDescent="0.3">
      <c r="A8479" s="3"/>
      <c r="B8479" s="4"/>
      <c r="C8479" s="3">
        <v>11.35</v>
      </c>
      <c r="D8479" s="3" t="s">
        <v>273</v>
      </c>
      <c r="E8479" s="3">
        <v>4.1150000000000002</v>
      </c>
    </row>
    <row r="8480" spans="1:6" x14ac:dyDescent="0.3">
      <c r="A8480" s="3"/>
      <c r="B8480" s="4"/>
      <c r="C8480" s="3"/>
      <c r="D8480" s="4" t="s">
        <v>274</v>
      </c>
      <c r="E8480" s="3">
        <v>2.1949999999999998</v>
      </c>
    </row>
    <row r="8481" spans="1:6" x14ac:dyDescent="0.3">
      <c r="A8481" s="3"/>
      <c r="B8481" s="4"/>
      <c r="C8481" s="3"/>
      <c r="D8481" s="4" t="s">
        <v>275</v>
      </c>
      <c r="E8481" s="3">
        <v>248</v>
      </c>
    </row>
    <row r="8482" spans="1:6" x14ac:dyDescent="0.3">
      <c r="A8482" s="3"/>
      <c r="B8482" s="4"/>
      <c r="C8482" s="3"/>
      <c r="D8482" s="4" t="s">
        <v>276</v>
      </c>
      <c r="E8482" s="3">
        <v>0.85</v>
      </c>
    </row>
    <row r="8483" spans="1:6" ht="28.8" x14ac:dyDescent="0.3">
      <c r="A8483" s="3"/>
      <c r="B8483" s="4"/>
      <c r="C8483" s="3"/>
      <c r="D8483" s="4" t="s">
        <v>277</v>
      </c>
      <c r="E8483" s="3">
        <v>435</v>
      </c>
    </row>
    <row r="8484" spans="1:6" x14ac:dyDescent="0.3">
      <c r="A8484" s="3"/>
      <c r="B8484" s="4"/>
      <c r="C8484" s="3"/>
      <c r="D8484" s="3">
        <v>2500</v>
      </c>
      <c r="E8484" s="3"/>
      <c r="F8484" s="3">
        <f>E8484*D8484*2*PI()/60/550</f>
        <v>0</v>
      </c>
    </row>
    <row r="8485" spans="1:6" x14ac:dyDescent="0.3">
      <c r="A8485" s="3"/>
      <c r="B8485" s="4"/>
      <c r="C8485" s="3"/>
      <c r="D8485" s="3">
        <f>2600</f>
        <v>2600</v>
      </c>
      <c r="E8485" s="3"/>
      <c r="F8485" s="3">
        <f t="shared" ref="F8485:F8529" si="328">E8485*D8485*2*PI()/60/550</f>
        <v>0</v>
      </c>
    </row>
    <row r="8486" spans="1:6" x14ac:dyDescent="0.3">
      <c r="A8486" s="3"/>
      <c r="B8486" s="4"/>
      <c r="C8486" s="3"/>
      <c r="D8486" s="3">
        <f t="shared" ref="D8486:D8529" si="329">D8485+100</f>
        <v>2700</v>
      </c>
      <c r="E8486" s="3"/>
      <c r="F8486" s="3">
        <f t="shared" si="328"/>
        <v>0</v>
      </c>
    </row>
    <row r="8487" spans="1:6" x14ac:dyDescent="0.3">
      <c r="A8487" s="3"/>
      <c r="B8487" s="4"/>
      <c r="C8487" s="3"/>
      <c r="D8487" s="3">
        <f t="shared" si="329"/>
        <v>2800</v>
      </c>
      <c r="E8487" s="3"/>
      <c r="F8487" s="3">
        <f t="shared" si="328"/>
        <v>0</v>
      </c>
    </row>
    <row r="8488" spans="1:6" x14ac:dyDescent="0.3">
      <c r="A8488" s="3"/>
      <c r="B8488" s="4"/>
      <c r="C8488" s="3"/>
      <c r="D8488" s="3">
        <f t="shared" si="329"/>
        <v>2900</v>
      </c>
      <c r="E8488" s="3"/>
      <c r="F8488" s="3">
        <f t="shared" si="328"/>
        <v>0</v>
      </c>
    </row>
    <row r="8489" spans="1:6" x14ac:dyDescent="0.3">
      <c r="A8489" s="3"/>
      <c r="B8489" s="4"/>
      <c r="C8489" s="3"/>
      <c r="D8489" s="3">
        <f>D8488+100</f>
        <v>3000</v>
      </c>
      <c r="E8489" s="3">
        <v>533</v>
      </c>
      <c r="F8489" s="3">
        <f t="shared" si="328"/>
        <v>304.44888806606542</v>
      </c>
    </row>
    <row r="8490" spans="1:6" x14ac:dyDescent="0.3">
      <c r="A8490" s="3"/>
      <c r="B8490" s="4"/>
      <c r="C8490" s="3"/>
      <c r="D8490" s="3">
        <f t="shared" si="329"/>
        <v>3100</v>
      </c>
      <c r="E8490" s="3">
        <v>532</v>
      </c>
      <c r="F8490" s="3">
        <f t="shared" si="328"/>
        <v>314.00694571516891</v>
      </c>
    </row>
    <row r="8491" spans="1:6" x14ac:dyDescent="0.3">
      <c r="A8491" s="3"/>
      <c r="B8491" s="4"/>
      <c r="C8491" s="3"/>
      <c r="D8491" s="3">
        <f t="shared" si="329"/>
        <v>3200</v>
      </c>
      <c r="E8491" s="3">
        <v>524</v>
      </c>
      <c r="F8491" s="3">
        <f t="shared" si="328"/>
        <v>319.26197342662817</v>
      </c>
    </row>
    <row r="8492" spans="1:6" x14ac:dyDescent="0.3">
      <c r="A8492" s="3"/>
      <c r="B8492" s="4"/>
      <c r="C8492" s="3"/>
      <c r="D8492" s="3">
        <f t="shared" si="329"/>
        <v>3300</v>
      </c>
      <c r="E8492" s="3">
        <v>515</v>
      </c>
      <c r="F8492" s="3">
        <f t="shared" si="328"/>
        <v>323.58404331974873</v>
      </c>
    </row>
    <row r="8493" spans="1:6" x14ac:dyDescent="0.3">
      <c r="A8493" s="3"/>
      <c r="B8493" s="4"/>
      <c r="C8493" s="3"/>
      <c r="D8493" s="3">
        <f t="shared" si="329"/>
        <v>3400</v>
      </c>
      <c r="E8493" s="3">
        <v>513</v>
      </c>
      <c r="F8493" s="3">
        <f t="shared" si="328"/>
        <v>332.09490341765559</v>
      </c>
    </row>
    <row r="8494" spans="1:6" x14ac:dyDescent="0.3">
      <c r="A8494" s="3"/>
      <c r="B8494" s="4"/>
      <c r="C8494" s="3"/>
      <c r="D8494" s="3">
        <f t="shared" si="329"/>
        <v>3500</v>
      </c>
      <c r="E8494" s="3">
        <v>519</v>
      </c>
      <c r="F8494" s="3">
        <f t="shared" si="328"/>
        <v>345.86079122702176</v>
      </c>
    </row>
    <row r="8495" spans="1:6" x14ac:dyDescent="0.3">
      <c r="A8495" s="3"/>
      <c r="B8495" s="4"/>
      <c r="C8495" s="3"/>
      <c r="D8495" s="3">
        <f t="shared" si="329"/>
        <v>3600</v>
      </c>
      <c r="E8495" s="3">
        <v>537</v>
      </c>
      <c r="F8495" s="3">
        <f t="shared" si="328"/>
        <v>368.08041926786592</v>
      </c>
    </row>
    <row r="8496" spans="1:6" x14ac:dyDescent="0.3">
      <c r="A8496" s="3"/>
      <c r="B8496" s="4"/>
      <c r="C8496" s="3"/>
      <c r="D8496" s="3">
        <f t="shared" si="329"/>
        <v>3700</v>
      </c>
      <c r="E8496" s="3">
        <v>557</v>
      </c>
      <c r="F8496" s="3">
        <f t="shared" si="328"/>
        <v>392.39444241110328</v>
      </c>
    </row>
    <row r="8497" spans="1:6" x14ac:dyDescent="0.3">
      <c r="A8497" s="3"/>
      <c r="B8497" s="4"/>
      <c r="C8497" s="3"/>
      <c r="D8497" s="3">
        <f t="shared" si="329"/>
        <v>3800</v>
      </c>
      <c r="E8497" s="3">
        <v>572</v>
      </c>
      <c r="F8497" s="3">
        <f t="shared" si="328"/>
        <v>413.85247223289542</v>
      </c>
    </row>
    <row r="8498" spans="1:6" x14ac:dyDescent="0.3">
      <c r="A8498" s="3"/>
      <c r="B8498" s="4"/>
      <c r="C8498" s="3"/>
      <c r="D8498" s="3">
        <f t="shared" si="329"/>
        <v>3900</v>
      </c>
      <c r="E8498" s="3">
        <v>582</v>
      </c>
      <c r="F8498" s="3">
        <f t="shared" si="328"/>
        <v>432.16890940109772</v>
      </c>
    </row>
    <row r="8499" spans="1:6" x14ac:dyDescent="0.3">
      <c r="A8499" s="3"/>
      <c r="B8499" s="4"/>
      <c r="C8499" s="3"/>
      <c r="D8499" s="3">
        <f t="shared" si="329"/>
        <v>4000</v>
      </c>
      <c r="E8499" s="3">
        <v>589</v>
      </c>
      <c r="F8499" s="3">
        <f t="shared" si="328"/>
        <v>448.58135102166983</v>
      </c>
    </row>
    <row r="8500" spans="1:6" x14ac:dyDescent="0.3">
      <c r="A8500" s="3"/>
      <c r="B8500" s="4"/>
      <c r="C8500" s="3"/>
      <c r="D8500" s="3">
        <f t="shared" si="329"/>
        <v>4100</v>
      </c>
      <c r="E8500" s="3">
        <v>595</v>
      </c>
      <c r="F8500" s="3">
        <f t="shared" si="328"/>
        <v>464.47971384438182</v>
      </c>
    </row>
    <row r="8501" spans="1:6" x14ac:dyDescent="0.3">
      <c r="A8501" s="3"/>
      <c r="B8501" s="4"/>
      <c r="C8501" s="3"/>
      <c r="D8501" s="3">
        <f t="shared" si="329"/>
        <v>4200</v>
      </c>
      <c r="E8501" s="3">
        <v>599</v>
      </c>
      <c r="F8501" s="3">
        <f t="shared" si="328"/>
        <v>479.00719987280013</v>
      </c>
    </row>
    <row r="8502" spans="1:6" x14ac:dyDescent="0.3">
      <c r="A8502" s="3"/>
      <c r="B8502" s="4"/>
      <c r="C8502" s="3"/>
      <c r="D8502" s="3">
        <f t="shared" si="329"/>
        <v>4300</v>
      </c>
      <c r="E8502" s="3">
        <v>604</v>
      </c>
      <c r="F8502" s="3">
        <f t="shared" si="328"/>
        <v>494.50572363050969</v>
      </c>
    </row>
    <row r="8503" spans="1:6" x14ac:dyDescent="0.3">
      <c r="A8503" s="3"/>
      <c r="B8503" s="4"/>
      <c r="C8503" s="3"/>
      <c r="D8503" s="3">
        <f t="shared" si="329"/>
        <v>4400</v>
      </c>
      <c r="E8503" s="3">
        <v>611</v>
      </c>
      <c r="F8503" s="3">
        <f t="shared" si="328"/>
        <v>511.87016302489695</v>
      </c>
    </row>
    <row r="8504" spans="1:6" x14ac:dyDescent="0.3">
      <c r="A8504" s="3"/>
      <c r="B8504" s="4"/>
      <c r="C8504" s="3"/>
      <c r="D8504" s="3">
        <f t="shared" si="329"/>
        <v>4500</v>
      </c>
      <c r="E8504" s="3">
        <v>620</v>
      </c>
      <c r="F8504" s="3">
        <f t="shared" si="328"/>
        <v>531.21475778881961</v>
      </c>
    </row>
    <row r="8505" spans="1:6" x14ac:dyDescent="0.3">
      <c r="A8505" s="3"/>
      <c r="B8505" s="4"/>
      <c r="C8505" s="3"/>
      <c r="D8505" s="3">
        <f t="shared" si="329"/>
        <v>4600</v>
      </c>
      <c r="E8505" s="3">
        <v>629</v>
      </c>
      <c r="F8505" s="3">
        <f t="shared" si="328"/>
        <v>550.90207175131559</v>
      </c>
    </row>
    <row r="8506" spans="1:6" x14ac:dyDescent="0.3">
      <c r="A8506" s="3"/>
      <c r="B8506" s="4"/>
      <c r="C8506" s="3"/>
      <c r="D8506" s="3">
        <f t="shared" si="329"/>
        <v>4700</v>
      </c>
      <c r="E8506" s="3">
        <v>635</v>
      </c>
      <c r="F8506" s="3">
        <f t="shared" si="328"/>
        <v>568.24747119022663</v>
      </c>
    </row>
    <row r="8507" spans="1:6" x14ac:dyDescent="0.3">
      <c r="A8507" s="3"/>
      <c r="B8507" s="4"/>
      <c r="C8507" s="3"/>
      <c r="D8507" s="3">
        <f t="shared" si="329"/>
        <v>4800</v>
      </c>
      <c r="E8507" s="3">
        <v>638</v>
      </c>
      <c r="F8507" s="3">
        <f t="shared" si="328"/>
        <v>583.0795965062656</v>
      </c>
    </row>
    <row r="8508" spans="1:6" x14ac:dyDescent="0.3">
      <c r="A8508" s="3"/>
      <c r="B8508" s="4"/>
      <c r="C8508" s="3"/>
      <c r="D8508" s="3">
        <f t="shared" si="329"/>
        <v>4900</v>
      </c>
      <c r="E8508" s="3">
        <v>640</v>
      </c>
      <c r="F8508" s="3">
        <f t="shared" si="328"/>
        <v>597.09300373682368</v>
      </c>
    </row>
    <row r="8509" spans="1:6" x14ac:dyDescent="0.3">
      <c r="A8509" s="3"/>
      <c r="B8509" s="4"/>
      <c r="C8509" s="3"/>
      <c r="D8509" s="3">
        <f t="shared" si="329"/>
        <v>5000</v>
      </c>
      <c r="E8509" s="3">
        <v>639</v>
      </c>
      <c r="F8509" s="3">
        <f t="shared" si="328"/>
        <v>608.32657746784173</v>
      </c>
    </row>
    <row r="8510" spans="1:6" x14ac:dyDescent="0.3">
      <c r="A8510" s="3"/>
      <c r="B8510" s="4"/>
      <c r="C8510" s="3"/>
      <c r="D8510" s="3">
        <f t="shared" si="329"/>
        <v>5100</v>
      </c>
      <c r="E8510" s="3">
        <v>639</v>
      </c>
      <c r="F8510" s="3">
        <f t="shared" si="328"/>
        <v>620.49310901719866</v>
      </c>
    </row>
    <row r="8511" spans="1:6" x14ac:dyDescent="0.3">
      <c r="A8511" s="3"/>
      <c r="B8511" s="4"/>
      <c r="C8511" s="3"/>
      <c r="D8511" s="3">
        <f t="shared" si="329"/>
        <v>5200</v>
      </c>
      <c r="E8511" s="3">
        <v>638</v>
      </c>
      <c r="F8511" s="3">
        <f t="shared" si="328"/>
        <v>631.66956288178767</v>
      </c>
    </row>
    <row r="8512" spans="1:6" x14ac:dyDescent="0.3">
      <c r="A8512" s="3"/>
      <c r="B8512" s="4"/>
      <c r="C8512" s="3"/>
      <c r="D8512" s="3">
        <f t="shared" si="329"/>
        <v>5300</v>
      </c>
      <c r="E8512" s="3">
        <v>637</v>
      </c>
      <c r="F8512" s="3">
        <f t="shared" si="328"/>
        <v>642.80793683542424</v>
      </c>
    </row>
    <row r="8513" spans="1:6" x14ac:dyDescent="0.3">
      <c r="A8513" s="3"/>
      <c r="B8513" s="4"/>
      <c r="C8513" s="3"/>
      <c r="D8513" s="3">
        <f t="shared" si="329"/>
        <v>5400</v>
      </c>
      <c r="E8513" s="3">
        <v>635</v>
      </c>
      <c r="F8513" s="3">
        <f t="shared" si="328"/>
        <v>652.88007328238791</v>
      </c>
    </row>
    <row r="8514" spans="1:6" x14ac:dyDescent="0.3">
      <c r="A8514" s="3"/>
      <c r="B8514" s="4"/>
      <c r="C8514" s="3"/>
      <c r="D8514" s="3">
        <f t="shared" si="329"/>
        <v>5500</v>
      </c>
      <c r="E8514" s="3">
        <v>635</v>
      </c>
      <c r="F8514" s="3">
        <f t="shared" si="328"/>
        <v>664.97044500983952</v>
      </c>
    </row>
    <row r="8515" spans="1:6" x14ac:dyDescent="0.3">
      <c r="A8515" s="3"/>
      <c r="B8515" s="4"/>
      <c r="C8515" s="3"/>
      <c r="D8515" s="3">
        <f t="shared" si="329"/>
        <v>5600</v>
      </c>
      <c r="E8515" s="3">
        <v>633</v>
      </c>
      <c r="F8515" s="3">
        <f t="shared" si="328"/>
        <v>674.92834172394532</v>
      </c>
    </row>
    <row r="8516" spans="1:6" x14ac:dyDescent="0.3">
      <c r="A8516" s="3"/>
      <c r="B8516" s="4"/>
      <c r="C8516" s="3"/>
      <c r="D8516" s="3">
        <f t="shared" si="329"/>
        <v>5700</v>
      </c>
      <c r="E8516" s="3">
        <v>630</v>
      </c>
      <c r="F8516" s="3">
        <f t="shared" si="328"/>
        <v>683.72480115399674</v>
      </c>
    </row>
    <row r="8517" spans="1:6" x14ac:dyDescent="0.3">
      <c r="A8517" s="3"/>
      <c r="B8517" s="4"/>
      <c r="C8517" s="3"/>
      <c r="D8517" s="3">
        <f t="shared" si="329"/>
        <v>5800</v>
      </c>
      <c r="E8517" s="3">
        <v>625</v>
      </c>
      <c r="F8517" s="3">
        <f t="shared" si="328"/>
        <v>690.19838601593949</v>
      </c>
    </row>
    <row r="8518" spans="1:6" x14ac:dyDescent="0.3">
      <c r="A8518" s="3"/>
      <c r="B8518" s="4"/>
      <c r="C8518" s="3"/>
      <c r="D8518" s="3">
        <f t="shared" si="329"/>
        <v>5900</v>
      </c>
      <c r="E8518" s="3">
        <v>620</v>
      </c>
      <c r="F8518" s="3">
        <f t="shared" si="328"/>
        <v>696.48157132311906</v>
      </c>
    </row>
    <row r="8519" spans="1:6" x14ac:dyDescent="0.3">
      <c r="A8519" s="3"/>
      <c r="B8519" s="4"/>
      <c r="C8519" s="3"/>
      <c r="D8519" s="3">
        <f t="shared" si="329"/>
        <v>6000</v>
      </c>
      <c r="E8519" s="3">
        <v>615</v>
      </c>
      <c r="F8519" s="3">
        <f t="shared" si="328"/>
        <v>702.57435707553554</v>
      </c>
    </row>
    <row r="8520" spans="1:6" x14ac:dyDescent="0.3">
      <c r="A8520" s="3"/>
      <c r="B8520" s="4"/>
      <c r="C8520" s="3"/>
      <c r="D8520" s="3">
        <f t="shared" si="329"/>
        <v>6100</v>
      </c>
      <c r="E8520" s="3">
        <v>609</v>
      </c>
      <c r="F8520" s="3">
        <f t="shared" si="328"/>
        <v>707.31530598913469</v>
      </c>
    </row>
    <row r="8521" spans="1:6" x14ac:dyDescent="0.3">
      <c r="A8521" s="3"/>
      <c r="B8521" s="4"/>
      <c r="C8521" s="3"/>
      <c r="D8521" s="3">
        <f t="shared" si="329"/>
        <v>6200</v>
      </c>
      <c r="E8521" s="3">
        <v>602</v>
      </c>
      <c r="F8521" s="3">
        <f t="shared" si="328"/>
        <v>710.64729819748754</v>
      </c>
    </row>
    <row r="8522" spans="1:6" x14ac:dyDescent="0.3">
      <c r="A8522" s="3"/>
      <c r="B8522" s="4"/>
      <c r="C8522" s="3"/>
      <c r="D8522" s="3">
        <f t="shared" si="329"/>
        <v>6300</v>
      </c>
      <c r="E8522" s="3">
        <v>594</v>
      </c>
      <c r="F8522" s="3">
        <f t="shared" si="328"/>
        <v>712.51321383416507</v>
      </c>
    </row>
    <row r="8523" spans="1:6" x14ac:dyDescent="0.3">
      <c r="A8523" s="3"/>
      <c r="B8523" s="4"/>
      <c r="C8523" s="3"/>
      <c r="D8523" s="3">
        <f t="shared" si="329"/>
        <v>6400</v>
      </c>
      <c r="E8523" s="3">
        <v>585</v>
      </c>
      <c r="F8523" s="3">
        <f t="shared" si="328"/>
        <v>712.85593303273856</v>
      </c>
    </row>
    <row r="8524" spans="1:6" x14ac:dyDescent="0.3">
      <c r="A8524" s="3"/>
      <c r="B8524" s="4"/>
      <c r="C8524" s="3"/>
      <c r="D8524" s="3">
        <f t="shared" si="329"/>
        <v>6500</v>
      </c>
      <c r="E8524" s="3">
        <v>576</v>
      </c>
      <c r="F8524" s="3">
        <f t="shared" si="328"/>
        <v>712.85593303273856</v>
      </c>
    </row>
    <row r="8525" spans="1:6" x14ac:dyDescent="0.3">
      <c r="A8525" s="3"/>
      <c r="B8525" s="4"/>
      <c r="C8525" s="3"/>
      <c r="D8525" s="3">
        <f t="shared" si="329"/>
        <v>6600</v>
      </c>
      <c r="E8525" s="3">
        <v>565</v>
      </c>
      <c r="F8525" s="3">
        <f t="shared" si="328"/>
        <v>709.99993971129334</v>
      </c>
    </row>
    <row r="8526" spans="1:6" x14ac:dyDescent="0.3">
      <c r="A8526" s="3"/>
      <c r="B8526" s="4"/>
      <c r="C8526" s="3"/>
      <c r="D8526" s="3">
        <f t="shared" si="329"/>
        <v>6700</v>
      </c>
      <c r="E8526" s="3">
        <v>554</v>
      </c>
      <c r="F8526" s="3">
        <f t="shared" si="328"/>
        <v>706.72506736936941</v>
      </c>
    </row>
    <row r="8527" spans="1:6" x14ac:dyDescent="0.3">
      <c r="A8527" s="3"/>
      <c r="B8527" s="4"/>
      <c r="C8527" s="3"/>
      <c r="D8527" s="3">
        <f t="shared" si="329"/>
        <v>6800</v>
      </c>
      <c r="E8527" s="3">
        <v>543</v>
      </c>
      <c r="F8527" s="3">
        <f t="shared" si="328"/>
        <v>703.0313160069669</v>
      </c>
    </row>
    <row r="8528" spans="1:6" x14ac:dyDescent="0.3">
      <c r="A8528" s="3"/>
      <c r="B8528" s="4"/>
      <c r="C8528" s="3"/>
      <c r="D8528" s="3">
        <f t="shared" si="329"/>
        <v>6900</v>
      </c>
      <c r="E8528" s="3">
        <v>530</v>
      </c>
      <c r="F8528" s="3">
        <f t="shared" si="328"/>
        <v>696.29117176835609</v>
      </c>
    </row>
    <row r="8529" spans="1:6" x14ac:dyDescent="0.3">
      <c r="A8529" s="3"/>
      <c r="B8529" s="4"/>
      <c r="C8529" s="3"/>
      <c r="D8529" s="3">
        <f t="shared" si="329"/>
        <v>7000</v>
      </c>
      <c r="E8529" s="3">
        <v>521</v>
      </c>
      <c r="F8529" s="3">
        <f t="shared" si="328"/>
        <v>694.38717622072579</v>
      </c>
    </row>
    <row r="8530" spans="1:6" ht="28.8" x14ac:dyDescent="0.3">
      <c r="A8530" s="3"/>
      <c r="B8530" s="4" t="s">
        <v>49</v>
      </c>
      <c r="C8530" s="3" t="s">
        <v>103</v>
      </c>
      <c r="D8530" s="3" t="s">
        <v>272</v>
      </c>
      <c r="E8530" s="3">
        <v>3.6070000000000002</v>
      </c>
    </row>
    <row r="8531" spans="1:6" x14ac:dyDescent="0.3">
      <c r="A8531" s="3"/>
      <c r="B8531" s="4"/>
      <c r="C8531" s="3">
        <v>10.5</v>
      </c>
      <c r="D8531" s="3" t="s">
        <v>273</v>
      </c>
      <c r="E8531" s="3">
        <v>4.0119999999999996</v>
      </c>
    </row>
    <row r="8532" spans="1:6" x14ac:dyDescent="0.3">
      <c r="A8532" s="3"/>
      <c r="B8532" s="4"/>
      <c r="C8532" s="3"/>
      <c r="D8532" s="4" t="s">
        <v>274</v>
      </c>
      <c r="E8532" s="3">
        <v>2.125</v>
      </c>
    </row>
    <row r="8533" spans="1:6" x14ac:dyDescent="0.3">
      <c r="A8533" s="3"/>
      <c r="B8533" s="4"/>
      <c r="C8533" s="3"/>
      <c r="D8533" s="4" t="s">
        <v>275</v>
      </c>
      <c r="E8533" s="3">
        <v>266</v>
      </c>
    </row>
    <row r="8534" spans="1:6" x14ac:dyDescent="0.3">
      <c r="A8534" s="3"/>
      <c r="B8534" s="4"/>
      <c r="C8534" s="3"/>
      <c r="D8534" s="4" t="s">
        <v>276</v>
      </c>
      <c r="E8534" s="3">
        <v>0.75</v>
      </c>
    </row>
    <row r="8535" spans="1:6" ht="28.8" x14ac:dyDescent="0.3">
      <c r="A8535" s="3"/>
      <c r="B8535" s="4"/>
      <c r="C8535" s="3"/>
      <c r="D8535" s="4" t="s">
        <v>277</v>
      </c>
      <c r="E8535" s="3">
        <v>365</v>
      </c>
    </row>
    <row r="8536" spans="1:6" x14ac:dyDescent="0.3">
      <c r="A8536" s="3"/>
      <c r="B8536" s="4"/>
      <c r="C8536" s="3"/>
      <c r="D8536" s="3">
        <v>2500</v>
      </c>
      <c r="E8536" s="3"/>
      <c r="F8536" s="3">
        <f>E8536*D8536*2*PI()/60/550</f>
        <v>0</v>
      </c>
    </row>
    <row r="8537" spans="1:6" x14ac:dyDescent="0.3">
      <c r="A8537" s="3"/>
      <c r="B8537" s="4"/>
      <c r="C8537" s="3"/>
      <c r="D8537" s="3">
        <f>2600</f>
        <v>2600</v>
      </c>
      <c r="E8537" s="3"/>
      <c r="F8537" s="3">
        <f t="shared" ref="F8537:F8581" si="330">E8537*D8537*2*PI()/60/550</f>
        <v>0</v>
      </c>
    </row>
    <row r="8538" spans="1:6" x14ac:dyDescent="0.3">
      <c r="A8538" s="3"/>
      <c r="B8538" s="4"/>
      <c r="C8538" s="3"/>
      <c r="D8538" s="3">
        <f t="shared" ref="D8538:D8581" si="331">D8537+100</f>
        <v>2700</v>
      </c>
      <c r="E8538" s="3"/>
      <c r="F8538" s="3">
        <f t="shared" si="330"/>
        <v>0</v>
      </c>
    </row>
    <row r="8539" spans="1:6" x14ac:dyDescent="0.3">
      <c r="A8539" s="3"/>
      <c r="B8539" s="4"/>
      <c r="C8539" s="3"/>
      <c r="D8539" s="3">
        <f t="shared" si="331"/>
        <v>2800</v>
      </c>
      <c r="E8539" s="3"/>
      <c r="F8539" s="3">
        <f t="shared" si="330"/>
        <v>0</v>
      </c>
    </row>
    <row r="8540" spans="1:6" x14ac:dyDescent="0.3">
      <c r="A8540" s="3"/>
      <c r="B8540" s="4"/>
      <c r="C8540" s="3"/>
      <c r="D8540" s="3">
        <f t="shared" si="331"/>
        <v>2900</v>
      </c>
      <c r="E8540" s="3"/>
      <c r="F8540" s="3">
        <f t="shared" si="330"/>
        <v>0</v>
      </c>
    </row>
    <row r="8541" spans="1:6" x14ac:dyDescent="0.3">
      <c r="A8541" s="3"/>
      <c r="B8541" s="4"/>
      <c r="C8541" s="3"/>
      <c r="D8541" s="3">
        <f>D8540+100</f>
        <v>3000</v>
      </c>
      <c r="E8541" s="3">
        <v>440</v>
      </c>
      <c r="F8541" s="3">
        <f t="shared" si="330"/>
        <v>251.32741228718342</v>
      </c>
    </row>
    <row r="8542" spans="1:6" x14ac:dyDescent="0.3">
      <c r="A8542" s="3"/>
      <c r="B8542" s="4"/>
      <c r="C8542" s="3"/>
      <c r="D8542" s="3">
        <f t="shared" si="331"/>
        <v>3100</v>
      </c>
      <c r="E8542" s="3">
        <v>448</v>
      </c>
      <c r="F8542" s="3">
        <f t="shared" si="330"/>
        <v>264.42690165487909</v>
      </c>
    </row>
    <row r="8543" spans="1:6" x14ac:dyDescent="0.3">
      <c r="A8543" s="3"/>
      <c r="B8543" s="4"/>
      <c r="C8543" s="3"/>
      <c r="D8543" s="3">
        <f t="shared" si="331"/>
        <v>3200</v>
      </c>
      <c r="E8543" s="3">
        <v>452</v>
      </c>
      <c r="F8543" s="3">
        <f t="shared" si="330"/>
        <v>275.39391600922886</v>
      </c>
    </row>
    <row r="8544" spans="1:6" x14ac:dyDescent="0.3">
      <c r="A8544" s="3"/>
      <c r="B8544" s="4"/>
      <c r="C8544" s="3"/>
      <c r="D8544" s="3">
        <f t="shared" si="331"/>
        <v>3300</v>
      </c>
      <c r="E8544" s="3">
        <v>452</v>
      </c>
      <c r="F8544" s="3">
        <f t="shared" si="330"/>
        <v>283.99997588451731</v>
      </c>
    </row>
    <row r="8545" spans="1:6" x14ac:dyDescent="0.3">
      <c r="A8545" s="3"/>
      <c r="B8545" s="4"/>
      <c r="C8545" s="3"/>
      <c r="D8545" s="3">
        <f t="shared" si="331"/>
        <v>3400</v>
      </c>
      <c r="E8545" s="3">
        <v>447</v>
      </c>
      <c r="F8545" s="3">
        <f t="shared" si="330"/>
        <v>289.36924332883444</v>
      </c>
    </row>
    <row r="8546" spans="1:6" x14ac:dyDescent="0.3">
      <c r="A8546" s="3"/>
      <c r="B8546" s="4"/>
      <c r="C8546" s="3"/>
      <c r="D8546" s="3">
        <f t="shared" si="331"/>
        <v>3500</v>
      </c>
      <c r="E8546" s="3">
        <v>437</v>
      </c>
      <c r="F8546" s="3">
        <f t="shared" si="330"/>
        <v>291.21611901003564</v>
      </c>
    </row>
    <row r="8547" spans="1:6" x14ac:dyDescent="0.3">
      <c r="A8547" s="3"/>
      <c r="B8547" s="4"/>
      <c r="C8547" s="3"/>
      <c r="D8547" s="3">
        <f t="shared" si="331"/>
        <v>3600</v>
      </c>
      <c r="E8547" s="3">
        <v>430</v>
      </c>
      <c r="F8547" s="3">
        <f t="shared" si="330"/>
        <v>294.73851077315146</v>
      </c>
    </row>
    <row r="8548" spans="1:6" x14ac:dyDescent="0.3">
      <c r="A8548" s="3"/>
      <c r="B8548" s="4"/>
      <c r="C8548" s="3"/>
      <c r="D8548" s="3">
        <f t="shared" si="331"/>
        <v>3700</v>
      </c>
      <c r="E8548" s="3">
        <v>435</v>
      </c>
      <c r="F8548" s="3">
        <f t="shared" si="330"/>
        <v>306.44808339107709</v>
      </c>
    </row>
    <row r="8549" spans="1:6" x14ac:dyDescent="0.3">
      <c r="A8549" s="3"/>
      <c r="B8549" s="4"/>
      <c r="C8549" s="3"/>
      <c r="D8549" s="3">
        <f t="shared" si="331"/>
        <v>3800</v>
      </c>
      <c r="E8549" s="3">
        <v>449</v>
      </c>
      <c r="F8549" s="3">
        <f t="shared" si="330"/>
        <v>324.85972033666093</v>
      </c>
    </row>
    <row r="8550" spans="1:6" x14ac:dyDescent="0.3">
      <c r="A8550" s="3"/>
      <c r="B8550" s="4"/>
      <c r="C8550" s="3"/>
      <c r="D8550" s="3">
        <f t="shared" si="331"/>
        <v>3900</v>
      </c>
      <c r="E8550" s="3">
        <v>467</v>
      </c>
      <c r="F8550" s="3">
        <f t="shared" si="330"/>
        <v>346.77470908988425</v>
      </c>
    </row>
    <row r="8551" spans="1:6" x14ac:dyDescent="0.3">
      <c r="A8551" s="3"/>
      <c r="B8551" s="4"/>
      <c r="C8551" s="3"/>
      <c r="D8551" s="3">
        <f t="shared" si="331"/>
        <v>4000</v>
      </c>
      <c r="E8551" s="3">
        <v>488</v>
      </c>
      <c r="F8551" s="3">
        <f t="shared" si="330"/>
        <v>371.65993089741067</v>
      </c>
    </row>
    <row r="8552" spans="1:6" x14ac:dyDescent="0.3">
      <c r="A8552" s="3"/>
      <c r="B8552" s="4"/>
      <c r="C8552" s="3"/>
      <c r="D8552" s="3">
        <f t="shared" si="331"/>
        <v>4100</v>
      </c>
      <c r="E8552" s="3">
        <v>504</v>
      </c>
      <c r="F8552" s="3">
        <f t="shared" si="330"/>
        <v>393.44163996229992</v>
      </c>
    </row>
    <row r="8553" spans="1:6" x14ac:dyDescent="0.3">
      <c r="A8553" s="3"/>
      <c r="B8553" s="4"/>
      <c r="C8553" s="3"/>
      <c r="D8553" s="3">
        <f t="shared" si="331"/>
        <v>4200</v>
      </c>
      <c r="E8553" s="3">
        <v>505</v>
      </c>
      <c r="F8553" s="3">
        <f t="shared" si="330"/>
        <v>403.83745565236063</v>
      </c>
    </row>
    <row r="8554" spans="1:6" x14ac:dyDescent="0.3">
      <c r="A8554" s="3"/>
      <c r="B8554" s="4"/>
      <c r="C8554" s="3"/>
      <c r="D8554" s="3">
        <f t="shared" si="331"/>
        <v>4300</v>
      </c>
      <c r="E8554" s="3">
        <v>501</v>
      </c>
      <c r="F8554" s="3">
        <f t="shared" si="330"/>
        <v>410.17776082596919</v>
      </c>
    </row>
    <row r="8555" spans="1:6" x14ac:dyDescent="0.3">
      <c r="A8555" s="3"/>
      <c r="B8555" s="4"/>
      <c r="C8555" s="3"/>
      <c r="D8555" s="3">
        <f t="shared" si="331"/>
        <v>4400</v>
      </c>
      <c r="E8555" s="3">
        <v>496</v>
      </c>
      <c r="F8555" s="3">
        <f t="shared" si="330"/>
        <v>415.52798831480993</v>
      </c>
    </row>
    <row r="8556" spans="1:6" x14ac:dyDescent="0.3">
      <c r="A8556" s="3"/>
      <c r="B8556" s="4"/>
      <c r="C8556" s="3"/>
      <c r="D8556" s="3">
        <f t="shared" si="331"/>
        <v>4500</v>
      </c>
      <c r="E8556" s="3">
        <v>498</v>
      </c>
      <c r="F8556" s="3">
        <f t="shared" si="330"/>
        <v>426.68540222392278</v>
      </c>
    </row>
    <row r="8557" spans="1:6" x14ac:dyDescent="0.3">
      <c r="A8557" s="3"/>
      <c r="B8557" s="4"/>
      <c r="C8557" s="3"/>
      <c r="D8557" s="3">
        <f t="shared" si="331"/>
        <v>4600</v>
      </c>
      <c r="E8557" s="3">
        <v>496</v>
      </c>
      <c r="F8557" s="3">
        <f t="shared" si="330"/>
        <v>434.41562414730134</v>
      </c>
    </row>
    <row r="8558" spans="1:6" x14ac:dyDescent="0.3">
      <c r="A8558" s="3"/>
      <c r="B8558" s="4"/>
      <c r="C8558" s="3"/>
      <c r="D8558" s="3">
        <f t="shared" si="331"/>
        <v>4700</v>
      </c>
      <c r="E8558" s="3">
        <v>501</v>
      </c>
      <c r="F8558" s="3">
        <f t="shared" si="330"/>
        <v>448.33383160047794</v>
      </c>
    </row>
    <row r="8559" spans="1:6" x14ac:dyDescent="0.3">
      <c r="A8559" s="3"/>
      <c r="B8559" s="4"/>
      <c r="C8559" s="3"/>
      <c r="D8559" s="3">
        <f t="shared" si="331"/>
        <v>4800</v>
      </c>
      <c r="E8559" s="3">
        <v>510</v>
      </c>
      <c r="F8559" s="3">
        <f t="shared" si="330"/>
        <v>466.09811005986745</v>
      </c>
    </row>
    <row r="8560" spans="1:6" x14ac:dyDescent="0.3">
      <c r="A8560" s="3"/>
      <c r="B8560" s="4"/>
      <c r="C8560" s="3"/>
      <c r="D8560" s="3">
        <f t="shared" si="331"/>
        <v>4900</v>
      </c>
      <c r="E8560" s="3">
        <v>525</v>
      </c>
      <c r="F8560" s="3">
        <f t="shared" si="330"/>
        <v>489.80285462786316</v>
      </c>
    </row>
    <row r="8561" spans="1:6" x14ac:dyDescent="0.3">
      <c r="A8561" s="3"/>
      <c r="B8561" s="4"/>
      <c r="C8561" s="3"/>
      <c r="D8561" s="3">
        <f t="shared" si="331"/>
        <v>5000</v>
      </c>
      <c r="E8561" s="3">
        <v>535</v>
      </c>
      <c r="F8561" s="3">
        <f t="shared" si="330"/>
        <v>509.31880899107256</v>
      </c>
    </row>
    <row r="8562" spans="1:6" x14ac:dyDescent="0.3">
      <c r="A8562" s="3"/>
      <c r="B8562" s="4"/>
      <c r="C8562" s="3"/>
      <c r="D8562" s="3">
        <f t="shared" si="331"/>
        <v>5100</v>
      </c>
      <c r="E8562" s="3">
        <v>539</v>
      </c>
      <c r="F8562" s="3">
        <f t="shared" si="330"/>
        <v>523.38933608805951</v>
      </c>
    </row>
    <row r="8563" spans="1:6" x14ac:dyDescent="0.3">
      <c r="A8563" s="3"/>
      <c r="B8563" s="4"/>
      <c r="C8563" s="3"/>
      <c r="D8563" s="3">
        <f t="shared" si="331"/>
        <v>5200</v>
      </c>
      <c r="E8563" s="3">
        <v>538</v>
      </c>
      <c r="F8563" s="3">
        <f t="shared" si="330"/>
        <v>532.66179440501855</v>
      </c>
    </row>
    <row r="8564" spans="1:6" x14ac:dyDescent="0.3">
      <c r="A8564" s="3"/>
      <c r="B8564" s="4"/>
      <c r="C8564" s="3"/>
      <c r="D8564" s="3">
        <f t="shared" si="331"/>
        <v>5300</v>
      </c>
      <c r="E8564" s="3">
        <v>530</v>
      </c>
      <c r="F8564" s="3">
        <f t="shared" si="330"/>
        <v>534.83234932931691</v>
      </c>
    </row>
    <row r="8565" spans="1:6" x14ac:dyDescent="0.3">
      <c r="A8565" s="3"/>
      <c r="B8565" s="4"/>
      <c r="C8565" s="3"/>
      <c r="D8565" s="3">
        <f t="shared" si="331"/>
        <v>5400</v>
      </c>
      <c r="E8565" s="3">
        <v>517</v>
      </c>
      <c r="F8565" s="3">
        <f t="shared" si="330"/>
        <v>531.55747698739299</v>
      </c>
    </row>
    <row r="8566" spans="1:6" x14ac:dyDescent="0.3">
      <c r="A8566" s="3"/>
      <c r="B8566" s="4"/>
      <c r="C8566" s="3"/>
      <c r="D8566" s="3">
        <f t="shared" si="331"/>
        <v>5500</v>
      </c>
      <c r="E8566" s="3">
        <v>509</v>
      </c>
      <c r="F8566" s="3">
        <f t="shared" si="330"/>
        <v>533.02355355906832</v>
      </c>
    </row>
    <row r="8567" spans="1:6" x14ac:dyDescent="0.3">
      <c r="A8567" s="3"/>
      <c r="B8567" s="4"/>
      <c r="C8567" s="3"/>
      <c r="D8567" s="3">
        <f t="shared" si="331"/>
        <v>5600</v>
      </c>
      <c r="E8567" s="3">
        <v>506</v>
      </c>
      <c r="F8567" s="3">
        <f t="shared" si="330"/>
        <v>539.51617837648712</v>
      </c>
    </row>
    <row r="8568" spans="1:6" x14ac:dyDescent="0.3">
      <c r="A8568" s="3"/>
      <c r="B8568" s="4"/>
      <c r="C8568" s="3"/>
      <c r="D8568" s="3">
        <f t="shared" si="331"/>
        <v>5700</v>
      </c>
      <c r="E8568" s="3">
        <v>505</v>
      </c>
      <c r="F8568" s="3">
        <f t="shared" si="330"/>
        <v>548.06511838534664</v>
      </c>
    </row>
    <row r="8569" spans="1:6" x14ac:dyDescent="0.3">
      <c r="A8569" s="3"/>
      <c r="B8569" s="4"/>
      <c r="C8569" s="3"/>
      <c r="D8569" s="3">
        <f t="shared" si="331"/>
        <v>5800</v>
      </c>
      <c r="E8569" s="3">
        <v>505</v>
      </c>
      <c r="F8569" s="3">
        <f t="shared" si="330"/>
        <v>557.68029590087906</v>
      </c>
    </row>
    <row r="8570" spans="1:6" x14ac:dyDescent="0.3">
      <c r="A8570" s="3"/>
      <c r="B8570" s="4"/>
      <c r="C8570" s="3"/>
      <c r="D8570" s="3">
        <f t="shared" si="331"/>
        <v>5900</v>
      </c>
      <c r="E8570" s="3">
        <v>506</v>
      </c>
      <c r="F8570" s="3">
        <f t="shared" si="330"/>
        <v>568.41883078951321</v>
      </c>
    </row>
    <row r="8571" spans="1:6" x14ac:dyDescent="0.3">
      <c r="A8571" s="3"/>
      <c r="B8571" s="4"/>
      <c r="C8571" s="3"/>
      <c r="D8571" s="3">
        <f t="shared" si="331"/>
        <v>6000</v>
      </c>
      <c r="E8571" s="3">
        <v>510</v>
      </c>
      <c r="F8571" s="3">
        <f t="shared" si="330"/>
        <v>582.62263757483436</v>
      </c>
    </row>
    <row r="8572" spans="1:6" x14ac:dyDescent="0.3">
      <c r="A8572" s="3"/>
      <c r="B8572" s="4"/>
      <c r="C8572" s="3"/>
      <c r="D8572" s="3">
        <f t="shared" si="331"/>
        <v>6100</v>
      </c>
      <c r="E8572" s="3">
        <v>513</v>
      </c>
      <c r="F8572" s="3">
        <f t="shared" si="330"/>
        <v>595.81732671991153</v>
      </c>
    </row>
    <row r="8573" spans="1:6" x14ac:dyDescent="0.3">
      <c r="A8573" s="3"/>
      <c r="B8573" s="4"/>
      <c r="C8573" s="3"/>
      <c r="D8573" s="3">
        <f t="shared" si="331"/>
        <v>6200</v>
      </c>
      <c r="E8573" s="3">
        <v>512</v>
      </c>
      <c r="F8573" s="3">
        <f t="shared" si="330"/>
        <v>604.4043466397236</v>
      </c>
    </row>
    <row r="8574" spans="1:6" x14ac:dyDescent="0.3">
      <c r="A8574" s="3"/>
      <c r="B8574" s="4"/>
      <c r="C8574" s="3"/>
      <c r="D8574" s="3">
        <f t="shared" si="331"/>
        <v>6300</v>
      </c>
      <c r="E8574" s="3">
        <v>509</v>
      </c>
      <c r="F8574" s="3">
        <f t="shared" si="330"/>
        <v>610.55425225856914</v>
      </c>
    </row>
    <row r="8575" spans="1:6" x14ac:dyDescent="0.3">
      <c r="A8575" s="3"/>
      <c r="B8575" s="4"/>
      <c r="C8575" s="3"/>
      <c r="D8575" s="3">
        <f t="shared" si="331"/>
        <v>6400</v>
      </c>
      <c r="E8575" s="3">
        <v>503</v>
      </c>
      <c r="F8575" s="3">
        <f t="shared" si="330"/>
        <v>612.93424669310673</v>
      </c>
    </row>
    <row r="8576" spans="1:6" x14ac:dyDescent="0.3">
      <c r="A8576" s="3"/>
      <c r="B8576" s="4"/>
      <c r="C8576" s="3"/>
      <c r="D8576" s="3">
        <f t="shared" si="331"/>
        <v>6500</v>
      </c>
      <c r="E8576" s="3">
        <v>494</v>
      </c>
      <c r="F8576" s="3">
        <f t="shared" si="330"/>
        <v>611.37297034405003</v>
      </c>
    </row>
    <row r="8577" spans="1:6" x14ac:dyDescent="0.3">
      <c r="A8577" s="3"/>
      <c r="B8577" s="4"/>
      <c r="C8577" s="3"/>
      <c r="D8577" s="3">
        <f t="shared" si="331"/>
        <v>6600</v>
      </c>
      <c r="E8577" s="3">
        <v>483</v>
      </c>
      <c r="F8577" s="3">
        <f t="shared" si="330"/>
        <v>606.95570067354799</v>
      </c>
    </row>
    <row r="8578" spans="1:6" x14ac:dyDescent="0.3">
      <c r="A8578" s="3"/>
      <c r="B8578" s="4"/>
      <c r="C8578" s="3"/>
      <c r="D8578" s="3">
        <f t="shared" si="331"/>
        <v>6700</v>
      </c>
      <c r="E8578" s="3">
        <v>471</v>
      </c>
      <c r="F8578" s="3">
        <f t="shared" si="330"/>
        <v>600.84387496565523</v>
      </c>
    </row>
    <row r="8579" spans="1:6" x14ac:dyDescent="0.3">
      <c r="A8579" s="3"/>
      <c r="B8579" s="4"/>
      <c r="C8579" s="3"/>
      <c r="D8579" s="3">
        <f t="shared" si="331"/>
        <v>6800</v>
      </c>
      <c r="E8579" s="3">
        <v>458</v>
      </c>
      <c r="F8579" s="3">
        <f t="shared" si="330"/>
        <v>592.98037335394258</v>
      </c>
    </row>
    <row r="8580" spans="1:6" x14ac:dyDescent="0.3">
      <c r="A8580" s="3"/>
      <c r="B8580" s="4"/>
      <c r="C8580" s="3"/>
      <c r="D8580" s="3">
        <f t="shared" si="331"/>
        <v>6900</v>
      </c>
      <c r="E8580" s="3">
        <v>445</v>
      </c>
      <c r="F8580" s="3">
        <f t="shared" si="330"/>
        <v>584.62183289984603</v>
      </c>
    </row>
    <row r="8581" spans="1:6" x14ac:dyDescent="0.3">
      <c r="A8581" s="3"/>
      <c r="B8581" s="4"/>
      <c r="C8581" s="3"/>
      <c r="D8581" s="3">
        <f t="shared" si="331"/>
        <v>7000</v>
      </c>
      <c r="E8581" s="3">
        <v>531</v>
      </c>
      <c r="F8581" s="3">
        <f t="shared" si="330"/>
        <v>707.71514505413711</v>
      </c>
    </row>
    <row r="8582" spans="1:6" ht="28.8" x14ac:dyDescent="0.3">
      <c r="A8582" s="3"/>
      <c r="B8582" s="4" t="s">
        <v>49</v>
      </c>
      <c r="C8582" s="3" t="s">
        <v>30</v>
      </c>
      <c r="D8582" s="3" t="s">
        <v>272</v>
      </c>
      <c r="E8582" s="3">
        <v>3.7639999999999998</v>
      </c>
    </row>
    <row r="8583" spans="1:6" x14ac:dyDescent="0.3">
      <c r="A8583" s="3"/>
      <c r="B8583" s="4"/>
      <c r="C8583" s="3">
        <v>11.35</v>
      </c>
      <c r="D8583" s="3" t="s">
        <v>273</v>
      </c>
      <c r="E8583" s="3">
        <v>4.1260000000000003</v>
      </c>
    </row>
    <row r="8584" spans="1:6" x14ac:dyDescent="0.3">
      <c r="A8584" s="3"/>
      <c r="B8584" s="4"/>
      <c r="C8584" s="3"/>
      <c r="D8584" s="4" t="s">
        <v>274</v>
      </c>
      <c r="E8584" s="3">
        <v>2.19</v>
      </c>
    </row>
    <row r="8585" spans="1:6" x14ac:dyDescent="0.3">
      <c r="A8585" s="3"/>
      <c r="B8585" s="4"/>
      <c r="C8585" s="3"/>
      <c r="D8585" s="4" t="s">
        <v>275</v>
      </c>
      <c r="E8585" s="3">
        <v>242</v>
      </c>
    </row>
    <row r="8586" spans="1:6" x14ac:dyDescent="0.3">
      <c r="A8586" s="3"/>
      <c r="B8586" s="4"/>
      <c r="C8586" s="3"/>
      <c r="D8586" s="4" t="s">
        <v>276</v>
      </c>
      <c r="E8586" s="3">
        <v>0.85</v>
      </c>
    </row>
    <row r="8587" spans="1:6" ht="28.8" x14ac:dyDescent="0.3">
      <c r="A8587" s="3"/>
      <c r="B8587" s="4"/>
      <c r="C8587" s="3"/>
      <c r="D8587" s="4" t="s">
        <v>277</v>
      </c>
      <c r="E8587" s="3">
        <v>403</v>
      </c>
    </row>
    <row r="8588" spans="1:6" x14ac:dyDescent="0.3">
      <c r="A8588" s="3"/>
      <c r="B8588" s="4"/>
      <c r="C8588" s="3"/>
      <c r="D8588" s="3">
        <v>2500</v>
      </c>
      <c r="E8588" s="3"/>
      <c r="F8588" s="3">
        <f>E8588*D8588*2*PI()/60/550</f>
        <v>0</v>
      </c>
    </row>
    <row r="8589" spans="1:6" x14ac:dyDescent="0.3">
      <c r="A8589" s="3"/>
      <c r="B8589" s="4"/>
      <c r="C8589" s="3"/>
      <c r="D8589" s="3">
        <f>2600</f>
        <v>2600</v>
      </c>
      <c r="E8589" s="3"/>
      <c r="F8589" s="3">
        <f t="shared" ref="F8589:F8633" si="332">E8589*D8589*2*PI()/60/550</f>
        <v>0</v>
      </c>
    </row>
    <row r="8590" spans="1:6" x14ac:dyDescent="0.3">
      <c r="A8590" s="3"/>
      <c r="B8590" s="4"/>
      <c r="C8590" s="3"/>
      <c r="D8590" s="3">
        <f t="shared" ref="D8590:D8633" si="333">D8589+100</f>
        <v>2700</v>
      </c>
      <c r="E8590" s="3"/>
      <c r="F8590" s="3">
        <f t="shared" si="332"/>
        <v>0</v>
      </c>
    </row>
    <row r="8591" spans="1:6" x14ac:dyDescent="0.3">
      <c r="A8591" s="3"/>
      <c r="B8591" s="4"/>
      <c r="C8591" s="3"/>
      <c r="D8591" s="3">
        <f t="shared" si="333"/>
        <v>2800</v>
      </c>
      <c r="E8591" s="3"/>
      <c r="F8591" s="3">
        <f t="shared" si="332"/>
        <v>0</v>
      </c>
    </row>
    <row r="8592" spans="1:6" x14ac:dyDescent="0.3">
      <c r="A8592" s="3"/>
      <c r="B8592" s="4"/>
      <c r="C8592" s="3"/>
      <c r="D8592" s="3">
        <f t="shared" si="333"/>
        <v>2900</v>
      </c>
      <c r="E8592" s="3"/>
      <c r="F8592" s="3">
        <f t="shared" si="332"/>
        <v>0</v>
      </c>
    </row>
    <row r="8593" spans="1:6" x14ac:dyDescent="0.3">
      <c r="A8593" s="3"/>
      <c r="B8593" s="4"/>
      <c r="C8593" s="3"/>
      <c r="D8593" s="3">
        <f>D8592+100</f>
        <v>3000</v>
      </c>
      <c r="E8593" s="3">
        <v>482</v>
      </c>
      <c r="F8593" s="3">
        <f t="shared" si="332"/>
        <v>275.31775618732371</v>
      </c>
    </row>
    <row r="8594" spans="1:6" x14ac:dyDescent="0.3">
      <c r="A8594" s="3"/>
      <c r="B8594" s="4"/>
      <c r="C8594" s="3"/>
      <c r="D8594" s="3">
        <f t="shared" si="333"/>
        <v>3100</v>
      </c>
      <c r="E8594" s="3">
        <v>477</v>
      </c>
      <c r="F8594" s="3">
        <f t="shared" si="332"/>
        <v>281.54382162807434</v>
      </c>
    </row>
    <row r="8595" spans="1:6" x14ac:dyDescent="0.3">
      <c r="A8595" s="3"/>
      <c r="B8595" s="4"/>
      <c r="C8595" s="3"/>
      <c r="D8595" s="3">
        <f t="shared" si="333"/>
        <v>3200</v>
      </c>
      <c r="E8595" s="3">
        <v>469</v>
      </c>
      <c r="F8595" s="3">
        <f t="shared" si="332"/>
        <v>285.75165178833703</v>
      </c>
    </row>
    <row r="8596" spans="1:6" x14ac:dyDescent="0.3">
      <c r="A8596" s="3"/>
      <c r="B8596" s="4"/>
      <c r="C8596" s="3"/>
      <c r="D8596" s="3">
        <f t="shared" si="333"/>
        <v>3300</v>
      </c>
      <c r="E8596" s="3">
        <v>461</v>
      </c>
      <c r="F8596" s="3">
        <f t="shared" si="332"/>
        <v>289.65484266097894</v>
      </c>
    </row>
    <row r="8597" spans="1:6" x14ac:dyDescent="0.3">
      <c r="A8597" s="3"/>
      <c r="B8597" s="4"/>
      <c r="C8597" s="3"/>
      <c r="D8597" s="3">
        <f t="shared" si="333"/>
        <v>3400</v>
      </c>
      <c r="E8597" s="3">
        <v>463</v>
      </c>
      <c r="F8597" s="3">
        <f t="shared" si="332"/>
        <v>299.72697910794255</v>
      </c>
    </row>
    <row r="8598" spans="1:6" x14ac:dyDescent="0.3">
      <c r="A8598" s="3"/>
      <c r="B8598" s="4"/>
      <c r="C8598" s="3"/>
      <c r="D8598" s="3">
        <f t="shared" si="333"/>
        <v>3500</v>
      </c>
      <c r="E8598" s="3">
        <v>474</v>
      </c>
      <c r="F8598" s="3">
        <f t="shared" si="332"/>
        <v>315.8728613518465</v>
      </c>
    </row>
    <row r="8599" spans="1:6" x14ac:dyDescent="0.3">
      <c r="A8599" s="3"/>
      <c r="B8599" s="4"/>
      <c r="C8599" s="3"/>
      <c r="D8599" s="3">
        <f t="shared" si="333"/>
        <v>3600</v>
      </c>
      <c r="E8599" s="3">
        <v>490</v>
      </c>
      <c r="F8599" s="3">
        <f t="shared" si="332"/>
        <v>335.8648146019633</v>
      </c>
    </row>
    <row r="8600" spans="1:6" x14ac:dyDescent="0.3">
      <c r="A8600" s="3"/>
      <c r="B8600" s="4"/>
      <c r="C8600" s="3"/>
      <c r="D8600" s="3">
        <f t="shared" si="333"/>
        <v>3700</v>
      </c>
      <c r="E8600" s="3">
        <v>506</v>
      </c>
      <c r="F8600" s="3">
        <f t="shared" si="332"/>
        <v>356.46604642732183</v>
      </c>
    </row>
    <row r="8601" spans="1:6" x14ac:dyDescent="0.3">
      <c r="A8601" s="3"/>
      <c r="B8601" s="4"/>
      <c r="C8601" s="3"/>
      <c r="D8601" s="3">
        <f t="shared" si="333"/>
        <v>3800</v>
      </c>
      <c r="E8601" s="3">
        <v>522</v>
      </c>
      <c r="F8601" s="3">
        <f t="shared" si="332"/>
        <v>377.67655682792207</v>
      </c>
    </row>
    <row r="8602" spans="1:6" x14ac:dyDescent="0.3">
      <c r="A8602" s="3"/>
      <c r="B8602" s="4"/>
      <c r="C8602" s="3"/>
      <c r="D8602" s="3">
        <f t="shared" si="333"/>
        <v>3900</v>
      </c>
      <c r="E8602" s="3">
        <v>534</v>
      </c>
      <c r="F8602" s="3">
        <f t="shared" si="332"/>
        <v>396.52611274946076</v>
      </c>
    </row>
    <row r="8603" spans="1:6" x14ac:dyDescent="0.3">
      <c r="A8603" s="3"/>
      <c r="B8603" s="4"/>
      <c r="C8603" s="3"/>
      <c r="D8603" s="3">
        <f t="shared" si="333"/>
        <v>4000</v>
      </c>
      <c r="E8603" s="3">
        <v>543</v>
      </c>
      <c r="F8603" s="3">
        <f t="shared" si="332"/>
        <v>413.54783294527459</v>
      </c>
    </row>
    <row r="8604" spans="1:6" x14ac:dyDescent="0.3">
      <c r="A8604" s="3"/>
      <c r="B8604" s="4"/>
      <c r="C8604" s="3"/>
      <c r="D8604" s="3">
        <f t="shared" si="333"/>
        <v>4100</v>
      </c>
      <c r="E8604" s="3">
        <v>550</v>
      </c>
      <c r="F8604" s="3">
        <f t="shared" si="332"/>
        <v>429.3509959906051</v>
      </c>
    </row>
    <row r="8605" spans="1:6" x14ac:dyDescent="0.3">
      <c r="A8605" s="3"/>
      <c r="B8605" s="4"/>
      <c r="C8605" s="3"/>
      <c r="D8605" s="3">
        <f t="shared" si="333"/>
        <v>4200</v>
      </c>
      <c r="E8605" s="3">
        <v>555</v>
      </c>
      <c r="F8605" s="3">
        <f t="shared" si="332"/>
        <v>443.82136215259436</v>
      </c>
    </row>
    <row r="8606" spans="1:6" x14ac:dyDescent="0.3">
      <c r="A8606" s="3"/>
      <c r="B8606" s="4"/>
      <c r="C8606" s="3"/>
      <c r="D8606" s="3">
        <f t="shared" si="333"/>
        <v>4300</v>
      </c>
      <c r="E8606" s="3">
        <v>559</v>
      </c>
      <c r="F8606" s="3">
        <f t="shared" si="332"/>
        <v>457.6634097838658</v>
      </c>
    </row>
    <row r="8607" spans="1:6" x14ac:dyDescent="0.3">
      <c r="A8607" s="3"/>
      <c r="B8607" s="4"/>
      <c r="C8607" s="3"/>
      <c r="D8607" s="3">
        <f t="shared" si="333"/>
        <v>4400</v>
      </c>
      <c r="E8607" s="3">
        <v>562</v>
      </c>
      <c r="F8607" s="3">
        <f t="shared" si="332"/>
        <v>470.82001901799038</v>
      </c>
    </row>
    <row r="8608" spans="1:6" x14ac:dyDescent="0.3">
      <c r="A8608" s="3"/>
      <c r="B8608" s="4"/>
      <c r="C8608" s="3"/>
      <c r="D8608" s="3">
        <f t="shared" si="333"/>
        <v>4500</v>
      </c>
      <c r="E8608" s="3">
        <v>566</v>
      </c>
      <c r="F8608" s="3">
        <f t="shared" si="332"/>
        <v>484.9476659814062</v>
      </c>
    </row>
    <row r="8609" spans="1:6" x14ac:dyDescent="0.3">
      <c r="A8609" s="3"/>
      <c r="B8609" s="4"/>
      <c r="C8609" s="3"/>
      <c r="D8609" s="3">
        <f t="shared" si="333"/>
        <v>4600</v>
      </c>
      <c r="E8609" s="3">
        <v>570</v>
      </c>
      <c r="F8609" s="3">
        <f t="shared" si="332"/>
        <v>499.22763258863262</v>
      </c>
    </row>
    <row r="8610" spans="1:6" x14ac:dyDescent="0.3">
      <c r="A8610" s="3"/>
      <c r="B8610" s="4"/>
      <c r="C8610" s="3"/>
      <c r="D8610" s="3">
        <f t="shared" si="333"/>
        <v>4700</v>
      </c>
      <c r="E8610" s="3">
        <v>573</v>
      </c>
      <c r="F8610" s="3">
        <f t="shared" si="332"/>
        <v>512.76504093228311</v>
      </c>
    </row>
    <row r="8611" spans="1:6" x14ac:dyDescent="0.3">
      <c r="A8611" s="3"/>
      <c r="B8611" s="4"/>
      <c r="C8611" s="3"/>
      <c r="D8611" s="3">
        <f t="shared" si="333"/>
        <v>4800</v>
      </c>
      <c r="E8611" s="3">
        <v>577</v>
      </c>
      <c r="F8611" s="3">
        <f t="shared" si="332"/>
        <v>527.33060687165403</v>
      </c>
    </row>
    <row r="8612" spans="1:6" x14ac:dyDescent="0.3">
      <c r="A8612" s="3"/>
      <c r="B8612" s="4"/>
      <c r="C8612" s="3"/>
      <c r="D8612" s="3">
        <f t="shared" si="333"/>
        <v>4900</v>
      </c>
      <c r="E8612" s="3">
        <v>577</v>
      </c>
      <c r="F8612" s="3">
        <f t="shared" si="332"/>
        <v>538.31666118148019</v>
      </c>
    </row>
    <row r="8613" spans="1:6" x14ac:dyDescent="0.3">
      <c r="A8613" s="3"/>
      <c r="B8613" s="4"/>
      <c r="C8613" s="3"/>
      <c r="D8613" s="3">
        <f t="shared" si="333"/>
        <v>5000</v>
      </c>
      <c r="E8613" s="3">
        <v>577</v>
      </c>
      <c r="F8613" s="3">
        <f t="shared" si="332"/>
        <v>549.30271549130634</v>
      </c>
    </row>
    <row r="8614" spans="1:6" x14ac:dyDescent="0.3">
      <c r="A8614" s="3"/>
      <c r="B8614" s="4"/>
      <c r="C8614" s="3"/>
      <c r="D8614" s="3">
        <f t="shared" si="333"/>
        <v>5100</v>
      </c>
      <c r="E8614" s="3">
        <v>579</v>
      </c>
      <c r="F8614" s="3">
        <f t="shared" si="332"/>
        <v>562.23084525971524</v>
      </c>
    </row>
    <row r="8615" spans="1:6" x14ac:dyDescent="0.3">
      <c r="A8615" s="3"/>
      <c r="B8615" s="4"/>
      <c r="C8615" s="3"/>
      <c r="D8615" s="3">
        <f t="shared" si="333"/>
        <v>5200</v>
      </c>
      <c r="E8615" s="3">
        <v>579</v>
      </c>
      <c r="F8615" s="3">
        <f t="shared" si="332"/>
        <v>573.25497948049383</v>
      </c>
    </row>
    <row r="8616" spans="1:6" x14ac:dyDescent="0.3">
      <c r="A8616" s="3"/>
      <c r="B8616" s="4"/>
      <c r="C8616" s="3"/>
      <c r="D8616" s="3">
        <f t="shared" si="333"/>
        <v>5300</v>
      </c>
      <c r="E8616" s="3">
        <v>582</v>
      </c>
      <c r="F8616" s="3">
        <f t="shared" si="332"/>
        <v>587.30646662200456</v>
      </c>
    </row>
    <row r="8617" spans="1:6" x14ac:dyDescent="0.3">
      <c r="A8617" s="3"/>
      <c r="B8617" s="4"/>
      <c r="C8617" s="3"/>
      <c r="D8617" s="3">
        <f t="shared" si="333"/>
        <v>5400</v>
      </c>
      <c r="E8617" s="3">
        <v>583</v>
      </c>
      <c r="F8617" s="3">
        <f t="shared" si="332"/>
        <v>599.41587830493245</v>
      </c>
    </row>
    <row r="8618" spans="1:6" x14ac:dyDescent="0.3">
      <c r="A8618" s="3"/>
      <c r="B8618" s="4"/>
      <c r="C8618" s="3"/>
      <c r="D8618" s="3">
        <f t="shared" si="333"/>
        <v>5500</v>
      </c>
      <c r="E8618" s="3">
        <v>584</v>
      </c>
      <c r="F8618" s="3">
        <f t="shared" si="332"/>
        <v>611.56336989881299</v>
      </c>
    </row>
    <row r="8619" spans="1:6" x14ac:dyDescent="0.3">
      <c r="A8619" s="3"/>
      <c r="B8619" s="4"/>
      <c r="C8619" s="3"/>
      <c r="D8619" s="3">
        <f t="shared" si="333"/>
        <v>5600</v>
      </c>
      <c r="E8619" s="3">
        <v>584</v>
      </c>
      <c r="F8619" s="3">
        <f t="shared" si="332"/>
        <v>622.68270389697329</v>
      </c>
    </row>
    <row r="8620" spans="1:6" x14ac:dyDescent="0.3">
      <c r="A8620" s="3"/>
      <c r="B8620" s="4"/>
      <c r="C8620" s="3"/>
      <c r="D8620" s="3">
        <f t="shared" si="333"/>
        <v>5700</v>
      </c>
      <c r="E8620" s="3">
        <v>581</v>
      </c>
      <c r="F8620" s="3">
        <f t="shared" si="332"/>
        <v>630.54620550868583</v>
      </c>
    </row>
    <row r="8621" spans="1:6" x14ac:dyDescent="0.3">
      <c r="A8621" s="3"/>
      <c r="B8621" s="4"/>
      <c r="C8621" s="3"/>
      <c r="D8621" s="3">
        <f t="shared" si="333"/>
        <v>5800</v>
      </c>
      <c r="E8621" s="3">
        <v>577</v>
      </c>
      <c r="F8621" s="3">
        <f t="shared" si="332"/>
        <v>637.19114996991527</v>
      </c>
    </row>
    <row r="8622" spans="1:6" x14ac:dyDescent="0.3">
      <c r="A8622" s="3"/>
      <c r="B8622" s="4"/>
      <c r="C8622" s="3"/>
      <c r="D8622" s="3">
        <f t="shared" si="333"/>
        <v>5900</v>
      </c>
      <c r="E8622" s="3">
        <v>571</v>
      </c>
      <c r="F8622" s="3">
        <f t="shared" si="332"/>
        <v>641.43706004113051</v>
      </c>
    </row>
    <row r="8623" spans="1:6" x14ac:dyDescent="0.3">
      <c r="A8623" s="3"/>
      <c r="B8623" s="4"/>
      <c r="C8623" s="3"/>
      <c r="D8623" s="3">
        <f t="shared" si="333"/>
        <v>6000</v>
      </c>
      <c r="E8623" s="3">
        <v>564</v>
      </c>
      <c r="F8623" s="3">
        <f t="shared" si="332"/>
        <v>644.31209331805212</v>
      </c>
    </row>
    <row r="8624" spans="1:6" x14ac:dyDescent="0.3">
      <c r="A8624" s="3"/>
      <c r="B8624" s="4"/>
      <c r="C8624" s="3"/>
      <c r="D8624" s="3">
        <f t="shared" si="333"/>
        <v>6100</v>
      </c>
      <c r="E8624" s="3">
        <v>557</v>
      </c>
      <c r="F8624" s="3">
        <f t="shared" si="332"/>
        <v>646.92056721830545</v>
      </c>
    </row>
    <row r="8625" spans="1:6" x14ac:dyDescent="0.3">
      <c r="A8625" s="3"/>
      <c r="B8625" s="4"/>
      <c r="C8625" s="3"/>
      <c r="D8625" s="3">
        <f t="shared" si="333"/>
        <v>6200</v>
      </c>
      <c r="E8625" s="3">
        <v>548</v>
      </c>
      <c r="F8625" s="3">
        <f t="shared" si="332"/>
        <v>646.90152726282918</v>
      </c>
    </row>
    <row r="8626" spans="1:6" x14ac:dyDescent="0.3">
      <c r="A8626" s="3"/>
      <c r="B8626" s="4"/>
      <c r="C8626" s="3"/>
      <c r="D8626" s="3">
        <f t="shared" si="333"/>
        <v>6300</v>
      </c>
      <c r="E8626" s="3">
        <v>541</v>
      </c>
      <c r="F8626" s="3">
        <f t="shared" si="332"/>
        <v>648.93880249879339</v>
      </c>
    </row>
    <row r="8627" spans="1:6" x14ac:dyDescent="0.3">
      <c r="A8627" s="3"/>
      <c r="B8627" s="4"/>
      <c r="C8627" s="3"/>
      <c r="D8627" s="3">
        <f t="shared" si="333"/>
        <v>6400</v>
      </c>
      <c r="E8627" s="3">
        <v>530</v>
      </c>
      <c r="F8627" s="3">
        <f t="shared" si="332"/>
        <v>645.83528975615627</v>
      </c>
    </row>
    <row r="8628" spans="1:6" x14ac:dyDescent="0.3">
      <c r="A8628" s="3"/>
      <c r="B8628" s="4"/>
      <c r="C8628" s="3"/>
      <c r="D8628" s="3">
        <f t="shared" si="333"/>
        <v>6500</v>
      </c>
      <c r="E8628" s="3">
        <v>517</v>
      </c>
      <c r="F8628" s="3">
        <f t="shared" si="332"/>
        <v>639.83770378112115</v>
      </c>
    </row>
    <row r="8629" spans="1:6" x14ac:dyDescent="0.3">
      <c r="A8629" s="3"/>
      <c r="B8629" s="4"/>
      <c r="C8629" s="3"/>
      <c r="D8629" s="3">
        <f t="shared" si="333"/>
        <v>6600</v>
      </c>
      <c r="E8629" s="3">
        <v>505</v>
      </c>
      <c r="F8629" s="3">
        <f t="shared" si="332"/>
        <v>634.60171602513822</v>
      </c>
    </row>
    <row r="8630" spans="1:6" x14ac:dyDescent="0.3">
      <c r="A8630" s="3"/>
      <c r="B8630" s="4"/>
      <c r="C8630" s="3"/>
      <c r="D8630" s="3">
        <f t="shared" si="333"/>
        <v>6700</v>
      </c>
      <c r="E8630" s="3">
        <v>494</v>
      </c>
      <c r="F8630" s="3">
        <f t="shared" si="332"/>
        <v>630.18444635463618</v>
      </c>
    </row>
    <row r="8631" spans="1:6" x14ac:dyDescent="0.3">
      <c r="A8631" s="3"/>
      <c r="B8631" s="4"/>
      <c r="C8631" s="3"/>
      <c r="D8631" s="3">
        <f t="shared" si="333"/>
        <v>6800</v>
      </c>
      <c r="E8631" s="3">
        <v>483</v>
      </c>
      <c r="F8631" s="3">
        <f t="shared" si="332"/>
        <v>625.34829766365567</v>
      </c>
    </row>
    <row r="8632" spans="1:6" x14ac:dyDescent="0.3">
      <c r="A8632" s="3"/>
      <c r="B8632" s="4"/>
      <c r="C8632" s="3"/>
      <c r="D8632" s="3">
        <f t="shared" si="333"/>
        <v>6900</v>
      </c>
      <c r="E8632" s="3">
        <v>470</v>
      </c>
      <c r="F8632" s="3">
        <f t="shared" si="332"/>
        <v>617.46575609646663</v>
      </c>
    </row>
    <row r="8633" spans="1:6" x14ac:dyDescent="0.3">
      <c r="A8633" s="3"/>
      <c r="B8633" s="4"/>
      <c r="C8633" s="3"/>
      <c r="D8633" s="3">
        <f t="shared" si="333"/>
        <v>7000</v>
      </c>
      <c r="E8633" s="3">
        <v>460</v>
      </c>
      <c r="F8633" s="3">
        <f t="shared" si="332"/>
        <v>613.08656633691714</v>
      </c>
    </row>
    <row r="8634" spans="1:6" ht="28.8" x14ac:dyDescent="0.3">
      <c r="A8634" s="3"/>
      <c r="B8634" s="4" t="s">
        <v>49</v>
      </c>
      <c r="C8634" s="3" t="s">
        <v>159</v>
      </c>
      <c r="D8634" s="3" t="s">
        <v>272</v>
      </c>
      <c r="E8634" s="3">
        <v>3.75</v>
      </c>
    </row>
    <row r="8635" spans="1:6" x14ac:dyDescent="0.3">
      <c r="A8635" s="3"/>
      <c r="B8635" s="4"/>
      <c r="C8635" s="3">
        <v>11.4</v>
      </c>
      <c r="D8635" s="3" t="s">
        <v>273</v>
      </c>
      <c r="E8635" s="3">
        <v>4.032</v>
      </c>
    </row>
    <row r="8636" spans="1:6" x14ac:dyDescent="0.3">
      <c r="A8636" s="3"/>
      <c r="B8636" s="4"/>
      <c r="C8636" s="3"/>
      <c r="D8636" s="4" t="s">
        <v>274</v>
      </c>
      <c r="E8636" s="3">
        <v>2.2200000000000002</v>
      </c>
    </row>
    <row r="8637" spans="1:6" x14ac:dyDescent="0.3">
      <c r="A8637" s="3"/>
      <c r="B8637" s="4"/>
      <c r="C8637" s="3"/>
      <c r="D8637" s="4" t="s">
        <v>275</v>
      </c>
      <c r="E8637" s="3">
        <v>247</v>
      </c>
    </row>
    <row r="8638" spans="1:6" x14ac:dyDescent="0.3">
      <c r="A8638" s="3"/>
      <c r="B8638" s="4"/>
      <c r="C8638" s="3"/>
      <c r="D8638" s="4" t="s">
        <v>276</v>
      </c>
      <c r="E8638" s="3">
        <v>0.8</v>
      </c>
    </row>
    <row r="8639" spans="1:6" ht="28.8" x14ac:dyDescent="0.3">
      <c r="A8639" s="3"/>
      <c r="B8639" s="4"/>
      <c r="C8639" s="3"/>
      <c r="D8639" s="4" t="s">
        <v>277</v>
      </c>
      <c r="E8639" s="3">
        <v>384</v>
      </c>
    </row>
    <row r="8640" spans="1:6" x14ac:dyDescent="0.3">
      <c r="A8640" s="3"/>
      <c r="B8640" s="4"/>
      <c r="C8640" s="3"/>
      <c r="D8640" s="3">
        <v>2500</v>
      </c>
      <c r="E8640" s="3"/>
      <c r="F8640" s="3">
        <f>E8640*D8640*2*PI()/60/550</f>
        <v>0</v>
      </c>
    </row>
    <row r="8641" spans="1:6" x14ac:dyDescent="0.3">
      <c r="A8641" s="3"/>
      <c r="B8641" s="4"/>
      <c r="C8641" s="3"/>
      <c r="D8641" s="3">
        <f>2600</f>
        <v>2600</v>
      </c>
      <c r="E8641" s="3"/>
      <c r="F8641" s="3">
        <f t="shared" ref="F8641:F8685" si="334">E8641*D8641*2*PI()/60/550</f>
        <v>0</v>
      </c>
    </row>
    <row r="8642" spans="1:6" x14ac:dyDescent="0.3">
      <c r="A8642" s="3"/>
      <c r="B8642" s="4"/>
      <c r="C8642" s="3"/>
      <c r="D8642" s="3">
        <f t="shared" ref="D8642:D8685" si="335">D8641+100</f>
        <v>2700</v>
      </c>
      <c r="E8642" s="3"/>
      <c r="F8642" s="3">
        <f t="shared" si="334"/>
        <v>0</v>
      </c>
    </row>
    <row r="8643" spans="1:6" x14ac:dyDescent="0.3">
      <c r="A8643" s="3"/>
      <c r="B8643" s="4"/>
      <c r="C8643" s="3"/>
      <c r="D8643" s="3">
        <f t="shared" si="335"/>
        <v>2800</v>
      </c>
      <c r="E8643" s="3"/>
      <c r="F8643" s="3">
        <f t="shared" si="334"/>
        <v>0</v>
      </c>
    </row>
    <row r="8644" spans="1:6" x14ac:dyDescent="0.3">
      <c r="A8644" s="3"/>
      <c r="B8644" s="4"/>
      <c r="C8644" s="3"/>
      <c r="D8644" s="3">
        <f t="shared" si="335"/>
        <v>2900</v>
      </c>
      <c r="E8644" s="3"/>
      <c r="F8644" s="3">
        <f t="shared" si="334"/>
        <v>0</v>
      </c>
    </row>
    <row r="8645" spans="1:6" x14ac:dyDescent="0.3">
      <c r="A8645" s="3"/>
      <c r="B8645" s="4"/>
      <c r="C8645" s="3"/>
      <c r="D8645" s="3">
        <f>D8644+100</f>
        <v>3000</v>
      </c>
      <c r="E8645" s="3">
        <v>422</v>
      </c>
      <c r="F8645" s="3">
        <f t="shared" si="334"/>
        <v>241.04583632998052</v>
      </c>
    </row>
    <row r="8646" spans="1:6" x14ac:dyDescent="0.3">
      <c r="A8646" s="3"/>
      <c r="B8646" s="4"/>
      <c r="C8646" s="3"/>
      <c r="D8646" s="3">
        <f t="shared" si="335"/>
        <v>3100</v>
      </c>
      <c r="E8646" s="3">
        <v>415</v>
      </c>
      <c r="F8646" s="3">
        <f t="shared" si="334"/>
        <v>244.94902720262232</v>
      </c>
    </row>
    <row r="8647" spans="1:6" x14ac:dyDescent="0.3">
      <c r="A8647" s="3"/>
      <c r="B8647" s="4"/>
      <c r="C8647" s="3"/>
      <c r="D8647" s="3">
        <f t="shared" si="335"/>
        <v>3200</v>
      </c>
      <c r="E8647" s="3">
        <v>403</v>
      </c>
      <c r="F8647" s="3">
        <f t="shared" si="334"/>
        <v>245.5392658223877</v>
      </c>
    </row>
    <row r="8648" spans="1:6" x14ac:dyDescent="0.3">
      <c r="A8648" s="3"/>
      <c r="B8648" s="4"/>
      <c r="C8648" s="3"/>
      <c r="D8648" s="3">
        <f t="shared" si="335"/>
        <v>3300</v>
      </c>
      <c r="E8648" s="3">
        <v>398</v>
      </c>
      <c r="F8648" s="3">
        <f t="shared" si="334"/>
        <v>250.07077522574755</v>
      </c>
    </row>
    <row r="8649" spans="1:6" x14ac:dyDescent="0.3">
      <c r="A8649" s="3"/>
      <c r="B8649" s="4"/>
      <c r="C8649" s="3"/>
      <c r="D8649" s="3">
        <f t="shared" si="335"/>
        <v>3400</v>
      </c>
      <c r="E8649" s="3">
        <v>408</v>
      </c>
      <c r="F8649" s="3">
        <f t="shared" si="334"/>
        <v>264.12226236725826</v>
      </c>
    </row>
    <row r="8650" spans="1:6" x14ac:dyDescent="0.3">
      <c r="A8650" s="3"/>
      <c r="B8650" s="4"/>
      <c r="C8650" s="3"/>
      <c r="D8650" s="3">
        <f t="shared" si="335"/>
        <v>3500</v>
      </c>
      <c r="E8650" s="3">
        <v>430</v>
      </c>
      <c r="F8650" s="3">
        <f t="shared" si="334"/>
        <v>286.55132991834171</v>
      </c>
    </row>
    <row r="8651" spans="1:6" x14ac:dyDescent="0.3">
      <c r="A8651" s="3"/>
      <c r="B8651" s="4"/>
      <c r="C8651" s="3"/>
      <c r="D8651" s="3">
        <f t="shared" si="335"/>
        <v>3600</v>
      </c>
      <c r="E8651" s="3">
        <v>456</v>
      </c>
      <c r="F8651" s="3">
        <f t="shared" si="334"/>
        <v>312.55990909896991</v>
      </c>
    </row>
    <row r="8652" spans="1:6" x14ac:dyDescent="0.3">
      <c r="A8652" s="3"/>
      <c r="B8652" s="4"/>
      <c r="C8652" s="3"/>
      <c r="D8652" s="3">
        <f t="shared" si="335"/>
        <v>3700</v>
      </c>
      <c r="E8652" s="3">
        <v>482</v>
      </c>
      <c r="F8652" s="3">
        <f t="shared" si="334"/>
        <v>339.55856596436587</v>
      </c>
    </row>
    <row r="8653" spans="1:6" x14ac:dyDescent="0.3">
      <c r="A8653" s="3"/>
      <c r="B8653" s="4"/>
      <c r="C8653" s="3"/>
      <c r="D8653" s="3">
        <f t="shared" si="335"/>
        <v>3800</v>
      </c>
      <c r="E8653" s="3">
        <v>500</v>
      </c>
      <c r="F8653" s="3">
        <f t="shared" si="334"/>
        <v>361.75915404973375</v>
      </c>
    </row>
    <row r="8654" spans="1:6" x14ac:dyDescent="0.3">
      <c r="A8654" s="3"/>
      <c r="B8654" s="4"/>
      <c r="C8654" s="3"/>
      <c r="D8654" s="3">
        <f t="shared" si="335"/>
        <v>3900</v>
      </c>
      <c r="E8654" s="3">
        <v>513</v>
      </c>
      <c r="F8654" s="3">
        <f t="shared" si="334"/>
        <v>380.93238921436966</v>
      </c>
    </row>
    <row r="8655" spans="1:6" x14ac:dyDescent="0.3">
      <c r="A8655" s="3"/>
      <c r="B8655" s="4"/>
      <c r="C8655" s="3"/>
      <c r="D8655" s="3">
        <f t="shared" si="335"/>
        <v>4000</v>
      </c>
      <c r="E8655" s="3">
        <v>521</v>
      </c>
      <c r="F8655" s="3">
        <f t="shared" si="334"/>
        <v>396.79267212612905</v>
      </c>
    </row>
    <row r="8656" spans="1:6" x14ac:dyDescent="0.3">
      <c r="A8656" s="3"/>
      <c r="B8656" s="4"/>
      <c r="C8656" s="3"/>
      <c r="D8656" s="3">
        <f t="shared" si="335"/>
        <v>4100</v>
      </c>
      <c r="E8656" s="3">
        <v>528</v>
      </c>
      <c r="F8656" s="3">
        <f t="shared" si="334"/>
        <v>412.1769561509808</v>
      </c>
    </row>
    <row r="8657" spans="1:6" x14ac:dyDescent="0.3">
      <c r="A8657" s="3"/>
      <c r="B8657" s="4"/>
      <c r="C8657" s="3"/>
      <c r="D8657" s="3">
        <f t="shared" si="335"/>
        <v>4200</v>
      </c>
      <c r="E8657" s="3">
        <v>534</v>
      </c>
      <c r="F8657" s="3">
        <f t="shared" si="334"/>
        <v>427.02812142249627</v>
      </c>
    </row>
    <row r="8658" spans="1:6" x14ac:dyDescent="0.3">
      <c r="A8658" s="3"/>
      <c r="B8658" s="4"/>
      <c r="C8658" s="3"/>
      <c r="D8658" s="3">
        <f t="shared" si="335"/>
        <v>4300</v>
      </c>
      <c r="E8658" s="3">
        <v>538</v>
      </c>
      <c r="F8658" s="3">
        <f t="shared" si="334"/>
        <v>440.47032998876529</v>
      </c>
    </row>
    <row r="8659" spans="1:6" x14ac:dyDescent="0.3">
      <c r="A8659" s="3"/>
      <c r="B8659" s="4"/>
      <c r="C8659" s="3"/>
      <c r="D8659" s="3">
        <f t="shared" si="335"/>
        <v>4400</v>
      </c>
      <c r="E8659" s="3">
        <v>541</v>
      </c>
      <c r="F8659" s="3">
        <f t="shared" si="334"/>
        <v>453.22710015788749</v>
      </c>
    </row>
    <row r="8660" spans="1:6" x14ac:dyDescent="0.3">
      <c r="A8660" s="3"/>
      <c r="B8660" s="4"/>
      <c r="C8660" s="3"/>
      <c r="D8660" s="3">
        <f t="shared" si="335"/>
        <v>4500</v>
      </c>
      <c r="E8660" s="3">
        <v>545</v>
      </c>
      <c r="F8660" s="3">
        <f t="shared" si="334"/>
        <v>466.95490805630112</v>
      </c>
    </row>
    <row r="8661" spans="1:6" x14ac:dyDescent="0.3">
      <c r="A8661" s="3"/>
      <c r="B8661" s="4"/>
      <c r="C8661" s="3"/>
      <c r="D8661" s="3">
        <f t="shared" si="335"/>
        <v>4600</v>
      </c>
      <c r="E8661" s="3">
        <v>549</v>
      </c>
      <c r="F8661" s="3">
        <f t="shared" si="334"/>
        <v>480.83503559852505</v>
      </c>
    </row>
    <row r="8662" spans="1:6" x14ac:dyDescent="0.3">
      <c r="A8662" s="3"/>
      <c r="B8662" s="4"/>
      <c r="C8662" s="3"/>
      <c r="D8662" s="3">
        <f t="shared" si="335"/>
        <v>4700</v>
      </c>
      <c r="E8662" s="3">
        <v>553</v>
      </c>
      <c r="F8662" s="3">
        <f t="shared" si="334"/>
        <v>494.86748278455946</v>
      </c>
    </row>
    <row r="8663" spans="1:6" x14ac:dyDescent="0.3">
      <c r="A8663" s="3"/>
      <c r="B8663" s="4"/>
      <c r="C8663" s="3"/>
      <c r="D8663" s="3">
        <f t="shared" si="335"/>
        <v>4800</v>
      </c>
      <c r="E8663" s="3">
        <v>556</v>
      </c>
      <c r="F8663" s="3">
        <f t="shared" si="334"/>
        <v>508.13833175154178</v>
      </c>
    </row>
    <row r="8664" spans="1:6" x14ac:dyDescent="0.3">
      <c r="A8664" s="3"/>
      <c r="B8664" s="4"/>
      <c r="C8664" s="3"/>
      <c r="D8664" s="3">
        <f t="shared" si="335"/>
        <v>4900</v>
      </c>
      <c r="E8664" s="3">
        <v>556</v>
      </c>
      <c r="F8664" s="3">
        <f t="shared" si="334"/>
        <v>518.72454699636558</v>
      </c>
    </row>
    <row r="8665" spans="1:6" x14ac:dyDescent="0.3">
      <c r="A8665" s="3"/>
      <c r="B8665" s="4"/>
      <c r="C8665" s="3"/>
      <c r="D8665" s="3">
        <f t="shared" si="335"/>
        <v>5000</v>
      </c>
      <c r="E8665" s="3">
        <v>555</v>
      </c>
      <c r="F8665" s="3">
        <f t="shared" si="334"/>
        <v>528.35876446737427</v>
      </c>
    </row>
    <row r="8666" spans="1:6" x14ac:dyDescent="0.3">
      <c r="A8666" s="3"/>
      <c r="B8666" s="4"/>
      <c r="C8666" s="3"/>
      <c r="D8666" s="3">
        <f t="shared" si="335"/>
        <v>5100</v>
      </c>
      <c r="E8666" s="3">
        <v>555</v>
      </c>
      <c r="F8666" s="3">
        <f t="shared" si="334"/>
        <v>538.92593975672185</v>
      </c>
    </row>
    <row r="8667" spans="1:6" x14ac:dyDescent="0.3">
      <c r="A8667" s="3"/>
      <c r="B8667" s="4"/>
      <c r="C8667" s="3"/>
      <c r="D8667" s="3">
        <f t="shared" si="335"/>
        <v>5200</v>
      </c>
      <c r="E8667" s="3">
        <v>555</v>
      </c>
      <c r="F8667" s="3">
        <f t="shared" si="334"/>
        <v>549.49311504606931</v>
      </c>
    </row>
    <row r="8668" spans="1:6" x14ac:dyDescent="0.3">
      <c r="A8668" s="3"/>
      <c r="B8668" s="4"/>
      <c r="C8668" s="3"/>
      <c r="D8668" s="3">
        <f t="shared" si="335"/>
        <v>5300</v>
      </c>
      <c r="E8668" s="3">
        <v>556</v>
      </c>
      <c r="F8668" s="3">
        <f t="shared" si="334"/>
        <v>561.06940797566062</v>
      </c>
    </row>
    <row r="8669" spans="1:6" x14ac:dyDescent="0.3">
      <c r="A8669" s="3"/>
      <c r="B8669" s="4"/>
      <c r="C8669" s="3"/>
      <c r="D8669" s="3">
        <f t="shared" si="335"/>
        <v>5400</v>
      </c>
      <c r="E8669" s="3">
        <v>557</v>
      </c>
      <c r="F8669" s="3">
        <f t="shared" si="334"/>
        <v>572.68378081620483</v>
      </c>
    </row>
    <row r="8670" spans="1:6" x14ac:dyDescent="0.3">
      <c r="A8670" s="3"/>
      <c r="B8670" s="4"/>
      <c r="C8670" s="3"/>
      <c r="D8670" s="3">
        <f t="shared" si="335"/>
        <v>5500</v>
      </c>
      <c r="E8670" s="3">
        <v>556</v>
      </c>
      <c r="F8670" s="3">
        <f t="shared" si="334"/>
        <v>582.24183846530832</v>
      </c>
    </row>
    <row r="8671" spans="1:6" x14ac:dyDescent="0.3">
      <c r="A8671" s="3"/>
      <c r="B8671" s="4"/>
      <c r="C8671" s="3"/>
      <c r="D8671" s="3">
        <f t="shared" si="335"/>
        <v>5600</v>
      </c>
      <c r="E8671" s="3">
        <v>554</v>
      </c>
      <c r="F8671" s="3">
        <f t="shared" si="334"/>
        <v>590.69557869678636</v>
      </c>
    </row>
    <row r="8672" spans="1:6" x14ac:dyDescent="0.3">
      <c r="A8672" s="3"/>
      <c r="B8672" s="4"/>
      <c r="C8672" s="3"/>
      <c r="D8672" s="3">
        <f t="shared" si="335"/>
        <v>5700</v>
      </c>
      <c r="E8672" s="3">
        <v>551</v>
      </c>
      <c r="F8672" s="3">
        <f t="shared" si="334"/>
        <v>597.98788164421001</v>
      </c>
    </row>
    <row r="8673" spans="1:6" x14ac:dyDescent="0.3">
      <c r="A8673" s="3"/>
      <c r="B8673" s="4"/>
      <c r="C8673" s="3"/>
      <c r="D8673" s="3">
        <f t="shared" si="335"/>
        <v>5800</v>
      </c>
      <c r="E8673" s="3">
        <v>547</v>
      </c>
      <c r="F8673" s="3">
        <f t="shared" si="334"/>
        <v>604.06162744115011</v>
      </c>
    </row>
    <row r="8674" spans="1:6" x14ac:dyDescent="0.3">
      <c r="A8674" s="3"/>
      <c r="B8674" s="4"/>
      <c r="C8674" s="3"/>
      <c r="D8674" s="3">
        <f t="shared" si="335"/>
        <v>5900</v>
      </c>
      <c r="E8674" s="3">
        <v>542</v>
      </c>
      <c r="F8674" s="3">
        <f t="shared" si="334"/>
        <v>608.8596962211783</v>
      </c>
    </row>
    <row r="8675" spans="1:6" x14ac:dyDescent="0.3">
      <c r="A8675" s="3"/>
      <c r="B8675" s="4"/>
      <c r="C8675" s="3"/>
      <c r="D8675" s="3">
        <f t="shared" si="335"/>
        <v>6000</v>
      </c>
      <c r="E8675" s="3">
        <v>542</v>
      </c>
      <c r="F8675" s="3">
        <f t="shared" si="334"/>
        <v>619.17935208933375</v>
      </c>
    </row>
    <row r="8676" spans="1:6" x14ac:dyDescent="0.3">
      <c r="A8676" s="3"/>
      <c r="B8676" s="4"/>
      <c r="C8676" s="3"/>
      <c r="D8676" s="3">
        <f t="shared" si="335"/>
        <v>6100</v>
      </c>
      <c r="E8676" s="3">
        <v>536</v>
      </c>
      <c r="F8676" s="3">
        <f t="shared" si="334"/>
        <v>622.53038425316288</v>
      </c>
    </row>
    <row r="8677" spans="1:6" x14ac:dyDescent="0.3">
      <c r="A8677" s="3"/>
      <c r="B8677" s="4"/>
      <c r="C8677" s="3"/>
      <c r="D8677" s="3">
        <f t="shared" si="335"/>
        <v>6200</v>
      </c>
      <c r="E8677" s="3">
        <v>531</v>
      </c>
      <c r="F8677" s="3">
        <f t="shared" si="334"/>
        <v>626.83341419080716</v>
      </c>
    </row>
    <row r="8678" spans="1:6" x14ac:dyDescent="0.3">
      <c r="A8678" s="3"/>
      <c r="B8678" s="4"/>
      <c r="C8678" s="3"/>
      <c r="D8678" s="3">
        <f t="shared" si="335"/>
        <v>6300</v>
      </c>
      <c r="E8678" s="3">
        <v>525</v>
      </c>
      <c r="F8678" s="3">
        <f t="shared" si="334"/>
        <v>629.74652737868121</v>
      </c>
    </row>
    <row r="8679" spans="1:6" x14ac:dyDescent="0.3">
      <c r="A8679" s="3"/>
      <c r="B8679" s="4"/>
      <c r="C8679" s="3"/>
      <c r="D8679" s="3">
        <f t="shared" si="335"/>
        <v>6400</v>
      </c>
      <c r="E8679" s="3">
        <v>518</v>
      </c>
      <c r="F8679" s="3">
        <f t="shared" si="334"/>
        <v>631.21260395035642</v>
      </c>
    </row>
    <row r="8680" spans="1:6" x14ac:dyDescent="0.3">
      <c r="A8680" s="3"/>
      <c r="B8680" s="4"/>
      <c r="C8680" s="3"/>
      <c r="D8680" s="3">
        <f t="shared" si="335"/>
        <v>6500</v>
      </c>
      <c r="E8680" s="3">
        <v>508</v>
      </c>
      <c r="F8680" s="3">
        <f t="shared" si="334"/>
        <v>628.69932982748469</v>
      </c>
    </row>
    <row r="8681" spans="1:6" x14ac:dyDescent="0.3">
      <c r="A8681" s="3"/>
      <c r="B8681" s="4"/>
      <c r="C8681" s="3"/>
      <c r="D8681" s="3">
        <f t="shared" si="335"/>
        <v>6600</v>
      </c>
      <c r="E8681" s="3">
        <v>500</v>
      </c>
      <c r="F8681" s="3">
        <f t="shared" si="334"/>
        <v>628.31853071795877</v>
      </c>
    </row>
    <row r="8682" spans="1:6" x14ac:dyDescent="0.3">
      <c r="A8682" s="3"/>
      <c r="B8682" s="4"/>
      <c r="C8682" s="3"/>
      <c r="D8682" s="3">
        <f t="shared" si="335"/>
        <v>6700</v>
      </c>
      <c r="E8682" s="3">
        <v>490</v>
      </c>
      <c r="F8682" s="3">
        <f t="shared" si="334"/>
        <v>625.08173828698727</v>
      </c>
    </row>
    <row r="8683" spans="1:6" x14ac:dyDescent="0.3">
      <c r="A8683" s="3"/>
      <c r="B8683" s="4"/>
      <c r="C8683" s="3"/>
      <c r="D8683" s="3">
        <f t="shared" si="335"/>
        <v>6800</v>
      </c>
      <c r="E8683" s="3">
        <v>479</v>
      </c>
      <c r="F8683" s="3">
        <f t="shared" si="334"/>
        <v>620.16942977410145</v>
      </c>
    </row>
    <row r="8684" spans="1:6" x14ac:dyDescent="0.3">
      <c r="A8684" s="3"/>
      <c r="B8684" s="4"/>
      <c r="C8684" s="3"/>
      <c r="D8684" s="3">
        <f t="shared" si="335"/>
        <v>6900</v>
      </c>
      <c r="E8684" s="3">
        <v>469</v>
      </c>
      <c r="F8684" s="3">
        <f t="shared" si="334"/>
        <v>616.15199916860183</v>
      </c>
    </row>
    <row r="8685" spans="1:6" x14ac:dyDescent="0.3">
      <c r="A8685" s="3"/>
      <c r="B8685" s="4"/>
      <c r="C8685" s="3"/>
      <c r="D8685" s="3">
        <f t="shared" si="335"/>
        <v>7000</v>
      </c>
      <c r="E8685" s="3">
        <v>460</v>
      </c>
      <c r="F8685" s="3">
        <f t="shared" si="334"/>
        <v>613.08656633691714</v>
      </c>
    </row>
    <row r="8686" spans="1:6" ht="28.8" x14ac:dyDescent="0.3">
      <c r="A8686" s="3"/>
      <c r="B8686" s="4" t="s">
        <v>49</v>
      </c>
      <c r="C8686" s="3" t="s">
        <v>167</v>
      </c>
      <c r="D8686" s="3" t="s">
        <v>272</v>
      </c>
      <c r="E8686" s="3">
        <v>4.5</v>
      </c>
    </row>
    <row r="8687" spans="1:6" x14ac:dyDescent="0.3">
      <c r="A8687" s="3"/>
      <c r="B8687" s="4"/>
      <c r="C8687" s="3">
        <v>11.3</v>
      </c>
      <c r="D8687" s="3" t="s">
        <v>273</v>
      </c>
      <c r="E8687" s="3">
        <v>4.25</v>
      </c>
    </row>
    <row r="8688" spans="1:6" x14ac:dyDescent="0.3">
      <c r="A8688" s="3"/>
      <c r="B8688" s="4"/>
      <c r="C8688" s="3"/>
      <c r="D8688" s="4" t="s">
        <v>274</v>
      </c>
      <c r="E8688" s="3">
        <v>2.35</v>
      </c>
    </row>
    <row r="8689" spans="1:6" x14ac:dyDescent="0.3">
      <c r="A8689" s="3"/>
      <c r="B8689" s="4"/>
      <c r="C8689" s="3"/>
      <c r="D8689" s="4" t="s">
        <v>275</v>
      </c>
      <c r="E8689" s="3">
        <v>273</v>
      </c>
    </row>
    <row r="8690" spans="1:6" x14ac:dyDescent="0.3">
      <c r="A8690" s="3"/>
      <c r="B8690" s="4"/>
      <c r="C8690" s="3"/>
      <c r="D8690" s="4" t="s">
        <v>276</v>
      </c>
      <c r="E8690" s="3">
        <v>0.75</v>
      </c>
    </row>
    <row r="8691" spans="1:6" ht="28.8" x14ac:dyDescent="0.3">
      <c r="A8691" s="3"/>
      <c r="B8691" s="4"/>
      <c r="C8691" s="3"/>
      <c r="D8691" s="4" t="s">
        <v>277</v>
      </c>
      <c r="E8691" s="3">
        <v>511</v>
      </c>
    </row>
    <row r="8692" spans="1:6" x14ac:dyDescent="0.3">
      <c r="A8692" s="3"/>
      <c r="B8692" s="4"/>
      <c r="C8692" s="3"/>
      <c r="D8692" s="3">
        <v>2500</v>
      </c>
      <c r="E8692" s="3"/>
      <c r="F8692" s="3">
        <f>E8692*D8692*2*PI()/60/550</f>
        <v>0</v>
      </c>
    </row>
    <row r="8693" spans="1:6" x14ac:dyDescent="0.3">
      <c r="A8693" s="3"/>
      <c r="B8693" s="4"/>
      <c r="C8693" s="3"/>
      <c r="D8693" s="3">
        <f>2600</f>
        <v>2600</v>
      </c>
      <c r="E8693" s="3"/>
      <c r="F8693" s="3">
        <f t="shared" ref="F8693:F8737" si="336">E8693*D8693*2*PI()/60/550</f>
        <v>0</v>
      </c>
    </row>
    <row r="8694" spans="1:6" x14ac:dyDescent="0.3">
      <c r="A8694" s="3"/>
      <c r="B8694" s="4"/>
      <c r="C8694" s="3"/>
      <c r="D8694" s="3">
        <f t="shared" ref="D8694:D8737" si="337">D8693+100</f>
        <v>2700</v>
      </c>
      <c r="E8694" s="3"/>
      <c r="F8694" s="3">
        <f t="shared" si="336"/>
        <v>0</v>
      </c>
    </row>
    <row r="8695" spans="1:6" x14ac:dyDescent="0.3">
      <c r="A8695" s="3"/>
      <c r="B8695" s="4"/>
      <c r="C8695" s="3"/>
      <c r="D8695" s="3">
        <f t="shared" si="337"/>
        <v>2800</v>
      </c>
      <c r="E8695" s="3"/>
      <c r="F8695" s="3">
        <f t="shared" si="336"/>
        <v>0</v>
      </c>
    </row>
    <row r="8696" spans="1:6" x14ac:dyDescent="0.3">
      <c r="A8696" s="3"/>
      <c r="B8696" s="4"/>
      <c r="C8696" s="3"/>
      <c r="D8696" s="3">
        <f t="shared" si="337"/>
        <v>2900</v>
      </c>
      <c r="E8696" s="3"/>
      <c r="F8696" s="3">
        <f t="shared" si="336"/>
        <v>0</v>
      </c>
    </row>
    <row r="8697" spans="1:6" x14ac:dyDescent="0.3">
      <c r="A8697" s="3"/>
      <c r="B8697" s="4"/>
      <c r="C8697" s="3"/>
      <c r="D8697" s="3">
        <f>D8696+100</f>
        <v>3000</v>
      </c>
      <c r="E8697" s="3">
        <v>599</v>
      </c>
      <c r="F8697" s="3">
        <f t="shared" si="336"/>
        <v>342.14799990914292</v>
      </c>
    </row>
    <row r="8698" spans="1:6" x14ac:dyDescent="0.3">
      <c r="A8698" s="3"/>
      <c r="B8698" s="4"/>
      <c r="C8698" s="3"/>
      <c r="D8698" s="3">
        <f t="shared" si="337"/>
        <v>3100</v>
      </c>
      <c r="E8698" s="3">
        <v>610</v>
      </c>
      <c r="F8698" s="3">
        <f t="shared" si="336"/>
        <v>360.04555805686658</v>
      </c>
    </row>
    <row r="8699" spans="1:6" x14ac:dyDescent="0.3">
      <c r="A8699" s="3"/>
      <c r="B8699" s="4"/>
      <c r="C8699" s="3"/>
      <c r="D8699" s="3">
        <f t="shared" si="337"/>
        <v>3200</v>
      </c>
      <c r="E8699" s="3">
        <v>612</v>
      </c>
      <c r="F8699" s="3">
        <f t="shared" si="336"/>
        <v>372.878488047894</v>
      </c>
    </row>
    <row r="8700" spans="1:6" x14ac:dyDescent="0.3">
      <c r="A8700" s="3"/>
      <c r="B8700" s="4"/>
      <c r="C8700" s="3"/>
      <c r="D8700" s="3">
        <f t="shared" si="337"/>
        <v>3300</v>
      </c>
      <c r="E8700" s="3">
        <v>603</v>
      </c>
      <c r="F8700" s="3">
        <f t="shared" si="336"/>
        <v>378.87607402292906</v>
      </c>
    </row>
    <row r="8701" spans="1:6" x14ac:dyDescent="0.3">
      <c r="A8701" s="3"/>
      <c r="B8701" s="4"/>
      <c r="C8701" s="3"/>
      <c r="D8701" s="3">
        <f t="shared" si="337"/>
        <v>3400</v>
      </c>
      <c r="E8701" s="3">
        <v>586</v>
      </c>
      <c r="F8701" s="3">
        <f t="shared" si="336"/>
        <v>379.35207290983658</v>
      </c>
    </row>
    <row r="8702" spans="1:6" x14ac:dyDescent="0.3">
      <c r="A8702" s="3"/>
      <c r="B8702" s="4"/>
      <c r="C8702" s="3"/>
      <c r="D8702" s="3">
        <f t="shared" si="337"/>
        <v>3500</v>
      </c>
      <c r="E8702" s="3">
        <v>568</v>
      </c>
      <c r="F8702" s="3">
        <f t="shared" si="336"/>
        <v>378.5143148688793</v>
      </c>
    </row>
    <row r="8703" spans="1:6" x14ac:dyDescent="0.3">
      <c r="A8703" s="3"/>
      <c r="B8703" s="4"/>
      <c r="C8703" s="3"/>
      <c r="D8703" s="3">
        <f t="shared" si="337"/>
        <v>3600</v>
      </c>
      <c r="E8703" s="3">
        <v>548</v>
      </c>
      <c r="F8703" s="3">
        <f t="shared" si="336"/>
        <v>375.62024163648141</v>
      </c>
    </row>
    <row r="8704" spans="1:6" x14ac:dyDescent="0.3">
      <c r="A8704" s="3"/>
      <c r="B8704" s="4"/>
      <c r="C8704" s="3"/>
      <c r="D8704" s="3">
        <f t="shared" si="337"/>
        <v>3700</v>
      </c>
      <c r="E8704" s="3">
        <v>536</v>
      </c>
      <c r="F8704" s="3">
        <f t="shared" si="336"/>
        <v>377.60039700601686</v>
      </c>
    </row>
    <row r="8705" spans="1:6" x14ac:dyDescent="0.3">
      <c r="A8705" s="3"/>
      <c r="B8705" s="4"/>
      <c r="C8705" s="3"/>
      <c r="D8705" s="3">
        <f t="shared" si="337"/>
        <v>3800</v>
      </c>
      <c r="E8705" s="3">
        <v>533</v>
      </c>
      <c r="F8705" s="3">
        <f t="shared" si="336"/>
        <v>385.6352582170162</v>
      </c>
    </row>
    <row r="8706" spans="1:6" x14ac:dyDescent="0.3">
      <c r="A8706" s="3"/>
      <c r="B8706" s="4"/>
      <c r="C8706" s="3"/>
      <c r="D8706" s="3">
        <f t="shared" si="337"/>
        <v>3900</v>
      </c>
      <c r="E8706" s="3">
        <v>549</v>
      </c>
      <c r="F8706" s="3">
        <f t="shared" si="336"/>
        <v>407.66448670309728</v>
      </c>
    </row>
    <row r="8707" spans="1:6" x14ac:dyDescent="0.3">
      <c r="A8707" s="3"/>
      <c r="B8707" s="4"/>
      <c r="C8707" s="3"/>
      <c r="D8707" s="3">
        <f t="shared" si="337"/>
        <v>4000</v>
      </c>
      <c r="E8707" s="3">
        <v>579</v>
      </c>
      <c r="F8707" s="3">
        <f t="shared" si="336"/>
        <v>440.96536883114919</v>
      </c>
    </row>
    <row r="8708" spans="1:6" x14ac:dyDescent="0.3">
      <c r="A8708" s="3"/>
      <c r="B8708" s="4"/>
      <c r="C8708" s="3"/>
      <c r="D8708" s="3">
        <f t="shared" si="337"/>
        <v>4100</v>
      </c>
      <c r="E8708" s="3">
        <v>613</v>
      </c>
      <c r="F8708" s="3">
        <f t="shared" si="336"/>
        <v>478.53120098589255</v>
      </c>
    </row>
    <row r="8709" spans="1:6" x14ac:dyDescent="0.3">
      <c r="A8709" s="3"/>
      <c r="B8709" s="4"/>
      <c r="C8709" s="3"/>
      <c r="D8709" s="3">
        <f t="shared" si="337"/>
        <v>4200</v>
      </c>
      <c r="E8709" s="3">
        <v>647</v>
      </c>
      <c r="F8709" s="3">
        <f t="shared" si="336"/>
        <v>517.3917501130245</v>
      </c>
    </row>
    <row r="8710" spans="1:6" x14ac:dyDescent="0.3">
      <c r="A8710" s="3"/>
      <c r="B8710" s="4"/>
      <c r="C8710" s="3"/>
      <c r="D8710" s="3">
        <f t="shared" si="337"/>
        <v>4300</v>
      </c>
      <c r="E8710" s="3">
        <v>672</v>
      </c>
      <c r="F8710" s="3">
        <f t="shared" si="336"/>
        <v>550.17855344321606</v>
      </c>
    </row>
    <row r="8711" spans="1:6" x14ac:dyDescent="0.3">
      <c r="A8711" s="3"/>
      <c r="B8711" s="4"/>
      <c r="C8711" s="3"/>
      <c r="D8711" s="3">
        <f t="shared" si="337"/>
        <v>4400</v>
      </c>
      <c r="E8711" s="3">
        <v>682</v>
      </c>
      <c r="F8711" s="3">
        <f t="shared" si="336"/>
        <v>571.35098393286364</v>
      </c>
    </row>
    <row r="8712" spans="1:6" x14ac:dyDescent="0.3">
      <c r="A8712" s="3"/>
      <c r="B8712" s="4"/>
      <c r="C8712" s="3"/>
      <c r="D8712" s="3">
        <f t="shared" si="337"/>
        <v>4500</v>
      </c>
      <c r="E8712" s="3">
        <v>685</v>
      </c>
      <c r="F8712" s="3">
        <f t="shared" si="336"/>
        <v>586.90662755700225</v>
      </c>
    </row>
    <row r="8713" spans="1:6" x14ac:dyDescent="0.3">
      <c r="A8713" s="3"/>
      <c r="B8713" s="4"/>
      <c r="C8713" s="3"/>
      <c r="D8713" s="3">
        <f t="shared" si="337"/>
        <v>4600</v>
      </c>
      <c r="E8713" s="3">
        <v>690</v>
      </c>
      <c r="F8713" s="3">
        <f t="shared" si="336"/>
        <v>604.32818681781839</v>
      </c>
    </row>
    <row r="8714" spans="1:6" x14ac:dyDescent="0.3">
      <c r="A8714" s="3"/>
      <c r="B8714" s="4"/>
      <c r="C8714" s="3"/>
      <c r="D8714" s="3">
        <f t="shared" si="337"/>
        <v>4700</v>
      </c>
      <c r="E8714" s="3">
        <v>691</v>
      </c>
      <c r="F8714" s="3">
        <f t="shared" si="336"/>
        <v>618.36063400385274</v>
      </c>
    </row>
    <row r="8715" spans="1:6" x14ac:dyDescent="0.3">
      <c r="A8715" s="3"/>
      <c r="B8715" s="4"/>
      <c r="C8715" s="3"/>
      <c r="D8715" s="3">
        <f t="shared" si="337"/>
        <v>4800</v>
      </c>
      <c r="E8715" s="3">
        <v>693</v>
      </c>
      <c r="F8715" s="3">
        <f t="shared" si="336"/>
        <v>633.34507896370224</v>
      </c>
    </row>
    <row r="8716" spans="1:6" x14ac:dyDescent="0.3">
      <c r="A8716" s="3"/>
      <c r="B8716" s="4"/>
      <c r="C8716" s="3"/>
      <c r="D8716" s="3">
        <f t="shared" si="337"/>
        <v>4900</v>
      </c>
      <c r="E8716" s="3">
        <v>696</v>
      </c>
      <c r="F8716" s="3">
        <f t="shared" si="336"/>
        <v>649.3386415637957</v>
      </c>
    </row>
    <row r="8717" spans="1:6" x14ac:dyDescent="0.3">
      <c r="A8717" s="3"/>
      <c r="B8717" s="4"/>
      <c r="C8717" s="3"/>
      <c r="D8717" s="3">
        <f t="shared" si="337"/>
        <v>5000</v>
      </c>
      <c r="E8717" s="3">
        <v>703</v>
      </c>
      <c r="F8717" s="3">
        <f t="shared" si="336"/>
        <v>669.25443499200742</v>
      </c>
    </row>
    <row r="8718" spans="1:6" x14ac:dyDescent="0.3">
      <c r="A8718" s="3"/>
      <c r="B8718" s="4"/>
      <c r="C8718" s="3"/>
      <c r="D8718" s="3">
        <f t="shared" si="337"/>
        <v>5100</v>
      </c>
      <c r="E8718" s="3">
        <v>713</v>
      </c>
      <c r="F8718" s="3">
        <f t="shared" si="336"/>
        <v>692.34990098476146</v>
      </c>
    </row>
    <row r="8719" spans="1:6" x14ac:dyDescent="0.3">
      <c r="A8719" s="3"/>
      <c r="B8719" s="4"/>
      <c r="C8719" s="3"/>
      <c r="D8719" s="3">
        <f t="shared" si="337"/>
        <v>5200</v>
      </c>
      <c r="E8719" s="3">
        <v>728</v>
      </c>
      <c r="F8719" s="3">
        <f t="shared" si="336"/>
        <v>720.77655451088003</v>
      </c>
    </row>
    <row r="8720" spans="1:6" x14ac:dyDescent="0.3">
      <c r="A8720" s="3"/>
      <c r="B8720" s="4"/>
      <c r="C8720" s="3"/>
      <c r="D8720" s="3">
        <f t="shared" si="337"/>
        <v>5300</v>
      </c>
      <c r="E8720" s="3">
        <v>738</v>
      </c>
      <c r="F8720" s="3">
        <f t="shared" si="336"/>
        <v>744.72881850006763</v>
      </c>
    </row>
    <row r="8721" spans="1:6" x14ac:dyDescent="0.3">
      <c r="A8721" s="3"/>
      <c r="B8721" s="4"/>
      <c r="C8721" s="3"/>
      <c r="D8721" s="3">
        <f t="shared" si="337"/>
        <v>5400</v>
      </c>
      <c r="E8721" s="3">
        <v>748</v>
      </c>
      <c r="F8721" s="3">
        <f t="shared" si="336"/>
        <v>769.06188159878138</v>
      </c>
    </row>
    <row r="8722" spans="1:6" x14ac:dyDescent="0.3">
      <c r="A8722" s="3"/>
      <c r="B8722" s="4"/>
      <c r="C8722" s="3"/>
      <c r="D8722" s="3">
        <f t="shared" si="337"/>
        <v>5500</v>
      </c>
      <c r="E8722" s="3">
        <v>751</v>
      </c>
      <c r="F8722" s="3">
        <f t="shared" si="336"/>
        <v>786.44536094864486</v>
      </c>
    </row>
    <row r="8723" spans="1:6" x14ac:dyDescent="0.3">
      <c r="A8723" s="3"/>
      <c r="B8723" s="4"/>
      <c r="C8723" s="3"/>
      <c r="D8723" s="3">
        <f t="shared" si="337"/>
        <v>5600</v>
      </c>
      <c r="E8723" s="3">
        <v>751</v>
      </c>
      <c r="F8723" s="3">
        <f t="shared" si="336"/>
        <v>800.74436751134749</v>
      </c>
    </row>
    <row r="8724" spans="1:6" x14ac:dyDescent="0.3">
      <c r="A8724" s="3"/>
      <c r="B8724" s="4"/>
      <c r="C8724" s="3"/>
      <c r="D8724" s="3">
        <f t="shared" si="337"/>
        <v>5700</v>
      </c>
      <c r="E8724" s="3">
        <v>749</v>
      </c>
      <c r="F8724" s="3">
        <f t="shared" si="336"/>
        <v>812.87281914975176</v>
      </c>
    </row>
    <row r="8725" spans="1:6" x14ac:dyDescent="0.3">
      <c r="A8725" s="3"/>
      <c r="B8725" s="4"/>
      <c r="C8725" s="3"/>
      <c r="D8725" s="3">
        <f t="shared" si="337"/>
        <v>5800</v>
      </c>
      <c r="E8725" s="3">
        <v>743</v>
      </c>
      <c r="F8725" s="3">
        <f t="shared" si="336"/>
        <v>820.50784129574879</v>
      </c>
    </row>
    <row r="8726" spans="1:6" x14ac:dyDescent="0.3">
      <c r="A8726" s="3"/>
      <c r="B8726" s="4"/>
      <c r="C8726" s="3"/>
      <c r="D8726" s="3">
        <f t="shared" si="337"/>
        <v>5900</v>
      </c>
      <c r="E8726" s="3">
        <v>738</v>
      </c>
      <c r="F8726" s="3">
        <f t="shared" si="336"/>
        <v>829.03774134913192</v>
      </c>
    </row>
    <row r="8727" spans="1:6" x14ac:dyDescent="0.3">
      <c r="A8727" s="3"/>
      <c r="B8727" s="4"/>
      <c r="C8727" s="3"/>
      <c r="D8727" s="3">
        <f t="shared" si="337"/>
        <v>6000</v>
      </c>
      <c r="E8727" s="3">
        <v>734</v>
      </c>
      <c r="F8727" s="3">
        <f t="shared" si="336"/>
        <v>838.5196391763302</v>
      </c>
    </row>
    <row r="8728" spans="1:6" x14ac:dyDescent="0.3">
      <c r="A8728" s="3"/>
      <c r="B8728" s="4"/>
      <c r="C8728" s="3"/>
      <c r="D8728" s="3">
        <f t="shared" si="337"/>
        <v>6100</v>
      </c>
      <c r="E8728" s="3">
        <v>726</v>
      </c>
      <c r="F8728" s="3">
        <f t="shared" si="336"/>
        <v>843.20346822350041</v>
      </c>
    </row>
    <row r="8729" spans="1:6" x14ac:dyDescent="0.3">
      <c r="A8729" s="3"/>
      <c r="B8729" s="4"/>
      <c r="C8729" s="3"/>
      <c r="D8729" s="3">
        <f t="shared" si="337"/>
        <v>6200</v>
      </c>
      <c r="E8729" s="3">
        <v>719</v>
      </c>
      <c r="F8729" s="3">
        <f t="shared" si="336"/>
        <v>848.76313522258067</v>
      </c>
    </row>
    <row r="8730" spans="1:6" x14ac:dyDescent="0.3">
      <c r="A8730" s="3"/>
      <c r="B8730" s="4"/>
      <c r="C8730" s="3"/>
      <c r="D8730" s="3">
        <f t="shared" si="337"/>
        <v>6300</v>
      </c>
      <c r="E8730" s="3">
        <v>710</v>
      </c>
      <c r="F8730" s="3">
        <f t="shared" si="336"/>
        <v>851.65720845497844</v>
      </c>
    </row>
    <row r="8731" spans="1:6" x14ac:dyDescent="0.3">
      <c r="A8731" s="3"/>
      <c r="B8731" s="4"/>
      <c r="C8731" s="3"/>
      <c r="D8731" s="3">
        <f t="shared" si="337"/>
        <v>6400</v>
      </c>
      <c r="E8731" s="3">
        <v>702</v>
      </c>
      <c r="F8731" s="3">
        <f t="shared" si="336"/>
        <v>855.42711963928627</v>
      </c>
    </row>
    <row r="8732" spans="1:6" x14ac:dyDescent="0.3">
      <c r="A8732" s="3"/>
      <c r="B8732" s="4"/>
      <c r="C8732" s="3"/>
      <c r="D8732" s="3">
        <f t="shared" si="337"/>
        <v>6500</v>
      </c>
      <c r="E8732" s="3">
        <v>692</v>
      </c>
      <c r="F8732" s="3">
        <f t="shared" si="336"/>
        <v>856.41719732405397</v>
      </c>
    </row>
    <row r="8733" spans="1:6" x14ac:dyDescent="0.3">
      <c r="A8733" s="3"/>
      <c r="B8733" s="4"/>
      <c r="C8733" s="3"/>
      <c r="D8733" s="3">
        <f t="shared" si="337"/>
        <v>6600</v>
      </c>
      <c r="E8733" s="3">
        <v>680</v>
      </c>
      <c r="F8733" s="3">
        <f t="shared" si="336"/>
        <v>854.51320177642367</v>
      </c>
    </row>
    <row r="8734" spans="1:6" x14ac:dyDescent="0.3">
      <c r="A8734" s="3"/>
      <c r="B8734" s="4"/>
      <c r="C8734" s="3"/>
      <c r="D8734" s="3">
        <f t="shared" si="337"/>
        <v>6700</v>
      </c>
      <c r="E8734" s="3">
        <v>66</v>
      </c>
      <c r="F8734" s="3">
        <f t="shared" si="336"/>
        <v>84.194683116206463</v>
      </c>
    </row>
    <row r="8735" spans="1:6" x14ac:dyDescent="0.3">
      <c r="A8735" s="3"/>
      <c r="B8735" s="4"/>
      <c r="C8735" s="3"/>
      <c r="D8735" s="3">
        <f t="shared" si="337"/>
        <v>6800</v>
      </c>
      <c r="E8735" s="3">
        <v>656</v>
      </c>
      <c r="F8735" s="3">
        <f t="shared" si="336"/>
        <v>849.33433388686956</v>
      </c>
    </row>
    <row r="8736" spans="1:6" x14ac:dyDescent="0.3">
      <c r="A8736" s="3"/>
      <c r="B8736" s="4"/>
      <c r="C8736" s="3"/>
      <c r="D8736" s="3">
        <f t="shared" si="337"/>
        <v>6900</v>
      </c>
      <c r="E8736" s="3">
        <v>642</v>
      </c>
      <c r="F8736" s="3">
        <f t="shared" si="336"/>
        <v>843.43194768921614</v>
      </c>
    </row>
    <row r="8737" spans="1:6" x14ac:dyDescent="0.3">
      <c r="A8737" s="3"/>
      <c r="B8737" s="4"/>
      <c r="C8737" s="3"/>
      <c r="D8737" s="3">
        <f t="shared" si="337"/>
        <v>7000</v>
      </c>
      <c r="E8737" s="3">
        <v>625</v>
      </c>
      <c r="F8737" s="3">
        <f t="shared" si="336"/>
        <v>832.99805208820283</v>
      </c>
    </row>
    <row r="8738" spans="1:6" ht="28.8" x14ac:dyDescent="0.3">
      <c r="A8738" s="3"/>
      <c r="B8738" s="4" t="s">
        <v>49</v>
      </c>
      <c r="C8738" s="3" t="s">
        <v>159</v>
      </c>
      <c r="D8738" s="3" t="s">
        <v>272</v>
      </c>
      <c r="E8738" s="3">
        <v>4.125</v>
      </c>
    </row>
    <row r="8739" spans="1:6" x14ac:dyDescent="0.3">
      <c r="A8739" s="3"/>
      <c r="B8739" s="4"/>
      <c r="C8739" s="3">
        <v>11.4</v>
      </c>
      <c r="D8739" s="3" t="s">
        <v>273</v>
      </c>
      <c r="E8739" s="3">
        <v>3.3</v>
      </c>
    </row>
    <row r="8740" spans="1:6" x14ac:dyDescent="0.3">
      <c r="A8740" s="3"/>
      <c r="B8740" s="4"/>
      <c r="C8740" s="3"/>
      <c r="D8740" s="4" t="s">
        <v>274</v>
      </c>
      <c r="E8740" s="3">
        <v>2.1800000000000002</v>
      </c>
    </row>
    <row r="8741" spans="1:6" x14ac:dyDescent="0.3">
      <c r="A8741" s="3"/>
      <c r="B8741" s="4"/>
      <c r="C8741" s="3"/>
      <c r="D8741" s="4" t="s">
        <v>275</v>
      </c>
      <c r="E8741" s="3">
        <v>243</v>
      </c>
    </row>
    <row r="8742" spans="1:6" x14ac:dyDescent="0.3">
      <c r="A8742" s="3"/>
      <c r="B8742" s="4"/>
      <c r="C8742" s="3"/>
      <c r="D8742" s="4" t="s">
        <v>276</v>
      </c>
      <c r="E8742" s="3">
        <v>0.84</v>
      </c>
    </row>
    <row r="8743" spans="1:6" ht="28.8" x14ac:dyDescent="0.3">
      <c r="A8743" s="3"/>
      <c r="B8743" s="4"/>
      <c r="C8743" s="3"/>
      <c r="D8743" s="4" t="s">
        <v>277</v>
      </c>
      <c r="E8743" s="3">
        <v>358</v>
      </c>
    </row>
    <row r="8744" spans="1:6" x14ac:dyDescent="0.3">
      <c r="A8744" s="3"/>
      <c r="B8744" s="4"/>
      <c r="C8744" s="3"/>
      <c r="D8744" s="3">
        <v>2500</v>
      </c>
      <c r="E8744" s="3"/>
      <c r="F8744" s="3">
        <f>E8744*D8744*2*PI()/60/550</f>
        <v>0</v>
      </c>
    </row>
    <row r="8745" spans="1:6" x14ac:dyDescent="0.3">
      <c r="A8745" s="3"/>
      <c r="B8745" s="4"/>
      <c r="C8745" s="3"/>
      <c r="D8745" s="3">
        <f>2600</f>
        <v>2600</v>
      </c>
      <c r="E8745" s="3"/>
      <c r="F8745" s="3">
        <f t="shared" ref="F8745:F8789" si="338">E8745*D8745*2*PI()/60/550</f>
        <v>0</v>
      </c>
    </row>
    <row r="8746" spans="1:6" x14ac:dyDescent="0.3">
      <c r="A8746" s="3"/>
      <c r="B8746" s="4"/>
      <c r="C8746" s="3"/>
      <c r="D8746" s="3">
        <f t="shared" ref="D8746:D8789" si="339">D8745+100</f>
        <v>2700</v>
      </c>
      <c r="E8746" s="3"/>
      <c r="F8746" s="3">
        <f t="shared" si="338"/>
        <v>0</v>
      </c>
    </row>
    <row r="8747" spans="1:6" x14ac:dyDescent="0.3">
      <c r="A8747" s="3"/>
      <c r="B8747" s="4"/>
      <c r="C8747" s="3"/>
      <c r="D8747" s="3">
        <f t="shared" si="339"/>
        <v>2800</v>
      </c>
      <c r="E8747" s="3"/>
      <c r="F8747" s="3">
        <f t="shared" si="338"/>
        <v>0</v>
      </c>
    </row>
    <row r="8748" spans="1:6" x14ac:dyDescent="0.3">
      <c r="A8748" s="3"/>
      <c r="B8748" s="4"/>
      <c r="C8748" s="3"/>
      <c r="D8748" s="3">
        <f t="shared" si="339"/>
        <v>2900</v>
      </c>
      <c r="E8748" s="3"/>
      <c r="F8748" s="3">
        <f t="shared" si="338"/>
        <v>0</v>
      </c>
    </row>
    <row r="8749" spans="1:6" x14ac:dyDescent="0.3">
      <c r="A8749" s="3"/>
      <c r="B8749" s="4"/>
      <c r="C8749" s="3"/>
      <c r="D8749" s="3">
        <f>D8748+100</f>
        <v>3000</v>
      </c>
      <c r="E8749" s="3">
        <v>373</v>
      </c>
      <c r="F8749" s="3">
        <f t="shared" si="338"/>
        <v>213.05710177981686</v>
      </c>
    </row>
    <row r="8750" spans="1:6" x14ac:dyDescent="0.3">
      <c r="A8750" s="3"/>
      <c r="B8750" s="4"/>
      <c r="C8750" s="3"/>
      <c r="D8750" s="3">
        <f t="shared" si="339"/>
        <v>3100</v>
      </c>
      <c r="E8750" s="3">
        <v>368</v>
      </c>
      <c r="F8750" s="3">
        <f t="shared" si="338"/>
        <v>217.20781207365067</v>
      </c>
    </row>
    <row r="8751" spans="1:6" x14ac:dyDescent="0.3">
      <c r="A8751" s="3"/>
      <c r="B8751" s="4"/>
      <c r="C8751" s="3"/>
      <c r="D8751" s="3">
        <f t="shared" si="339"/>
        <v>3200</v>
      </c>
      <c r="E8751" s="3">
        <v>360</v>
      </c>
      <c r="F8751" s="3">
        <f t="shared" si="338"/>
        <v>219.34028708699648</v>
      </c>
    </row>
    <row r="8752" spans="1:6" x14ac:dyDescent="0.3">
      <c r="A8752" s="3"/>
      <c r="B8752" s="4"/>
      <c r="C8752" s="3"/>
      <c r="D8752" s="3">
        <f t="shared" si="339"/>
        <v>3300</v>
      </c>
      <c r="E8752" s="3">
        <v>350</v>
      </c>
      <c r="F8752" s="3">
        <f t="shared" si="338"/>
        <v>219.91148575128554</v>
      </c>
    </row>
    <row r="8753" spans="1:6" x14ac:dyDescent="0.3">
      <c r="A8753" s="3"/>
      <c r="B8753" s="4"/>
      <c r="C8753" s="3"/>
      <c r="D8753" s="3">
        <f t="shared" si="339"/>
        <v>3400</v>
      </c>
      <c r="E8753" s="3">
        <v>345</v>
      </c>
      <c r="F8753" s="3">
        <f t="shared" si="338"/>
        <v>223.33867773701985</v>
      </c>
    </row>
    <row r="8754" spans="1:6" x14ac:dyDescent="0.3">
      <c r="A8754" s="3"/>
      <c r="B8754" s="4"/>
      <c r="C8754" s="3"/>
      <c r="D8754" s="3">
        <f t="shared" si="339"/>
        <v>3500</v>
      </c>
      <c r="E8754" s="3">
        <v>342</v>
      </c>
      <c r="F8754" s="3">
        <f t="shared" si="338"/>
        <v>227.90826705133227</v>
      </c>
    </row>
    <row r="8755" spans="1:6" x14ac:dyDescent="0.3">
      <c r="A8755" s="3"/>
      <c r="B8755" s="4"/>
      <c r="C8755" s="3"/>
      <c r="D8755" s="3">
        <f t="shared" si="339"/>
        <v>3600</v>
      </c>
      <c r="E8755" s="3">
        <v>347</v>
      </c>
      <c r="F8755" s="3">
        <f t="shared" si="338"/>
        <v>237.8471238099618</v>
      </c>
    </row>
    <row r="8756" spans="1:6" x14ac:dyDescent="0.3">
      <c r="A8756" s="3"/>
      <c r="B8756" s="4"/>
      <c r="C8756" s="3"/>
      <c r="D8756" s="3">
        <f t="shared" si="339"/>
        <v>3700</v>
      </c>
      <c r="E8756" s="3">
        <v>364</v>
      </c>
      <c r="F8756" s="3">
        <f t="shared" si="338"/>
        <v>256.43012035483235</v>
      </c>
    </row>
    <row r="8757" spans="1:6" x14ac:dyDescent="0.3">
      <c r="A8757" s="3"/>
      <c r="B8757" s="4"/>
      <c r="C8757" s="3"/>
      <c r="D8757" s="3">
        <f t="shared" si="339"/>
        <v>3800</v>
      </c>
      <c r="E8757" s="3">
        <v>383</v>
      </c>
      <c r="F8757" s="3">
        <f t="shared" si="338"/>
        <v>277.10751200209603</v>
      </c>
    </row>
    <row r="8758" spans="1:6" x14ac:dyDescent="0.3">
      <c r="A8758" s="3"/>
      <c r="B8758" s="4"/>
      <c r="C8758" s="3"/>
      <c r="D8758" s="3">
        <f t="shared" si="339"/>
        <v>3900</v>
      </c>
      <c r="E8758" s="3">
        <v>400</v>
      </c>
      <c r="F8758" s="3">
        <f t="shared" si="338"/>
        <v>297.02330543030769</v>
      </c>
    </row>
    <row r="8759" spans="1:6" x14ac:dyDescent="0.3">
      <c r="A8759" s="3"/>
      <c r="B8759" s="4"/>
      <c r="C8759" s="3"/>
      <c r="D8759" s="3">
        <f t="shared" si="339"/>
        <v>4000</v>
      </c>
      <c r="E8759" s="3">
        <v>420</v>
      </c>
      <c r="F8759" s="3">
        <f t="shared" si="338"/>
        <v>319.87125200186989</v>
      </c>
    </row>
    <row r="8760" spans="1:6" x14ac:dyDescent="0.3">
      <c r="A8760" s="3"/>
      <c r="B8760" s="4"/>
      <c r="C8760" s="3"/>
      <c r="D8760" s="3">
        <f t="shared" si="339"/>
        <v>4100</v>
      </c>
      <c r="E8760" s="3">
        <v>436</v>
      </c>
      <c r="F8760" s="3">
        <f t="shared" si="338"/>
        <v>340.35824409437055</v>
      </c>
    </row>
    <row r="8761" spans="1:6" x14ac:dyDescent="0.3">
      <c r="A8761" s="3"/>
      <c r="B8761" s="4"/>
      <c r="C8761" s="3"/>
      <c r="D8761" s="3">
        <f t="shared" si="339"/>
        <v>4200</v>
      </c>
      <c r="E8761" s="3">
        <v>448</v>
      </c>
      <c r="F8761" s="3">
        <f t="shared" si="338"/>
        <v>358.25580224209415</v>
      </c>
    </row>
    <row r="8762" spans="1:6" x14ac:dyDescent="0.3">
      <c r="A8762" s="3"/>
      <c r="B8762" s="4"/>
      <c r="C8762" s="3"/>
      <c r="D8762" s="3">
        <f t="shared" si="339"/>
        <v>4300</v>
      </c>
      <c r="E8762" s="3">
        <v>456</v>
      </c>
      <c r="F8762" s="3">
        <f t="shared" si="338"/>
        <v>373.33544697932524</v>
      </c>
    </row>
    <row r="8763" spans="1:6" x14ac:dyDescent="0.3">
      <c r="A8763" s="3"/>
      <c r="B8763" s="4"/>
      <c r="C8763" s="3"/>
      <c r="D8763" s="3">
        <f t="shared" si="339"/>
        <v>4400</v>
      </c>
      <c r="E8763" s="3">
        <v>462</v>
      </c>
      <c r="F8763" s="3">
        <f t="shared" si="338"/>
        <v>387.04421492226254</v>
      </c>
    </row>
    <row r="8764" spans="1:6" x14ac:dyDescent="0.3">
      <c r="A8764" s="3"/>
      <c r="B8764" s="4"/>
      <c r="C8764" s="3"/>
      <c r="D8764" s="3">
        <f t="shared" si="339"/>
        <v>4500</v>
      </c>
      <c r="E8764" s="3">
        <v>465</v>
      </c>
      <c r="F8764" s="3">
        <f t="shared" si="338"/>
        <v>398.41106834161468</v>
      </c>
    </row>
    <row r="8765" spans="1:6" x14ac:dyDescent="0.3">
      <c r="A8765" s="3"/>
      <c r="B8765" s="4"/>
      <c r="C8765" s="3"/>
      <c r="D8765" s="3">
        <f t="shared" si="339"/>
        <v>4600</v>
      </c>
      <c r="E8765" s="3">
        <v>463</v>
      </c>
      <c r="F8765" s="3">
        <f t="shared" si="338"/>
        <v>405.51297173427525</v>
      </c>
    </row>
    <row r="8766" spans="1:6" x14ac:dyDescent="0.3">
      <c r="A8766" s="3"/>
      <c r="B8766" s="4"/>
      <c r="C8766" s="3"/>
      <c r="D8766" s="3">
        <f t="shared" si="339"/>
        <v>4700</v>
      </c>
      <c r="E8766" s="3">
        <v>463</v>
      </c>
      <c r="F8766" s="3">
        <f t="shared" si="338"/>
        <v>414.32847111980294</v>
      </c>
    </row>
    <row r="8767" spans="1:6" x14ac:dyDescent="0.3">
      <c r="A8767" s="3"/>
      <c r="B8767" s="4"/>
      <c r="C8767" s="3"/>
      <c r="D8767" s="3">
        <f t="shared" si="339"/>
        <v>4800</v>
      </c>
      <c r="E8767" s="3">
        <v>467</v>
      </c>
      <c r="F8767" s="3">
        <f t="shared" si="338"/>
        <v>426.79964195678065</v>
      </c>
    </row>
    <row r="8768" spans="1:6" x14ac:dyDescent="0.3">
      <c r="A8768" s="3"/>
      <c r="B8768" s="4"/>
      <c r="C8768" s="3"/>
      <c r="D8768" s="3">
        <f t="shared" si="339"/>
        <v>4900</v>
      </c>
      <c r="E8768" s="3">
        <v>472</v>
      </c>
      <c r="F8768" s="3">
        <f t="shared" si="338"/>
        <v>440.35609025590747</v>
      </c>
    </row>
    <row r="8769" spans="1:6" x14ac:dyDescent="0.3">
      <c r="A8769" s="3"/>
      <c r="B8769" s="4"/>
      <c r="C8769" s="3"/>
      <c r="D8769" s="3">
        <f t="shared" si="339"/>
        <v>5000</v>
      </c>
      <c r="E8769" s="3">
        <v>483</v>
      </c>
      <c r="F8769" s="3">
        <f t="shared" si="338"/>
        <v>459.81492475268789</v>
      </c>
    </row>
    <row r="8770" spans="1:6" x14ac:dyDescent="0.3">
      <c r="A8770" s="3"/>
      <c r="B8770" s="4"/>
      <c r="C8770" s="3"/>
      <c r="D8770" s="3">
        <f t="shared" si="339"/>
        <v>5100</v>
      </c>
      <c r="E8770" s="3">
        <v>493</v>
      </c>
      <c r="F8770" s="3">
        <f t="shared" si="338"/>
        <v>478.72160054065563</v>
      </c>
    </row>
    <row r="8771" spans="1:6" x14ac:dyDescent="0.3">
      <c r="A8771" s="3"/>
      <c r="B8771" s="4"/>
      <c r="C8771" s="3"/>
      <c r="D8771" s="3">
        <f t="shared" si="339"/>
        <v>5200</v>
      </c>
      <c r="E8771" s="3">
        <v>501</v>
      </c>
      <c r="F8771" s="3">
        <f t="shared" si="338"/>
        <v>496.02892006861396</v>
      </c>
    </row>
    <row r="8772" spans="1:6" x14ac:dyDescent="0.3">
      <c r="A8772" s="3"/>
      <c r="B8772" s="4"/>
      <c r="C8772" s="3"/>
      <c r="D8772" s="3">
        <f t="shared" si="339"/>
        <v>5300</v>
      </c>
      <c r="E8772" s="3">
        <v>506</v>
      </c>
      <c r="F8772" s="3">
        <f t="shared" si="338"/>
        <v>510.61352596346109</v>
      </c>
    </row>
    <row r="8773" spans="1:6" x14ac:dyDescent="0.3">
      <c r="A8773" s="3"/>
      <c r="B8773" s="4"/>
      <c r="C8773" s="3"/>
      <c r="D8773" s="3">
        <f t="shared" si="339"/>
        <v>5400</v>
      </c>
      <c r="E8773" s="3">
        <v>507</v>
      </c>
      <c r="F8773" s="3">
        <f t="shared" si="338"/>
        <v>521.27590103019008</v>
      </c>
    </row>
    <row r="8774" spans="1:6" x14ac:dyDescent="0.3">
      <c r="A8774" s="3"/>
      <c r="B8774" s="4"/>
      <c r="C8774" s="3"/>
      <c r="D8774" s="3">
        <f t="shared" si="339"/>
        <v>5500</v>
      </c>
      <c r="E8774" s="3">
        <v>509</v>
      </c>
      <c r="F8774" s="3">
        <f t="shared" si="338"/>
        <v>533.02355355906832</v>
      </c>
    </row>
    <row r="8775" spans="1:6" x14ac:dyDescent="0.3">
      <c r="A8775" s="3"/>
      <c r="B8775" s="4"/>
      <c r="C8775" s="3"/>
      <c r="D8775" s="3">
        <f t="shared" si="339"/>
        <v>5600</v>
      </c>
      <c r="E8775" s="3">
        <v>510</v>
      </c>
      <c r="F8775" s="3">
        <f t="shared" si="338"/>
        <v>543.78112840317874</v>
      </c>
    </row>
    <row r="8776" spans="1:6" x14ac:dyDescent="0.3">
      <c r="A8776" s="3"/>
      <c r="B8776" s="4"/>
      <c r="C8776" s="3"/>
      <c r="D8776" s="3">
        <f t="shared" si="339"/>
        <v>5700</v>
      </c>
      <c r="E8776" s="3">
        <v>509</v>
      </c>
      <c r="F8776" s="3">
        <f t="shared" si="338"/>
        <v>552.40622823394347</v>
      </c>
    </row>
    <row r="8777" spans="1:6" x14ac:dyDescent="0.3">
      <c r="A8777" s="3"/>
      <c r="B8777" s="4"/>
      <c r="C8777" s="3"/>
      <c r="D8777" s="3">
        <f t="shared" si="339"/>
        <v>5800</v>
      </c>
      <c r="E8777" s="3">
        <v>508</v>
      </c>
      <c r="F8777" s="3">
        <f t="shared" si="338"/>
        <v>560.99324815375553</v>
      </c>
    </row>
    <row r="8778" spans="1:6" x14ac:dyDescent="0.3">
      <c r="A8778" s="3"/>
      <c r="B8778" s="4"/>
      <c r="C8778" s="3"/>
      <c r="D8778" s="3">
        <f t="shared" si="339"/>
        <v>5900</v>
      </c>
      <c r="E8778" s="3">
        <v>506</v>
      </c>
      <c r="F8778" s="3">
        <f t="shared" si="338"/>
        <v>568.41883078951321</v>
      </c>
    </row>
    <row r="8779" spans="1:6" x14ac:dyDescent="0.3">
      <c r="A8779" s="3"/>
      <c r="B8779" s="4"/>
      <c r="C8779" s="3"/>
      <c r="D8779" s="3">
        <f t="shared" si="339"/>
        <v>6000</v>
      </c>
      <c r="E8779" s="3">
        <v>505</v>
      </c>
      <c r="F8779" s="3">
        <f t="shared" si="338"/>
        <v>576.91065093194379</v>
      </c>
    </row>
    <row r="8780" spans="1:6" x14ac:dyDescent="0.3">
      <c r="A8780" s="3"/>
      <c r="B8780" s="4"/>
      <c r="C8780" s="3"/>
      <c r="D8780" s="3">
        <f t="shared" si="339"/>
        <v>6100</v>
      </c>
      <c r="E8780" s="3">
        <v>504</v>
      </c>
      <c r="F8780" s="3">
        <f t="shared" si="338"/>
        <v>585.36439116342183</v>
      </c>
    </row>
    <row r="8781" spans="1:6" x14ac:dyDescent="0.3">
      <c r="A8781" s="3"/>
      <c r="B8781" s="4"/>
      <c r="C8781" s="3"/>
      <c r="D8781" s="3">
        <f t="shared" si="339"/>
        <v>6200</v>
      </c>
      <c r="E8781" s="3">
        <v>501</v>
      </c>
      <c r="F8781" s="3">
        <f t="shared" si="338"/>
        <v>591.41909700488577</v>
      </c>
    </row>
    <row r="8782" spans="1:6" x14ac:dyDescent="0.3">
      <c r="A8782" s="3"/>
      <c r="B8782" s="4"/>
      <c r="C8782" s="3"/>
      <c r="D8782" s="3">
        <f t="shared" si="339"/>
        <v>6300</v>
      </c>
      <c r="E8782" s="3">
        <v>497</v>
      </c>
      <c r="F8782" s="3">
        <f t="shared" si="338"/>
        <v>596.16004591848491</v>
      </c>
    </row>
    <row r="8783" spans="1:6" x14ac:dyDescent="0.3">
      <c r="A8783" s="3"/>
      <c r="B8783" s="4"/>
      <c r="C8783" s="3"/>
      <c r="D8783" s="3">
        <f t="shared" si="339"/>
        <v>6400</v>
      </c>
      <c r="E8783" s="3">
        <v>494</v>
      </c>
      <c r="F8783" s="3">
        <f t="shared" si="338"/>
        <v>601.96723233875707</v>
      </c>
    </row>
    <row r="8784" spans="1:6" x14ac:dyDescent="0.3">
      <c r="A8784" s="3"/>
      <c r="B8784" s="4"/>
      <c r="C8784" s="3"/>
      <c r="D8784" s="3">
        <f t="shared" si="339"/>
        <v>6500</v>
      </c>
      <c r="E8784" s="3">
        <v>491</v>
      </c>
      <c r="F8784" s="3">
        <f t="shared" si="338"/>
        <v>607.66017902617125</v>
      </c>
    </row>
    <row r="8785" spans="1:6" x14ac:dyDescent="0.3">
      <c r="A8785" s="3"/>
      <c r="B8785" s="4"/>
      <c r="C8785" s="3"/>
      <c r="D8785" s="3">
        <f t="shared" si="339"/>
        <v>6600</v>
      </c>
      <c r="E8785" s="3">
        <v>486</v>
      </c>
      <c r="F8785" s="3">
        <f t="shared" si="338"/>
        <v>610.72561185785582</v>
      </c>
    </row>
    <row r="8786" spans="1:6" x14ac:dyDescent="0.3">
      <c r="A8786" s="3"/>
      <c r="B8786" s="4"/>
      <c r="C8786" s="3"/>
      <c r="D8786" s="3">
        <f t="shared" si="339"/>
        <v>6700</v>
      </c>
      <c r="E8786" s="3">
        <v>481</v>
      </c>
      <c r="F8786" s="3">
        <f t="shared" si="338"/>
        <v>613.60064513477744</v>
      </c>
    </row>
    <row r="8787" spans="1:6" x14ac:dyDescent="0.3">
      <c r="A8787" s="3"/>
      <c r="B8787" s="4"/>
      <c r="C8787" s="3"/>
      <c r="D8787" s="3">
        <f t="shared" si="339"/>
        <v>6800</v>
      </c>
      <c r="E8787" s="3">
        <v>474</v>
      </c>
      <c r="F8787" s="3">
        <f t="shared" si="338"/>
        <v>613.6958449121588</v>
      </c>
    </row>
    <row r="8788" spans="1:6" x14ac:dyDescent="0.3">
      <c r="A8788" s="3"/>
      <c r="B8788" s="4"/>
      <c r="C8788" s="3"/>
      <c r="D8788" s="3">
        <f t="shared" si="339"/>
        <v>6900</v>
      </c>
      <c r="E8788" s="3">
        <v>456</v>
      </c>
      <c r="F8788" s="3">
        <f t="shared" si="338"/>
        <v>599.07315910635907</v>
      </c>
    </row>
    <row r="8789" spans="1:6" x14ac:dyDescent="0.3">
      <c r="A8789" s="3"/>
      <c r="B8789" s="4"/>
      <c r="C8789" s="3"/>
      <c r="D8789" s="3">
        <f t="shared" si="339"/>
        <v>7000</v>
      </c>
      <c r="E8789" s="3">
        <v>456</v>
      </c>
      <c r="F8789" s="3">
        <f t="shared" si="338"/>
        <v>607.75537880355273</v>
      </c>
    </row>
    <row r="8790" spans="1:6" ht="28.8" x14ac:dyDescent="0.3">
      <c r="A8790" s="3"/>
      <c r="B8790" s="4" t="s">
        <v>49</v>
      </c>
      <c r="C8790" s="3" t="s">
        <v>159</v>
      </c>
      <c r="D8790" s="3" t="s">
        <v>272</v>
      </c>
      <c r="E8790" s="3">
        <v>3.75</v>
      </c>
    </row>
    <row r="8791" spans="1:6" x14ac:dyDescent="0.3">
      <c r="A8791" s="3"/>
      <c r="B8791" s="4"/>
      <c r="C8791" s="3">
        <v>11.2</v>
      </c>
      <c r="D8791" s="3" t="s">
        <v>273</v>
      </c>
      <c r="E8791" s="3">
        <v>4</v>
      </c>
    </row>
    <row r="8792" spans="1:6" x14ac:dyDescent="0.3">
      <c r="A8792" s="3"/>
      <c r="B8792" s="4"/>
      <c r="C8792" s="3"/>
      <c r="D8792" s="4" t="s">
        <v>274</v>
      </c>
      <c r="E8792" s="3">
        <v>2.19</v>
      </c>
    </row>
    <row r="8793" spans="1:6" x14ac:dyDescent="0.3">
      <c r="A8793" s="3"/>
      <c r="B8793" s="4"/>
      <c r="C8793" s="3"/>
      <c r="D8793" s="4" t="s">
        <v>275</v>
      </c>
      <c r="E8793" s="3">
        <v>242</v>
      </c>
    </row>
    <row r="8794" spans="1:6" x14ac:dyDescent="0.3">
      <c r="A8794" s="3"/>
      <c r="B8794" s="4"/>
      <c r="C8794" s="3"/>
      <c r="D8794" s="4" t="s">
        <v>276</v>
      </c>
      <c r="E8794" s="3">
        <v>0.78</v>
      </c>
    </row>
    <row r="8795" spans="1:6" ht="28.8" x14ac:dyDescent="0.3">
      <c r="A8795" s="3"/>
      <c r="B8795" s="4"/>
      <c r="C8795" s="3"/>
      <c r="D8795" s="4" t="s">
        <v>277</v>
      </c>
      <c r="E8795" s="3">
        <v>378</v>
      </c>
    </row>
    <row r="8796" spans="1:6" x14ac:dyDescent="0.3">
      <c r="A8796" s="3"/>
      <c r="B8796" s="4"/>
      <c r="C8796" s="3"/>
      <c r="D8796" s="3">
        <v>2500</v>
      </c>
      <c r="E8796" s="3"/>
      <c r="F8796" s="3">
        <f>E8796*D8796*2*PI()/60/550</f>
        <v>0</v>
      </c>
    </row>
    <row r="8797" spans="1:6" x14ac:dyDescent="0.3">
      <c r="A8797" s="3"/>
      <c r="B8797" s="4"/>
      <c r="C8797" s="3"/>
      <c r="D8797" s="3">
        <f>2600</f>
        <v>2600</v>
      </c>
      <c r="E8797" s="3"/>
      <c r="F8797" s="3">
        <f t="shared" ref="F8797:F8841" si="340">E8797*D8797*2*PI()/60/550</f>
        <v>0</v>
      </c>
    </row>
    <row r="8798" spans="1:6" x14ac:dyDescent="0.3">
      <c r="A8798" s="3"/>
      <c r="B8798" s="4"/>
      <c r="C8798" s="3"/>
      <c r="D8798" s="3">
        <f t="shared" ref="D8798:D8841" si="341">D8797+100</f>
        <v>2700</v>
      </c>
      <c r="E8798" s="3"/>
      <c r="F8798" s="3">
        <f t="shared" si="340"/>
        <v>0</v>
      </c>
    </row>
    <row r="8799" spans="1:6" x14ac:dyDescent="0.3">
      <c r="A8799" s="3"/>
      <c r="B8799" s="4"/>
      <c r="C8799" s="3"/>
      <c r="D8799" s="3">
        <f t="shared" si="341"/>
        <v>2800</v>
      </c>
      <c r="E8799" s="3"/>
      <c r="F8799" s="3">
        <f t="shared" si="340"/>
        <v>0</v>
      </c>
    </row>
    <row r="8800" spans="1:6" x14ac:dyDescent="0.3">
      <c r="A8800" s="3"/>
      <c r="B8800" s="4"/>
      <c r="C8800" s="3"/>
      <c r="D8800" s="3">
        <f t="shared" si="341"/>
        <v>2900</v>
      </c>
      <c r="E8800" s="3"/>
      <c r="F8800" s="3">
        <f t="shared" si="340"/>
        <v>0</v>
      </c>
    </row>
    <row r="8801" spans="1:6" x14ac:dyDescent="0.3">
      <c r="A8801" s="3"/>
      <c r="B8801" s="4"/>
      <c r="C8801" s="3"/>
      <c r="D8801" s="3">
        <f>D8800+100</f>
        <v>3000</v>
      </c>
      <c r="E8801" s="3">
        <v>448</v>
      </c>
      <c r="F8801" s="3">
        <f t="shared" si="340"/>
        <v>255.89700160149584</v>
      </c>
    </row>
    <row r="8802" spans="1:6" x14ac:dyDescent="0.3">
      <c r="A8802" s="3"/>
      <c r="B8802" s="4"/>
      <c r="C8802" s="3"/>
      <c r="D8802" s="3">
        <f t="shared" si="341"/>
        <v>3100</v>
      </c>
      <c r="E8802" s="3">
        <v>456</v>
      </c>
      <c r="F8802" s="3">
        <f t="shared" si="340"/>
        <v>269.1488106130019</v>
      </c>
    </row>
    <row r="8803" spans="1:6" x14ac:dyDescent="0.3">
      <c r="A8803" s="3"/>
      <c r="B8803" s="4"/>
      <c r="C8803" s="3"/>
      <c r="D8803" s="3">
        <f t="shared" si="341"/>
        <v>3200</v>
      </c>
      <c r="E8803" s="3">
        <v>454</v>
      </c>
      <c r="F8803" s="3">
        <f t="shared" si="340"/>
        <v>276.61247315971218</v>
      </c>
    </row>
    <row r="8804" spans="1:6" x14ac:dyDescent="0.3">
      <c r="A8804" s="3"/>
      <c r="B8804" s="4"/>
      <c r="C8804" s="3"/>
      <c r="D8804" s="3">
        <f t="shared" si="341"/>
        <v>3300</v>
      </c>
      <c r="E8804" s="3">
        <v>446</v>
      </c>
      <c r="F8804" s="3">
        <f t="shared" si="340"/>
        <v>280.23006470020954</v>
      </c>
    </row>
    <row r="8805" spans="1:6" x14ac:dyDescent="0.3">
      <c r="A8805" s="3"/>
      <c r="B8805" s="4"/>
      <c r="C8805" s="3"/>
      <c r="D8805" s="3">
        <f t="shared" si="341"/>
        <v>3400</v>
      </c>
      <c r="E8805" s="3">
        <v>428</v>
      </c>
      <c r="F8805" s="3">
        <f t="shared" si="340"/>
        <v>277.06943209114343</v>
      </c>
    </row>
    <row r="8806" spans="1:6" x14ac:dyDescent="0.3">
      <c r="A8806" s="3"/>
      <c r="B8806" s="4"/>
      <c r="C8806" s="3"/>
      <c r="D8806" s="3">
        <f t="shared" si="341"/>
        <v>3500</v>
      </c>
      <c r="E8806" s="3">
        <v>409</v>
      </c>
      <c r="F8806" s="3">
        <f t="shared" si="340"/>
        <v>272.55696264325991</v>
      </c>
    </row>
    <row r="8807" spans="1:6" x14ac:dyDescent="0.3">
      <c r="A8807" s="3"/>
      <c r="B8807" s="4"/>
      <c r="C8807" s="3"/>
      <c r="D8807" s="3">
        <f t="shared" si="341"/>
        <v>3600</v>
      </c>
      <c r="E8807" s="3">
        <v>399</v>
      </c>
      <c r="F8807" s="3">
        <f t="shared" si="340"/>
        <v>273.48992046159873</v>
      </c>
    </row>
    <row r="8808" spans="1:6" x14ac:dyDescent="0.3">
      <c r="A8808" s="3"/>
      <c r="B8808" s="4"/>
      <c r="C8808" s="3"/>
      <c r="D8808" s="3">
        <f t="shared" si="341"/>
        <v>3700</v>
      </c>
      <c r="E8808" s="3">
        <v>404</v>
      </c>
      <c r="F8808" s="3">
        <f t="shared" si="340"/>
        <v>284.60925445975897</v>
      </c>
    </row>
    <row r="8809" spans="1:6" x14ac:dyDescent="0.3">
      <c r="A8809" s="3"/>
      <c r="B8809" s="4"/>
      <c r="C8809" s="3"/>
      <c r="D8809" s="3">
        <f t="shared" si="341"/>
        <v>3800</v>
      </c>
      <c r="E8809" s="3">
        <v>416</v>
      </c>
      <c r="F8809" s="3">
        <f t="shared" si="340"/>
        <v>300.98361616937854</v>
      </c>
    </row>
    <row r="8810" spans="1:6" x14ac:dyDescent="0.3">
      <c r="A8810" s="3"/>
      <c r="B8810" s="4"/>
      <c r="C8810" s="3"/>
      <c r="D8810" s="3">
        <f t="shared" si="341"/>
        <v>3900</v>
      </c>
      <c r="E8810" s="3">
        <v>433</v>
      </c>
      <c r="F8810" s="3">
        <f t="shared" si="340"/>
        <v>321.52772812830807</v>
      </c>
    </row>
    <row r="8811" spans="1:6" x14ac:dyDescent="0.3">
      <c r="A8811" s="3"/>
      <c r="B8811" s="4"/>
      <c r="C8811" s="3"/>
      <c r="D8811" s="3">
        <f t="shared" si="341"/>
        <v>4000</v>
      </c>
      <c r="E8811" s="3">
        <v>448</v>
      </c>
      <c r="F8811" s="3">
        <f t="shared" si="340"/>
        <v>341.19600213532783</v>
      </c>
    </row>
    <row r="8812" spans="1:6" x14ac:dyDescent="0.3">
      <c r="A8812" s="3"/>
      <c r="B8812" s="4"/>
      <c r="C8812" s="3"/>
      <c r="D8812" s="3">
        <f t="shared" si="341"/>
        <v>4100</v>
      </c>
      <c r="E8812" s="3">
        <v>466</v>
      </c>
      <c r="F8812" s="3">
        <f t="shared" si="340"/>
        <v>363.77738933022169</v>
      </c>
    </row>
    <row r="8813" spans="1:6" x14ac:dyDescent="0.3">
      <c r="A8813" s="3"/>
      <c r="B8813" s="4"/>
      <c r="C8813" s="3"/>
      <c r="D8813" s="3">
        <f t="shared" si="341"/>
        <v>4200</v>
      </c>
      <c r="E8813" s="3">
        <v>481</v>
      </c>
      <c r="F8813" s="3">
        <f t="shared" si="340"/>
        <v>384.64518053224845</v>
      </c>
    </row>
    <row r="8814" spans="1:6" x14ac:dyDescent="0.3">
      <c r="A8814" s="3"/>
      <c r="B8814" s="4"/>
      <c r="C8814" s="3"/>
      <c r="D8814" s="3">
        <f t="shared" si="341"/>
        <v>4300</v>
      </c>
      <c r="E8814" s="3">
        <v>493</v>
      </c>
      <c r="F8814" s="3">
        <f t="shared" si="340"/>
        <v>403.6280161421214</v>
      </c>
    </row>
    <row r="8815" spans="1:6" x14ac:dyDescent="0.3">
      <c r="A8815" s="3"/>
      <c r="B8815" s="4"/>
      <c r="C8815" s="3"/>
      <c r="D8815" s="3">
        <f t="shared" si="341"/>
        <v>4400</v>
      </c>
      <c r="E8815" s="3">
        <v>503</v>
      </c>
      <c r="F8815" s="3">
        <f t="shared" si="340"/>
        <v>421.39229460151091</v>
      </c>
    </row>
    <row r="8816" spans="1:6" x14ac:dyDescent="0.3">
      <c r="A8816" s="3"/>
      <c r="B8816" s="4"/>
      <c r="C8816" s="3"/>
      <c r="D8816" s="3">
        <f t="shared" si="341"/>
        <v>4500</v>
      </c>
      <c r="E8816" s="3">
        <v>509</v>
      </c>
      <c r="F8816" s="3">
        <f t="shared" si="340"/>
        <v>436.11018018469218</v>
      </c>
    </row>
    <row r="8817" spans="1:6" x14ac:dyDescent="0.3">
      <c r="A8817" s="3"/>
      <c r="B8817" s="4"/>
      <c r="C8817" s="3"/>
      <c r="D8817" s="3">
        <f t="shared" si="341"/>
        <v>4600</v>
      </c>
      <c r="E8817" s="3">
        <v>510</v>
      </c>
      <c r="F8817" s="3">
        <f t="shared" si="340"/>
        <v>446.6773554740397</v>
      </c>
    </row>
    <row r="8818" spans="1:6" x14ac:dyDescent="0.3">
      <c r="A8818" s="3"/>
      <c r="B8818" s="4"/>
      <c r="C8818" s="3"/>
      <c r="D8818" s="3">
        <f t="shared" si="341"/>
        <v>4700</v>
      </c>
      <c r="E8818" s="3">
        <v>514</v>
      </c>
      <c r="F8818" s="3">
        <f t="shared" si="340"/>
        <v>459.9672443964983</v>
      </c>
    </row>
    <row r="8819" spans="1:6" x14ac:dyDescent="0.3">
      <c r="A8819" s="3"/>
      <c r="B8819" s="4"/>
      <c r="C8819" s="3"/>
      <c r="D8819" s="3">
        <f t="shared" si="341"/>
        <v>4800</v>
      </c>
      <c r="E8819" s="3">
        <v>516</v>
      </c>
      <c r="F8819" s="3">
        <f t="shared" si="340"/>
        <v>471.58161723704239</v>
      </c>
    </row>
    <row r="8820" spans="1:6" x14ac:dyDescent="0.3">
      <c r="A8820" s="3"/>
      <c r="B8820" s="4"/>
      <c r="C8820" s="3"/>
      <c r="D8820" s="3">
        <f t="shared" si="341"/>
        <v>4900</v>
      </c>
      <c r="E8820" s="3">
        <v>520</v>
      </c>
      <c r="F8820" s="3">
        <f t="shared" si="340"/>
        <v>485.13806553616928</v>
      </c>
    </row>
    <row r="8821" spans="1:6" x14ac:dyDescent="0.3">
      <c r="A8821" s="3"/>
      <c r="B8821" s="4"/>
      <c r="C8821" s="3"/>
      <c r="D8821" s="3">
        <f t="shared" si="341"/>
        <v>5000</v>
      </c>
      <c r="E8821" s="3">
        <v>524</v>
      </c>
      <c r="F8821" s="3">
        <f t="shared" si="340"/>
        <v>498.84683347910652</v>
      </c>
    </row>
    <row r="8822" spans="1:6" x14ac:dyDescent="0.3">
      <c r="A8822" s="3"/>
      <c r="B8822" s="4"/>
      <c r="C8822" s="3"/>
      <c r="D8822" s="3">
        <f t="shared" si="341"/>
        <v>5100</v>
      </c>
      <c r="E8822" s="3">
        <v>529</v>
      </c>
      <c r="F8822" s="3">
        <f t="shared" si="340"/>
        <v>513.6789587951456</v>
      </c>
    </row>
    <row r="8823" spans="1:6" x14ac:dyDescent="0.3">
      <c r="A8823" s="3"/>
      <c r="B8823" s="4"/>
      <c r="C8823" s="3"/>
      <c r="D8823" s="3">
        <f t="shared" si="341"/>
        <v>5200</v>
      </c>
      <c r="E8823" s="3">
        <v>533</v>
      </c>
      <c r="F8823" s="3">
        <f t="shared" si="340"/>
        <v>527.71140598117995</v>
      </c>
    </row>
    <row r="8824" spans="1:6" x14ac:dyDescent="0.3">
      <c r="A8824" s="3"/>
      <c r="B8824" s="4"/>
      <c r="C8824" s="3"/>
      <c r="D8824" s="3">
        <f t="shared" si="341"/>
        <v>5300</v>
      </c>
      <c r="E8824" s="3">
        <v>536</v>
      </c>
      <c r="F8824" s="3">
        <f t="shared" si="340"/>
        <v>540.88705517078097</v>
      </c>
    </row>
    <row r="8825" spans="1:6" x14ac:dyDescent="0.3">
      <c r="A8825" s="3"/>
      <c r="B8825" s="4"/>
      <c r="C8825" s="3"/>
      <c r="D8825" s="3">
        <f t="shared" si="341"/>
        <v>5400</v>
      </c>
      <c r="E8825" s="3">
        <v>538</v>
      </c>
      <c r="F8825" s="3">
        <f t="shared" si="340"/>
        <v>553.14878649751915</v>
      </c>
    </row>
    <row r="8826" spans="1:6" x14ac:dyDescent="0.3">
      <c r="A8826" s="3"/>
      <c r="B8826" s="4"/>
      <c r="C8826" s="3"/>
      <c r="D8826" s="3">
        <f t="shared" si="341"/>
        <v>5500</v>
      </c>
      <c r="E8826" s="3">
        <v>538</v>
      </c>
      <c r="F8826" s="3">
        <f t="shared" si="340"/>
        <v>563.39228254376962</v>
      </c>
    </row>
    <row r="8827" spans="1:6" x14ac:dyDescent="0.3">
      <c r="A8827" s="3"/>
      <c r="B8827" s="4"/>
      <c r="C8827" s="3"/>
      <c r="D8827" s="3">
        <f t="shared" si="341"/>
        <v>5600</v>
      </c>
      <c r="E8827" s="3">
        <v>536</v>
      </c>
      <c r="F8827" s="3">
        <f t="shared" si="340"/>
        <v>571.50330357667406</v>
      </c>
    </row>
    <row r="8828" spans="1:6" x14ac:dyDescent="0.3">
      <c r="A8828" s="3"/>
      <c r="B8828" s="4"/>
      <c r="C8828" s="3"/>
      <c r="D8828" s="3">
        <f t="shared" si="341"/>
        <v>5700</v>
      </c>
      <c r="E8828" s="3">
        <v>534</v>
      </c>
      <c r="F8828" s="3">
        <f t="shared" si="340"/>
        <v>579.53816478767351</v>
      </c>
    </row>
    <row r="8829" spans="1:6" x14ac:dyDescent="0.3">
      <c r="A8829" s="3"/>
      <c r="B8829" s="4"/>
      <c r="C8829" s="3"/>
      <c r="D8829" s="3">
        <f t="shared" si="341"/>
        <v>5800</v>
      </c>
      <c r="E8829" s="3">
        <v>532</v>
      </c>
      <c r="F8829" s="3">
        <f t="shared" si="340"/>
        <v>587.49686617676775</v>
      </c>
    </row>
    <row r="8830" spans="1:6" x14ac:dyDescent="0.3">
      <c r="A8830" s="3"/>
      <c r="B8830" s="4"/>
      <c r="C8830" s="3"/>
      <c r="D8830" s="3">
        <f t="shared" si="341"/>
        <v>5900</v>
      </c>
      <c r="E8830" s="3">
        <v>529</v>
      </c>
      <c r="F8830" s="3">
        <f t="shared" si="340"/>
        <v>594.25605037085484</v>
      </c>
    </row>
    <row r="8831" spans="1:6" x14ac:dyDescent="0.3">
      <c r="A8831" s="3"/>
      <c r="B8831" s="4"/>
      <c r="C8831" s="3"/>
      <c r="D8831" s="3">
        <f t="shared" si="341"/>
        <v>6000</v>
      </c>
      <c r="E8831" s="3">
        <v>526</v>
      </c>
      <c r="F8831" s="3">
        <f t="shared" si="340"/>
        <v>600.90099483208405</v>
      </c>
    </row>
    <row r="8832" spans="1:6" x14ac:dyDescent="0.3">
      <c r="A8832" s="3"/>
      <c r="B8832" s="4"/>
      <c r="C8832" s="3"/>
      <c r="D8832" s="3">
        <f t="shared" si="341"/>
        <v>6100</v>
      </c>
      <c r="E8832" s="3">
        <v>521</v>
      </c>
      <c r="F8832" s="3">
        <f t="shared" si="340"/>
        <v>605.10882499234674</v>
      </c>
    </row>
    <row r="8833" spans="1:6" x14ac:dyDescent="0.3">
      <c r="A8833" s="3"/>
      <c r="B8833" s="4"/>
      <c r="C8833" s="3"/>
      <c r="D8833" s="3">
        <f t="shared" si="341"/>
        <v>6200</v>
      </c>
      <c r="E8833" s="3">
        <v>515</v>
      </c>
      <c r="F8833" s="3">
        <f t="shared" si="340"/>
        <v>607.94577835831581</v>
      </c>
    </row>
    <row r="8834" spans="1:6" x14ac:dyDescent="0.3">
      <c r="A8834" s="3"/>
      <c r="B8834" s="4"/>
      <c r="C8834" s="3"/>
      <c r="D8834" s="3">
        <f t="shared" si="341"/>
        <v>6300</v>
      </c>
      <c r="E8834" s="3">
        <v>510</v>
      </c>
      <c r="F8834" s="3">
        <f t="shared" si="340"/>
        <v>611.75376945357607</v>
      </c>
    </row>
    <row r="8835" spans="1:6" x14ac:dyDescent="0.3">
      <c r="A8835" s="3"/>
      <c r="B8835" s="4"/>
      <c r="C8835" s="3"/>
      <c r="D8835" s="3">
        <f t="shared" si="341"/>
        <v>6400</v>
      </c>
      <c r="E8835" s="3">
        <v>505</v>
      </c>
      <c r="F8835" s="3">
        <f t="shared" si="340"/>
        <v>615.37136099407337</v>
      </c>
    </row>
    <row r="8836" spans="1:6" x14ac:dyDescent="0.3">
      <c r="A8836" s="3"/>
      <c r="B8836" s="4"/>
      <c r="C8836" s="3"/>
      <c r="D8836" s="3">
        <f t="shared" si="341"/>
        <v>6500</v>
      </c>
      <c r="E8836" s="3">
        <v>499</v>
      </c>
      <c r="F8836" s="3">
        <f t="shared" si="340"/>
        <v>617.56095587384812</v>
      </c>
    </row>
    <row r="8837" spans="1:6" x14ac:dyDescent="0.3">
      <c r="A8837" s="3"/>
      <c r="B8837" s="4"/>
      <c r="C8837" s="3"/>
      <c r="D8837" s="3">
        <f t="shared" si="341"/>
        <v>6600</v>
      </c>
      <c r="E8837" s="3">
        <v>492</v>
      </c>
      <c r="F8837" s="3">
        <f t="shared" si="340"/>
        <v>618.26543422647126</v>
      </c>
    </row>
    <row r="8838" spans="1:6" x14ac:dyDescent="0.3">
      <c r="A8838" s="3"/>
      <c r="B8838" s="4"/>
      <c r="C8838" s="3"/>
      <c r="D8838" s="3">
        <f t="shared" si="341"/>
        <v>6700</v>
      </c>
      <c r="E8838" s="3">
        <v>487</v>
      </c>
      <c r="F8838" s="3">
        <f t="shared" si="340"/>
        <v>621.25470723625074</v>
      </c>
    </row>
    <row r="8839" spans="1:6" x14ac:dyDescent="0.3">
      <c r="A8839" s="3"/>
      <c r="B8839" s="4"/>
      <c r="C8839" s="3"/>
      <c r="D8839" s="3">
        <f t="shared" si="341"/>
        <v>6800</v>
      </c>
      <c r="E8839" s="3">
        <v>481</v>
      </c>
      <c r="F8839" s="3">
        <f t="shared" si="340"/>
        <v>622.7588637188785</v>
      </c>
    </row>
    <row r="8840" spans="1:6" x14ac:dyDescent="0.3">
      <c r="A8840" s="3"/>
      <c r="B8840" s="4"/>
      <c r="C8840" s="3"/>
      <c r="D8840" s="3">
        <f t="shared" si="341"/>
        <v>6900</v>
      </c>
      <c r="E8840" s="3">
        <v>474</v>
      </c>
      <c r="F8840" s="3">
        <f t="shared" si="340"/>
        <v>622.72078380792595</v>
      </c>
    </row>
    <row r="8841" spans="1:6" x14ac:dyDescent="0.3">
      <c r="A8841" s="3"/>
      <c r="B8841" s="4"/>
      <c r="C8841" s="3"/>
      <c r="D8841" s="3">
        <f t="shared" si="341"/>
        <v>7000</v>
      </c>
      <c r="E8841" s="3">
        <v>465</v>
      </c>
      <c r="F8841" s="3">
        <f t="shared" si="340"/>
        <v>619.75055075362286</v>
      </c>
    </row>
    <row r="8842" spans="1:6" ht="28.8" x14ac:dyDescent="0.3">
      <c r="A8842" s="3"/>
      <c r="B8842" s="4" t="s">
        <v>49</v>
      </c>
      <c r="C8842" s="3" t="s">
        <v>57</v>
      </c>
      <c r="D8842" s="3" t="s">
        <v>272</v>
      </c>
      <c r="E8842" s="3">
        <v>3.4</v>
      </c>
    </row>
    <row r="8843" spans="1:6" x14ac:dyDescent="0.3">
      <c r="A8843" s="3"/>
      <c r="B8843" s="4"/>
      <c r="C8843" s="3">
        <v>11.4</v>
      </c>
      <c r="D8843" s="3" t="s">
        <v>273</v>
      </c>
      <c r="E8843" s="3">
        <v>4</v>
      </c>
    </row>
    <row r="8844" spans="1:6" x14ac:dyDescent="0.3">
      <c r="A8844" s="3"/>
      <c r="B8844" s="4"/>
      <c r="C8844" s="3"/>
      <c r="D8844" s="4" t="s">
        <v>274</v>
      </c>
      <c r="E8844" s="3">
        <v>2.15</v>
      </c>
    </row>
    <row r="8845" spans="1:6" x14ac:dyDescent="0.3">
      <c r="A8845" s="3"/>
      <c r="B8845" s="4"/>
      <c r="C8845" s="3"/>
      <c r="D8845" s="4" t="s">
        <v>275</v>
      </c>
      <c r="E8845" s="3">
        <v>256</v>
      </c>
    </row>
    <row r="8846" spans="1:6" x14ac:dyDescent="0.3">
      <c r="A8846" s="3"/>
      <c r="B8846" s="4"/>
      <c r="C8846" s="3"/>
      <c r="D8846" s="4" t="s">
        <v>276</v>
      </c>
      <c r="E8846" s="3">
        <v>0.79</v>
      </c>
    </row>
    <row r="8847" spans="1:6" ht="28.8" x14ac:dyDescent="0.3">
      <c r="A8847" s="3"/>
      <c r="B8847" s="4"/>
      <c r="C8847" s="3"/>
      <c r="D8847" s="4" t="s">
        <v>277</v>
      </c>
      <c r="E8847" s="3">
        <v>342</v>
      </c>
    </row>
    <row r="8848" spans="1:6" x14ac:dyDescent="0.3">
      <c r="A8848" s="3"/>
      <c r="B8848" s="4"/>
      <c r="C8848" s="3"/>
      <c r="D8848" s="3">
        <v>2500</v>
      </c>
      <c r="E8848" s="3"/>
      <c r="F8848" s="3">
        <f>E8848*D8848*2*PI()/60/550</f>
        <v>0</v>
      </c>
    </row>
    <row r="8849" spans="1:6" x14ac:dyDescent="0.3">
      <c r="A8849" s="3"/>
      <c r="B8849" s="4"/>
      <c r="C8849" s="3"/>
      <c r="D8849" s="3">
        <f>2600</f>
        <v>2600</v>
      </c>
      <c r="E8849" s="3"/>
      <c r="F8849" s="3">
        <f t="shared" ref="F8849:F8893" si="342">E8849*D8849*2*PI()/60/550</f>
        <v>0</v>
      </c>
    </row>
    <row r="8850" spans="1:6" x14ac:dyDescent="0.3">
      <c r="A8850" s="3"/>
      <c r="B8850" s="4"/>
      <c r="C8850" s="3"/>
      <c r="D8850" s="3">
        <f t="shared" ref="D8850:D8893" si="343">D8849+100</f>
        <v>2700</v>
      </c>
      <c r="E8850" s="3"/>
      <c r="F8850" s="3">
        <f t="shared" si="342"/>
        <v>0</v>
      </c>
    </row>
    <row r="8851" spans="1:6" x14ac:dyDescent="0.3">
      <c r="A8851" s="3"/>
      <c r="B8851" s="4"/>
      <c r="C8851" s="3"/>
      <c r="D8851" s="3">
        <f t="shared" si="343"/>
        <v>2800</v>
      </c>
      <c r="E8851" s="3"/>
      <c r="F8851" s="3">
        <f t="shared" si="342"/>
        <v>0</v>
      </c>
    </row>
    <row r="8852" spans="1:6" x14ac:dyDescent="0.3">
      <c r="A8852" s="3"/>
      <c r="B8852" s="4"/>
      <c r="C8852" s="3"/>
      <c r="D8852" s="3">
        <f t="shared" si="343"/>
        <v>2900</v>
      </c>
      <c r="E8852" s="3"/>
      <c r="F8852" s="3">
        <f t="shared" si="342"/>
        <v>0</v>
      </c>
    </row>
    <row r="8853" spans="1:6" x14ac:dyDescent="0.3">
      <c r="A8853" s="3"/>
      <c r="B8853" s="4"/>
      <c r="C8853" s="3"/>
      <c r="D8853" s="3">
        <f>D8852+100</f>
        <v>3000</v>
      </c>
      <c r="E8853" s="3">
        <v>383</v>
      </c>
      <c r="F8853" s="3">
        <f t="shared" si="342"/>
        <v>218.76908842270743</v>
      </c>
    </row>
    <row r="8854" spans="1:6" x14ac:dyDescent="0.3">
      <c r="A8854" s="3"/>
      <c r="B8854" s="4"/>
      <c r="C8854" s="3"/>
      <c r="D8854" s="3">
        <f t="shared" si="343"/>
        <v>3100</v>
      </c>
      <c r="E8854" s="3">
        <v>394</v>
      </c>
      <c r="F8854" s="3">
        <f t="shared" si="342"/>
        <v>232.55401618754991</v>
      </c>
    </row>
    <row r="8855" spans="1:6" x14ac:dyDescent="0.3">
      <c r="A8855" s="3"/>
      <c r="B8855" s="4"/>
      <c r="C8855" s="3"/>
      <c r="D8855" s="3">
        <f t="shared" si="343"/>
        <v>3200</v>
      </c>
      <c r="E8855" s="3">
        <v>403</v>
      </c>
      <c r="F8855" s="3">
        <f t="shared" si="342"/>
        <v>245.5392658223877</v>
      </c>
    </row>
    <row r="8856" spans="1:6" x14ac:dyDescent="0.3">
      <c r="A8856" s="3"/>
      <c r="B8856" s="4"/>
      <c r="C8856" s="3"/>
      <c r="D8856" s="3">
        <f t="shared" si="343"/>
        <v>3300</v>
      </c>
      <c r="E8856" s="3">
        <v>410</v>
      </c>
      <c r="F8856" s="3">
        <f t="shared" si="342"/>
        <v>257.61059759436307</v>
      </c>
    </row>
    <row r="8857" spans="1:6" x14ac:dyDescent="0.3">
      <c r="A8857" s="3"/>
      <c r="B8857" s="4"/>
      <c r="C8857" s="3"/>
      <c r="D8857" s="3">
        <f t="shared" si="343"/>
        <v>3400</v>
      </c>
      <c r="E8857" s="3">
        <v>412</v>
      </c>
      <c r="F8857" s="3">
        <f t="shared" si="342"/>
        <v>266.71169631203531</v>
      </c>
    </row>
    <row r="8858" spans="1:6" x14ac:dyDescent="0.3">
      <c r="A8858" s="3"/>
      <c r="B8858" s="4"/>
      <c r="C8858" s="3"/>
      <c r="D8858" s="3">
        <f t="shared" si="343"/>
        <v>3500</v>
      </c>
      <c r="E8858" s="3">
        <v>410</v>
      </c>
      <c r="F8858" s="3">
        <f t="shared" si="342"/>
        <v>273.22336108493045</v>
      </c>
    </row>
    <row r="8859" spans="1:6" x14ac:dyDescent="0.3">
      <c r="A8859" s="3"/>
      <c r="B8859" s="4"/>
      <c r="C8859" s="3"/>
      <c r="D8859" s="3">
        <f t="shared" si="343"/>
        <v>3600</v>
      </c>
      <c r="E8859" s="3">
        <v>405</v>
      </c>
      <c r="F8859" s="3">
        <f t="shared" si="342"/>
        <v>277.60255084447994</v>
      </c>
    </row>
    <row r="8860" spans="1:6" x14ac:dyDescent="0.3">
      <c r="A8860" s="3"/>
      <c r="B8860" s="4"/>
      <c r="C8860" s="3"/>
      <c r="D8860" s="3">
        <f t="shared" si="343"/>
        <v>3700</v>
      </c>
      <c r="E8860" s="3">
        <v>399</v>
      </c>
      <c r="F8860" s="3">
        <f t="shared" si="342"/>
        <v>281.0868626966431</v>
      </c>
    </row>
    <row r="8861" spans="1:6" x14ac:dyDescent="0.3">
      <c r="A8861" s="3"/>
      <c r="B8861" s="4"/>
      <c r="C8861" s="3"/>
      <c r="D8861" s="3">
        <f t="shared" si="343"/>
        <v>3800</v>
      </c>
      <c r="E8861" s="3">
        <v>391</v>
      </c>
      <c r="F8861" s="3">
        <f t="shared" si="342"/>
        <v>282.8956584668918</v>
      </c>
    </row>
    <row r="8862" spans="1:6" x14ac:dyDescent="0.3">
      <c r="A8862" s="3"/>
      <c r="B8862" s="4"/>
      <c r="C8862" s="3"/>
      <c r="D8862" s="3">
        <f t="shared" si="343"/>
        <v>3900</v>
      </c>
      <c r="E8862" s="3">
        <v>381</v>
      </c>
      <c r="F8862" s="3">
        <f t="shared" si="342"/>
        <v>282.91469842236813</v>
      </c>
    </row>
    <row r="8863" spans="1:6" x14ac:dyDescent="0.3">
      <c r="A8863" s="3"/>
      <c r="B8863" s="4"/>
      <c r="C8863" s="3"/>
      <c r="D8863" s="3">
        <f t="shared" si="343"/>
        <v>4000</v>
      </c>
      <c r="E8863" s="3">
        <v>377</v>
      </c>
      <c r="F8863" s="3">
        <f t="shared" si="342"/>
        <v>287.12252858263082</v>
      </c>
    </row>
    <row r="8864" spans="1:6" x14ac:dyDescent="0.3">
      <c r="A8864" s="3"/>
      <c r="B8864" s="4"/>
      <c r="C8864" s="3"/>
      <c r="D8864" s="3">
        <f t="shared" si="343"/>
        <v>4100</v>
      </c>
      <c r="E8864" s="3">
        <v>381</v>
      </c>
      <c r="F8864" s="3">
        <f t="shared" si="342"/>
        <v>297.42314449531005</v>
      </c>
    </row>
    <row r="8865" spans="1:6" x14ac:dyDescent="0.3">
      <c r="A8865" s="3"/>
      <c r="B8865" s="4"/>
      <c r="C8865" s="3"/>
      <c r="D8865" s="3">
        <f t="shared" si="343"/>
        <v>4200</v>
      </c>
      <c r="E8865" s="3">
        <v>391</v>
      </c>
      <c r="F8865" s="3">
        <f t="shared" si="342"/>
        <v>312.67414883182784</v>
      </c>
    </row>
    <row r="8866" spans="1:6" x14ac:dyDescent="0.3">
      <c r="A8866" s="3"/>
      <c r="B8866" s="4"/>
      <c r="C8866" s="3"/>
      <c r="D8866" s="3">
        <f t="shared" si="343"/>
        <v>4300</v>
      </c>
      <c r="E8866" s="3">
        <v>402</v>
      </c>
      <c r="F8866" s="3">
        <f t="shared" si="342"/>
        <v>329.12467036335249</v>
      </c>
    </row>
    <row r="8867" spans="1:6" x14ac:dyDescent="0.3">
      <c r="A8867" s="3"/>
      <c r="B8867" s="4"/>
      <c r="C8867" s="3"/>
      <c r="D8867" s="3">
        <f t="shared" si="343"/>
        <v>4400</v>
      </c>
      <c r="E8867" s="3">
        <v>411</v>
      </c>
      <c r="F8867" s="3">
        <f t="shared" si="342"/>
        <v>344.3185548334414</v>
      </c>
    </row>
    <row r="8868" spans="1:6" x14ac:dyDescent="0.3">
      <c r="A8868" s="3"/>
      <c r="B8868" s="4"/>
      <c r="C8868" s="3"/>
      <c r="D8868" s="3">
        <f t="shared" si="343"/>
        <v>4500</v>
      </c>
      <c r="E8868" s="3">
        <v>420</v>
      </c>
      <c r="F8868" s="3">
        <f t="shared" si="342"/>
        <v>359.85515850210362</v>
      </c>
    </row>
    <row r="8869" spans="1:6" x14ac:dyDescent="0.3">
      <c r="A8869" s="3"/>
      <c r="B8869" s="4"/>
      <c r="C8869" s="3"/>
      <c r="D8869" s="3">
        <f t="shared" si="343"/>
        <v>4600</v>
      </c>
      <c r="E8869" s="3">
        <v>428</v>
      </c>
      <c r="F8869" s="3">
        <f t="shared" si="342"/>
        <v>374.85864341742933</v>
      </c>
    </row>
    <row r="8870" spans="1:6" x14ac:dyDescent="0.3">
      <c r="A8870" s="3"/>
      <c r="B8870" s="4"/>
      <c r="C8870" s="3"/>
      <c r="D8870" s="3">
        <f t="shared" si="343"/>
        <v>4700</v>
      </c>
      <c r="E8870" s="3">
        <v>434</v>
      </c>
      <c r="F8870" s="3">
        <f t="shared" si="342"/>
        <v>388.37701180560362</v>
      </c>
    </row>
    <row r="8871" spans="1:6" x14ac:dyDescent="0.3">
      <c r="A8871" s="3"/>
      <c r="B8871" s="4"/>
      <c r="C8871" s="3"/>
      <c r="D8871" s="3">
        <f t="shared" si="343"/>
        <v>4800</v>
      </c>
      <c r="E8871" s="3">
        <v>441</v>
      </c>
      <c r="F8871" s="3">
        <f t="shared" si="342"/>
        <v>403.03777752235601</v>
      </c>
    </row>
    <row r="8872" spans="1:6" x14ac:dyDescent="0.3">
      <c r="A8872" s="3"/>
      <c r="B8872" s="4"/>
      <c r="C8872" s="3"/>
      <c r="D8872" s="3">
        <f t="shared" si="343"/>
        <v>4900</v>
      </c>
      <c r="E8872" s="3">
        <v>447</v>
      </c>
      <c r="F8872" s="3">
        <f t="shared" si="342"/>
        <v>417.03214479743781</v>
      </c>
    </row>
    <row r="8873" spans="1:6" x14ac:dyDescent="0.3">
      <c r="A8873" s="3"/>
      <c r="B8873" s="4"/>
      <c r="C8873" s="3"/>
      <c r="D8873" s="3">
        <f t="shared" si="343"/>
        <v>5000</v>
      </c>
      <c r="E8873" s="3">
        <v>451</v>
      </c>
      <c r="F8873" s="3">
        <f t="shared" si="342"/>
        <v>429.3509959906051</v>
      </c>
    </row>
    <row r="8874" spans="1:6" x14ac:dyDescent="0.3">
      <c r="A8874" s="3"/>
      <c r="B8874" s="4"/>
      <c r="C8874" s="3"/>
      <c r="D8874" s="3">
        <f t="shared" si="343"/>
        <v>5100</v>
      </c>
      <c r="E8874" s="3">
        <v>456</v>
      </c>
      <c r="F8874" s="3">
        <f t="shared" si="342"/>
        <v>442.79320455687412</v>
      </c>
    </row>
    <row r="8875" spans="1:6" x14ac:dyDescent="0.3">
      <c r="A8875" s="3"/>
      <c r="B8875" s="4"/>
      <c r="C8875" s="3"/>
      <c r="D8875" s="3">
        <f t="shared" si="343"/>
        <v>5200</v>
      </c>
      <c r="E8875" s="3">
        <v>460</v>
      </c>
      <c r="F8875" s="3">
        <f t="shared" si="342"/>
        <v>455.43573499313845</v>
      </c>
    </row>
    <row r="8876" spans="1:6" x14ac:dyDescent="0.3">
      <c r="A8876" s="3"/>
      <c r="B8876" s="4"/>
      <c r="C8876" s="3"/>
      <c r="D8876" s="3">
        <f t="shared" si="343"/>
        <v>5300</v>
      </c>
      <c r="E8876" s="3">
        <v>465</v>
      </c>
      <c r="F8876" s="3">
        <f t="shared" si="342"/>
        <v>469.23970271345729</v>
      </c>
    </row>
    <row r="8877" spans="1:6" x14ac:dyDescent="0.3">
      <c r="A8877" s="3"/>
      <c r="B8877" s="4"/>
      <c r="C8877" s="3"/>
      <c r="D8877" s="3">
        <f t="shared" si="343"/>
        <v>5400</v>
      </c>
      <c r="E8877" s="3">
        <v>471</v>
      </c>
      <c r="F8877" s="3">
        <f t="shared" si="342"/>
        <v>484.26222758425939</v>
      </c>
    </row>
    <row r="8878" spans="1:6" x14ac:dyDescent="0.3">
      <c r="A8878" s="3"/>
      <c r="B8878" s="4"/>
      <c r="C8878" s="3"/>
      <c r="D8878" s="3">
        <f t="shared" si="343"/>
        <v>5500</v>
      </c>
      <c r="E8878" s="3">
        <v>477</v>
      </c>
      <c r="F8878" s="3">
        <f t="shared" si="342"/>
        <v>499.51323192077712</v>
      </c>
    </row>
    <row r="8879" spans="1:6" x14ac:dyDescent="0.3">
      <c r="A8879" s="3"/>
      <c r="B8879" s="4"/>
      <c r="C8879" s="3"/>
      <c r="D8879" s="3">
        <f t="shared" si="343"/>
        <v>5600</v>
      </c>
      <c r="E8879" s="3">
        <v>480</v>
      </c>
      <c r="F8879" s="3">
        <f t="shared" si="342"/>
        <v>511.79400320299169</v>
      </c>
    </row>
    <row r="8880" spans="1:6" x14ac:dyDescent="0.3">
      <c r="A8880" s="3"/>
      <c r="B8880" s="4"/>
      <c r="C8880" s="3"/>
      <c r="D8880" s="3">
        <f t="shared" si="343"/>
        <v>5700</v>
      </c>
      <c r="E8880" s="3">
        <v>484</v>
      </c>
      <c r="F8880" s="3">
        <f t="shared" si="342"/>
        <v>525.27429168021342</v>
      </c>
    </row>
    <row r="8881" spans="1:6" x14ac:dyDescent="0.3">
      <c r="A8881" s="3"/>
      <c r="B8881" s="4"/>
      <c r="C8881" s="3"/>
      <c r="D8881" s="3">
        <f t="shared" si="343"/>
        <v>5800</v>
      </c>
      <c r="E8881" s="3">
        <v>487</v>
      </c>
      <c r="F8881" s="3">
        <f t="shared" si="342"/>
        <v>537.80258238362001</v>
      </c>
    </row>
    <row r="8882" spans="1:6" x14ac:dyDescent="0.3">
      <c r="A8882" s="3"/>
      <c r="B8882" s="4"/>
      <c r="C8882" s="3"/>
      <c r="D8882" s="3">
        <f t="shared" si="343"/>
        <v>5900</v>
      </c>
      <c r="E8882" s="3">
        <v>488</v>
      </c>
      <c r="F8882" s="3">
        <f t="shared" si="342"/>
        <v>548.19839807368078</v>
      </c>
    </row>
    <row r="8883" spans="1:6" x14ac:dyDescent="0.3">
      <c r="A8883" s="3"/>
      <c r="B8883" s="4"/>
      <c r="C8883" s="3"/>
      <c r="D8883" s="3">
        <f t="shared" si="343"/>
        <v>6000</v>
      </c>
      <c r="E8883" s="3">
        <v>486</v>
      </c>
      <c r="F8883" s="3">
        <f t="shared" si="342"/>
        <v>555.20510168895987</v>
      </c>
    </row>
    <row r="8884" spans="1:6" x14ac:dyDescent="0.3">
      <c r="A8884" s="3"/>
      <c r="B8884" s="4"/>
      <c r="C8884" s="3"/>
      <c r="D8884" s="3">
        <f t="shared" si="343"/>
        <v>6100</v>
      </c>
      <c r="E8884" s="3">
        <v>484</v>
      </c>
      <c r="F8884" s="3">
        <f t="shared" si="342"/>
        <v>562.13564548233364</v>
      </c>
    </row>
    <row r="8885" spans="1:6" x14ac:dyDescent="0.3">
      <c r="A8885" s="3"/>
      <c r="B8885" s="4"/>
      <c r="C8885" s="3"/>
      <c r="D8885" s="3">
        <f t="shared" si="343"/>
        <v>6200</v>
      </c>
      <c r="E8885" s="3">
        <v>482</v>
      </c>
      <c r="F8885" s="3">
        <f t="shared" si="342"/>
        <v>568.99002945380232</v>
      </c>
    </row>
    <row r="8886" spans="1:6" x14ac:dyDescent="0.3">
      <c r="A8886" s="3"/>
      <c r="B8886" s="4"/>
      <c r="C8886" s="3"/>
      <c r="D8886" s="3">
        <f t="shared" si="343"/>
        <v>6300</v>
      </c>
      <c r="E8886" s="3">
        <v>479</v>
      </c>
      <c r="F8886" s="3">
        <f t="shared" si="342"/>
        <v>574.56873640835863</v>
      </c>
    </row>
    <row r="8887" spans="1:6" x14ac:dyDescent="0.3">
      <c r="A8887" s="3"/>
      <c r="B8887" s="4"/>
      <c r="C8887" s="3"/>
      <c r="D8887" s="3">
        <f t="shared" si="343"/>
        <v>6400</v>
      </c>
      <c r="E8887" s="3">
        <v>476</v>
      </c>
      <c r="F8887" s="3">
        <f t="shared" si="342"/>
        <v>580.03320363005741</v>
      </c>
    </row>
    <row r="8888" spans="1:6" x14ac:dyDescent="0.3">
      <c r="A8888" s="3"/>
      <c r="B8888" s="4"/>
      <c r="C8888" s="3"/>
      <c r="D8888" s="3">
        <f t="shared" si="343"/>
        <v>6500</v>
      </c>
      <c r="E8888" s="3">
        <v>472</v>
      </c>
      <c r="F8888" s="3">
        <f t="shared" si="342"/>
        <v>584.14583401293851</v>
      </c>
    </row>
    <row r="8889" spans="1:6" x14ac:dyDescent="0.3">
      <c r="A8889" s="3"/>
      <c r="B8889" s="4"/>
      <c r="C8889" s="3"/>
      <c r="D8889" s="3">
        <f t="shared" si="343"/>
        <v>6600</v>
      </c>
      <c r="E8889" s="3">
        <v>468</v>
      </c>
      <c r="F8889" s="3">
        <f t="shared" si="342"/>
        <v>588.1061447520093</v>
      </c>
    </row>
    <row r="8890" spans="1:6" x14ac:dyDescent="0.3">
      <c r="A8890" s="3"/>
      <c r="B8890" s="4"/>
      <c r="C8890" s="3"/>
      <c r="D8890" s="3">
        <f t="shared" si="343"/>
        <v>6700</v>
      </c>
      <c r="E8890" s="3">
        <v>464</v>
      </c>
      <c r="F8890" s="3">
        <f t="shared" si="342"/>
        <v>591.91413584726956</v>
      </c>
    </row>
    <row r="8891" spans="1:6" x14ac:dyDescent="0.3">
      <c r="A8891" s="3"/>
      <c r="B8891" s="4"/>
      <c r="C8891" s="3"/>
      <c r="D8891" s="3">
        <f t="shared" si="343"/>
        <v>6800</v>
      </c>
      <c r="E8891" s="3">
        <v>459</v>
      </c>
      <c r="F8891" s="3">
        <f t="shared" si="342"/>
        <v>594.275090326331</v>
      </c>
    </row>
    <row r="8892" spans="1:6" x14ac:dyDescent="0.3">
      <c r="A8892" s="3"/>
      <c r="B8892" s="4"/>
      <c r="C8892" s="3"/>
      <c r="D8892" s="3">
        <f t="shared" si="343"/>
        <v>6900</v>
      </c>
      <c r="E8892" s="3">
        <v>459</v>
      </c>
      <c r="F8892" s="3">
        <f t="shared" si="342"/>
        <v>603.01442988995359</v>
      </c>
    </row>
    <row r="8893" spans="1:6" x14ac:dyDescent="0.3">
      <c r="A8893" s="3"/>
      <c r="B8893" s="4"/>
      <c r="C8893" s="3"/>
      <c r="D8893" s="3">
        <f t="shared" si="343"/>
        <v>7000</v>
      </c>
      <c r="E8893" s="3">
        <v>447</v>
      </c>
      <c r="F8893" s="3">
        <f t="shared" si="342"/>
        <v>595.7602068534826</v>
      </c>
    </row>
    <row r="8894" spans="1:6" ht="28.8" x14ac:dyDescent="0.3">
      <c r="A8894" s="3"/>
      <c r="B8894" s="4" t="s">
        <v>49</v>
      </c>
      <c r="C8894" s="3" t="s">
        <v>165</v>
      </c>
      <c r="D8894" s="3" t="s">
        <v>272</v>
      </c>
      <c r="E8894" s="3">
        <v>3.97</v>
      </c>
    </row>
    <row r="8895" spans="1:6" x14ac:dyDescent="0.3">
      <c r="A8895" s="3"/>
      <c r="B8895" s="4"/>
      <c r="C8895" s="3">
        <v>11.49</v>
      </c>
      <c r="D8895" s="3" t="s">
        <v>273</v>
      </c>
      <c r="E8895" s="3">
        <v>4</v>
      </c>
    </row>
    <row r="8896" spans="1:6" x14ac:dyDescent="0.3">
      <c r="A8896" s="3"/>
      <c r="B8896" s="4"/>
      <c r="C8896" s="3"/>
      <c r="D8896" s="4" t="s">
        <v>274</v>
      </c>
      <c r="E8896" s="3">
        <v>2.19</v>
      </c>
    </row>
    <row r="8897" spans="1:6" x14ac:dyDescent="0.3">
      <c r="A8897" s="3"/>
      <c r="B8897" s="4"/>
      <c r="C8897" s="3"/>
      <c r="D8897" s="4" t="s">
        <v>275</v>
      </c>
      <c r="E8897" s="3">
        <v>252</v>
      </c>
    </row>
    <row r="8898" spans="1:6" x14ac:dyDescent="0.3">
      <c r="A8898" s="3"/>
      <c r="B8898" s="4"/>
      <c r="C8898" s="3"/>
      <c r="D8898" s="4" t="s">
        <v>276</v>
      </c>
      <c r="E8898" s="3">
        <v>0.75</v>
      </c>
    </row>
    <row r="8899" spans="1:6" ht="28.8" x14ac:dyDescent="0.3">
      <c r="A8899" s="3"/>
      <c r="B8899" s="4"/>
      <c r="C8899" s="3"/>
      <c r="D8899" s="4" t="s">
        <v>277</v>
      </c>
      <c r="E8899" s="3">
        <v>400</v>
      </c>
    </row>
    <row r="8900" spans="1:6" x14ac:dyDescent="0.3">
      <c r="A8900" s="3"/>
      <c r="B8900" s="4"/>
      <c r="C8900" s="3"/>
      <c r="D8900" s="3">
        <v>2500</v>
      </c>
      <c r="E8900" s="3"/>
      <c r="F8900" s="3">
        <f>E8900*D8900*2*PI()/60/550</f>
        <v>0</v>
      </c>
    </row>
    <row r="8901" spans="1:6" x14ac:dyDescent="0.3">
      <c r="A8901" s="3"/>
      <c r="B8901" s="4"/>
      <c r="C8901" s="3"/>
      <c r="D8901" s="3">
        <f>2600</f>
        <v>2600</v>
      </c>
      <c r="E8901" s="3"/>
      <c r="F8901" s="3">
        <f t="shared" ref="F8901:F8945" si="344">E8901*D8901*2*PI()/60/550</f>
        <v>0</v>
      </c>
    </row>
    <row r="8902" spans="1:6" x14ac:dyDescent="0.3">
      <c r="A8902" s="3"/>
      <c r="B8902" s="4"/>
      <c r="C8902" s="3"/>
      <c r="D8902" s="3">
        <f t="shared" ref="D8902:D8945" si="345">D8901+100</f>
        <v>2700</v>
      </c>
      <c r="E8902" s="3"/>
      <c r="F8902" s="3">
        <f t="shared" si="344"/>
        <v>0</v>
      </c>
    </row>
    <row r="8903" spans="1:6" x14ac:dyDescent="0.3">
      <c r="A8903" s="3"/>
      <c r="B8903" s="4"/>
      <c r="C8903" s="3"/>
      <c r="D8903" s="3">
        <f t="shared" si="345"/>
        <v>2800</v>
      </c>
      <c r="E8903" s="3"/>
      <c r="F8903" s="3">
        <f t="shared" si="344"/>
        <v>0</v>
      </c>
    </row>
    <row r="8904" spans="1:6" x14ac:dyDescent="0.3">
      <c r="A8904" s="3"/>
      <c r="B8904" s="4"/>
      <c r="C8904" s="3"/>
      <c r="D8904" s="3">
        <f t="shared" si="345"/>
        <v>2900</v>
      </c>
      <c r="E8904" s="3"/>
      <c r="F8904" s="3">
        <f t="shared" si="344"/>
        <v>0</v>
      </c>
    </row>
    <row r="8905" spans="1:6" x14ac:dyDescent="0.3">
      <c r="A8905" s="3"/>
      <c r="B8905" s="4"/>
      <c r="C8905" s="3"/>
      <c r="D8905" s="3">
        <f>D8904+100</f>
        <v>3000</v>
      </c>
      <c r="E8905" s="3">
        <v>445</v>
      </c>
      <c r="F8905" s="3">
        <f t="shared" si="344"/>
        <v>254.18340560862868</v>
      </c>
    </row>
    <row r="8906" spans="1:6" x14ac:dyDescent="0.3">
      <c r="A8906" s="3"/>
      <c r="B8906" s="4"/>
      <c r="C8906" s="3"/>
      <c r="D8906" s="3">
        <f t="shared" si="345"/>
        <v>3100</v>
      </c>
      <c r="E8906" s="3">
        <v>449</v>
      </c>
      <c r="F8906" s="3">
        <f t="shared" si="344"/>
        <v>265.01714027464442</v>
      </c>
    </row>
    <row r="8907" spans="1:6" x14ac:dyDescent="0.3">
      <c r="A8907" s="3"/>
      <c r="B8907" s="4"/>
      <c r="C8907" s="3"/>
      <c r="D8907" s="3">
        <f t="shared" si="345"/>
        <v>3200</v>
      </c>
      <c r="E8907" s="3">
        <v>453</v>
      </c>
      <c r="F8907" s="3">
        <f t="shared" si="344"/>
        <v>276.00319458447052</v>
      </c>
    </row>
    <row r="8908" spans="1:6" x14ac:dyDescent="0.3">
      <c r="A8908" s="3"/>
      <c r="B8908" s="4"/>
      <c r="C8908" s="3"/>
      <c r="D8908" s="3">
        <f t="shared" si="345"/>
        <v>3300</v>
      </c>
      <c r="E8908" s="3">
        <v>459</v>
      </c>
      <c r="F8908" s="3">
        <f t="shared" si="344"/>
        <v>288.39820559954296</v>
      </c>
    </row>
    <row r="8909" spans="1:6" x14ac:dyDescent="0.3">
      <c r="A8909" s="3"/>
      <c r="B8909" s="4"/>
      <c r="C8909" s="3"/>
      <c r="D8909" s="3">
        <f t="shared" si="345"/>
        <v>3400</v>
      </c>
      <c r="E8909" s="3">
        <v>467</v>
      </c>
      <c r="F8909" s="3">
        <f t="shared" si="344"/>
        <v>302.31641305271961</v>
      </c>
    </row>
    <row r="8910" spans="1:6" x14ac:dyDescent="0.3">
      <c r="A8910" s="3"/>
      <c r="B8910" s="4"/>
      <c r="C8910" s="3"/>
      <c r="D8910" s="3">
        <f t="shared" si="345"/>
        <v>3500</v>
      </c>
      <c r="E8910" s="3">
        <v>476</v>
      </c>
      <c r="F8910" s="3">
        <f t="shared" si="344"/>
        <v>317.20565823518763</v>
      </c>
    </row>
    <row r="8911" spans="1:6" x14ac:dyDescent="0.3">
      <c r="A8911" s="3"/>
      <c r="B8911" s="4"/>
      <c r="C8911" s="3"/>
      <c r="D8911" s="3">
        <f t="shared" si="345"/>
        <v>3600</v>
      </c>
      <c r="E8911" s="3">
        <v>484</v>
      </c>
      <c r="F8911" s="3">
        <f t="shared" si="344"/>
        <v>331.7521842190821</v>
      </c>
    </row>
    <row r="8912" spans="1:6" x14ac:dyDescent="0.3">
      <c r="A8912" s="3"/>
      <c r="B8912" s="4"/>
      <c r="C8912" s="3"/>
      <c r="D8912" s="3">
        <f t="shared" si="345"/>
        <v>3700</v>
      </c>
      <c r="E8912" s="3">
        <v>492</v>
      </c>
      <c r="F8912" s="3">
        <f t="shared" si="344"/>
        <v>346.60334949059757</v>
      </c>
    </row>
    <row r="8913" spans="1:6" x14ac:dyDescent="0.3">
      <c r="A8913" s="3"/>
      <c r="B8913" s="4"/>
      <c r="C8913" s="3"/>
      <c r="D8913" s="3">
        <f t="shared" si="345"/>
        <v>3800</v>
      </c>
      <c r="E8913" s="3">
        <v>497</v>
      </c>
      <c r="F8913" s="3">
        <f t="shared" si="344"/>
        <v>359.58859912543534</v>
      </c>
    </row>
    <row r="8914" spans="1:6" x14ac:dyDescent="0.3">
      <c r="A8914" s="3"/>
      <c r="B8914" s="4"/>
      <c r="C8914" s="3"/>
      <c r="D8914" s="3">
        <f t="shared" si="345"/>
        <v>3900</v>
      </c>
      <c r="E8914" s="3">
        <v>501</v>
      </c>
      <c r="F8914" s="3">
        <f t="shared" si="344"/>
        <v>372.02169005146044</v>
      </c>
    </row>
    <row r="8915" spans="1:6" x14ac:dyDescent="0.3">
      <c r="A8915" s="3"/>
      <c r="B8915" s="4"/>
      <c r="C8915" s="3"/>
      <c r="D8915" s="3">
        <f t="shared" si="345"/>
        <v>4000</v>
      </c>
      <c r="E8915" s="3">
        <v>504</v>
      </c>
      <c r="F8915" s="3">
        <f t="shared" si="344"/>
        <v>383.84550240224382</v>
      </c>
    </row>
    <row r="8916" spans="1:6" x14ac:dyDescent="0.3">
      <c r="A8916" s="3"/>
      <c r="B8916" s="4"/>
      <c r="C8916" s="3"/>
      <c r="D8916" s="3">
        <f t="shared" si="345"/>
        <v>4100</v>
      </c>
      <c r="E8916" s="3">
        <v>507</v>
      </c>
      <c r="F8916" s="3">
        <f t="shared" si="344"/>
        <v>395.78355448588502</v>
      </c>
    </row>
    <row r="8917" spans="1:6" x14ac:dyDescent="0.3">
      <c r="A8917" s="3"/>
      <c r="B8917" s="4"/>
      <c r="C8917" s="3"/>
      <c r="D8917" s="3">
        <f t="shared" si="345"/>
        <v>4200</v>
      </c>
      <c r="E8917" s="3">
        <v>509</v>
      </c>
      <c r="F8917" s="3">
        <f t="shared" si="344"/>
        <v>407.0361681723794</v>
      </c>
    </row>
    <row r="8918" spans="1:6" x14ac:dyDescent="0.3">
      <c r="A8918" s="3"/>
      <c r="B8918" s="4"/>
      <c r="C8918" s="3"/>
      <c r="D8918" s="3">
        <f t="shared" si="345"/>
        <v>4300</v>
      </c>
      <c r="E8918" s="3">
        <v>515</v>
      </c>
      <c r="F8918" s="3">
        <f t="shared" si="344"/>
        <v>421.63981402270281</v>
      </c>
    </row>
    <row r="8919" spans="1:6" x14ac:dyDescent="0.3">
      <c r="A8919" s="3"/>
      <c r="B8919" s="4"/>
      <c r="C8919" s="3"/>
      <c r="D8919" s="3">
        <f t="shared" si="345"/>
        <v>4400</v>
      </c>
      <c r="E8919" s="3">
        <v>521</v>
      </c>
      <c r="F8919" s="3">
        <f t="shared" si="344"/>
        <v>436.47193933874195</v>
      </c>
    </row>
    <row r="8920" spans="1:6" x14ac:dyDescent="0.3">
      <c r="A8920" s="3"/>
      <c r="B8920" s="4"/>
      <c r="C8920" s="3"/>
      <c r="D8920" s="3">
        <f t="shared" si="345"/>
        <v>4500</v>
      </c>
      <c r="E8920" s="3">
        <v>528</v>
      </c>
      <c r="F8920" s="3">
        <f t="shared" si="344"/>
        <v>452.38934211693021</v>
      </c>
    </row>
    <row r="8921" spans="1:6" x14ac:dyDescent="0.3">
      <c r="A8921" s="3"/>
      <c r="B8921" s="4"/>
      <c r="C8921" s="3"/>
      <c r="D8921" s="3">
        <f t="shared" si="345"/>
        <v>4600</v>
      </c>
      <c r="E8921" s="3">
        <v>538</v>
      </c>
      <c r="F8921" s="3">
        <f t="shared" si="344"/>
        <v>471.20081812751636</v>
      </c>
    </row>
    <row r="8922" spans="1:6" x14ac:dyDescent="0.3">
      <c r="A8922" s="3"/>
      <c r="B8922" s="4"/>
      <c r="C8922" s="3"/>
      <c r="D8922" s="3">
        <f t="shared" si="345"/>
        <v>4700</v>
      </c>
      <c r="E8922" s="3">
        <v>543</v>
      </c>
      <c r="F8922" s="3">
        <f t="shared" si="344"/>
        <v>485.91870371069768</v>
      </c>
    </row>
    <row r="8923" spans="1:6" x14ac:dyDescent="0.3">
      <c r="A8923" s="3"/>
      <c r="B8923" s="4"/>
      <c r="C8923" s="3"/>
      <c r="D8923" s="3">
        <f t="shared" si="345"/>
        <v>4800</v>
      </c>
      <c r="E8923" s="3">
        <v>549</v>
      </c>
      <c r="F8923" s="3">
        <f t="shared" si="344"/>
        <v>501.74090671150446</v>
      </c>
    </row>
    <row r="8924" spans="1:6" x14ac:dyDescent="0.3">
      <c r="A8924" s="3"/>
      <c r="B8924" s="4"/>
      <c r="C8924" s="3"/>
      <c r="D8924" s="3">
        <f t="shared" si="345"/>
        <v>4900</v>
      </c>
      <c r="E8924" s="3">
        <v>552</v>
      </c>
      <c r="F8924" s="3">
        <f t="shared" si="344"/>
        <v>514.99271572301041</v>
      </c>
    </row>
    <row r="8925" spans="1:6" x14ac:dyDescent="0.3">
      <c r="A8925" s="3"/>
      <c r="B8925" s="4"/>
      <c r="C8925" s="3"/>
      <c r="D8925" s="3">
        <f t="shared" si="345"/>
        <v>5000</v>
      </c>
      <c r="E8925" s="3">
        <v>553</v>
      </c>
      <c r="F8925" s="3">
        <f t="shared" si="344"/>
        <v>526.4547689197442</v>
      </c>
    </row>
    <row r="8926" spans="1:6" x14ac:dyDescent="0.3">
      <c r="A8926" s="3"/>
      <c r="B8926" s="4"/>
      <c r="C8926" s="3"/>
      <c r="D8926" s="3">
        <f t="shared" si="345"/>
        <v>5100</v>
      </c>
      <c r="E8926" s="3">
        <v>552</v>
      </c>
      <c r="F8926" s="3">
        <f t="shared" si="344"/>
        <v>536.01282656884757</v>
      </c>
    </row>
    <row r="8927" spans="1:6" x14ac:dyDescent="0.3">
      <c r="A8927" s="3"/>
      <c r="B8927" s="4"/>
      <c r="C8927" s="3"/>
      <c r="D8927" s="3">
        <f t="shared" si="345"/>
        <v>5200</v>
      </c>
      <c r="E8927" s="3">
        <v>551</v>
      </c>
      <c r="F8927" s="3">
        <f t="shared" si="344"/>
        <v>545.53280430699851</v>
      </c>
    </row>
    <row r="8928" spans="1:6" x14ac:dyDescent="0.3">
      <c r="A8928" s="3"/>
      <c r="B8928" s="4"/>
      <c r="C8928" s="3"/>
      <c r="D8928" s="3">
        <f t="shared" si="345"/>
        <v>5300</v>
      </c>
      <c r="E8928" s="3">
        <v>551</v>
      </c>
      <c r="F8928" s="3">
        <f t="shared" si="344"/>
        <v>556.02381977444065</v>
      </c>
    </row>
    <row r="8929" spans="1:6" x14ac:dyDescent="0.3">
      <c r="A8929" s="3"/>
      <c r="B8929" s="4"/>
      <c r="C8929" s="3"/>
      <c r="D8929" s="3">
        <f t="shared" si="345"/>
        <v>5400</v>
      </c>
      <c r="E8929" s="3">
        <v>550</v>
      </c>
      <c r="F8929" s="3">
        <f t="shared" si="344"/>
        <v>565.48667764616278</v>
      </c>
    </row>
    <row r="8930" spans="1:6" x14ac:dyDescent="0.3">
      <c r="A8930" s="3"/>
      <c r="B8930" s="4"/>
      <c r="C8930" s="3"/>
      <c r="D8930" s="3">
        <f t="shared" si="345"/>
        <v>5500</v>
      </c>
      <c r="E8930" s="3">
        <v>550</v>
      </c>
      <c r="F8930" s="3">
        <f t="shared" si="344"/>
        <v>575.95865315812875</v>
      </c>
    </row>
    <row r="8931" spans="1:6" x14ac:dyDescent="0.3">
      <c r="A8931" s="3"/>
      <c r="B8931" s="4"/>
      <c r="C8931" s="3"/>
      <c r="D8931" s="3">
        <f t="shared" si="345"/>
        <v>5600</v>
      </c>
      <c r="E8931" s="3">
        <v>550</v>
      </c>
      <c r="F8931" s="3">
        <f t="shared" si="344"/>
        <v>586.43062867009473</v>
      </c>
    </row>
    <row r="8932" spans="1:6" x14ac:dyDescent="0.3">
      <c r="A8932" s="3"/>
      <c r="B8932" s="4"/>
      <c r="C8932" s="3"/>
      <c r="D8932" s="3">
        <f t="shared" si="345"/>
        <v>5700</v>
      </c>
      <c r="E8932" s="3">
        <v>549</v>
      </c>
      <c r="F8932" s="3">
        <f t="shared" si="344"/>
        <v>595.81732671991153</v>
      </c>
    </row>
    <row r="8933" spans="1:6" x14ac:dyDescent="0.3">
      <c r="A8933" s="3"/>
      <c r="B8933" s="4"/>
      <c r="C8933" s="3"/>
      <c r="D8933" s="3">
        <f t="shared" si="345"/>
        <v>5800</v>
      </c>
      <c r="E8933" s="3">
        <v>547</v>
      </c>
      <c r="F8933" s="3">
        <f t="shared" si="344"/>
        <v>604.06162744115011</v>
      </c>
    </row>
    <row r="8934" spans="1:6" x14ac:dyDescent="0.3">
      <c r="A8934" s="3"/>
      <c r="B8934" s="4"/>
      <c r="C8934" s="3"/>
      <c r="D8934" s="3">
        <f t="shared" si="345"/>
        <v>5900</v>
      </c>
      <c r="E8934" s="3">
        <v>544</v>
      </c>
      <c r="F8934" s="3">
        <f t="shared" si="344"/>
        <v>611.10641096738186</v>
      </c>
    </row>
    <row r="8935" spans="1:6" x14ac:dyDescent="0.3">
      <c r="A8935" s="3"/>
      <c r="B8935" s="4"/>
      <c r="C8935" s="3"/>
      <c r="D8935" s="3">
        <f t="shared" si="345"/>
        <v>6000</v>
      </c>
      <c r="E8935" s="3">
        <v>542</v>
      </c>
      <c r="F8935" s="3">
        <f t="shared" si="344"/>
        <v>619.17935208933375</v>
      </c>
    </row>
    <row r="8936" spans="1:6" x14ac:dyDescent="0.3">
      <c r="A8936" s="3"/>
      <c r="B8936" s="4"/>
      <c r="C8936" s="3"/>
      <c r="D8936" s="3">
        <f t="shared" si="345"/>
        <v>6100</v>
      </c>
      <c r="E8936" s="3">
        <v>539</v>
      </c>
      <c r="F8936" s="3">
        <f t="shared" si="344"/>
        <v>626.01469610532604</v>
      </c>
    </row>
    <row r="8937" spans="1:6" x14ac:dyDescent="0.3">
      <c r="A8937" s="3"/>
      <c r="B8937" s="4"/>
      <c r="C8937" s="3"/>
      <c r="D8937" s="3">
        <f t="shared" si="345"/>
        <v>6200</v>
      </c>
      <c r="E8937" s="3">
        <v>533</v>
      </c>
      <c r="F8937" s="3">
        <f t="shared" si="344"/>
        <v>629.19436866986848</v>
      </c>
    </row>
    <row r="8938" spans="1:6" x14ac:dyDescent="0.3">
      <c r="A8938" s="3"/>
      <c r="B8938" s="4"/>
      <c r="C8938" s="3"/>
      <c r="D8938" s="3">
        <f t="shared" si="345"/>
        <v>6300</v>
      </c>
      <c r="E8938" s="3">
        <v>528</v>
      </c>
      <c r="F8938" s="3">
        <f t="shared" si="344"/>
        <v>633.34507896370224</v>
      </c>
    </row>
    <row r="8939" spans="1:6" x14ac:dyDescent="0.3">
      <c r="A8939" s="3"/>
      <c r="B8939" s="4"/>
      <c r="C8939" s="3"/>
      <c r="D8939" s="3">
        <f t="shared" si="345"/>
        <v>6400</v>
      </c>
      <c r="E8939" s="3">
        <v>521</v>
      </c>
      <c r="F8939" s="3">
        <f t="shared" si="344"/>
        <v>634.86827540180639</v>
      </c>
    </row>
    <row r="8940" spans="1:6" x14ac:dyDescent="0.3">
      <c r="A8940" s="3"/>
      <c r="B8940" s="4"/>
      <c r="C8940" s="3"/>
      <c r="D8940" s="3">
        <f t="shared" si="345"/>
        <v>6500</v>
      </c>
      <c r="E8940" s="3">
        <v>516</v>
      </c>
      <c r="F8940" s="3">
        <f t="shared" si="344"/>
        <v>638.60010667516156</v>
      </c>
    </row>
    <row r="8941" spans="1:6" x14ac:dyDescent="0.3">
      <c r="A8941" s="3"/>
      <c r="B8941" s="4"/>
      <c r="C8941" s="3"/>
      <c r="D8941" s="3">
        <f t="shared" si="345"/>
        <v>6600</v>
      </c>
      <c r="E8941" s="3">
        <v>508</v>
      </c>
      <c r="F8941" s="3">
        <f t="shared" si="344"/>
        <v>638.37162720944593</v>
      </c>
    </row>
    <row r="8942" spans="1:6" x14ac:dyDescent="0.3">
      <c r="A8942" s="3"/>
      <c r="B8942" s="4"/>
      <c r="C8942" s="3"/>
      <c r="D8942" s="3">
        <f t="shared" si="345"/>
        <v>6700</v>
      </c>
      <c r="E8942" s="3">
        <v>499</v>
      </c>
      <c r="F8942" s="3">
        <f t="shared" si="344"/>
        <v>636.56283143919734</v>
      </c>
    </row>
    <row r="8943" spans="1:6" x14ac:dyDescent="0.3">
      <c r="A8943" s="3"/>
      <c r="B8943" s="4"/>
      <c r="C8943" s="3"/>
      <c r="D8943" s="3">
        <f t="shared" si="345"/>
        <v>6800</v>
      </c>
      <c r="E8943" s="3">
        <v>492</v>
      </c>
      <c r="F8943" s="3">
        <f t="shared" si="344"/>
        <v>637.0007504151522</v>
      </c>
    </row>
    <row r="8944" spans="1:6" x14ac:dyDescent="0.3">
      <c r="A8944" s="3"/>
      <c r="B8944" s="4"/>
      <c r="C8944" s="3"/>
      <c r="D8944" s="3">
        <f t="shared" si="345"/>
        <v>6900</v>
      </c>
      <c r="E8944" s="3">
        <v>484</v>
      </c>
      <c r="F8944" s="3">
        <f t="shared" si="344"/>
        <v>635.8583530865742</v>
      </c>
    </row>
    <row r="8945" spans="1:6" x14ac:dyDescent="0.3">
      <c r="A8945" s="3"/>
      <c r="B8945" s="4"/>
      <c r="C8945" s="3"/>
      <c r="D8945" s="3">
        <f t="shared" si="345"/>
        <v>7000</v>
      </c>
      <c r="E8945" s="3">
        <v>475</v>
      </c>
      <c r="F8945" s="3">
        <f t="shared" si="344"/>
        <v>633.07851958703407</v>
      </c>
    </row>
    <row r="8946" spans="1:6" ht="28.8" x14ac:dyDescent="0.3">
      <c r="A8946" s="3"/>
      <c r="B8946" s="4" t="s">
        <v>49</v>
      </c>
      <c r="C8946" s="3" t="s">
        <v>159</v>
      </c>
      <c r="D8946" s="3" t="s">
        <v>272</v>
      </c>
      <c r="E8946" s="3">
        <v>4.0119999999999996</v>
      </c>
    </row>
    <row r="8947" spans="1:6" x14ac:dyDescent="0.3">
      <c r="A8947" s="3"/>
      <c r="B8947" s="4"/>
      <c r="C8947" s="3">
        <v>11.3</v>
      </c>
      <c r="D8947" s="3" t="s">
        <v>273</v>
      </c>
      <c r="E8947" s="3">
        <v>4</v>
      </c>
    </row>
    <row r="8948" spans="1:6" x14ac:dyDescent="0.3">
      <c r="A8948" s="3"/>
      <c r="B8948" s="4"/>
      <c r="C8948" s="3"/>
      <c r="D8948" s="4" t="s">
        <v>274</v>
      </c>
      <c r="E8948" s="3">
        <v>2.2000000000000002</v>
      </c>
    </row>
    <row r="8949" spans="1:6" x14ac:dyDescent="0.3">
      <c r="A8949" s="3"/>
      <c r="B8949" s="4"/>
      <c r="C8949" s="3"/>
      <c r="D8949" s="4" t="s">
        <v>275</v>
      </c>
      <c r="E8949" s="3">
        <v>255</v>
      </c>
    </row>
    <row r="8950" spans="1:6" x14ac:dyDescent="0.3">
      <c r="A8950" s="3"/>
      <c r="B8950" s="4"/>
      <c r="C8950" s="3"/>
      <c r="D8950" s="4" t="s">
        <v>276</v>
      </c>
      <c r="E8950" s="3">
        <v>0.76</v>
      </c>
    </row>
    <row r="8951" spans="1:6" ht="28.8" x14ac:dyDescent="0.3">
      <c r="A8951" s="3"/>
      <c r="B8951" s="4"/>
      <c r="C8951" s="3"/>
      <c r="D8951" s="4" t="s">
        <v>277</v>
      </c>
      <c r="E8951" s="3">
        <v>404</v>
      </c>
    </row>
    <row r="8952" spans="1:6" x14ac:dyDescent="0.3">
      <c r="A8952" s="3"/>
      <c r="B8952" s="4"/>
      <c r="C8952" s="3"/>
      <c r="D8952" s="3">
        <v>2500</v>
      </c>
      <c r="E8952" s="3"/>
      <c r="F8952" s="3">
        <f>E8952*D8952*2*PI()/60/550</f>
        <v>0</v>
      </c>
    </row>
    <row r="8953" spans="1:6" x14ac:dyDescent="0.3">
      <c r="A8953" s="3"/>
      <c r="B8953" s="4"/>
      <c r="C8953" s="3"/>
      <c r="D8953" s="3">
        <f>2600</f>
        <v>2600</v>
      </c>
      <c r="E8953" s="3"/>
      <c r="F8953" s="3">
        <f t="shared" ref="F8953:F8997" si="346">E8953*D8953*2*PI()/60/550</f>
        <v>0</v>
      </c>
    </row>
    <row r="8954" spans="1:6" x14ac:dyDescent="0.3">
      <c r="A8954" s="3"/>
      <c r="B8954" s="4"/>
      <c r="C8954" s="3"/>
      <c r="D8954" s="3">
        <f t="shared" ref="D8954:D8997" si="347">D8953+100</f>
        <v>2700</v>
      </c>
      <c r="E8954" s="3"/>
      <c r="F8954" s="3">
        <f t="shared" si="346"/>
        <v>0</v>
      </c>
    </row>
    <row r="8955" spans="1:6" x14ac:dyDescent="0.3">
      <c r="A8955" s="3"/>
      <c r="B8955" s="4"/>
      <c r="C8955" s="3"/>
      <c r="D8955" s="3">
        <f t="shared" si="347"/>
        <v>2800</v>
      </c>
      <c r="E8955" s="3"/>
      <c r="F8955" s="3">
        <f t="shared" si="346"/>
        <v>0</v>
      </c>
    </row>
    <row r="8956" spans="1:6" x14ac:dyDescent="0.3">
      <c r="A8956" s="3"/>
      <c r="B8956" s="4"/>
      <c r="C8956" s="3"/>
      <c r="D8956" s="3">
        <f t="shared" si="347"/>
        <v>2900</v>
      </c>
      <c r="E8956" s="3"/>
      <c r="F8956" s="3">
        <f t="shared" si="346"/>
        <v>0</v>
      </c>
    </row>
    <row r="8957" spans="1:6" x14ac:dyDescent="0.3">
      <c r="A8957" s="3"/>
      <c r="B8957" s="4"/>
      <c r="C8957" s="3"/>
      <c r="D8957" s="3">
        <f>D8956+100</f>
        <v>3000</v>
      </c>
      <c r="E8957" s="3">
        <v>445</v>
      </c>
      <c r="F8957" s="3">
        <f t="shared" si="346"/>
        <v>254.18340560862868</v>
      </c>
    </row>
    <row r="8958" spans="1:6" x14ac:dyDescent="0.3">
      <c r="A8958" s="3"/>
      <c r="B8958" s="4"/>
      <c r="C8958" s="3"/>
      <c r="D8958" s="3">
        <f t="shared" si="347"/>
        <v>3100</v>
      </c>
      <c r="E8958" s="3">
        <v>452</v>
      </c>
      <c r="F8958" s="3">
        <f t="shared" si="346"/>
        <v>266.78785613394052</v>
      </c>
    </row>
    <row r="8959" spans="1:6" x14ac:dyDescent="0.3">
      <c r="A8959" s="3"/>
      <c r="B8959" s="4"/>
      <c r="C8959" s="3"/>
      <c r="D8959" s="3">
        <f t="shared" si="347"/>
        <v>3200</v>
      </c>
      <c r="E8959" s="3">
        <v>459</v>
      </c>
      <c r="F8959" s="3">
        <f t="shared" si="346"/>
        <v>279.65886603592048</v>
      </c>
    </row>
    <row r="8960" spans="1:6" x14ac:dyDescent="0.3">
      <c r="A8960" s="3"/>
      <c r="B8960" s="4"/>
      <c r="C8960" s="3"/>
      <c r="D8960" s="3">
        <f t="shared" si="347"/>
        <v>3300</v>
      </c>
      <c r="E8960" s="3">
        <v>468</v>
      </c>
      <c r="F8960" s="3">
        <f t="shared" si="346"/>
        <v>294.05307237600465</v>
      </c>
    </row>
    <row r="8961" spans="1:6" x14ac:dyDescent="0.3">
      <c r="A8961" s="3"/>
      <c r="B8961" s="4"/>
      <c r="C8961" s="3"/>
      <c r="D8961" s="3">
        <f t="shared" si="347"/>
        <v>3400</v>
      </c>
      <c r="E8961" s="3">
        <v>470</v>
      </c>
      <c r="F8961" s="3">
        <f t="shared" si="346"/>
        <v>304.2584885113024</v>
      </c>
    </row>
    <row r="8962" spans="1:6" x14ac:dyDescent="0.3">
      <c r="A8962" s="3"/>
      <c r="B8962" s="4"/>
      <c r="C8962" s="3"/>
      <c r="D8962" s="3">
        <f t="shared" si="347"/>
        <v>3500</v>
      </c>
      <c r="E8962" s="3">
        <v>472</v>
      </c>
      <c r="F8962" s="3">
        <f t="shared" si="346"/>
        <v>314.54006446850536</v>
      </c>
    </row>
    <row r="8963" spans="1:6" x14ac:dyDescent="0.3">
      <c r="A8963" s="3"/>
      <c r="B8963" s="4"/>
      <c r="C8963" s="3"/>
      <c r="D8963" s="3">
        <f t="shared" si="347"/>
        <v>3600</v>
      </c>
      <c r="E8963" s="3">
        <v>469</v>
      </c>
      <c r="F8963" s="3">
        <f t="shared" si="346"/>
        <v>321.47060826187919</v>
      </c>
    </row>
    <row r="8964" spans="1:6" x14ac:dyDescent="0.3">
      <c r="A8964" s="3"/>
      <c r="B8964" s="4"/>
      <c r="C8964" s="3"/>
      <c r="D8964" s="3">
        <f t="shared" si="347"/>
        <v>3700</v>
      </c>
      <c r="E8964" s="3">
        <v>468</v>
      </c>
      <c r="F8964" s="3">
        <f t="shared" si="346"/>
        <v>329.69586902764155</v>
      </c>
    </row>
    <row r="8965" spans="1:6" x14ac:dyDescent="0.3">
      <c r="A8965" s="3"/>
      <c r="B8965" s="4"/>
      <c r="C8965" s="3"/>
      <c r="D8965" s="3">
        <f t="shared" si="347"/>
        <v>3800</v>
      </c>
      <c r="E8965" s="3">
        <v>468</v>
      </c>
      <c r="F8965" s="3">
        <f t="shared" si="346"/>
        <v>338.60656819055077</v>
      </c>
    </row>
    <row r="8966" spans="1:6" x14ac:dyDescent="0.3">
      <c r="A8966" s="3"/>
      <c r="B8966" s="4"/>
      <c r="C8966" s="3"/>
      <c r="D8966" s="3">
        <f t="shared" si="347"/>
        <v>3900</v>
      </c>
      <c r="E8966" s="3">
        <v>470</v>
      </c>
      <c r="F8966" s="3">
        <f t="shared" si="346"/>
        <v>349.0023838806116</v>
      </c>
    </row>
    <row r="8967" spans="1:6" x14ac:dyDescent="0.3">
      <c r="A8967" s="3"/>
      <c r="B8967" s="4"/>
      <c r="C8967" s="3"/>
      <c r="D8967" s="3">
        <f t="shared" si="347"/>
        <v>4000</v>
      </c>
      <c r="E8967" s="3">
        <v>475</v>
      </c>
      <c r="F8967" s="3">
        <f t="shared" si="346"/>
        <v>361.75915404973375</v>
      </c>
    </row>
    <row r="8968" spans="1:6" x14ac:dyDescent="0.3">
      <c r="A8968" s="3"/>
      <c r="B8968" s="4"/>
      <c r="C8968" s="3"/>
      <c r="D8968" s="3">
        <f t="shared" si="347"/>
        <v>4100</v>
      </c>
      <c r="E8968" s="3">
        <v>481</v>
      </c>
      <c r="F8968" s="3">
        <f t="shared" si="346"/>
        <v>375.48696194814733</v>
      </c>
    </row>
    <row r="8969" spans="1:6" x14ac:dyDescent="0.3">
      <c r="A8969" s="3"/>
      <c r="B8969" s="4"/>
      <c r="C8969" s="3"/>
      <c r="D8969" s="3">
        <f t="shared" si="347"/>
        <v>4200</v>
      </c>
      <c r="E8969" s="3">
        <v>486</v>
      </c>
      <c r="F8969" s="3">
        <f t="shared" si="346"/>
        <v>388.64357118227184</v>
      </c>
    </row>
    <row r="8970" spans="1:6" x14ac:dyDescent="0.3">
      <c r="A8970" s="3"/>
      <c r="B8970" s="4"/>
      <c r="C8970" s="3"/>
      <c r="D8970" s="3">
        <f t="shared" si="347"/>
        <v>4300</v>
      </c>
      <c r="E8970" s="3">
        <v>495</v>
      </c>
      <c r="F8970" s="3">
        <f t="shared" si="346"/>
        <v>405.26545231308336</v>
      </c>
    </row>
    <row r="8971" spans="1:6" x14ac:dyDescent="0.3">
      <c r="A8971" s="3"/>
      <c r="B8971" s="4"/>
      <c r="C8971" s="3"/>
      <c r="D8971" s="3">
        <f t="shared" si="347"/>
        <v>4400</v>
      </c>
      <c r="E8971" s="3">
        <v>504</v>
      </c>
      <c r="F8971" s="3">
        <f t="shared" si="346"/>
        <v>422.23005264246819</v>
      </c>
    </row>
    <row r="8972" spans="1:6" x14ac:dyDescent="0.3">
      <c r="A8972" s="3"/>
      <c r="B8972" s="4"/>
      <c r="C8972" s="3"/>
      <c r="D8972" s="3">
        <f t="shared" si="347"/>
        <v>4500</v>
      </c>
      <c r="E8972" s="3">
        <v>510</v>
      </c>
      <c r="F8972" s="3">
        <f t="shared" si="346"/>
        <v>436.96697818112574</v>
      </c>
    </row>
    <row r="8973" spans="1:6" x14ac:dyDescent="0.3">
      <c r="A8973" s="3"/>
      <c r="B8973" s="4"/>
      <c r="C8973" s="3"/>
      <c r="D8973" s="3">
        <f t="shared" si="347"/>
        <v>4600</v>
      </c>
      <c r="E8973" s="3">
        <v>519</v>
      </c>
      <c r="F8973" s="3">
        <f t="shared" si="346"/>
        <v>454.55989704122862</v>
      </c>
    </row>
    <row r="8974" spans="1:6" x14ac:dyDescent="0.3">
      <c r="A8974" s="3"/>
      <c r="B8974" s="4"/>
      <c r="C8974" s="3"/>
      <c r="D8974" s="3">
        <f t="shared" si="347"/>
        <v>4700</v>
      </c>
      <c r="E8974" s="3">
        <v>530</v>
      </c>
      <c r="F8974" s="3">
        <f t="shared" si="346"/>
        <v>474.28529091467726</v>
      </c>
    </row>
    <row r="8975" spans="1:6" x14ac:dyDescent="0.3">
      <c r="A8975" s="3"/>
      <c r="B8975" s="4"/>
      <c r="C8975" s="3"/>
      <c r="D8975" s="3">
        <f t="shared" si="347"/>
        <v>4800</v>
      </c>
      <c r="E8975" s="3">
        <v>539</v>
      </c>
      <c r="F8975" s="3">
        <f t="shared" si="346"/>
        <v>492.60172808287962</v>
      </c>
    </row>
    <row r="8976" spans="1:6" x14ac:dyDescent="0.3">
      <c r="A8976" s="3"/>
      <c r="B8976" s="4"/>
      <c r="C8976" s="3"/>
      <c r="D8976" s="3">
        <f t="shared" si="347"/>
        <v>4900</v>
      </c>
      <c r="E8976" s="3">
        <v>545</v>
      </c>
      <c r="F8976" s="3">
        <f t="shared" si="346"/>
        <v>508.46201099463889</v>
      </c>
    </row>
    <row r="8977" spans="1:6" x14ac:dyDescent="0.3">
      <c r="A8977" s="3"/>
      <c r="B8977" s="4"/>
      <c r="C8977" s="3"/>
      <c r="D8977" s="3">
        <f t="shared" si="347"/>
        <v>5000</v>
      </c>
      <c r="E8977" s="3">
        <v>548</v>
      </c>
      <c r="F8977" s="3">
        <f t="shared" si="346"/>
        <v>521.69478005066867</v>
      </c>
    </row>
    <row r="8978" spans="1:6" x14ac:dyDescent="0.3">
      <c r="A8978" s="3"/>
      <c r="B8978" s="4"/>
      <c r="C8978" s="3"/>
      <c r="D8978" s="3">
        <f t="shared" si="347"/>
        <v>5100</v>
      </c>
      <c r="E8978" s="3">
        <v>547</v>
      </c>
      <c r="F8978" s="3">
        <f t="shared" si="346"/>
        <v>531.15763792239068</v>
      </c>
    </row>
    <row r="8979" spans="1:6" x14ac:dyDescent="0.3">
      <c r="A8979" s="3"/>
      <c r="B8979" s="4"/>
      <c r="C8979" s="3"/>
      <c r="D8979" s="3">
        <f t="shared" si="347"/>
        <v>5200</v>
      </c>
      <c r="E8979" s="3">
        <v>546</v>
      </c>
      <c r="F8979" s="3">
        <f t="shared" si="346"/>
        <v>540.58241588316002</v>
      </c>
    </row>
    <row r="8980" spans="1:6" x14ac:dyDescent="0.3">
      <c r="A8980" s="3"/>
      <c r="B8980" s="4"/>
      <c r="C8980" s="3"/>
      <c r="D8980" s="3">
        <f t="shared" si="347"/>
        <v>5300</v>
      </c>
      <c r="E8980" s="3">
        <v>545</v>
      </c>
      <c r="F8980" s="3">
        <f t="shared" si="346"/>
        <v>549.96911393297682</v>
      </c>
    </row>
    <row r="8981" spans="1:6" x14ac:dyDescent="0.3">
      <c r="A8981" s="3"/>
      <c r="B8981" s="4"/>
      <c r="C8981" s="3"/>
      <c r="D8981" s="3">
        <f t="shared" si="347"/>
        <v>5400</v>
      </c>
      <c r="E8981" s="3">
        <v>544</v>
      </c>
      <c r="F8981" s="3">
        <f t="shared" si="346"/>
        <v>559.31773207184096</v>
      </c>
    </row>
    <row r="8982" spans="1:6" x14ac:dyDescent="0.3">
      <c r="A8982" s="3"/>
      <c r="B8982" s="4"/>
      <c r="C8982" s="3"/>
      <c r="D8982" s="3">
        <f t="shared" si="347"/>
        <v>5500</v>
      </c>
      <c r="E8982" s="3">
        <v>546</v>
      </c>
      <c r="F8982" s="3">
        <f t="shared" si="346"/>
        <v>571.76986295334245</v>
      </c>
    </row>
    <row r="8983" spans="1:6" x14ac:dyDescent="0.3">
      <c r="A8983" s="3"/>
      <c r="B8983" s="4"/>
      <c r="C8983" s="3"/>
      <c r="D8983" s="3">
        <f t="shared" si="347"/>
        <v>5600</v>
      </c>
      <c r="E8983" s="3">
        <v>549</v>
      </c>
      <c r="F8983" s="3">
        <f t="shared" si="346"/>
        <v>585.36439116342183</v>
      </c>
    </row>
    <row r="8984" spans="1:6" x14ac:dyDescent="0.3">
      <c r="A8984" s="3"/>
      <c r="B8984" s="4"/>
      <c r="C8984" s="3"/>
      <c r="D8984" s="3">
        <f t="shared" si="347"/>
        <v>5700</v>
      </c>
      <c r="E8984" s="3">
        <v>551</v>
      </c>
      <c r="F8984" s="3">
        <f t="shared" si="346"/>
        <v>597.98788164421001</v>
      </c>
    </row>
    <row r="8985" spans="1:6" x14ac:dyDescent="0.3">
      <c r="A8985" s="3"/>
      <c r="B8985" s="4"/>
      <c r="C8985" s="3"/>
      <c r="D8985" s="3">
        <f t="shared" si="347"/>
        <v>5800</v>
      </c>
      <c r="E8985" s="3">
        <v>553</v>
      </c>
      <c r="F8985" s="3">
        <f t="shared" si="346"/>
        <v>610.68753194690316</v>
      </c>
    </row>
    <row r="8986" spans="1:6" x14ac:dyDescent="0.3">
      <c r="A8986" s="3"/>
      <c r="B8986" s="4"/>
      <c r="C8986" s="3"/>
      <c r="D8986" s="3">
        <f t="shared" si="347"/>
        <v>5900</v>
      </c>
      <c r="E8986" s="3">
        <v>554</v>
      </c>
      <c r="F8986" s="3">
        <f t="shared" si="346"/>
        <v>622.33998469839992</v>
      </c>
    </row>
    <row r="8987" spans="1:6" x14ac:dyDescent="0.3">
      <c r="A8987" s="3"/>
      <c r="B8987" s="4"/>
      <c r="C8987" s="3"/>
      <c r="D8987" s="3">
        <f t="shared" si="347"/>
        <v>6000</v>
      </c>
      <c r="E8987" s="3">
        <v>553</v>
      </c>
      <c r="F8987" s="3">
        <f t="shared" si="346"/>
        <v>631.74572270369299</v>
      </c>
    </row>
    <row r="8988" spans="1:6" x14ac:dyDescent="0.3">
      <c r="A8988" s="3"/>
      <c r="B8988" s="4"/>
      <c r="C8988" s="3"/>
      <c r="D8988" s="3">
        <f t="shared" si="347"/>
        <v>6100</v>
      </c>
      <c r="E8988" s="3">
        <v>551</v>
      </c>
      <c r="F8988" s="3">
        <f t="shared" si="346"/>
        <v>639.95194351397913</v>
      </c>
    </row>
    <row r="8989" spans="1:6" x14ac:dyDescent="0.3">
      <c r="A8989" s="3"/>
      <c r="B8989" s="4"/>
      <c r="C8989" s="3"/>
      <c r="D8989" s="3">
        <f t="shared" si="347"/>
        <v>6200</v>
      </c>
      <c r="E8989" s="3">
        <v>548</v>
      </c>
      <c r="F8989" s="3">
        <f t="shared" si="346"/>
        <v>646.90152726282918</v>
      </c>
    </row>
    <row r="8990" spans="1:6" x14ac:dyDescent="0.3">
      <c r="A8990" s="3"/>
      <c r="B8990" s="4"/>
      <c r="C8990" s="3"/>
      <c r="D8990" s="3">
        <f t="shared" si="347"/>
        <v>6300</v>
      </c>
      <c r="E8990" s="3">
        <v>545</v>
      </c>
      <c r="F8990" s="3">
        <f t="shared" si="346"/>
        <v>653.73687127882147</v>
      </c>
    </row>
    <row r="8991" spans="1:6" x14ac:dyDescent="0.3">
      <c r="A8991" s="3"/>
      <c r="B8991" s="4"/>
      <c r="C8991" s="3"/>
      <c r="D8991" s="3">
        <f t="shared" si="347"/>
        <v>6400</v>
      </c>
      <c r="E8991" s="3">
        <v>540</v>
      </c>
      <c r="F8991" s="3">
        <f t="shared" si="346"/>
        <v>658.02086126098936</v>
      </c>
    </row>
    <row r="8992" spans="1:6" x14ac:dyDescent="0.3">
      <c r="A8992" s="3"/>
      <c r="B8992" s="4"/>
      <c r="C8992" s="3"/>
      <c r="D8992" s="3">
        <f t="shared" si="347"/>
        <v>6500</v>
      </c>
      <c r="E8992" s="3">
        <v>535</v>
      </c>
      <c r="F8992" s="3">
        <f t="shared" si="346"/>
        <v>662.1144516883943</v>
      </c>
    </row>
    <row r="8993" spans="1:6" x14ac:dyDescent="0.3">
      <c r="A8993" s="3"/>
      <c r="B8993" s="4"/>
      <c r="C8993" s="3"/>
      <c r="D8993" s="3">
        <f t="shared" si="347"/>
        <v>6600</v>
      </c>
      <c r="E8993" s="3">
        <v>529</v>
      </c>
      <c r="F8993" s="3">
        <f t="shared" si="346"/>
        <v>664.76100549960017</v>
      </c>
    </row>
    <row r="8994" spans="1:6" x14ac:dyDescent="0.3">
      <c r="A8994" s="3"/>
      <c r="B8994" s="4"/>
      <c r="C8994" s="3"/>
      <c r="D8994" s="3">
        <f t="shared" si="347"/>
        <v>6700</v>
      </c>
      <c r="E8994" s="3">
        <v>523</v>
      </c>
      <c r="F8994" s="3">
        <f t="shared" si="346"/>
        <v>667.17907984509054</v>
      </c>
    </row>
    <row r="8995" spans="1:6" x14ac:dyDescent="0.3">
      <c r="A8995" s="3"/>
      <c r="B8995" s="4"/>
      <c r="C8995" s="3"/>
      <c r="D8995" s="3">
        <f t="shared" si="347"/>
        <v>6800</v>
      </c>
      <c r="E8995" s="3">
        <v>517</v>
      </c>
      <c r="F8995" s="3">
        <f t="shared" si="346"/>
        <v>669.36867472486529</v>
      </c>
    </row>
    <row r="8996" spans="1:6" x14ac:dyDescent="0.3">
      <c r="A8996" s="3"/>
      <c r="B8996" s="4"/>
      <c r="C8996" s="3"/>
      <c r="D8996" s="3">
        <f t="shared" si="347"/>
        <v>6900</v>
      </c>
      <c r="E8996" s="3">
        <v>511</v>
      </c>
      <c r="F8996" s="3">
        <f t="shared" si="346"/>
        <v>671.3297901389243</v>
      </c>
    </row>
    <row r="8997" spans="1:6" x14ac:dyDescent="0.3">
      <c r="A8997" s="3"/>
      <c r="B8997" s="4"/>
      <c r="C8997" s="3"/>
      <c r="D8997" s="3">
        <f t="shared" si="347"/>
        <v>7000</v>
      </c>
      <c r="E8997" s="3">
        <v>504</v>
      </c>
      <c r="F8997" s="3">
        <f t="shared" si="346"/>
        <v>671.72962920392661</v>
      </c>
    </row>
    <row r="8998" spans="1:6" ht="28.8" x14ac:dyDescent="0.3">
      <c r="A8998" s="3"/>
      <c r="B8998" s="4" t="s">
        <v>49</v>
      </c>
      <c r="C8998" s="3" t="s">
        <v>166</v>
      </c>
      <c r="D8998" s="3" t="s">
        <v>272</v>
      </c>
      <c r="E8998" s="3">
        <v>3.6219999999999999</v>
      </c>
    </row>
    <row r="8999" spans="1:6" x14ac:dyDescent="0.3">
      <c r="A8999" s="3"/>
      <c r="B8999" s="4"/>
      <c r="C8999" s="3">
        <v>11.3</v>
      </c>
      <c r="D8999" s="3" t="s">
        <v>273</v>
      </c>
      <c r="E8999" s="3">
        <v>4.125</v>
      </c>
    </row>
    <row r="9000" spans="1:6" x14ac:dyDescent="0.3">
      <c r="A9000" s="3"/>
      <c r="B9000" s="4"/>
      <c r="C9000" s="3"/>
      <c r="D9000" s="4" t="s">
        <v>274</v>
      </c>
      <c r="E9000" s="3">
        <v>2.2000000000000002</v>
      </c>
    </row>
    <row r="9001" spans="1:6" x14ac:dyDescent="0.3">
      <c r="A9001" s="3"/>
      <c r="B9001" s="4"/>
      <c r="C9001" s="3"/>
      <c r="D9001" s="4" t="s">
        <v>275</v>
      </c>
      <c r="E9001" s="3">
        <v>248</v>
      </c>
    </row>
    <row r="9002" spans="1:6" x14ac:dyDescent="0.3">
      <c r="A9002" s="3"/>
      <c r="B9002" s="4"/>
      <c r="C9002" s="3"/>
      <c r="D9002" s="4" t="s">
        <v>276</v>
      </c>
      <c r="E9002" s="3">
        <v>0.72299999999999998</v>
      </c>
    </row>
    <row r="9003" spans="1:6" ht="28.8" x14ac:dyDescent="0.3">
      <c r="A9003" s="3"/>
      <c r="B9003" s="4"/>
      <c r="C9003" s="3"/>
      <c r="D9003" s="4" t="s">
        <v>277</v>
      </c>
      <c r="E9003" s="3">
        <v>387</v>
      </c>
    </row>
    <row r="9004" spans="1:6" x14ac:dyDescent="0.3">
      <c r="A9004" s="3"/>
      <c r="B9004" s="4"/>
      <c r="C9004" s="3"/>
      <c r="D9004" s="3">
        <v>2500</v>
      </c>
      <c r="E9004" s="3"/>
      <c r="F9004" s="3">
        <f>E9004*D9004*2*PI()/60/550</f>
        <v>0</v>
      </c>
    </row>
    <row r="9005" spans="1:6" x14ac:dyDescent="0.3">
      <c r="A9005" s="3"/>
      <c r="B9005" s="4"/>
      <c r="C9005" s="3"/>
      <c r="D9005" s="3">
        <f>2600</f>
        <v>2600</v>
      </c>
      <c r="E9005" s="3"/>
      <c r="F9005" s="3">
        <f t="shared" ref="F9005:F9049" si="348">E9005*D9005*2*PI()/60/550</f>
        <v>0</v>
      </c>
    </row>
    <row r="9006" spans="1:6" x14ac:dyDescent="0.3">
      <c r="A9006" s="3"/>
      <c r="B9006" s="4"/>
      <c r="C9006" s="3"/>
      <c r="D9006" s="3">
        <f t="shared" ref="D9006:D9049" si="349">D9005+100</f>
        <v>2700</v>
      </c>
      <c r="E9006" s="3"/>
      <c r="F9006" s="3">
        <f t="shared" si="348"/>
        <v>0</v>
      </c>
    </row>
    <row r="9007" spans="1:6" x14ac:dyDescent="0.3">
      <c r="A9007" s="3"/>
      <c r="B9007" s="4"/>
      <c r="C9007" s="3"/>
      <c r="D9007" s="3">
        <f t="shared" si="349"/>
        <v>2800</v>
      </c>
      <c r="E9007" s="3"/>
      <c r="F9007" s="3">
        <f t="shared" si="348"/>
        <v>0</v>
      </c>
    </row>
    <row r="9008" spans="1:6" x14ac:dyDescent="0.3">
      <c r="A9008" s="3"/>
      <c r="B9008" s="4"/>
      <c r="C9008" s="3"/>
      <c r="D9008" s="3">
        <f t="shared" si="349"/>
        <v>2900</v>
      </c>
      <c r="E9008" s="3"/>
      <c r="F9008" s="3">
        <f t="shared" si="348"/>
        <v>0</v>
      </c>
    </row>
    <row r="9009" spans="1:6" x14ac:dyDescent="0.3">
      <c r="A9009" s="3"/>
      <c r="B9009" s="4"/>
      <c r="C9009" s="3"/>
      <c r="D9009" s="3">
        <f>D9008+100</f>
        <v>3000</v>
      </c>
      <c r="E9009" s="3">
        <v>467</v>
      </c>
      <c r="F9009" s="3">
        <f t="shared" si="348"/>
        <v>266.74977622298786</v>
      </c>
    </row>
    <row r="9010" spans="1:6" x14ac:dyDescent="0.3">
      <c r="A9010" s="3"/>
      <c r="B9010" s="4"/>
      <c r="C9010" s="3"/>
      <c r="D9010" s="3">
        <f t="shared" si="349"/>
        <v>3100</v>
      </c>
      <c r="E9010" s="3">
        <v>474</v>
      </c>
      <c r="F9010" s="3">
        <f t="shared" si="348"/>
        <v>279.77310576877829</v>
      </c>
    </row>
    <row r="9011" spans="1:6" x14ac:dyDescent="0.3">
      <c r="A9011" s="3"/>
      <c r="B9011" s="4"/>
      <c r="C9011" s="3"/>
      <c r="D9011" s="3">
        <f t="shared" si="349"/>
        <v>3200</v>
      </c>
      <c r="E9011" s="3">
        <v>472</v>
      </c>
      <c r="F9011" s="3">
        <f t="shared" si="348"/>
        <v>287.57948751406207</v>
      </c>
    </row>
    <row r="9012" spans="1:6" x14ac:dyDescent="0.3">
      <c r="A9012" s="3"/>
      <c r="B9012" s="4"/>
      <c r="C9012" s="3"/>
      <c r="D9012" s="3">
        <f t="shared" si="349"/>
        <v>3300</v>
      </c>
      <c r="E9012" s="3">
        <v>460</v>
      </c>
      <c r="F9012" s="3">
        <f t="shared" si="348"/>
        <v>289.02652413026095</v>
      </c>
    </row>
    <row r="9013" spans="1:6" x14ac:dyDescent="0.3">
      <c r="A9013" s="3"/>
      <c r="B9013" s="4"/>
      <c r="C9013" s="3"/>
      <c r="D9013" s="3">
        <f t="shared" si="349"/>
        <v>3400</v>
      </c>
      <c r="E9013" s="3">
        <v>441</v>
      </c>
      <c r="F9013" s="3">
        <f t="shared" si="348"/>
        <v>285.48509241166886</v>
      </c>
    </row>
    <row r="9014" spans="1:6" x14ac:dyDescent="0.3">
      <c r="A9014" s="3"/>
      <c r="B9014" s="4"/>
      <c r="C9014" s="3"/>
      <c r="D9014" s="3">
        <f t="shared" si="349"/>
        <v>3500</v>
      </c>
      <c r="E9014" s="3">
        <v>428</v>
      </c>
      <c r="F9014" s="3">
        <f t="shared" si="348"/>
        <v>285.21853303500058</v>
      </c>
    </row>
    <row r="9015" spans="1:6" x14ac:dyDescent="0.3">
      <c r="A9015" s="3"/>
      <c r="B9015" s="4"/>
      <c r="C9015" s="3"/>
      <c r="D9015" s="3">
        <f t="shared" si="349"/>
        <v>3600</v>
      </c>
      <c r="E9015" s="3">
        <v>425</v>
      </c>
      <c r="F9015" s="3">
        <f t="shared" si="348"/>
        <v>291.31131878741718</v>
      </c>
    </row>
    <row r="9016" spans="1:6" x14ac:dyDescent="0.3">
      <c r="A9016" s="3"/>
      <c r="B9016" s="4"/>
      <c r="C9016" s="3"/>
      <c r="D9016" s="3">
        <f t="shared" si="349"/>
        <v>3700</v>
      </c>
      <c r="E9016" s="3">
        <v>429</v>
      </c>
      <c r="F9016" s="3">
        <f t="shared" si="348"/>
        <v>302.22121327533807</v>
      </c>
    </row>
    <row r="9017" spans="1:6" x14ac:dyDescent="0.3">
      <c r="A9017" s="3"/>
      <c r="B9017" s="4"/>
      <c r="C9017" s="3"/>
      <c r="D9017" s="3">
        <f t="shared" si="349"/>
        <v>3800</v>
      </c>
      <c r="E9017" s="3">
        <v>439</v>
      </c>
      <c r="F9017" s="3">
        <f t="shared" si="348"/>
        <v>317.62453725566627</v>
      </c>
    </row>
    <row r="9018" spans="1:6" x14ac:dyDescent="0.3">
      <c r="A9018" s="3"/>
      <c r="B9018" s="4"/>
      <c r="C9018" s="3"/>
      <c r="D9018" s="3">
        <f t="shared" si="349"/>
        <v>3900</v>
      </c>
      <c r="E9018" s="3">
        <v>452</v>
      </c>
      <c r="F9018" s="3">
        <f t="shared" si="348"/>
        <v>335.63633513624774</v>
      </c>
    </row>
    <row r="9019" spans="1:6" x14ac:dyDescent="0.3">
      <c r="A9019" s="3"/>
      <c r="B9019" s="4"/>
      <c r="C9019" s="3"/>
      <c r="D9019" s="3">
        <f t="shared" si="349"/>
        <v>4000</v>
      </c>
      <c r="E9019" s="3">
        <v>473</v>
      </c>
      <c r="F9019" s="3">
        <f t="shared" si="348"/>
        <v>360.23595761162966</v>
      </c>
    </row>
    <row r="9020" spans="1:6" x14ac:dyDescent="0.3">
      <c r="A9020" s="3"/>
      <c r="B9020" s="4"/>
      <c r="C9020" s="3"/>
      <c r="D9020" s="3">
        <f t="shared" si="349"/>
        <v>4100</v>
      </c>
      <c r="E9020" s="3">
        <v>494</v>
      </c>
      <c r="F9020" s="3">
        <f t="shared" si="348"/>
        <v>385.6352582170162</v>
      </c>
    </row>
    <row r="9021" spans="1:6" x14ac:dyDescent="0.3">
      <c r="A9021" s="3"/>
      <c r="B9021" s="4"/>
      <c r="C9021" s="3"/>
      <c r="D9021" s="3">
        <f t="shared" si="349"/>
        <v>4200</v>
      </c>
      <c r="E9021" s="3">
        <v>509</v>
      </c>
      <c r="F9021" s="3">
        <f t="shared" si="348"/>
        <v>407.0361681723794</v>
      </c>
    </row>
    <row r="9022" spans="1:6" x14ac:dyDescent="0.3">
      <c r="A9022" s="3"/>
      <c r="B9022" s="4"/>
      <c r="C9022" s="3"/>
      <c r="D9022" s="3">
        <f t="shared" si="349"/>
        <v>4300</v>
      </c>
      <c r="E9022" s="3">
        <v>518</v>
      </c>
      <c r="F9022" s="3">
        <f t="shared" si="348"/>
        <v>424.09596827914578</v>
      </c>
    </row>
    <row r="9023" spans="1:6" x14ac:dyDescent="0.3">
      <c r="A9023" s="3"/>
      <c r="B9023" s="4"/>
      <c r="C9023" s="3"/>
      <c r="D9023" s="3">
        <f t="shared" si="349"/>
        <v>4400</v>
      </c>
      <c r="E9023" s="3">
        <v>523</v>
      </c>
      <c r="F9023" s="3">
        <f t="shared" si="348"/>
        <v>438.14745542065646</v>
      </c>
    </row>
    <row r="9024" spans="1:6" x14ac:dyDescent="0.3">
      <c r="A9024" s="3"/>
      <c r="B9024" s="4"/>
      <c r="C9024" s="3"/>
      <c r="D9024" s="3">
        <f t="shared" si="349"/>
        <v>4500</v>
      </c>
      <c r="E9024" s="3">
        <v>529</v>
      </c>
      <c r="F9024" s="3">
        <f t="shared" si="348"/>
        <v>453.24614011336377</v>
      </c>
    </row>
    <row r="9025" spans="1:6" x14ac:dyDescent="0.3">
      <c r="A9025" s="3"/>
      <c r="B9025" s="4"/>
      <c r="C9025" s="3"/>
      <c r="D9025" s="3">
        <f t="shared" si="349"/>
        <v>4600</v>
      </c>
      <c r="E9025" s="3">
        <v>535</v>
      </c>
      <c r="F9025" s="3">
        <f t="shared" si="348"/>
        <v>468.57330427178675</v>
      </c>
    </row>
    <row r="9026" spans="1:6" x14ac:dyDescent="0.3">
      <c r="A9026" s="3"/>
      <c r="B9026" s="4"/>
      <c r="C9026" s="3"/>
      <c r="D9026" s="3">
        <f t="shared" si="349"/>
        <v>4700</v>
      </c>
      <c r="E9026" s="3">
        <v>540</v>
      </c>
      <c r="F9026" s="3">
        <f t="shared" si="348"/>
        <v>483.23406998853909</v>
      </c>
    </row>
    <row r="9027" spans="1:6" x14ac:dyDescent="0.3">
      <c r="A9027" s="3"/>
      <c r="B9027" s="4"/>
      <c r="C9027" s="3"/>
      <c r="D9027" s="3">
        <f t="shared" si="349"/>
        <v>4800</v>
      </c>
      <c r="E9027" s="3">
        <v>544</v>
      </c>
      <c r="F9027" s="3">
        <f t="shared" si="348"/>
        <v>497.17131739719201</v>
      </c>
    </row>
    <row r="9028" spans="1:6" x14ac:dyDescent="0.3">
      <c r="A9028" s="3"/>
      <c r="B9028" s="4"/>
      <c r="C9028" s="3"/>
      <c r="D9028" s="3">
        <f t="shared" si="349"/>
        <v>4900</v>
      </c>
      <c r="E9028" s="3">
        <v>546</v>
      </c>
      <c r="F9028" s="3">
        <f t="shared" si="348"/>
        <v>509.39496881297771</v>
      </c>
    </row>
    <row r="9029" spans="1:6" x14ac:dyDescent="0.3">
      <c r="A9029" s="3"/>
      <c r="B9029" s="4"/>
      <c r="C9029" s="3"/>
      <c r="D9029" s="3">
        <f t="shared" si="349"/>
        <v>5000</v>
      </c>
      <c r="E9029" s="3">
        <v>546</v>
      </c>
      <c r="F9029" s="3">
        <f t="shared" si="348"/>
        <v>519.79078450303848</v>
      </c>
    </row>
    <row r="9030" spans="1:6" x14ac:dyDescent="0.3">
      <c r="A9030" s="3"/>
      <c r="B9030" s="4"/>
      <c r="C9030" s="3"/>
      <c r="D9030" s="3">
        <f t="shared" si="349"/>
        <v>5100</v>
      </c>
      <c r="E9030" s="3">
        <v>545</v>
      </c>
      <c r="F9030" s="3">
        <f t="shared" si="348"/>
        <v>529.21556246380783</v>
      </c>
    </row>
    <row r="9031" spans="1:6" x14ac:dyDescent="0.3">
      <c r="A9031" s="3"/>
      <c r="B9031" s="4"/>
      <c r="C9031" s="3"/>
      <c r="D9031" s="3">
        <f t="shared" si="349"/>
        <v>5200</v>
      </c>
      <c r="E9031" s="3">
        <v>542</v>
      </c>
      <c r="F9031" s="3">
        <f t="shared" si="348"/>
        <v>536.62210514408923</v>
      </c>
    </row>
    <row r="9032" spans="1:6" x14ac:dyDescent="0.3">
      <c r="A9032" s="3"/>
      <c r="B9032" s="4"/>
      <c r="C9032" s="3"/>
      <c r="D9032" s="3">
        <f t="shared" si="349"/>
        <v>5300</v>
      </c>
      <c r="E9032" s="3">
        <v>539</v>
      </c>
      <c r="F9032" s="3">
        <f t="shared" si="348"/>
        <v>543.91440809151288</v>
      </c>
    </row>
    <row r="9033" spans="1:6" x14ac:dyDescent="0.3">
      <c r="A9033" s="3"/>
      <c r="B9033" s="4"/>
      <c r="C9033" s="3"/>
      <c r="D9033" s="3">
        <f t="shared" si="349"/>
        <v>5400</v>
      </c>
      <c r="E9033" s="3">
        <v>536</v>
      </c>
      <c r="F9033" s="3">
        <f t="shared" si="348"/>
        <v>551.09247130607855</v>
      </c>
    </row>
    <row r="9034" spans="1:6" x14ac:dyDescent="0.3">
      <c r="A9034" s="3"/>
      <c r="B9034" s="4"/>
      <c r="C9034" s="3"/>
      <c r="D9034" s="3">
        <f t="shared" si="349"/>
        <v>5500</v>
      </c>
      <c r="E9034" s="3">
        <v>532</v>
      </c>
      <c r="F9034" s="3">
        <f t="shared" si="348"/>
        <v>557.10909723658995</v>
      </c>
    </row>
    <row r="9035" spans="1:6" x14ac:dyDescent="0.3">
      <c r="A9035" s="3"/>
      <c r="B9035" s="4"/>
      <c r="C9035" s="3"/>
      <c r="D9035" s="3">
        <f t="shared" si="349"/>
        <v>5600</v>
      </c>
      <c r="E9035" s="3">
        <v>529</v>
      </c>
      <c r="F9035" s="3">
        <f t="shared" si="348"/>
        <v>564.03964102996372</v>
      </c>
    </row>
    <row r="9036" spans="1:6" x14ac:dyDescent="0.3">
      <c r="A9036" s="3"/>
      <c r="B9036" s="4"/>
      <c r="C9036" s="3"/>
      <c r="D9036" s="3">
        <f t="shared" si="349"/>
        <v>5700</v>
      </c>
      <c r="E9036" s="3">
        <v>526</v>
      </c>
      <c r="F9036" s="3">
        <f t="shared" si="348"/>
        <v>570.85594509047985</v>
      </c>
    </row>
    <row r="9037" spans="1:6" x14ac:dyDescent="0.3">
      <c r="A9037" s="3"/>
      <c r="B9037" s="4"/>
      <c r="C9037" s="3"/>
      <c r="D9037" s="3">
        <f t="shared" si="349"/>
        <v>5800</v>
      </c>
      <c r="E9037" s="3">
        <v>522</v>
      </c>
      <c r="F9037" s="3">
        <f t="shared" si="348"/>
        <v>576.45369200051266</v>
      </c>
    </row>
    <row r="9038" spans="1:6" x14ac:dyDescent="0.3">
      <c r="A9038" s="3"/>
      <c r="B9038" s="4"/>
      <c r="C9038" s="3"/>
      <c r="D9038" s="3">
        <f t="shared" si="349"/>
        <v>5900</v>
      </c>
      <c r="E9038" s="3">
        <v>520</v>
      </c>
      <c r="F9038" s="3">
        <f t="shared" si="348"/>
        <v>584.14583401293851</v>
      </c>
    </row>
    <row r="9039" spans="1:6" x14ac:dyDescent="0.3">
      <c r="A9039" s="3"/>
      <c r="B9039" s="4"/>
      <c r="C9039" s="3"/>
      <c r="D9039" s="3">
        <f t="shared" si="349"/>
        <v>6000</v>
      </c>
      <c r="E9039" s="3">
        <v>517</v>
      </c>
      <c r="F9039" s="3">
        <f t="shared" si="348"/>
        <v>590.61941887488115</v>
      </c>
    </row>
    <row r="9040" spans="1:6" x14ac:dyDescent="0.3">
      <c r="A9040" s="3"/>
      <c r="B9040" s="4"/>
      <c r="C9040" s="3"/>
      <c r="D9040" s="3">
        <f t="shared" si="349"/>
        <v>6100</v>
      </c>
      <c r="E9040" s="3">
        <v>513</v>
      </c>
      <c r="F9040" s="3">
        <f t="shared" si="348"/>
        <v>595.81732671991153</v>
      </c>
    </row>
    <row r="9041" spans="1:6" x14ac:dyDescent="0.3">
      <c r="A9041" s="3"/>
      <c r="B9041" s="4"/>
      <c r="C9041" s="3"/>
      <c r="D9041" s="3">
        <f t="shared" si="349"/>
        <v>6200</v>
      </c>
      <c r="E9041" s="3">
        <v>507</v>
      </c>
      <c r="F9041" s="3">
        <f t="shared" si="348"/>
        <v>598.50196044206996</v>
      </c>
    </row>
    <row r="9042" spans="1:6" x14ac:dyDescent="0.3">
      <c r="A9042" s="3"/>
      <c r="B9042" s="4"/>
      <c r="C9042" s="3"/>
      <c r="D9042" s="3">
        <f t="shared" si="349"/>
        <v>6300</v>
      </c>
      <c r="E9042" s="3">
        <v>500</v>
      </c>
      <c r="F9042" s="3">
        <f t="shared" si="348"/>
        <v>599.75859750350594</v>
      </c>
    </row>
    <row r="9043" spans="1:6" x14ac:dyDescent="0.3">
      <c r="A9043" s="3"/>
      <c r="B9043" s="4"/>
      <c r="C9043" s="3"/>
      <c r="D9043" s="3">
        <f t="shared" si="349"/>
        <v>6400</v>
      </c>
      <c r="E9043" s="3">
        <v>492</v>
      </c>
      <c r="F9043" s="3">
        <f t="shared" si="348"/>
        <v>599.53011803779032</v>
      </c>
    </row>
    <row r="9044" spans="1:6" x14ac:dyDescent="0.3">
      <c r="A9044" s="3"/>
      <c r="B9044" s="4"/>
      <c r="C9044" s="3"/>
      <c r="D9044" s="3">
        <f t="shared" si="349"/>
        <v>6500</v>
      </c>
      <c r="E9044" s="3">
        <v>485</v>
      </c>
      <c r="F9044" s="3">
        <f t="shared" si="348"/>
        <v>600.23459639041357</v>
      </c>
    </row>
    <row r="9045" spans="1:6" x14ac:dyDescent="0.3">
      <c r="A9045" s="3"/>
      <c r="B9045" s="4"/>
      <c r="C9045" s="3"/>
      <c r="D9045" s="3">
        <f t="shared" si="349"/>
        <v>6600</v>
      </c>
      <c r="E9045" s="3">
        <v>477</v>
      </c>
      <c r="F9045" s="3">
        <f t="shared" si="348"/>
        <v>599.41587830493245</v>
      </c>
    </row>
    <row r="9046" spans="1:6" x14ac:dyDescent="0.3">
      <c r="A9046" s="3"/>
      <c r="B9046" s="4"/>
      <c r="C9046" s="3"/>
      <c r="D9046" s="3">
        <f t="shared" si="349"/>
        <v>6700</v>
      </c>
      <c r="E9046" s="3">
        <v>470</v>
      </c>
      <c r="F9046" s="3">
        <f t="shared" si="348"/>
        <v>599.56819794874298</v>
      </c>
    </row>
    <row r="9047" spans="1:6" x14ac:dyDescent="0.3">
      <c r="A9047" s="3"/>
      <c r="B9047" s="4"/>
      <c r="C9047" s="3"/>
      <c r="D9047" s="3">
        <f t="shared" si="349"/>
        <v>6800</v>
      </c>
      <c r="E9047" s="3">
        <v>463</v>
      </c>
      <c r="F9047" s="3">
        <f t="shared" si="348"/>
        <v>599.45395821588511</v>
      </c>
    </row>
    <row r="9048" spans="1:6" x14ac:dyDescent="0.3">
      <c r="A9048" s="3"/>
      <c r="B9048" s="4"/>
      <c r="C9048" s="3"/>
      <c r="D9048" s="3">
        <f t="shared" si="349"/>
        <v>6900</v>
      </c>
      <c r="E9048" s="3">
        <v>458</v>
      </c>
      <c r="F9048" s="3">
        <f t="shared" si="348"/>
        <v>601.70067296208867</v>
      </c>
    </row>
    <row r="9049" spans="1:6" x14ac:dyDescent="0.3">
      <c r="A9049" s="3"/>
      <c r="B9049" s="4"/>
      <c r="C9049" s="3"/>
      <c r="D9049" s="3">
        <f t="shared" si="349"/>
        <v>7000</v>
      </c>
      <c r="E9049" s="3">
        <v>452</v>
      </c>
      <c r="F9049" s="3">
        <f t="shared" si="348"/>
        <v>602.4241912701882</v>
      </c>
    </row>
    <row r="9050" spans="1:6" ht="28.8" x14ac:dyDescent="0.3">
      <c r="A9050" s="3"/>
      <c r="B9050" s="4" t="s">
        <v>49</v>
      </c>
      <c r="C9050" s="3" t="s">
        <v>95</v>
      </c>
      <c r="D9050" s="3" t="s">
        <v>272</v>
      </c>
      <c r="E9050" s="3">
        <v>4.3</v>
      </c>
    </row>
    <row r="9051" spans="1:6" x14ac:dyDescent="0.3">
      <c r="A9051" s="3"/>
      <c r="B9051" s="4"/>
      <c r="C9051" s="3">
        <v>11.4</v>
      </c>
      <c r="D9051" s="3" t="s">
        <v>273</v>
      </c>
      <c r="E9051" s="3">
        <v>4.444</v>
      </c>
    </row>
    <row r="9052" spans="1:6" x14ac:dyDescent="0.3">
      <c r="A9052" s="3"/>
      <c r="B9052" s="4"/>
      <c r="C9052" s="3"/>
      <c r="D9052" s="4" t="s">
        <v>274</v>
      </c>
      <c r="E9052" s="3">
        <v>2.4500000000000002</v>
      </c>
    </row>
    <row r="9053" spans="1:6" x14ac:dyDescent="0.3">
      <c r="A9053" s="3"/>
      <c r="B9053" s="4"/>
      <c r="C9053" s="3"/>
      <c r="D9053" s="4" t="s">
        <v>275</v>
      </c>
      <c r="E9053" s="3">
        <v>254</v>
      </c>
    </row>
    <row r="9054" spans="1:6" x14ac:dyDescent="0.3">
      <c r="A9054" s="3"/>
      <c r="B9054" s="4"/>
      <c r="C9054" s="3"/>
      <c r="D9054" s="4" t="s">
        <v>276</v>
      </c>
      <c r="E9054" s="3">
        <v>0.8</v>
      </c>
    </row>
    <row r="9055" spans="1:6" ht="28.8" x14ac:dyDescent="0.3">
      <c r="A9055" s="3"/>
      <c r="B9055" s="4"/>
      <c r="C9055" s="3"/>
      <c r="D9055" s="4" t="s">
        <v>277</v>
      </c>
      <c r="E9055" s="3">
        <v>534</v>
      </c>
    </row>
    <row r="9056" spans="1:6" x14ac:dyDescent="0.3">
      <c r="A9056" s="3"/>
      <c r="B9056" s="4"/>
      <c r="C9056" s="3"/>
      <c r="D9056" s="3">
        <v>2500</v>
      </c>
      <c r="E9056" s="3"/>
      <c r="F9056" s="3">
        <f>E9056*D9056*2*PI()/60/550</f>
        <v>0</v>
      </c>
    </row>
    <row r="9057" spans="1:6" x14ac:dyDescent="0.3">
      <c r="A9057" s="3"/>
      <c r="B9057" s="4"/>
      <c r="C9057" s="3"/>
      <c r="D9057" s="3">
        <f>2600</f>
        <v>2600</v>
      </c>
      <c r="E9057" s="3"/>
      <c r="F9057" s="3">
        <f t="shared" ref="F9057:F9101" si="350">E9057*D9057*2*PI()/60/550</f>
        <v>0</v>
      </c>
    </row>
    <row r="9058" spans="1:6" x14ac:dyDescent="0.3">
      <c r="A9058" s="3"/>
      <c r="B9058" s="4"/>
      <c r="C9058" s="3"/>
      <c r="D9058" s="3">
        <f t="shared" ref="D9058:D9101" si="351">D9057+100</f>
        <v>2700</v>
      </c>
      <c r="E9058" s="3"/>
      <c r="F9058" s="3">
        <f t="shared" si="350"/>
        <v>0</v>
      </c>
    </row>
    <row r="9059" spans="1:6" x14ac:dyDescent="0.3">
      <c r="A9059" s="3"/>
      <c r="B9059" s="4"/>
      <c r="C9059" s="3"/>
      <c r="D9059" s="3">
        <f t="shared" si="351"/>
        <v>2800</v>
      </c>
      <c r="E9059" s="3"/>
      <c r="F9059" s="3">
        <f t="shared" si="350"/>
        <v>0</v>
      </c>
    </row>
    <row r="9060" spans="1:6" x14ac:dyDescent="0.3">
      <c r="A9060" s="3"/>
      <c r="B9060" s="4"/>
      <c r="C9060" s="3"/>
      <c r="D9060" s="3">
        <f t="shared" si="351"/>
        <v>2900</v>
      </c>
      <c r="E9060" s="3"/>
      <c r="F9060" s="3">
        <f t="shared" si="350"/>
        <v>0</v>
      </c>
    </row>
    <row r="9061" spans="1:6" x14ac:dyDescent="0.3">
      <c r="A9061" s="3"/>
      <c r="B9061" s="4"/>
      <c r="C9061" s="3"/>
      <c r="D9061" s="3">
        <f>D9060+100</f>
        <v>3000</v>
      </c>
      <c r="E9061" s="3">
        <v>612</v>
      </c>
      <c r="F9061" s="3">
        <f t="shared" si="350"/>
        <v>349.5735825449006</v>
      </c>
    </row>
    <row r="9062" spans="1:6" x14ac:dyDescent="0.3">
      <c r="A9062" s="3"/>
      <c r="B9062" s="4"/>
      <c r="C9062" s="3"/>
      <c r="D9062" s="3">
        <f t="shared" si="351"/>
        <v>3100</v>
      </c>
      <c r="E9062" s="3">
        <v>621</v>
      </c>
      <c r="F9062" s="3">
        <f t="shared" si="350"/>
        <v>366.5381828742855</v>
      </c>
    </row>
    <row r="9063" spans="1:6" x14ac:dyDescent="0.3">
      <c r="A9063" s="3"/>
      <c r="B9063" s="4"/>
      <c r="C9063" s="3"/>
      <c r="D9063" s="3">
        <f t="shared" si="351"/>
        <v>3200</v>
      </c>
      <c r="E9063" s="3">
        <v>621</v>
      </c>
      <c r="F9063" s="3">
        <f t="shared" si="350"/>
        <v>378.36199522506888</v>
      </c>
    </row>
    <row r="9064" spans="1:6" x14ac:dyDescent="0.3">
      <c r="A9064" s="3"/>
      <c r="B9064" s="4"/>
      <c r="C9064" s="3"/>
      <c r="D9064" s="3">
        <f t="shared" si="351"/>
        <v>3300</v>
      </c>
      <c r="E9064" s="3">
        <v>615</v>
      </c>
      <c r="F9064" s="3">
        <f t="shared" si="350"/>
        <v>386.41589639154455</v>
      </c>
    </row>
    <row r="9065" spans="1:6" x14ac:dyDescent="0.3">
      <c r="A9065" s="3"/>
      <c r="B9065" s="4"/>
      <c r="C9065" s="3"/>
      <c r="D9065" s="3">
        <f t="shared" si="351"/>
        <v>3400</v>
      </c>
      <c r="E9065" s="3">
        <v>606</v>
      </c>
      <c r="F9065" s="3">
        <f t="shared" si="350"/>
        <v>392.2992426337218</v>
      </c>
    </row>
    <row r="9066" spans="1:6" x14ac:dyDescent="0.3">
      <c r="A9066" s="3"/>
      <c r="B9066" s="4"/>
      <c r="C9066" s="3"/>
      <c r="D9066" s="3">
        <f t="shared" si="351"/>
        <v>3500</v>
      </c>
      <c r="E9066" s="3">
        <v>595</v>
      </c>
      <c r="F9066" s="3">
        <f t="shared" si="350"/>
        <v>396.50707279398449</v>
      </c>
    </row>
    <row r="9067" spans="1:6" x14ac:dyDescent="0.3">
      <c r="A9067" s="3"/>
      <c r="B9067" s="4"/>
      <c r="C9067" s="3"/>
      <c r="D9067" s="3">
        <f t="shared" si="351"/>
        <v>3600</v>
      </c>
      <c r="E9067" s="3">
        <v>585</v>
      </c>
      <c r="F9067" s="3">
        <f t="shared" si="350"/>
        <v>400.98146233091546</v>
      </c>
    </row>
    <row r="9068" spans="1:6" x14ac:dyDescent="0.3">
      <c r="A9068" s="3"/>
      <c r="B9068" s="4"/>
      <c r="C9068" s="3"/>
      <c r="D9068" s="3">
        <f t="shared" si="351"/>
        <v>3700</v>
      </c>
      <c r="E9068" s="3">
        <v>582</v>
      </c>
      <c r="F9068" s="3">
        <f t="shared" si="350"/>
        <v>410.00640122668244</v>
      </c>
    </row>
    <row r="9069" spans="1:6" x14ac:dyDescent="0.3">
      <c r="A9069" s="3"/>
      <c r="B9069" s="4"/>
      <c r="C9069" s="3"/>
      <c r="D9069" s="3">
        <f t="shared" si="351"/>
        <v>3800</v>
      </c>
      <c r="E9069" s="3">
        <v>581</v>
      </c>
      <c r="F9069" s="3">
        <f t="shared" si="350"/>
        <v>420.36413700579061</v>
      </c>
    </row>
    <row r="9070" spans="1:6" x14ac:dyDescent="0.3">
      <c r="A9070" s="3"/>
      <c r="B9070" s="4"/>
      <c r="C9070" s="3"/>
      <c r="D9070" s="3">
        <f t="shared" si="351"/>
        <v>3900</v>
      </c>
      <c r="E9070" s="3">
        <v>586</v>
      </c>
      <c r="F9070" s="3">
        <f t="shared" si="350"/>
        <v>435.13914245540082</v>
      </c>
    </row>
    <row r="9071" spans="1:6" x14ac:dyDescent="0.3">
      <c r="A9071" s="3"/>
      <c r="B9071" s="4"/>
      <c r="C9071" s="3"/>
      <c r="D9071" s="3">
        <f t="shared" si="351"/>
        <v>4000</v>
      </c>
      <c r="E9071" s="3">
        <v>595</v>
      </c>
      <c r="F9071" s="3">
        <f t="shared" si="350"/>
        <v>453.15094033598228</v>
      </c>
    </row>
    <row r="9072" spans="1:6" x14ac:dyDescent="0.3">
      <c r="A9072" s="3"/>
      <c r="B9072" s="4"/>
      <c r="C9072" s="3"/>
      <c r="D9072" s="3">
        <f t="shared" si="351"/>
        <v>4100</v>
      </c>
      <c r="E9072" s="3">
        <v>610</v>
      </c>
      <c r="F9072" s="3">
        <f t="shared" si="350"/>
        <v>476.18928646230739</v>
      </c>
    </row>
    <row r="9073" spans="1:6" x14ac:dyDescent="0.3">
      <c r="A9073" s="3"/>
      <c r="B9073" s="4"/>
      <c r="C9073" s="3"/>
      <c r="D9073" s="3">
        <f t="shared" si="351"/>
        <v>4200</v>
      </c>
      <c r="E9073" s="3">
        <v>630</v>
      </c>
      <c r="F9073" s="3">
        <f t="shared" si="350"/>
        <v>503.79722190294501</v>
      </c>
    </row>
    <row r="9074" spans="1:6" x14ac:dyDescent="0.3">
      <c r="A9074" s="3"/>
      <c r="B9074" s="4"/>
      <c r="C9074" s="3"/>
      <c r="D9074" s="3">
        <f t="shared" si="351"/>
        <v>4300</v>
      </c>
      <c r="E9074" s="3">
        <v>648</v>
      </c>
      <c r="F9074" s="3">
        <f t="shared" si="350"/>
        <v>530.52931939167263</v>
      </c>
    </row>
    <row r="9075" spans="1:6" x14ac:dyDescent="0.3">
      <c r="A9075" s="3"/>
      <c r="B9075" s="4"/>
      <c r="C9075" s="3"/>
      <c r="D9075" s="3">
        <f t="shared" si="351"/>
        <v>4400</v>
      </c>
      <c r="E9075" s="3">
        <v>661</v>
      </c>
      <c r="F9075" s="3">
        <f t="shared" si="350"/>
        <v>553.75806507276081</v>
      </c>
    </row>
    <row r="9076" spans="1:6" x14ac:dyDescent="0.3">
      <c r="A9076" s="3"/>
      <c r="B9076" s="4"/>
      <c r="C9076" s="3"/>
      <c r="D9076" s="3">
        <f t="shared" si="351"/>
        <v>4500</v>
      </c>
      <c r="E9076" s="3">
        <v>670</v>
      </c>
      <c r="F9076" s="3">
        <f t="shared" si="350"/>
        <v>574.05465761049857</v>
      </c>
    </row>
    <row r="9077" spans="1:6" x14ac:dyDescent="0.3">
      <c r="A9077" s="3"/>
      <c r="B9077" s="4"/>
      <c r="C9077" s="3"/>
      <c r="D9077" s="3">
        <f t="shared" si="351"/>
        <v>4600</v>
      </c>
      <c r="E9077" s="3">
        <v>676</v>
      </c>
      <c r="F9077" s="3">
        <f t="shared" si="350"/>
        <v>592.06645549108009</v>
      </c>
    </row>
    <row r="9078" spans="1:6" x14ac:dyDescent="0.3">
      <c r="A9078" s="3"/>
      <c r="B9078" s="4"/>
      <c r="C9078" s="3"/>
      <c r="D9078" s="3">
        <f t="shared" si="351"/>
        <v>4700</v>
      </c>
      <c r="E9078" s="3">
        <v>684</v>
      </c>
      <c r="F9078" s="3">
        <f t="shared" si="350"/>
        <v>612.09648865214956</v>
      </c>
    </row>
    <row r="9079" spans="1:6" x14ac:dyDescent="0.3">
      <c r="A9079" s="3"/>
      <c r="B9079" s="4"/>
      <c r="C9079" s="3"/>
      <c r="D9079" s="3">
        <f t="shared" si="351"/>
        <v>4800</v>
      </c>
      <c r="E9079" s="3">
        <v>696</v>
      </c>
      <c r="F9079" s="3">
        <f t="shared" si="350"/>
        <v>636.08683255228971</v>
      </c>
    </row>
    <row r="9080" spans="1:6" x14ac:dyDescent="0.3">
      <c r="A9080" s="3"/>
      <c r="B9080" s="4"/>
      <c r="C9080" s="3"/>
      <c r="D9080" s="3">
        <f t="shared" si="351"/>
        <v>4900</v>
      </c>
      <c r="E9080" s="3">
        <v>711</v>
      </c>
      <c r="F9080" s="3">
        <f t="shared" si="350"/>
        <v>663.33300883887773</v>
      </c>
    </row>
    <row r="9081" spans="1:6" x14ac:dyDescent="0.3">
      <c r="A9081" s="3"/>
      <c r="B9081" s="4"/>
      <c r="C9081" s="3"/>
      <c r="D9081" s="3">
        <f t="shared" si="351"/>
        <v>5000</v>
      </c>
      <c r="E9081" s="3">
        <v>723</v>
      </c>
      <c r="F9081" s="3">
        <f t="shared" si="350"/>
        <v>688.29439046830919</v>
      </c>
    </row>
    <row r="9082" spans="1:6" x14ac:dyDescent="0.3">
      <c r="A9082" s="3"/>
      <c r="B9082" s="4"/>
      <c r="C9082" s="3"/>
      <c r="D9082" s="3">
        <f t="shared" si="351"/>
        <v>5100</v>
      </c>
      <c r="E9082" s="3">
        <v>732</v>
      </c>
      <c r="F9082" s="3">
        <f t="shared" si="350"/>
        <v>710.79961784129796</v>
      </c>
    </row>
    <row r="9083" spans="1:6" x14ac:dyDescent="0.3">
      <c r="A9083" s="3"/>
      <c r="B9083" s="4"/>
      <c r="C9083" s="3"/>
      <c r="D9083" s="3">
        <f t="shared" si="351"/>
        <v>5200</v>
      </c>
      <c r="E9083" s="3">
        <v>739</v>
      </c>
      <c r="F9083" s="3">
        <f t="shared" si="350"/>
        <v>731.66740904332471</v>
      </c>
    </row>
    <row r="9084" spans="1:6" x14ac:dyDescent="0.3">
      <c r="A9084" s="3"/>
      <c r="B9084" s="4"/>
      <c r="C9084" s="3"/>
      <c r="D9084" s="3">
        <f t="shared" si="351"/>
        <v>5300</v>
      </c>
      <c r="E9084" s="3">
        <v>744</v>
      </c>
      <c r="F9084" s="3">
        <f t="shared" si="350"/>
        <v>750.78352434153169</v>
      </c>
    </row>
    <row r="9085" spans="1:6" x14ac:dyDescent="0.3">
      <c r="A9085" s="3"/>
      <c r="B9085" s="4"/>
      <c r="C9085" s="3"/>
      <c r="D9085" s="3">
        <f t="shared" si="351"/>
        <v>5400</v>
      </c>
      <c r="E9085" s="3">
        <v>745</v>
      </c>
      <c r="F9085" s="3">
        <f t="shared" si="350"/>
        <v>765.97740881162053</v>
      </c>
    </row>
    <row r="9086" spans="1:6" x14ac:dyDescent="0.3">
      <c r="A9086" s="3"/>
      <c r="B9086" s="4"/>
      <c r="C9086" s="3"/>
      <c r="D9086" s="3">
        <f t="shared" si="351"/>
        <v>5500</v>
      </c>
      <c r="E9086" s="3">
        <v>744</v>
      </c>
      <c r="F9086" s="3">
        <f t="shared" si="350"/>
        <v>779.11497809026866</v>
      </c>
    </row>
    <row r="9087" spans="1:6" x14ac:dyDescent="0.3">
      <c r="A9087" s="3"/>
      <c r="B9087" s="4"/>
      <c r="C9087" s="3"/>
      <c r="D9087" s="3">
        <f t="shared" si="351"/>
        <v>5600</v>
      </c>
      <c r="E9087" s="3">
        <v>741</v>
      </c>
      <c r="F9087" s="3">
        <f t="shared" si="350"/>
        <v>790.08199244461844</v>
      </c>
    </row>
    <row r="9088" spans="1:6" x14ac:dyDescent="0.3">
      <c r="A9088" s="3"/>
      <c r="B9088" s="4"/>
      <c r="C9088" s="3"/>
      <c r="D9088" s="3">
        <f t="shared" si="351"/>
        <v>5700</v>
      </c>
      <c r="E9088" s="3">
        <v>739</v>
      </c>
      <c r="F9088" s="3">
        <f t="shared" si="350"/>
        <v>802.02004452825963</v>
      </c>
    </row>
    <row r="9089" spans="1:6" x14ac:dyDescent="0.3">
      <c r="A9089" s="3"/>
      <c r="B9089" s="4"/>
      <c r="C9089" s="3"/>
      <c r="D9089" s="3">
        <f t="shared" si="351"/>
        <v>5800</v>
      </c>
      <c r="E9089" s="3">
        <v>734</v>
      </c>
      <c r="F9089" s="3">
        <f t="shared" si="350"/>
        <v>810.56898453711926</v>
      </c>
    </row>
    <row r="9090" spans="1:6" x14ac:dyDescent="0.3">
      <c r="A9090" s="3"/>
      <c r="B9090" s="4"/>
      <c r="C9090" s="3"/>
      <c r="D9090" s="3">
        <f t="shared" si="351"/>
        <v>5900</v>
      </c>
      <c r="E9090" s="3">
        <v>730</v>
      </c>
      <c r="F9090" s="3">
        <f t="shared" si="350"/>
        <v>820.05088236431754</v>
      </c>
    </row>
    <row r="9091" spans="1:6" x14ac:dyDescent="0.3">
      <c r="A9091" s="3"/>
      <c r="B9091" s="4"/>
      <c r="C9091" s="3"/>
      <c r="D9091" s="3">
        <f t="shared" si="351"/>
        <v>6000</v>
      </c>
      <c r="E9091" s="3">
        <v>724</v>
      </c>
      <c r="F9091" s="3">
        <f t="shared" si="350"/>
        <v>827.09566589054918</v>
      </c>
    </row>
    <row r="9092" spans="1:6" x14ac:dyDescent="0.3">
      <c r="A9092" s="3"/>
      <c r="B9092" s="4"/>
      <c r="C9092" s="3"/>
      <c r="D9092" s="3">
        <f t="shared" si="351"/>
        <v>6100</v>
      </c>
      <c r="E9092" s="3">
        <v>717</v>
      </c>
      <c r="F9092" s="3">
        <f t="shared" si="350"/>
        <v>832.75053266701082</v>
      </c>
    </row>
    <row r="9093" spans="1:6" x14ac:dyDescent="0.3">
      <c r="A9093" s="3"/>
      <c r="B9093" s="4"/>
      <c r="C9093" s="3"/>
      <c r="D9093" s="3">
        <f t="shared" si="351"/>
        <v>6200</v>
      </c>
      <c r="E9093" s="3">
        <v>711</v>
      </c>
      <c r="F9093" s="3">
        <f t="shared" si="350"/>
        <v>839.31931730633482</v>
      </c>
    </row>
    <row r="9094" spans="1:6" x14ac:dyDescent="0.3">
      <c r="A9094" s="3"/>
      <c r="B9094" s="4"/>
      <c r="C9094" s="3"/>
      <c r="D9094" s="3">
        <f t="shared" si="351"/>
        <v>6300</v>
      </c>
      <c r="E9094" s="3">
        <v>703</v>
      </c>
      <c r="F9094" s="3">
        <f t="shared" si="350"/>
        <v>843.26058808992934</v>
      </c>
    </row>
    <row r="9095" spans="1:6" x14ac:dyDescent="0.3">
      <c r="A9095" s="3"/>
      <c r="B9095" s="4"/>
      <c r="C9095" s="3"/>
      <c r="D9095" s="3">
        <f t="shared" si="351"/>
        <v>6400</v>
      </c>
      <c r="E9095" s="3">
        <v>696</v>
      </c>
      <c r="F9095" s="3">
        <f t="shared" si="350"/>
        <v>848.11577673638635</v>
      </c>
    </row>
    <row r="9096" spans="1:6" x14ac:dyDescent="0.3">
      <c r="A9096" s="3"/>
      <c r="B9096" s="4"/>
      <c r="C9096" s="3"/>
      <c r="D9096" s="3">
        <f t="shared" si="351"/>
        <v>6500</v>
      </c>
      <c r="E9096" s="3">
        <v>688</v>
      </c>
      <c r="F9096" s="3">
        <f t="shared" si="350"/>
        <v>851.46680890021537</v>
      </c>
    </row>
    <row r="9097" spans="1:6" x14ac:dyDescent="0.3">
      <c r="A9097" s="3"/>
      <c r="B9097" s="4"/>
      <c r="C9097" s="3"/>
      <c r="D9097" s="3">
        <f t="shared" si="351"/>
        <v>6600</v>
      </c>
      <c r="E9097" s="3">
        <v>679</v>
      </c>
      <c r="F9097" s="3">
        <f t="shared" si="350"/>
        <v>853.25656471498792</v>
      </c>
    </row>
    <row r="9098" spans="1:6" x14ac:dyDescent="0.3">
      <c r="A9098" s="3"/>
      <c r="B9098" s="4"/>
      <c r="C9098" s="3"/>
      <c r="D9098" s="3">
        <f t="shared" si="351"/>
        <v>6700</v>
      </c>
      <c r="E9098" s="3">
        <v>670</v>
      </c>
      <c r="F9098" s="3">
        <f t="shared" si="350"/>
        <v>854.70360133118686</v>
      </c>
    </row>
    <row r="9099" spans="1:6" x14ac:dyDescent="0.3">
      <c r="A9099" s="3"/>
      <c r="B9099" s="4"/>
      <c r="C9099" s="3"/>
      <c r="D9099" s="3">
        <f t="shared" si="351"/>
        <v>6800</v>
      </c>
      <c r="E9099" s="3">
        <v>661</v>
      </c>
      <c r="F9099" s="3">
        <f t="shared" si="350"/>
        <v>855.8079187488122</v>
      </c>
    </row>
    <row r="9100" spans="1:6" x14ac:dyDescent="0.3">
      <c r="A9100" s="3"/>
      <c r="B9100" s="4"/>
      <c r="C9100" s="3"/>
      <c r="D9100" s="3">
        <f t="shared" si="351"/>
        <v>6900</v>
      </c>
      <c r="E9100" s="3">
        <v>651</v>
      </c>
      <c r="F9100" s="3">
        <f t="shared" si="350"/>
        <v>855.25576003999947</v>
      </c>
    </row>
    <row r="9101" spans="1:6" x14ac:dyDescent="0.3">
      <c r="A9101" s="3"/>
      <c r="B9101" s="4"/>
      <c r="C9101" s="3"/>
      <c r="D9101" s="3">
        <f t="shared" si="351"/>
        <v>7000</v>
      </c>
      <c r="E9101" s="3">
        <v>650</v>
      </c>
      <c r="F9101" s="3">
        <f t="shared" si="350"/>
        <v>866.31797417173084</v>
      </c>
    </row>
    <row r="9102" spans="1:6" ht="28.8" x14ac:dyDescent="0.3">
      <c r="A9102" s="3"/>
      <c r="B9102" s="4" t="s">
        <v>49</v>
      </c>
      <c r="C9102" s="3" t="s">
        <v>95</v>
      </c>
      <c r="D9102" s="3" t="s">
        <v>272</v>
      </c>
      <c r="E9102" s="3">
        <v>3.59</v>
      </c>
    </row>
    <row r="9103" spans="1:6" x14ac:dyDescent="0.3">
      <c r="A9103" s="3"/>
      <c r="B9103" s="4"/>
      <c r="C9103" s="3">
        <v>11.46</v>
      </c>
      <c r="D9103" s="3" t="s">
        <v>273</v>
      </c>
      <c r="E9103" s="3">
        <v>4.375</v>
      </c>
    </row>
    <row r="9104" spans="1:6" x14ac:dyDescent="0.3">
      <c r="A9104" s="3"/>
      <c r="B9104" s="4"/>
      <c r="C9104" s="3"/>
      <c r="D9104" s="4" t="s">
        <v>274</v>
      </c>
      <c r="E9104" s="3">
        <v>2.2999999999999998</v>
      </c>
    </row>
    <row r="9105" spans="1:6" x14ac:dyDescent="0.3">
      <c r="A9105" s="3"/>
      <c r="B9105" s="4"/>
      <c r="C9105" s="3"/>
      <c r="D9105" s="4" t="s">
        <v>275</v>
      </c>
      <c r="E9105" s="3">
        <v>266</v>
      </c>
    </row>
    <row r="9106" spans="1:6" x14ac:dyDescent="0.3">
      <c r="A9106" s="3"/>
      <c r="B9106" s="4"/>
      <c r="C9106" s="3"/>
      <c r="D9106" s="4" t="s">
        <v>276</v>
      </c>
      <c r="E9106" s="3">
        <v>0.76</v>
      </c>
    </row>
    <row r="9107" spans="1:6" ht="28.8" x14ac:dyDescent="0.3">
      <c r="A9107" s="3"/>
      <c r="B9107" s="4"/>
      <c r="C9107" s="3"/>
      <c r="D9107" s="4" t="s">
        <v>277</v>
      </c>
      <c r="E9107" s="3">
        <v>432</v>
      </c>
    </row>
    <row r="9108" spans="1:6" x14ac:dyDescent="0.3">
      <c r="A9108" s="3"/>
      <c r="B9108" s="4"/>
      <c r="C9108" s="3"/>
      <c r="D9108" s="3">
        <v>2500</v>
      </c>
      <c r="E9108" s="3"/>
      <c r="F9108" s="3">
        <f>E9108*D9108*2*PI()/60/550</f>
        <v>0</v>
      </c>
    </row>
    <row r="9109" spans="1:6" x14ac:dyDescent="0.3">
      <c r="A9109" s="3"/>
      <c r="B9109" s="4"/>
      <c r="C9109" s="3"/>
      <c r="D9109" s="3">
        <f>2600</f>
        <v>2600</v>
      </c>
      <c r="E9109" s="3"/>
      <c r="F9109" s="3">
        <f t="shared" ref="F9109:F9153" si="352">E9109*D9109*2*PI()/60/550</f>
        <v>0</v>
      </c>
    </row>
    <row r="9110" spans="1:6" x14ac:dyDescent="0.3">
      <c r="A9110" s="3"/>
      <c r="B9110" s="4"/>
      <c r="C9110" s="3"/>
      <c r="D9110" s="3">
        <f t="shared" ref="D9110:D9153" si="353">D9109+100</f>
        <v>2700</v>
      </c>
      <c r="E9110" s="3"/>
      <c r="F9110" s="3">
        <f t="shared" si="352"/>
        <v>0</v>
      </c>
    </row>
    <row r="9111" spans="1:6" x14ac:dyDescent="0.3">
      <c r="A9111" s="3"/>
      <c r="B9111" s="4"/>
      <c r="C9111" s="3"/>
      <c r="D9111" s="3">
        <f t="shared" si="353"/>
        <v>2800</v>
      </c>
      <c r="E9111" s="3"/>
      <c r="F9111" s="3">
        <f t="shared" si="352"/>
        <v>0</v>
      </c>
    </row>
    <row r="9112" spans="1:6" x14ac:dyDescent="0.3">
      <c r="A9112" s="3"/>
      <c r="B9112" s="4"/>
      <c r="C9112" s="3"/>
      <c r="D9112" s="3">
        <f t="shared" si="353"/>
        <v>2900</v>
      </c>
      <c r="E9112" s="3"/>
      <c r="F9112" s="3">
        <f t="shared" si="352"/>
        <v>0</v>
      </c>
    </row>
    <row r="9113" spans="1:6" x14ac:dyDescent="0.3">
      <c r="A9113" s="3"/>
      <c r="B9113" s="4"/>
      <c r="C9113" s="3"/>
      <c r="D9113" s="3">
        <f>D9112+100</f>
        <v>3000</v>
      </c>
      <c r="E9113" s="3">
        <v>479</v>
      </c>
      <c r="F9113" s="3">
        <f t="shared" si="352"/>
        <v>273.60416019445648</v>
      </c>
    </row>
    <row r="9114" spans="1:6" x14ac:dyDescent="0.3">
      <c r="A9114" s="3"/>
      <c r="B9114" s="4"/>
      <c r="C9114" s="3"/>
      <c r="D9114" s="3">
        <f t="shared" si="353"/>
        <v>3100</v>
      </c>
      <c r="E9114" s="3">
        <v>472</v>
      </c>
      <c r="F9114" s="3">
        <f t="shared" si="352"/>
        <v>278.59262852924758</v>
      </c>
    </row>
    <row r="9115" spans="1:6" x14ac:dyDescent="0.3">
      <c r="A9115" s="3"/>
      <c r="B9115" s="4"/>
      <c r="C9115" s="3"/>
      <c r="D9115" s="3">
        <f t="shared" si="353"/>
        <v>3200</v>
      </c>
      <c r="E9115" s="3">
        <v>456</v>
      </c>
      <c r="F9115" s="3">
        <f t="shared" si="352"/>
        <v>277.8310303101955</v>
      </c>
    </row>
    <row r="9116" spans="1:6" x14ac:dyDescent="0.3">
      <c r="A9116" s="3"/>
      <c r="B9116" s="4"/>
      <c r="C9116" s="3"/>
      <c r="D9116" s="3">
        <f t="shared" si="353"/>
        <v>3300</v>
      </c>
      <c r="E9116" s="3">
        <v>440</v>
      </c>
      <c r="F9116" s="3">
        <f t="shared" si="352"/>
        <v>276.46015351590182</v>
      </c>
    </row>
    <row r="9117" spans="1:6" x14ac:dyDescent="0.3">
      <c r="A9117" s="3"/>
      <c r="B9117" s="4"/>
      <c r="C9117" s="3"/>
      <c r="D9117" s="3">
        <f t="shared" si="353"/>
        <v>3400</v>
      </c>
      <c r="E9117" s="3">
        <v>421</v>
      </c>
      <c r="F9117" s="3">
        <f t="shared" si="352"/>
        <v>272.53792268778363</v>
      </c>
    </row>
    <row r="9118" spans="1:6" x14ac:dyDescent="0.3">
      <c r="A9118" s="3"/>
      <c r="B9118" s="4"/>
      <c r="C9118" s="3"/>
      <c r="D9118" s="3">
        <f t="shared" si="353"/>
        <v>3500</v>
      </c>
      <c r="E9118" s="3">
        <v>415</v>
      </c>
      <c r="F9118" s="3">
        <f t="shared" si="352"/>
        <v>276.5553532932833</v>
      </c>
    </row>
    <row r="9119" spans="1:6" x14ac:dyDescent="0.3">
      <c r="A9119" s="3"/>
      <c r="B9119" s="4"/>
      <c r="C9119" s="3"/>
      <c r="D9119" s="3">
        <f t="shared" si="353"/>
        <v>3600</v>
      </c>
      <c r="E9119" s="3">
        <v>414</v>
      </c>
      <c r="F9119" s="3">
        <f t="shared" si="352"/>
        <v>283.77149641880169</v>
      </c>
    </row>
    <row r="9120" spans="1:6" x14ac:dyDescent="0.3">
      <c r="A9120" s="3"/>
      <c r="B9120" s="4"/>
      <c r="C9120" s="3"/>
      <c r="D9120" s="3">
        <f t="shared" si="353"/>
        <v>3700</v>
      </c>
      <c r="E9120" s="3">
        <v>420</v>
      </c>
      <c r="F9120" s="3">
        <f t="shared" si="352"/>
        <v>295.88090810172957</v>
      </c>
    </row>
    <row r="9121" spans="1:6" x14ac:dyDescent="0.3">
      <c r="A9121" s="3"/>
      <c r="B9121" s="4"/>
      <c r="C9121" s="3"/>
      <c r="D9121" s="3">
        <f t="shared" si="353"/>
        <v>3800</v>
      </c>
      <c r="E9121" s="3">
        <v>433</v>
      </c>
      <c r="F9121" s="3">
        <f t="shared" si="352"/>
        <v>313.28342740706938</v>
      </c>
    </row>
    <row r="9122" spans="1:6" x14ac:dyDescent="0.3">
      <c r="A9122" s="3"/>
      <c r="B9122" s="4"/>
      <c r="C9122" s="3"/>
      <c r="D9122" s="3">
        <f t="shared" si="353"/>
        <v>3900</v>
      </c>
      <c r="E9122" s="3">
        <v>460</v>
      </c>
      <c r="F9122" s="3">
        <f t="shared" si="352"/>
        <v>341.57680124485381</v>
      </c>
    </row>
    <row r="9123" spans="1:6" x14ac:dyDescent="0.3">
      <c r="A9123" s="3"/>
      <c r="B9123" s="4"/>
      <c r="C9123" s="3"/>
      <c r="D9123" s="3">
        <f t="shared" si="353"/>
        <v>4000</v>
      </c>
      <c r="E9123" s="3">
        <v>487</v>
      </c>
      <c r="F9123" s="3">
        <f t="shared" si="352"/>
        <v>370.89833267835866</v>
      </c>
    </row>
    <row r="9124" spans="1:6" x14ac:dyDescent="0.3">
      <c r="A9124" s="3"/>
      <c r="B9124" s="4"/>
      <c r="C9124" s="3"/>
      <c r="D9124" s="3">
        <f t="shared" si="353"/>
        <v>4100</v>
      </c>
      <c r="E9124" s="3">
        <v>514</v>
      </c>
      <c r="F9124" s="3">
        <f t="shared" si="352"/>
        <v>401.24802170758363</v>
      </c>
    </row>
    <row r="9125" spans="1:6" x14ac:dyDescent="0.3">
      <c r="A9125" s="3"/>
      <c r="B9125" s="4"/>
      <c r="C9125" s="3"/>
      <c r="D9125" s="3">
        <f t="shared" si="353"/>
        <v>4200</v>
      </c>
      <c r="E9125" s="3">
        <v>536</v>
      </c>
      <c r="F9125" s="3">
        <f t="shared" si="352"/>
        <v>428.62747768250557</v>
      </c>
    </row>
    <row r="9126" spans="1:6" x14ac:dyDescent="0.3">
      <c r="A9126" s="3"/>
      <c r="B9126" s="4"/>
      <c r="C9126" s="3"/>
      <c r="D9126" s="3">
        <f t="shared" si="353"/>
        <v>4300</v>
      </c>
      <c r="E9126" s="3">
        <v>553</v>
      </c>
      <c r="F9126" s="3">
        <f t="shared" si="352"/>
        <v>452.75110127097997</v>
      </c>
    </row>
    <row r="9127" spans="1:6" x14ac:dyDescent="0.3">
      <c r="A9127" s="3"/>
      <c r="B9127" s="4"/>
      <c r="C9127" s="3"/>
      <c r="D9127" s="3">
        <f t="shared" si="353"/>
        <v>4400</v>
      </c>
      <c r="E9127" s="3">
        <v>564</v>
      </c>
      <c r="F9127" s="3">
        <f t="shared" si="352"/>
        <v>472.49553509990488</v>
      </c>
    </row>
    <row r="9128" spans="1:6" x14ac:dyDescent="0.3">
      <c r="A9128" s="3"/>
      <c r="B9128" s="4"/>
      <c r="C9128" s="3"/>
      <c r="D9128" s="3">
        <f t="shared" si="353"/>
        <v>4500</v>
      </c>
      <c r="E9128" s="3">
        <v>573</v>
      </c>
      <c r="F9128" s="3">
        <f t="shared" si="352"/>
        <v>490.94525195644133</v>
      </c>
    </row>
    <row r="9129" spans="1:6" x14ac:dyDescent="0.3">
      <c r="A9129" s="3"/>
      <c r="B9129" s="4"/>
      <c r="C9129" s="3"/>
      <c r="D9129" s="3">
        <f t="shared" si="353"/>
        <v>4600</v>
      </c>
      <c r="E9129" s="3">
        <v>581</v>
      </c>
      <c r="F9129" s="3">
        <f t="shared" si="352"/>
        <v>508.86185005964131</v>
      </c>
    </row>
    <row r="9130" spans="1:6" x14ac:dyDescent="0.3">
      <c r="A9130" s="3"/>
      <c r="B9130" s="4"/>
      <c r="C9130" s="3"/>
      <c r="D9130" s="3">
        <f t="shared" si="353"/>
        <v>4700</v>
      </c>
      <c r="E9130" s="3">
        <v>589</v>
      </c>
      <c r="F9130" s="3">
        <f t="shared" si="352"/>
        <v>527.08308745046213</v>
      </c>
    </row>
    <row r="9131" spans="1:6" x14ac:dyDescent="0.3">
      <c r="A9131" s="3"/>
      <c r="B9131" s="4"/>
      <c r="C9131" s="3"/>
      <c r="D9131" s="3">
        <f t="shared" si="353"/>
        <v>4800</v>
      </c>
      <c r="E9131" s="3">
        <v>595</v>
      </c>
      <c r="F9131" s="3">
        <f t="shared" si="352"/>
        <v>543.78112840317874</v>
      </c>
    </row>
    <row r="9132" spans="1:6" x14ac:dyDescent="0.3">
      <c r="A9132" s="3"/>
      <c r="B9132" s="4"/>
      <c r="C9132" s="3"/>
      <c r="D9132" s="3">
        <f t="shared" si="353"/>
        <v>4900</v>
      </c>
      <c r="E9132" s="3">
        <v>599</v>
      </c>
      <c r="F9132" s="3">
        <f t="shared" si="352"/>
        <v>558.84173318493333</v>
      </c>
    </row>
    <row r="9133" spans="1:6" x14ac:dyDescent="0.3">
      <c r="A9133" s="3"/>
      <c r="B9133" s="4"/>
      <c r="C9133" s="3"/>
      <c r="D9133" s="3">
        <f t="shared" si="353"/>
        <v>5000</v>
      </c>
      <c r="E9133" s="3">
        <v>600</v>
      </c>
      <c r="F9133" s="3">
        <f t="shared" si="352"/>
        <v>571.19866428905323</v>
      </c>
    </row>
    <row r="9134" spans="1:6" x14ac:dyDescent="0.3">
      <c r="A9134" s="3"/>
      <c r="B9134" s="4"/>
      <c r="C9134" s="3"/>
      <c r="D9134" s="3">
        <f t="shared" si="353"/>
        <v>5100</v>
      </c>
      <c r="E9134" s="3">
        <v>602</v>
      </c>
      <c r="F9134" s="3">
        <f t="shared" si="352"/>
        <v>584.56471303341721</v>
      </c>
    </row>
    <row r="9135" spans="1:6" x14ac:dyDescent="0.3">
      <c r="A9135" s="3"/>
      <c r="B9135" s="4"/>
      <c r="C9135" s="3"/>
      <c r="D9135" s="3">
        <f t="shared" si="353"/>
        <v>5200</v>
      </c>
      <c r="E9135" s="3">
        <v>604</v>
      </c>
      <c r="F9135" s="3">
        <f t="shared" si="352"/>
        <v>598.00692159968617</v>
      </c>
    </row>
    <row r="9136" spans="1:6" x14ac:dyDescent="0.3">
      <c r="A9136" s="3"/>
      <c r="B9136" s="4"/>
      <c r="C9136" s="3"/>
      <c r="D9136" s="3">
        <f t="shared" si="353"/>
        <v>5300</v>
      </c>
      <c r="E9136" s="3">
        <v>607</v>
      </c>
      <c r="F9136" s="3">
        <f t="shared" si="352"/>
        <v>612.53440762810442</v>
      </c>
    </row>
    <row r="9137" spans="1:6" x14ac:dyDescent="0.3">
      <c r="A9137" s="3"/>
      <c r="B9137" s="4"/>
      <c r="C9137" s="3"/>
      <c r="D9137" s="3">
        <f t="shared" si="353"/>
        <v>5400</v>
      </c>
      <c r="E9137" s="3">
        <v>611</v>
      </c>
      <c r="F9137" s="3">
        <f t="shared" si="352"/>
        <v>628.20429098510078</v>
      </c>
    </row>
    <row r="9138" spans="1:6" x14ac:dyDescent="0.3">
      <c r="A9138" s="3"/>
      <c r="B9138" s="4"/>
      <c r="C9138" s="3"/>
      <c r="D9138" s="3">
        <f t="shared" si="353"/>
        <v>5500</v>
      </c>
      <c r="E9138" s="3">
        <v>612</v>
      </c>
      <c r="F9138" s="3">
        <f t="shared" si="352"/>
        <v>640.88490133231778</v>
      </c>
    </row>
    <row r="9139" spans="1:6" x14ac:dyDescent="0.3">
      <c r="A9139" s="3"/>
      <c r="B9139" s="4"/>
      <c r="C9139" s="3"/>
      <c r="D9139" s="3">
        <f t="shared" si="353"/>
        <v>5600</v>
      </c>
      <c r="E9139" s="3">
        <v>613</v>
      </c>
      <c r="F9139" s="3">
        <f t="shared" si="352"/>
        <v>653.60359159048744</v>
      </c>
    </row>
    <row r="9140" spans="1:6" x14ac:dyDescent="0.3">
      <c r="A9140" s="3"/>
      <c r="B9140" s="4"/>
      <c r="C9140" s="3"/>
      <c r="D9140" s="3">
        <f t="shared" si="353"/>
        <v>5700</v>
      </c>
      <c r="E9140" s="3">
        <v>611</v>
      </c>
      <c r="F9140" s="3">
        <f t="shared" si="352"/>
        <v>663.10452937316188</v>
      </c>
    </row>
    <row r="9141" spans="1:6" x14ac:dyDescent="0.3">
      <c r="A9141" s="3"/>
      <c r="B9141" s="4"/>
      <c r="C9141" s="3"/>
      <c r="D9141" s="3">
        <f t="shared" si="353"/>
        <v>5800</v>
      </c>
      <c r="E9141" s="3">
        <v>607</v>
      </c>
      <c r="F9141" s="3">
        <f t="shared" si="352"/>
        <v>670.32067249868032</v>
      </c>
    </row>
    <row r="9142" spans="1:6" x14ac:dyDescent="0.3">
      <c r="A9142" s="3"/>
      <c r="B9142" s="4"/>
      <c r="C9142" s="3"/>
      <c r="D9142" s="3">
        <f t="shared" si="353"/>
        <v>5900</v>
      </c>
      <c r="E9142" s="3">
        <v>603</v>
      </c>
      <c r="F9142" s="3">
        <f t="shared" si="352"/>
        <v>677.38449598038835</v>
      </c>
    </row>
    <row r="9143" spans="1:6" x14ac:dyDescent="0.3">
      <c r="A9143" s="3"/>
      <c r="B9143" s="4"/>
      <c r="C9143" s="3"/>
      <c r="D9143" s="3">
        <f t="shared" si="353"/>
        <v>6000</v>
      </c>
      <c r="E9143" s="3">
        <v>597</v>
      </c>
      <c r="F9143" s="3">
        <f t="shared" si="352"/>
        <v>682.01120516112962</v>
      </c>
    </row>
    <row r="9144" spans="1:6" x14ac:dyDescent="0.3">
      <c r="A9144" s="3"/>
      <c r="B9144" s="4"/>
      <c r="C9144" s="3"/>
      <c r="D9144" s="3">
        <f t="shared" si="353"/>
        <v>6100</v>
      </c>
      <c r="E9144" s="3">
        <v>591</v>
      </c>
      <c r="F9144" s="3">
        <f t="shared" si="352"/>
        <v>686.40943487615539</v>
      </c>
    </row>
    <row r="9145" spans="1:6" x14ac:dyDescent="0.3">
      <c r="A9145" s="3"/>
      <c r="B9145" s="4"/>
      <c r="C9145" s="3"/>
      <c r="D9145" s="3">
        <f t="shared" si="353"/>
        <v>6200</v>
      </c>
      <c r="E9145" s="3">
        <v>586</v>
      </c>
      <c r="F9145" s="3">
        <f t="shared" si="352"/>
        <v>691.75966236499619</v>
      </c>
    </row>
    <row r="9146" spans="1:6" x14ac:dyDescent="0.3">
      <c r="A9146" s="3"/>
      <c r="B9146" s="4"/>
      <c r="C9146" s="3"/>
      <c r="D9146" s="3">
        <f t="shared" si="353"/>
        <v>6300</v>
      </c>
      <c r="E9146" s="3">
        <v>581</v>
      </c>
      <c r="F9146" s="3">
        <f t="shared" si="352"/>
        <v>696.91949029907391</v>
      </c>
    </row>
    <row r="9147" spans="1:6" x14ac:dyDescent="0.3">
      <c r="A9147" s="3"/>
      <c r="B9147" s="4"/>
      <c r="C9147" s="3"/>
      <c r="D9147" s="3">
        <f t="shared" si="353"/>
        <v>6400</v>
      </c>
      <c r="E9147" s="3">
        <v>577</v>
      </c>
      <c r="F9147" s="3">
        <f t="shared" si="352"/>
        <v>703.107475828872</v>
      </c>
    </row>
    <row r="9148" spans="1:6" x14ac:dyDescent="0.3">
      <c r="A9148" s="3"/>
      <c r="B9148" s="4"/>
      <c r="C9148" s="3"/>
      <c r="D9148" s="3">
        <f t="shared" si="353"/>
        <v>6500</v>
      </c>
      <c r="E9148" s="3">
        <v>568</v>
      </c>
      <c r="F9148" s="3">
        <f t="shared" si="352"/>
        <v>702.95515618506158</v>
      </c>
    </row>
    <row r="9149" spans="1:6" x14ac:dyDescent="0.3">
      <c r="A9149" s="3"/>
      <c r="B9149" s="4"/>
      <c r="C9149" s="3"/>
      <c r="D9149" s="3">
        <f t="shared" si="353"/>
        <v>6600</v>
      </c>
      <c r="E9149" s="3">
        <v>561</v>
      </c>
      <c r="F9149" s="3">
        <f t="shared" si="352"/>
        <v>704.97339146554953</v>
      </c>
    </row>
    <row r="9150" spans="1:6" x14ac:dyDescent="0.3">
      <c r="A9150" s="3"/>
      <c r="B9150" s="4"/>
      <c r="C9150" s="3"/>
      <c r="D9150" s="3">
        <f t="shared" si="353"/>
        <v>6700</v>
      </c>
      <c r="E9150" s="3">
        <v>553</v>
      </c>
      <c r="F9150" s="3">
        <f t="shared" si="352"/>
        <v>705.44939035245704</v>
      </c>
    </row>
    <row r="9151" spans="1:6" x14ac:dyDescent="0.3">
      <c r="A9151" s="3"/>
      <c r="B9151" s="4"/>
      <c r="C9151" s="3"/>
      <c r="D9151" s="3">
        <f t="shared" si="353"/>
        <v>6800</v>
      </c>
      <c r="E9151" s="3">
        <v>546</v>
      </c>
      <c r="F9151" s="3">
        <f t="shared" si="352"/>
        <v>706.91546692413237</v>
      </c>
    </row>
    <row r="9152" spans="1:6" x14ac:dyDescent="0.3">
      <c r="A9152" s="3"/>
      <c r="B9152" s="4"/>
      <c r="C9152" s="3"/>
      <c r="D9152" s="3">
        <f t="shared" si="353"/>
        <v>6900</v>
      </c>
      <c r="E9152" s="3">
        <v>537</v>
      </c>
      <c r="F9152" s="3">
        <f t="shared" si="352"/>
        <v>705.4874702634097</v>
      </c>
    </row>
    <row r="9153" spans="1:6" x14ac:dyDescent="0.3">
      <c r="A9153" s="3"/>
      <c r="B9153" s="4"/>
      <c r="C9153" s="3"/>
      <c r="D9153" s="3">
        <f t="shared" si="353"/>
        <v>7000</v>
      </c>
      <c r="E9153" s="3">
        <v>529</v>
      </c>
      <c r="F9153" s="3">
        <f t="shared" si="352"/>
        <v>705.04955128745473</v>
      </c>
    </row>
    <row r="9154" spans="1:6" ht="28.8" x14ac:dyDescent="0.3">
      <c r="A9154" s="3"/>
      <c r="B9154" s="4" t="s">
        <v>49</v>
      </c>
      <c r="C9154" s="3" t="s">
        <v>72</v>
      </c>
      <c r="D9154" s="3" t="s">
        <v>272</v>
      </c>
      <c r="E9154" s="3">
        <v>3.7919999999999998</v>
      </c>
    </row>
    <row r="9155" spans="1:6" x14ac:dyDescent="0.3">
      <c r="A9155" s="3"/>
      <c r="B9155" s="4"/>
      <c r="C9155" s="3">
        <v>10.9</v>
      </c>
      <c r="D9155" s="3" t="s">
        <v>273</v>
      </c>
      <c r="E9155" s="3">
        <v>4.0709999999999997</v>
      </c>
    </row>
    <row r="9156" spans="1:6" x14ac:dyDescent="0.3">
      <c r="A9156" s="3"/>
      <c r="B9156" s="4"/>
      <c r="C9156" s="3"/>
      <c r="D9156" s="4" t="s">
        <v>274</v>
      </c>
      <c r="E9156" s="3">
        <v>2.08</v>
      </c>
    </row>
    <row r="9157" spans="1:6" x14ac:dyDescent="0.3">
      <c r="A9157" s="3"/>
      <c r="B9157" s="4"/>
      <c r="C9157" s="3"/>
      <c r="D9157" s="4" t="s">
        <v>275</v>
      </c>
      <c r="E9157" s="3">
        <v>255</v>
      </c>
    </row>
    <row r="9158" spans="1:6" x14ac:dyDescent="0.3">
      <c r="A9158" s="3"/>
      <c r="B9158" s="4"/>
      <c r="C9158" s="3"/>
      <c r="D9158" s="4" t="s">
        <v>276</v>
      </c>
      <c r="E9158" s="3">
        <v>0.68500000000000005</v>
      </c>
    </row>
    <row r="9159" spans="1:6" ht="28.8" x14ac:dyDescent="0.3">
      <c r="A9159" s="3"/>
      <c r="B9159" s="4"/>
      <c r="C9159" s="3"/>
      <c r="D9159" s="4" t="s">
        <v>277</v>
      </c>
      <c r="E9159" s="3">
        <v>395</v>
      </c>
    </row>
    <row r="9160" spans="1:6" x14ac:dyDescent="0.3">
      <c r="A9160" s="3"/>
      <c r="B9160" s="4"/>
      <c r="C9160" s="3"/>
      <c r="D9160" s="3">
        <v>2500</v>
      </c>
      <c r="E9160" s="3"/>
      <c r="F9160" s="3">
        <f>E9160*D9160*2*PI()/60/550</f>
        <v>0</v>
      </c>
    </row>
    <row r="9161" spans="1:6" x14ac:dyDescent="0.3">
      <c r="A9161" s="3"/>
      <c r="B9161" s="4"/>
      <c r="C9161" s="3"/>
      <c r="D9161" s="3">
        <f>2600</f>
        <v>2600</v>
      </c>
      <c r="E9161" s="3"/>
      <c r="F9161" s="3">
        <f t="shared" ref="F9161:F9205" si="354">E9161*D9161*2*PI()/60/550</f>
        <v>0</v>
      </c>
    </row>
    <row r="9162" spans="1:6" x14ac:dyDescent="0.3">
      <c r="A9162" s="3"/>
      <c r="B9162" s="4"/>
      <c r="C9162" s="3"/>
      <c r="D9162" s="3">
        <f t="shared" ref="D9162:D9205" si="355">D9161+100</f>
        <v>2700</v>
      </c>
      <c r="E9162" s="3"/>
      <c r="F9162" s="3">
        <f t="shared" si="354"/>
        <v>0</v>
      </c>
    </row>
    <row r="9163" spans="1:6" x14ac:dyDescent="0.3">
      <c r="A9163" s="3"/>
      <c r="B9163" s="4"/>
      <c r="C9163" s="3"/>
      <c r="D9163" s="3">
        <f t="shared" si="355"/>
        <v>2800</v>
      </c>
      <c r="E9163" s="3"/>
      <c r="F9163" s="3">
        <f t="shared" si="354"/>
        <v>0</v>
      </c>
    </row>
    <row r="9164" spans="1:6" x14ac:dyDescent="0.3">
      <c r="A9164" s="3"/>
      <c r="B9164" s="4"/>
      <c r="C9164" s="3"/>
      <c r="D9164" s="3">
        <f t="shared" si="355"/>
        <v>2900</v>
      </c>
      <c r="E9164" s="3"/>
      <c r="F9164" s="3">
        <f t="shared" si="354"/>
        <v>0</v>
      </c>
    </row>
    <row r="9165" spans="1:6" x14ac:dyDescent="0.3">
      <c r="A9165" s="3"/>
      <c r="B9165" s="4"/>
      <c r="C9165" s="3"/>
      <c r="D9165" s="3">
        <f>D9164+100</f>
        <v>3000</v>
      </c>
      <c r="E9165" s="3">
        <v>441</v>
      </c>
      <c r="F9165" s="3">
        <f t="shared" si="354"/>
        <v>251.89861095147251</v>
      </c>
    </row>
    <row r="9166" spans="1:6" x14ac:dyDescent="0.3">
      <c r="A9166" s="3"/>
      <c r="B9166" s="4"/>
      <c r="C9166" s="3"/>
      <c r="D9166" s="3">
        <f t="shared" si="355"/>
        <v>3100</v>
      </c>
      <c r="E9166" s="3">
        <v>449</v>
      </c>
      <c r="F9166" s="3">
        <f t="shared" si="354"/>
        <v>265.01714027464442</v>
      </c>
    </row>
    <row r="9167" spans="1:6" x14ac:dyDescent="0.3">
      <c r="A9167" s="3"/>
      <c r="B9167" s="4"/>
      <c r="C9167" s="3"/>
      <c r="D9167" s="3">
        <f t="shared" si="355"/>
        <v>3200</v>
      </c>
      <c r="E9167" s="3">
        <v>455</v>
      </c>
      <c r="F9167" s="3">
        <f t="shared" si="354"/>
        <v>277.2217517349539</v>
      </c>
    </row>
    <row r="9168" spans="1:6" x14ac:dyDescent="0.3">
      <c r="A9168" s="3"/>
      <c r="B9168" s="4"/>
      <c r="C9168" s="3"/>
      <c r="D9168" s="3">
        <f t="shared" si="355"/>
        <v>3300</v>
      </c>
      <c r="E9168" s="3">
        <v>457</v>
      </c>
      <c r="F9168" s="3">
        <f t="shared" si="354"/>
        <v>287.14156853810709</v>
      </c>
    </row>
    <row r="9169" spans="1:6" x14ac:dyDescent="0.3">
      <c r="A9169" s="3"/>
      <c r="B9169" s="4"/>
      <c r="C9169" s="3"/>
      <c r="D9169" s="3">
        <f t="shared" si="355"/>
        <v>3400</v>
      </c>
      <c r="E9169" s="3">
        <v>457</v>
      </c>
      <c r="F9169" s="3">
        <f t="shared" si="354"/>
        <v>295.84282819077703</v>
      </c>
    </row>
    <row r="9170" spans="1:6" x14ac:dyDescent="0.3">
      <c r="A9170" s="3"/>
      <c r="B9170" s="4"/>
      <c r="C9170" s="3"/>
      <c r="D9170" s="3">
        <f t="shared" si="355"/>
        <v>3500</v>
      </c>
      <c r="E9170" s="3">
        <v>455</v>
      </c>
      <c r="F9170" s="3">
        <f t="shared" si="354"/>
        <v>303.21129096010583</v>
      </c>
    </row>
    <row r="9171" spans="1:6" x14ac:dyDescent="0.3">
      <c r="A9171" s="3"/>
      <c r="B9171" s="4"/>
      <c r="C9171" s="3"/>
      <c r="D9171" s="3">
        <f t="shared" si="355"/>
        <v>3600</v>
      </c>
      <c r="E9171" s="3">
        <v>452</v>
      </c>
      <c r="F9171" s="3">
        <f t="shared" si="354"/>
        <v>309.8181555103825</v>
      </c>
    </row>
    <row r="9172" spans="1:6" x14ac:dyDescent="0.3">
      <c r="A9172" s="3"/>
      <c r="B9172" s="4"/>
      <c r="C9172" s="3"/>
      <c r="D9172" s="3">
        <f t="shared" si="355"/>
        <v>3700</v>
      </c>
      <c r="E9172" s="3">
        <v>446</v>
      </c>
      <c r="F9172" s="3">
        <f t="shared" si="354"/>
        <v>314.19734526993193</v>
      </c>
    </row>
    <row r="9173" spans="1:6" x14ac:dyDescent="0.3">
      <c r="A9173" s="3"/>
      <c r="B9173" s="4"/>
      <c r="C9173" s="3"/>
      <c r="D9173" s="3">
        <f t="shared" si="355"/>
        <v>3800</v>
      </c>
      <c r="E9173" s="3">
        <v>435</v>
      </c>
      <c r="F9173" s="3">
        <f t="shared" si="354"/>
        <v>314.73046402326838</v>
      </c>
    </row>
    <row r="9174" spans="1:6" x14ac:dyDescent="0.3">
      <c r="A9174" s="3"/>
      <c r="B9174" s="4"/>
      <c r="C9174" s="3"/>
      <c r="D9174" s="3">
        <f t="shared" si="355"/>
        <v>3900</v>
      </c>
      <c r="E9174" s="3">
        <v>422</v>
      </c>
      <c r="F9174" s="3">
        <f t="shared" si="354"/>
        <v>313.35958722897459</v>
      </c>
    </row>
    <row r="9175" spans="1:6" x14ac:dyDescent="0.3">
      <c r="A9175" s="3"/>
      <c r="B9175" s="4"/>
      <c r="C9175" s="3"/>
      <c r="D9175" s="3">
        <f t="shared" si="355"/>
        <v>4000</v>
      </c>
      <c r="E9175" s="3">
        <v>416</v>
      </c>
      <c r="F9175" s="3">
        <f t="shared" si="354"/>
        <v>316.82485912566159</v>
      </c>
    </row>
    <row r="9176" spans="1:6" x14ac:dyDescent="0.3">
      <c r="A9176" s="3"/>
      <c r="B9176" s="4"/>
      <c r="C9176" s="3"/>
      <c r="D9176" s="3">
        <f t="shared" si="355"/>
        <v>4100</v>
      </c>
      <c r="E9176" s="3">
        <v>423</v>
      </c>
      <c r="F9176" s="3">
        <f t="shared" si="354"/>
        <v>330.20994782550173</v>
      </c>
    </row>
    <row r="9177" spans="1:6" x14ac:dyDescent="0.3">
      <c r="A9177" s="3"/>
      <c r="B9177" s="4"/>
      <c r="C9177" s="3"/>
      <c r="D9177" s="3">
        <f t="shared" si="355"/>
        <v>4200</v>
      </c>
      <c r="E9177" s="3">
        <v>438</v>
      </c>
      <c r="F9177" s="3">
        <f t="shared" si="354"/>
        <v>350.25902094204747</v>
      </c>
    </row>
    <row r="9178" spans="1:6" x14ac:dyDescent="0.3">
      <c r="A9178" s="3"/>
      <c r="B9178" s="4"/>
      <c r="C9178" s="3"/>
      <c r="D9178" s="3">
        <f t="shared" si="355"/>
        <v>4300</v>
      </c>
      <c r="E9178" s="3">
        <v>455</v>
      </c>
      <c r="F9178" s="3">
        <f t="shared" si="354"/>
        <v>372.51672889384423</v>
      </c>
    </row>
    <row r="9179" spans="1:6" x14ac:dyDescent="0.3">
      <c r="A9179" s="3"/>
      <c r="B9179" s="4"/>
      <c r="C9179" s="3"/>
      <c r="D9179" s="3">
        <f t="shared" si="355"/>
        <v>4400</v>
      </c>
      <c r="E9179" s="3">
        <v>471</v>
      </c>
      <c r="F9179" s="3">
        <f t="shared" si="354"/>
        <v>394.58403729087803</v>
      </c>
    </row>
    <row r="9180" spans="1:6" x14ac:dyDescent="0.3">
      <c r="A9180" s="3"/>
      <c r="B9180" s="4"/>
      <c r="C9180" s="3"/>
      <c r="D9180" s="3">
        <f t="shared" si="355"/>
        <v>4500</v>
      </c>
      <c r="E9180" s="3">
        <v>486</v>
      </c>
      <c r="F9180" s="3">
        <f t="shared" si="354"/>
        <v>416.40382626671988</v>
      </c>
    </row>
    <row r="9181" spans="1:6" x14ac:dyDescent="0.3">
      <c r="A9181" s="3"/>
      <c r="B9181" s="4"/>
      <c r="C9181" s="3"/>
      <c r="D9181" s="3">
        <f t="shared" si="355"/>
        <v>4600</v>
      </c>
      <c r="E9181" s="3">
        <v>497</v>
      </c>
      <c r="F9181" s="3">
        <f t="shared" si="354"/>
        <v>435.29146209921123</v>
      </c>
    </row>
    <row r="9182" spans="1:6" x14ac:dyDescent="0.3">
      <c r="A9182" s="3"/>
      <c r="B9182" s="4"/>
      <c r="C9182" s="3"/>
      <c r="D9182" s="3">
        <f t="shared" si="355"/>
        <v>4700</v>
      </c>
      <c r="E9182" s="3">
        <v>508</v>
      </c>
      <c r="F9182" s="3">
        <f t="shared" si="354"/>
        <v>454.59797695218123</v>
      </c>
    </row>
    <row r="9183" spans="1:6" x14ac:dyDescent="0.3">
      <c r="A9183" s="3"/>
      <c r="B9183" s="4"/>
      <c r="C9183" s="3"/>
      <c r="D9183" s="3">
        <f t="shared" si="355"/>
        <v>4800</v>
      </c>
      <c r="E9183" s="3">
        <v>515</v>
      </c>
      <c r="F9183" s="3">
        <f t="shared" si="354"/>
        <v>470.6676993741799</v>
      </c>
    </row>
    <row r="9184" spans="1:6" x14ac:dyDescent="0.3">
      <c r="A9184" s="3"/>
      <c r="B9184" s="4"/>
      <c r="C9184" s="3"/>
      <c r="D9184" s="3">
        <f t="shared" si="355"/>
        <v>4900</v>
      </c>
      <c r="E9184" s="3">
        <v>521</v>
      </c>
      <c r="F9184" s="3">
        <f t="shared" si="354"/>
        <v>486.07102335450799</v>
      </c>
    </row>
    <row r="9185" spans="1:6" x14ac:dyDescent="0.3">
      <c r="A9185" s="3"/>
      <c r="B9185" s="4"/>
      <c r="C9185" s="3"/>
      <c r="D9185" s="3">
        <f t="shared" si="355"/>
        <v>5000</v>
      </c>
      <c r="E9185" s="3">
        <v>524</v>
      </c>
      <c r="F9185" s="3">
        <f t="shared" si="354"/>
        <v>498.84683347910652</v>
      </c>
    </row>
    <row r="9186" spans="1:6" x14ac:dyDescent="0.3">
      <c r="A9186" s="3"/>
      <c r="B9186" s="4"/>
      <c r="C9186" s="3"/>
      <c r="D9186" s="3">
        <f t="shared" si="355"/>
        <v>5100</v>
      </c>
      <c r="E9186" s="3">
        <v>527</v>
      </c>
      <c r="F9186" s="3">
        <f t="shared" si="354"/>
        <v>511.73688333656287</v>
      </c>
    </row>
    <row r="9187" spans="1:6" x14ac:dyDescent="0.3">
      <c r="A9187" s="3"/>
      <c r="B9187" s="4"/>
      <c r="C9187" s="3"/>
      <c r="D9187" s="3">
        <f t="shared" si="355"/>
        <v>5200</v>
      </c>
      <c r="E9187" s="3">
        <v>528</v>
      </c>
      <c r="F9187" s="3">
        <f t="shared" si="354"/>
        <v>522.76101755734157</v>
      </c>
    </row>
    <row r="9188" spans="1:6" x14ac:dyDescent="0.3">
      <c r="A9188" s="3"/>
      <c r="B9188" s="4"/>
      <c r="C9188" s="3"/>
      <c r="D9188" s="3">
        <f t="shared" si="355"/>
        <v>5300</v>
      </c>
      <c r="E9188" s="3">
        <v>529</v>
      </c>
      <c r="F9188" s="3">
        <f t="shared" si="354"/>
        <v>533.82323168907294</v>
      </c>
    </row>
    <row r="9189" spans="1:6" x14ac:dyDescent="0.3">
      <c r="A9189" s="3"/>
      <c r="B9189" s="4"/>
      <c r="C9189" s="3"/>
      <c r="D9189" s="3">
        <f t="shared" si="355"/>
        <v>5400</v>
      </c>
      <c r="E9189" s="3">
        <v>530</v>
      </c>
      <c r="F9189" s="3">
        <f t="shared" si="354"/>
        <v>544.92352573175685</v>
      </c>
    </row>
    <row r="9190" spans="1:6" x14ac:dyDescent="0.3">
      <c r="A9190" s="3"/>
      <c r="B9190" s="4"/>
      <c r="C9190" s="3"/>
      <c r="D9190" s="3">
        <f t="shared" si="355"/>
        <v>5500</v>
      </c>
      <c r="E9190" s="3">
        <v>530</v>
      </c>
      <c r="F9190" s="3">
        <f t="shared" si="354"/>
        <v>555.01470213419668</v>
      </c>
    </row>
    <row r="9191" spans="1:6" x14ac:dyDescent="0.3">
      <c r="A9191" s="3"/>
      <c r="B9191" s="4"/>
      <c r="C9191" s="3"/>
      <c r="D9191" s="3">
        <f t="shared" si="355"/>
        <v>5600</v>
      </c>
      <c r="E9191" s="3">
        <v>530</v>
      </c>
      <c r="F9191" s="3">
        <f t="shared" si="354"/>
        <v>565.10587853663674</v>
      </c>
    </row>
    <row r="9192" spans="1:6" x14ac:dyDescent="0.3">
      <c r="A9192" s="3"/>
      <c r="B9192" s="4"/>
      <c r="C9192" s="3"/>
      <c r="D9192" s="3">
        <f t="shared" si="355"/>
        <v>5700</v>
      </c>
      <c r="E9192" s="3">
        <v>530</v>
      </c>
      <c r="F9192" s="3">
        <f t="shared" si="354"/>
        <v>575.19705493907668</v>
      </c>
    </row>
    <row r="9193" spans="1:6" x14ac:dyDescent="0.3">
      <c r="A9193" s="3"/>
      <c r="B9193" s="4"/>
      <c r="C9193" s="3"/>
      <c r="D9193" s="3">
        <f t="shared" si="355"/>
        <v>5800</v>
      </c>
      <c r="E9193" s="3">
        <v>530</v>
      </c>
      <c r="F9193" s="3">
        <f t="shared" si="354"/>
        <v>585.28823134151673</v>
      </c>
    </row>
    <row r="9194" spans="1:6" x14ac:dyDescent="0.3">
      <c r="A9194" s="3"/>
      <c r="B9194" s="4"/>
      <c r="C9194" s="3"/>
      <c r="D9194" s="3">
        <f t="shared" si="355"/>
        <v>5900</v>
      </c>
      <c r="E9194" s="3">
        <v>528</v>
      </c>
      <c r="F9194" s="3">
        <f t="shared" si="354"/>
        <v>593.132692997753</v>
      </c>
    </row>
    <row r="9195" spans="1:6" x14ac:dyDescent="0.3">
      <c r="A9195" s="3"/>
      <c r="B9195" s="4"/>
      <c r="C9195" s="3"/>
      <c r="D9195" s="3">
        <f t="shared" si="355"/>
        <v>6000</v>
      </c>
      <c r="E9195" s="3">
        <v>527</v>
      </c>
      <c r="F9195" s="3">
        <f t="shared" si="354"/>
        <v>602.04339216066217</v>
      </c>
    </row>
    <row r="9196" spans="1:6" x14ac:dyDescent="0.3">
      <c r="A9196" s="3"/>
      <c r="B9196" s="4"/>
      <c r="C9196" s="3"/>
      <c r="D9196" s="3">
        <f t="shared" si="355"/>
        <v>6100</v>
      </c>
      <c r="E9196" s="3">
        <v>525</v>
      </c>
      <c r="F9196" s="3">
        <f t="shared" si="354"/>
        <v>609.7545741285644</v>
      </c>
    </row>
    <row r="9197" spans="1:6" x14ac:dyDescent="0.3">
      <c r="A9197" s="3"/>
      <c r="B9197" s="4"/>
      <c r="C9197" s="3"/>
      <c r="D9197" s="3">
        <f t="shared" si="355"/>
        <v>6200</v>
      </c>
      <c r="E9197" s="3">
        <v>520</v>
      </c>
      <c r="F9197" s="3">
        <f t="shared" si="354"/>
        <v>613.84816455596922</v>
      </c>
    </row>
    <row r="9198" spans="1:6" x14ac:dyDescent="0.3">
      <c r="A9198" s="3"/>
      <c r="B9198" s="4"/>
      <c r="C9198" s="3"/>
      <c r="D9198" s="3">
        <f t="shared" si="355"/>
        <v>6300</v>
      </c>
      <c r="E9198" s="3">
        <v>515</v>
      </c>
      <c r="F9198" s="3">
        <f t="shared" si="354"/>
        <v>617.75135542861108</v>
      </c>
    </row>
    <row r="9199" spans="1:6" x14ac:dyDescent="0.3">
      <c r="A9199" s="3"/>
      <c r="B9199" s="4"/>
      <c r="C9199" s="3"/>
      <c r="D9199" s="3">
        <f t="shared" si="355"/>
        <v>6400</v>
      </c>
      <c r="E9199" s="3">
        <v>511</v>
      </c>
      <c r="F9199" s="3">
        <f t="shared" si="354"/>
        <v>622.68270389697329</v>
      </c>
    </row>
    <row r="9200" spans="1:6" x14ac:dyDescent="0.3">
      <c r="A9200" s="3"/>
      <c r="B9200" s="4"/>
      <c r="C9200" s="3"/>
      <c r="D9200" s="3">
        <f t="shared" si="355"/>
        <v>6500</v>
      </c>
      <c r="E9200" s="3">
        <v>505</v>
      </c>
      <c r="F9200" s="3">
        <f t="shared" si="354"/>
        <v>624.98653850960591</v>
      </c>
    </row>
    <row r="9201" spans="1:6" x14ac:dyDescent="0.3">
      <c r="A9201" s="3"/>
      <c r="B9201" s="4"/>
      <c r="C9201" s="3"/>
      <c r="D9201" s="3">
        <f t="shared" si="355"/>
        <v>6600</v>
      </c>
      <c r="E9201" s="3">
        <v>499</v>
      </c>
      <c r="F9201" s="3">
        <f t="shared" si="354"/>
        <v>627.06189365652278</v>
      </c>
    </row>
    <row r="9202" spans="1:6" x14ac:dyDescent="0.3">
      <c r="A9202" s="3"/>
      <c r="B9202" s="4"/>
      <c r="C9202" s="3"/>
      <c r="D9202" s="3">
        <f t="shared" si="355"/>
        <v>6700</v>
      </c>
      <c r="E9202" s="3">
        <v>492</v>
      </c>
      <c r="F9202" s="3">
        <f t="shared" si="354"/>
        <v>627.63309232081178</v>
      </c>
    </row>
    <row r="9203" spans="1:6" x14ac:dyDescent="0.3">
      <c r="A9203" s="3"/>
      <c r="B9203" s="4"/>
      <c r="C9203" s="3"/>
      <c r="D9203" s="3">
        <f t="shared" si="355"/>
        <v>6800</v>
      </c>
      <c r="E9203" s="3">
        <v>484</v>
      </c>
      <c r="F9203" s="3">
        <f t="shared" si="354"/>
        <v>626.64301463604409</v>
      </c>
    </row>
    <row r="9204" spans="1:6" x14ac:dyDescent="0.3">
      <c r="A9204" s="3"/>
      <c r="B9204" s="4"/>
      <c r="C9204" s="3"/>
      <c r="D9204" s="3">
        <f t="shared" si="355"/>
        <v>6900</v>
      </c>
      <c r="E9204" s="3">
        <v>477</v>
      </c>
      <c r="F9204" s="3">
        <f t="shared" si="354"/>
        <v>626.66205459152036</v>
      </c>
    </row>
    <row r="9205" spans="1:6" x14ac:dyDescent="0.3">
      <c r="A9205" s="3"/>
      <c r="B9205" s="4"/>
      <c r="C9205" s="3"/>
      <c r="D9205" s="3">
        <f t="shared" si="355"/>
        <v>7000</v>
      </c>
      <c r="E9205" s="3">
        <v>469</v>
      </c>
      <c r="F9205" s="3">
        <f t="shared" si="354"/>
        <v>625.08173828698727</v>
      </c>
    </row>
    <row r="9206" spans="1:6" ht="28.8" x14ac:dyDescent="0.3">
      <c r="A9206" s="3"/>
      <c r="B9206" s="4" t="s">
        <v>49</v>
      </c>
      <c r="C9206" s="3" t="s">
        <v>157</v>
      </c>
      <c r="D9206" s="3" t="s">
        <v>272</v>
      </c>
      <c r="E9206" s="3">
        <v>3.6219999999999999</v>
      </c>
    </row>
    <row r="9207" spans="1:6" x14ac:dyDescent="0.3">
      <c r="A9207" s="3"/>
      <c r="B9207" s="4"/>
      <c r="C9207" s="3">
        <v>11.34</v>
      </c>
      <c r="D9207" s="3" t="s">
        <v>273</v>
      </c>
      <c r="E9207" s="3">
        <v>4.03</v>
      </c>
    </row>
    <row r="9208" spans="1:6" x14ac:dyDescent="0.3">
      <c r="A9208" s="3"/>
      <c r="B9208" s="4"/>
      <c r="C9208" s="3"/>
      <c r="D9208" s="4" t="s">
        <v>274</v>
      </c>
      <c r="E9208" s="3">
        <v>2.2000000000000002</v>
      </c>
    </row>
    <row r="9209" spans="1:6" x14ac:dyDescent="0.3">
      <c r="A9209" s="3"/>
      <c r="B9209" s="4"/>
      <c r="C9209" s="3"/>
      <c r="D9209" s="4" t="s">
        <v>275</v>
      </c>
      <c r="E9209" s="3">
        <v>247</v>
      </c>
    </row>
    <row r="9210" spans="1:6" x14ac:dyDescent="0.3">
      <c r="A9210" s="3"/>
      <c r="B9210" s="4"/>
      <c r="C9210" s="3"/>
      <c r="D9210" s="4" t="s">
        <v>276</v>
      </c>
      <c r="E9210" s="3">
        <v>0.81</v>
      </c>
    </row>
    <row r="9211" spans="1:6" ht="28.8" x14ac:dyDescent="0.3">
      <c r="A9211" s="3"/>
      <c r="B9211" s="4"/>
      <c r="C9211" s="3"/>
      <c r="D9211" s="4" t="s">
        <v>277</v>
      </c>
      <c r="E9211" s="3">
        <v>369</v>
      </c>
    </row>
    <row r="9212" spans="1:6" x14ac:dyDescent="0.3">
      <c r="A9212" s="3"/>
      <c r="B9212" s="4"/>
      <c r="C9212" s="3"/>
      <c r="D9212" s="3">
        <v>2500</v>
      </c>
      <c r="E9212" s="3"/>
      <c r="F9212" s="3">
        <f>E9212*D9212*2*PI()/60/550</f>
        <v>0</v>
      </c>
    </row>
    <row r="9213" spans="1:6" x14ac:dyDescent="0.3">
      <c r="A9213" s="3"/>
      <c r="B9213" s="4"/>
      <c r="C9213" s="3"/>
      <c r="D9213" s="3">
        <f>2600</f>
        <v>2600</v>
      </c>
      <c r="E9213" s="3"/>
      <c r="F9213" s="3">
        <f t="shared" ref="F9213:F9257" si="356">E9213*D9213*2*PI()/60/550</f>
        <v>0</v>
      </c>
    </row>
    <row r="9214" spans="1:6" x14ac:dyDescent="0.3">
      <c r="A9214" s="3"/>
      <c r="B9214" s="4"/>
      <c r="C9214" s="3"/>
      <c r="D9214" s="3">
        <f t="shared" ref="D9214:D9257" si="357">D9213+100</f>
        <v>2700</v>
      </c>
      <c r="E9214" s="3"/>
      <c r="F9214" s="3">
        <f t="shared" si="356"/>
        <v>0</v>
      </c>
    </row>
    <row r="9215" spans="1:6" x14ac:dyDescent="0.3">
      <c r="A9215" s="3"/>
      <c r="B9215" s="4"/>
      <c r="C9215" s="3"/>
      <c r="D9215" s="3">
        <f t="shared" si="357"/>
        <v>2800</v>
      </c>
      <c r="E9215" s="3"/>
      <c r="F9215" s="3">
        <f t="shared" si="356"/>
        <v>0</v>
      </c>
    </row>
    <row r="9216" spans="1:6" x14ac:dyDescent="0.3">
      <c r="A9216" s="3"/>
      <c r="B9216" s="4"/>
      <c r="C9216" s="3"/>
      <c r="D9216" s="3">
        <f t="shared" si="357"/>
        <v>2900</v>
      </c>
      <c r="E9216" s="3"/>
      <c r="F9216" s="3">
        <f t="shared" si="356"/>
        <v>0</v>
      </c>
    </row>
    <row r="9217" spans="1:6" x14ac:dyDescent="0.3">
      <c r="A9217" s="3"/>
      <c r="B9217" s="4"/>
      <c r="C9217" s="3"/>
      <c r="D9217" s="3">
        <f>D9216+100</f>
        <v>3000</v>
      </c>
      <c r="E9217" s="3">
        <v>407</v>
      </c>
      <c r="F9217" s="3">
        <f t="shared" si="356"/>
        <v>232.47785636564467</v>
      </c>
    </row>
    <row r="9218" spans="1:6" x14ac:dyDescent="0.3">
      <c r="A9218" s="3"/>
      <c r="B9218" s="4"/>
      <c r="C9218" s="3"/>
      <c r="D9218" s="3">
        <f t="shared" si="357"/>
        <v>3100</v>
      </c>
      <c r="E9218" s="3">
        <v>410</v>
      </c>
      <c r="F9218" s="3">
        <f t="shared" si="356"/>
        <v>241.99783410379558</v>
      </c>
    </row>
    <row r="9219" spans="1:6" x14ac:dyDescent="0.3">
      <c r="A9219" s="3"/>
      <c r="B9219" s="4"/>
      <c r="C9219" s="3"/>
      <c r="D9219" s="3">
        <f t="shared" si="357"/>
        <v>3200</v>
      </c>
      <c r="E9219" s="3">
        <v>407</v>
      </c>
      <c r="F9219" s="3">
        <f t="shared" si="356"/>
        <v>247.97638012335435</v>
      </c>
    </row>
    <row r="9220" spans="1:6" x14ac:dyDescent="0.3">
      <c r="A9220" s="3"/>
      <c r="B9220" s="4"/>
      <c r="C9220" s="3"/>
      <c r="D9220" s="3">
        <f t="shared" si="357"/>
        <v>3300</v>
      </c>
      <c r="E9220" s="3">
        <v>398</v>
      </c>
      <c r="F9220" s="3">
        <f t="shared" si="356"/>
        <v>250.07077522574755</v>
      </c>
    </row>
    <row r="9221" spans="1:6" x14ac:dyDescent="0.3">
      <c r="A9221" s="3"/>
      <c r="B9221" s="4"/>
      <c r="C9221" s="3"/>
      <c r="D9221" s="3">
        <f t="shared" si="357"/>
        <v>3400</v>
      </c>
      <c r="E9221" s="3">
        <v>392</v>
      </c>
      <c r="F9221" s="3">
        <f t="shared" si="356"/>
        <v>253.76452658815009</v>
      </c>
    </row>
    <row r="9222" spans="1:6" x14ac:dyDescent="0.3">
      <c r="A9222" s="3"/>
      <c r="B9222" s="4"/>
      <c r="C9222" s="3"/>
      <c r="D9222" s="3">
        <f t="shared" si="357"/>
        <v>3500</v>
      </c>
      <c r="E9222" s="3">
        <v>388</v>
      </c>
      <c r="F9222" s="3">
        <f t="shared" si="356"/>
        <v>258.56259536817811</v>
      </c>
    </row>
    <row r="9223" spans="1:6" x14ac:dyDescent="0.3">
      <c r="A9223" s="3"/>
      <c r="B9223" s="4"/>
      <c r="C9223" s="3"/>
      <c r="D9223" s="3">
        <f t="shared" si="357"/>
        <v>3600</v>
      </c>
      <c r="E9223" s="3">
        <v>356</v>
      </c>
      <c r="F9223" s="3">
        <f t="shared" si="356"/>
        <v>244.01606938428355</v>
      </c>
    </row>
    <row r="9224" spans="1:6" x14ac:dyDescent="0.3">
      <c r="A9224" s="3"/>
      <c r="B9224" s="4"/>
      <c r="C9224" s="3"/>
      <c r="D9224" s="3">
        <f t="shared" si="357"/>
        <v>3700</v>
      </c>
      <c r="E9224" s="3">
        <v>388</v>
      </c>
      <c r="F9224" s="3">
        <f t="shared" si="356"/>
        <v>273.33760081778826</v>
      </c>
    </row>
    <row r="9225" spans="1:6" x14ac:dyDescent="0.3">
      <c r="A9225" s="3"/>
      <c r="B9225" s="4"/>
      <c r="C9225" s="3"/>
      <c r="D9225" s="3">
        <f t="shared" si="357"/>
        <v>3800</v>
      </c>
      <c r="E9225" s="3">
        <v>390</v>
      </c>
      <c r="F9225" s="3">
        <f t="shared" si="356"/>
        <v>282.17214015879233</v>
      </c>
    </row>
    <row r="9226" spans="1:6" x14ac:dyDescent="0.3">
      <c r="A9226" s="3"/>
      <c r="B9226" s="4"/>
      <c r="C9226" s="3"/>
      <c r="D9226" s="3">
        <f t="shared" si="357"/>
        <v>3900</v>
      </c>
      <c r="E9226" s="3">
        <v>414</v>
      </c>
      <c r="F9226" s="3">
        <f t="shared" si="356"/>
        <v>307.41912112036852</v>
      </c>
    </row>
    <row r="9227" spans="1:6" x14ac:dyDescent="0.3">
      <c r="A9227" s="3"/>
      <c r="B9227" s="4"/>
      <c r="C9227" s="3"/>
      <c r="D9227" s="3">
        <f t="shared" si="357"/>
        <v>4000</v>
      </c>
      <c r="E9227" s="3">
        <v>432</v>
      </c>
      <c r="F9227" s="3">
        <f t="shared" si="356"/>
        <v>329.01043063049468</v>
      </c>
    </row>
    <row r="9228" spans="1:6" x14ac:dyDescent="0.3">
      <c r="A9228" s="3"/>
      <c r="B9228" s="4"/>
      <c r="C9228" s="3"/>
      <c r="D9228" s="3">
        <f t="shared" si="357"/>
        <v>4100</v>
      </c>
      <c r="E9228" s="3">
        <v>447</v>
      </c>
      <c r="F9228" s="3">
        <f t="shared" si="356"/>
        <v>348.94526401418267</v>
      </c>
    </row>
    <row r="9229" spans="1:6" x14ac:dyDescent="0.3">
      <c r="A9229" s="3"/>
      <c r="B9229" s="4"/>
      <c r="C9229" s="3"/>
      <c r="D9229" s="3">
        <f t="shared" si="357"/>
        <v>4200</v>
      </c>
      <c r="E9229" s="3">
        <v>460</v>
      </c>
      <c r="F9229" s="3">
        <f t="shared" si="356"/>
        <v>367.85193980215035</v>
      </c>
    </row>
    <row r="9230" spans="1:6" x14ac:dyDescent="0.3">
      <c r="A9230" s="3"/>
      <c r="B9230" s="4"/>
      <c r="C9230" s="3"/>
      <c r="D9230" s="3">
        <f t="shared" si="357"/>
        <v>4300</v>
      </c>
      <c r="E9230" s="3">
        <v>470</v>
      </c>
      <c r="F9230" s="3">
        <f t="shared" si="356"/>
        <v>384.79750017605892</v>
      </c>
    </row>
    <row r="9231" spans="1:6" x14ac:dyDescent="0.3">
      <c r="A9231" s="3"/>
      <c r="B9231" s="4"/>
      <c r="C9231" s="3"/>
      <c r="D9231" s="3">
        <f t="shared" si="357"/>
        <v>4400</v>
      </c>
      <c r="E9231" s="3">
        <v>479</v>
      </c>
      <c r="F9231" s="3">
        <f t="shared" si="356"/>
        <v>401.28610161853624</v>
      </c>
    </row>
    <row r="9232" spans="1:6" x14ac:dyDescent="0.3">
      <c r="A9232" s="3"/>
      <c r="B9232" s="4"/>
      <c r="C9232" s="3"/>
      <c r="D9232" s="3">
        <f t="shared" si="357"/>
        <v>4500</v>
      </c>
      <c r="E9232" s="3">
        <v>487</v>
      </c>
      <c r="F9232" s="3">
        <f t="shared" si="356"/>
        <v>417.26062426315343</v>
      </c>
    </row>
    <row r="9233" spans="1:6" x14ac:dyDescent="0.3">
      <c r="A9233" s="3"/>
      <c r="B9233" s="4"/>
      <c r="C9233" s="3"/>
      <c r="D9233" s="3">
        <f t="shared" si="357"/>
        <v>4600</v>
      </c>
      <c r="E9233" s="3">
        <v>490</v>
      </c>
      <c r="F9233" s="3">
        <f t="shared" si="356"/>
        <v>429.16059643584202</v>
      </c>
    </row>
    <row r="9234" spans="1:6" x14ac:dyDescent="0.3">
      <c r="A9234" s="3"/>
      <c r="B9234" s="4"/>
      <c r="C9234" s="3"/>
      <c r="D9234" s="3">
        <f t="shared" si="357"/>
        <v>4700</v>
      </c>
      <c r="E9234" s="3">
        <v>490</v>
      </c>
      <c r="F9234" s="3">
        <f t="shared" si="356"/>
        <v>438.49017461922989</v>
      </c>
    </row>
    <row r="9235" spans="1:6" x14ac:dyDescent="0.3">
      <c r="A9235" s="3"/>
      <c r="B9235" s="4"/>
      <c r="C9235" s="3"/>
      <c r="D9235" s="3">
        <f t="shared" si="357"/>
        <v>4800</v>
      </c>
      <c r="E9235" s="3">
        <v>493</v>
      </c>
      <c r="F9235" s="3">
        <f t="shared" si="356"/>
        <v>450.56150639120523</v>
      </c>
    </row>
    <row r="9236" spans="1:6" x14ac:dyDescent="0.3">
      <c r="A9236" s="3"/>
      <c r="B9236" s="4"/>
      <c r="C9236" s="3"/>
      <c r="D9236" s="3">
        <f t="shared" si="357"/>
        <v>4900</v>
      </c>
      <c r="E9236" s="3">
        <v>490</v>
      </c>
      <c r="F9236" s="3">
        <f t="shared" si="356"/>
        <v>457.14933098600568</v>
      </c>
    </row>
    <row r="9237" spans="1:6" x14ac:dyDescent="0.3">
      <c r="A9237" s="3"/>
      <c r="B9237" s="4"/>
      <c r="C9237" s="3"/>
      <c r="D9237" s="3">
        <f t="shared" si="357"/>
        <v>5000</v>
      </c>
      <c r="E9237" s="3">
        <v>500</v>
      </c>
      <c r="F9237" s="3">
        <f t="shared" si="356"/>
        <v>475.99888690754443</v>
      </c>
    </row>
    <row r="9238" spans="1:6" x14ac:dyDescent="0.3">
      <c r="A9238" s="3"/>
      <c r="B9238" s="4"/>
      <c r="C9238" s="3"/>
      <c r="D9238" s="3">
        <f t="shared" si="357"/>
        <v>5100</v>
      </c>
      <c r="E9238" s="3">
        <v>498</v>
      </c>
      <c r="F9238" s="3">
        <f t="shared" si="356"/>
        <v>483.57678918711258</v>
      </c>
    </row>
    <row r="9239" spans="1:6" x14ac:dyDescent="0.3">
      <c r="A9239" s="3"/>
      <c r="B9239" s="4"/>
      <c r="C9239" s="3"/>
      <c r="D9239" s="3">
        <f t="shared" si="357"/>
        <v>5200</v>
      </c>
      <c r="E9239" s="3">
        <v>499</v>
      </c>
      <c r="F9239" s="3">
        <f t="shared" si="356"/>
        <v>494.0487646990785</v>
      </c>
    </row>
    <row r="9240" spans="1:6" x14ac:dyDescent="0.3">
      <c r="A9240" s="3"/>
      <c r="B9240" s="4"/>
      <c r="C9240" s="3"/>
      <c r="D9240" s="3">
        <f t="shared" si="357"/>
        <v>5300</v>
      </c>
      <c r="E9240" s="3">
        <v>499</v>
      </c>
      <c r="F9240" s="3">
        <f t="shared" si="356"/>
        <v>503.54970248175306</v>
      </c>
    </row>
    <row r="9241" spans="1:6" x14ac:dyDescent="0.3">
      <c r="A9241" s="3"/>
      <c r="B9241" s="4"/>
      <c r="C9241" s="3"/>
      <c r="D9241" s="3">
        <f t="shared" si="357"/>
        <v>5400</v>
      </c>
      <c r="E9241" s="3">
        <v>498</v>
      </c>
      <c r="F9241" s="3">
        <f t="shared" si="356"/>
        <v>512.02248266870731</v>
      </c>
    </row>
    <row r="9242" spans="1:6" x14ac:dyDescent="0.3">
      <c r="A9242" s="3"/>
      <c r="B9242" s="4"/>
      <c r="C9242" s="3"/>
      <c r="D9242" s="3">
        <f t="shared" si="357"/>
        <v>5500</v>
      </c>
      <c r="E9242" s="3">
        <v>498</v>
      </c>
      <c r="F9242" s="3">
        <f t="shared" si="356"/>
        <v>521.50438049590559</v>
      </c>
    </row>
    <row r="9243" spans="1:6" x14ac:dyDescent="0.3">
      <c r="A9243" s="3"/>
      <c r="B9243" s="4"/>
      <c r="C9243" s="3"/>
      <c r="D9243" s="3">
        <f t="shared" si="357"/>
        <v>5600</v>
      </c>
      <c r="E9243" s="3">
        <v>497</v>
      </c>
      <c r="F9243" s="3">
        <f t="shared" si="356"/>
        <v>529.92004081643097</v>
      </c>
    </row>
    <row r="9244" spans="1:6" x14ac:dyDescent="0.3">
      <c r="A9244" s="3"/>
      <c r="B9244" s="4"/>
      <c r="C9244" s="3"/>
      <c r="D9244" s="3">
        <f t="shared" si="357"/>
        <v>5700</v>
      </c>
      <c r="E9244" s="3">
        <v>495</v>
      </c>
      <c r="F9244" s="3">
        <f t="shared" si="356"/>
        <v>537.21234376385462</v>
      </c>
    </row>
    <row r="9245" spans="1:6" x14ac:dyDescent="0.3">
      <c r="A9245" s="3"/>
      <c r="B9245" s="4"/>
      <c r="C9245" s="3"/>
      <c r="D9245" s="3">
        <f t="shared" si="357"/>
        <v>5800</v>
      </c>
      <c r="E9245" s="3">
        <v>492</v>
      </c>
      <c r="F9245" s="3">
        <f t="shared" si="356"/>
        <v>543.3241694717475</v>
      </c>
    </row>
    <row r="9246" spans="1:6" x14ac:dyDescent="0.3">
      <c r="A9246" s="3"/>
      <c r="B9246" s="4"/>
      <c r="C9246" s="3"/>
      <c r="D9246" s="3">
        <f t="shared" si="357"/>
        <v>5900</v>
      </c>
      <c r="E9246" s="3">
        <v>490</v>
      </c>
      <c r="F9246" s="3">
        <f t="shared" si="356"/>
        <v>550.44511281988434</v>
      </c>
    </row>
    <row r="9247" spans="1:6" x14ac:dyDescent="0.3">
      <c r="A9247" s="3"/>
      <c r="B9247" s="4"/>
      <c r="C9247" s="3"/>
      <c r="D9247" s="3">
        <f t="shared" si="357"/>
        <v>6000</v>
      </c>
      <c r="E9247" s="3">
        <v>489</v>
      </c>
      <c r="F9247" s="3">
        <f t="shared" si="356"/>
        <v>558.6322936746941</v>
      </c>
    </row>
    <row r="9248" spans="1:6" x14ac:dyDescent="0.3">
      <c r="A9248" s="3"/>
      <c r="B9248" s="4"/>
      <c r="C9248" s="3"/>
      <c r="D9248" s="3">
        <f t="shared" si="357"/>
        <v>6100</v>
      </c>
      <c r="E9248" s="3">
        <v>485</v>
      </c>
      <c r="F9248" s="3">
        <f t="shared" si="356"/>
        <v>563.29708276638803</v>
      </c>
    </row>
    <row r="9249" spans="1:6" x14ac:dyDescent="0.3">
      <c r="A9249" s="3"/>
      <c r="B9249" s="4"/>
      <c r="C9249" s="3"/>
      <c r="D9249" s="3">
        <f t="shared" si="357"/>
        <v>6200</v>
      </c>
      <c r="E9249" s="3">
        <v>483</v>
      </c>
      <c r="F9249" s="3">
        <f t="shared" si="356"/>
        <v>570.1705066933331</v>
      </c>
    </row>
    <row r="9250" spans="1:6" x14ac:dyDescent="0.3">
      <c r="A9250" s="3"/>
      <c r="B9250" s="4"/>
      <c r="C9250" s="3"/>
      <c r="D9250" s="3">
        <f t="shared" si="357"/>
        <v>6300</v>
      </c>
      <c r="E9250" s="3">
        <v>480</v>
      </c>
      <c r="F9250" s="3">
        <f t="shared" si="356"/>
        <v>575.76825360336579</v>
      </c>
    </row>
    <row r="9251" spans="1:6" x14ac:dyDescent="0.3">
      <c r="A9251" s="3"/>
      <c r="B9251" s="4"/>
      <c r="C9251" s="3"/>
      <c r="D9251" s="3">
        <f t="shared" si="357"/>
        <v>6400</v>
      </c>
      <c r="E9251" s="3">
        <v>474</v>
      </c>
      <c r="F9251" s="3">
        <f t="shared" si="356"/>
        <v>577.59608932909066</v>
      </c>
    </row>
    <row r="9252" spans="1:6" x14ac:dyDescent="0.3">
      <c r="A9252" s="3"/>
      <c r="B9252" s="4"/>
      <c r="C9252" s="3"/>
      <c r="D9252" s="3">
        <f t="shared" si="357"/>
        <v>6500</v>
      </c>
      <c r="E9252" s="3">
        <v>468</v>
      </c>
      <c r="F9252" s="3">
        <f t="shared" si="356"/>
        <v>579.19544558910002</v>
      </c>
    </row>
    <row r="9253" spans="1:6" x14ac:dyDescent="0.3">
      <c r="A9253" s="3"/>
      <c r="B9253" s="4"/>
      <c r="C9253" s="3"/>
      <c r="D9253" s="3">
        <f t="shared" si="357"/>
        <v>6600</v>
      </c>
      <c r="E9253" s="3">
        <v>461</v>
      </c>
      <c r="F9253" s="3">
        <f t="shared" si="356"/>
        <v>579.30968532195789</v>
      </c>
    </row>
    <row r="9254" spans="1:6" x14ac:dyDescent="0.3">
      <c r="A9254" s="3"/>
      <c r="B9254" s="4"/>
      <c r="C9254" s="3"/>
      <c r="D9254" s="3">
        <f t="shared" si="357"/>
        <v>6700</v>
      </c>
      <c r="E9254" s="3">
        <v>452</v>
      </c>
      <c r="F9254" s="3">
        <f t="shared" si="356"/>
        <v>576.60601164432296</v>
      </c>
    </row>
    <row r="9255" spans="1:6" x14ac:dyDescent="0.3">
      <c r="A9255" s="3"/>
      <c r="B9255" s="4"/>
      <c r="C9255" s="3"/>
      <c r="D9255" s="3">
        <f t="shared" si="357"/>
        <v>6800</v>
      </c>
      <c r="E9255" s="3">
        <v>446</v>
      </c>
      <c r="F9255" s="3">
        <f t="shared" si="356"/>
        <v>577.44376968528024</v>
      </c>
    </row>
    <row r="9256" spans="1:6" x14ac:dyDescent="0.3">
      <c r="A9256" s="3"/>
      <c r="B9256" s="4"/>
      <c r="C9256" s="3"/>
      <c r="D9256" s="3">
        <f t="shared" si="357"/>
        <v>6900</v>
      </c>
      <c r="E9256" s="3">
        <v>440</v>
      </c>
      <c r="F9256" s="3">
        <f t="shared" si="356"/>
        <v>578.0530482605219</v>
      </c>
    </row>
    <row r="9257" spans="1:6" x14ac:dyDescent="0.3">
      <c r="A9257" s="3"/>
      <c r="B9257" s="4"/>
      <c r="C9257" s="3"/>
      <c r="D9257" s="3">
        <f t="shared" si="357"/>
        <v>7000</v>
      </c>
      <c r="E9257" s="3">
        <v>433</v>
      </c>
      <c r="F9257" s="3">
        <f t="shared" si="356"/>
        <v>577.10105048670687</v>
      </c>
    </row>
    <row r="9258" spans="1:6" ht="28.8" x14ac:dyDescent="0.3">
      <c r="A9258" s="3"/>
      <c r="B9258" s="4" t="s">
        <v>49</v>
      </c>
      <c r="C9258" s="3" t="s">
        <v>50</v>
      </c>
      <c r="D9258" s="3" t="s">
        <v>272</v>
      </c>
      <c r="E9258" s="3">
        <v>3.75</v>
      </c>
    </row>
    <row r="9259" spans="1:6" x14ac:dyDescent="0.3">
      <c r="A9259" s="3"/>
      <c r="B9259" s="4"/>
      <c r="C9259" s="3">
        <v>11.4</v>
      </c>
      <c r="D9259" s="3" t="s">
        <v>273</v>
      </c>
      <c r="E9259" s="3">
        <v>4.1559999999999997</v>
      </c>
    </row>
    <row r="9260" spans="1:6" x14ac:dyDescent="0.3">
      <c r="A9260" s="3"/>
      <c r="B9260" s="4"/>
      <c r="C9260" s="3"/>
      <c r="D9260" s="4" t="s">
        <v>274</v>
      </c>
      <c r="E9260" s="3">
        <v>2.25</v>
      </c>
    </row>
    <row r="9261" spans="1:6" x14ac:dyDescent="0.3">
      <c r="A9261" s="3"/>
      <c r="B9261" s="4"/>
      <c r="C9261" s="3"/>
      <c r="D9261" s="4" t="s">
        <v>275</v>
      </c>
      <c r="E9261" s="3">
        <v>256</v>
      </c>
    </row>
    <row r="9262" spans="1:6" x14ac:dyDescent="0.3">
      <c r="A9262" s="3"/>
      <c r="B9262" s="4"/>
      <c r="C9262" s="3"/>
      <c r="D9262" s="4" t="s">
        <v>276</v>
      </c>
      <c r="E9262" s="3">
        <v>0.72899999999999998</v>
      </c>
    </row>
    <row r="9263" spans="1:6" ht="28.8" x14ac:dyDescent="0.3">
      <c r="A9263" s="3"/>
      <c r="B9263" s="4"/>
      <c r="C9263" s="3"/>
      <c r="D9263" s="4" t="s">
        <v>277</v>
      </c>
      <c r="E9263" s="3">
        <v>407</v>
      </c>
    </row>
    <row r="9264" spans="1:6" x14ac:dyDescent="0.3">
      <c r="A9264" s="3"/>
      <c r="B9264" s="4"/>
      <c r="C9264" s="3"/>
      <c r="D9264" s="3">
        <f>2500</f>
        <v>2500</v>
      </c>
      <c r="E9264" s="3"/>
      <c r="F9264" s="3">
        <f>E9264*D9264*2*PI()/60/550</f>
        <v>0</v>
      </c>
    </row>
    <row r="9265" spans="1:6" x14ac:dyDescent="0.3">
      <c r="A9265" s="3"/>
      <c r="B9265" s="4"/>
      <c r="C9265" s="3"/>
      <c r="D9265" s="3">
        <f>2600</f>
        <v>2600</v>
      </c>
      <c r="E9265" s="3"/>
      <c r="F9265" s="3">
        <f t="shared" ref="F9265:F9309" si="358">E9265*D9265*2*PI()/60/550</f>
        <v>0</v>
      </c>
    </row>
    <row r="9266" spans="1:6" x14ac:dyDescent="0.3">
      <c r="A9266" s="3"/>
      <c r="B9266" s="4"/>
      <c r="C9266" s="3"/>
      <c r="D9266" s="3">
        <f t="shared" ref="D9266:D9309" si="359">D9265+100</f>
        <v>2700</v>
      </c>
      <c r="E9266" s="3"/>
      <c r="F9266" s="3">
        <f t="shared" si="358"/>
        <v>0</v>
      </c>
    </row>
    <row r="9267" spans="1:6" x14ac:dyDescent="0.3">
      <c r="A9267" s="3"/>
      <c r="B9267" s="4"/>
      <c r="C9267" s="3"/>
      <c r="D9267" s="3">
        <f t="shared" si="359"/>
        <v>2800</v>
      </c>
      <c r="E9267" s="3"/>
      <c r="F9267" s="3">
        <f t="shared" si="358"/>
        <v>0</v>
      </c>
    </row>
    <row r="9268" spans="1:6" x14ac:dyDescent="0.3">
      <c r="A9268" s="3"/>
      <c r="B9268" s="4"/>
      <c r="C9268" s="3"/>
      <c r="D9268" s="3">
        <f t="shared" si="359"/>
        <v>2900</v>
      </c>
      <c r="E9268" s="3"/>
      <c r="F9268" s="3">
        <f t="shared" si="358"/>
        <v>0</v>
      </c>
    </row>
    <row r="9269" spans="1:6" x14ac:dyDescent="0.3">
      <c r="A9269" s="3"/>
      <c r="B9269" s="4"/>
      <c r="C9269" s="3"/>
      <c r="D9269" s="3">
        <f>D9268+100</f>
        <v>3000</v>
      </c>
      <c r="E9269" s="3">
        <v>425</v>
      </c>
      <c r="F9269" s="3">
        <f t="shared" si="358"/>
        <v>242.75943232284763</v>
      </c>
    </row>
    <row r="9270" spans="1:6" x14ac:dyDescent="0.3">
      <c r="A9270" s="3"/>
      <c r="B9270" s="4"/>
      <c r="C9270" s="3"/>
      <c r="D9270" s="3">
        <f t="shared" si="359"/>
        <v>3100</v>
      </c>
      <c r="E9270" s="3">
        <v>421</v>
      </c>
      <c r="F9270" s="3">
        <f t="shared" si="358"/>
        <v>248.4904589212145</v>
      </c>
    </row>
    <row r="9271" spans="1:6" x14ac:dyDescent="0.3">
      <c r="A9271" s="3"/>
      <c r="B9271" s="4"/>
      <c r="C9271" s="3"/>
      <c r="D9271" s="3">
        <f t="shared" si="359"/>
        <v>3200</v>
      </c>
      <c r="E9271" s="3">
        <v>417</v>
      </c>
      <c r="F9271" s="3">
        <f t="shared" si="358"/>
        <v>254.06916587577089</v>
      </c>
    </row>
    <row r="9272" spans="1:6" x14ac:dyDescent="0.3">
      <c r="A9272" s="3"/>
      <c r="B9272" s="4"/>
      <c r="C9272" s="3"/>
      <c r="D9272" s="3">
        <f t="shared" si="359"/>
        <v>3300</v>
      </c>
      <c r="E9272" s="3">
        <v>418</v>
      </c>
      <c r="F9272" s="3">
        <f t="shared" si="358"/>
        <v>262.63714584010671</v>
      </c>
    </row>
    <row r="9273" spans="1:6" x14ac:dyDescent="0.3">
      <c r="A9273" s="3"/>
      <c r="B9273" s="4"/>
      <c r="C9273" s="3"/>
      <c r="D9273" s="3">
        <f t="shared" si="359"/>
        <v>3400</v>
      </c>
      <c r="E9273" s="3">
        <v>425</v>
      </c>
      <c r="F9273" s="3">
        <f t="shared" si="358"/>
        <v>275.12735663256069</v>
      </c>
    </row>
    <row r="9274" spans="1:6" x14ac:dyDescent="0.3">
      <c r="A9274" s="3"/>
      <c r="B9274" s="4"/>
      <c r="C9274" s="3"/>
      <c r="D9274" s="3">
        <f t="shared" si="359"/>
        <v>3500</v>
      </c>
      <c r="E9274" s="3">
        <v>436</v>
      </c>
      <c r="F9274" s="3">
        <f t="shared" si="358"/>
        <v>290.5497205683651</v>
      </c>
    </row>
    <row r="9275" spans="1:6" x14ac:dyDescent="0.3">
      <c r="A9275" s="3"/>
      <c r="B9275" s="4"/>
      <c r="C9275" s="3"/>
      <c r="D9275" s="3">
        <f t="shared" si="359"/>
        <v>3600</v>
      </c>
      <c r="E9275" s="3">
        <v>453</v>
      </c>
      <c r="F9275" s="3">
        <f t="shared" si="358"/>
        <v>310.50359390752936</v>
      </c>
    </row>
    <row r="9276" spans="1:6" x14ac:dyDescent="0.3">
      <c r="A9276" s="3"/>
      <c r="B9276" s="4"/>
      <c r="C9276" s="3"/>
      <c r="D9276" s="3">
        <f t="shared" si="359"/>
        <v>3700</v>
      </c>
      <c r="E9276" s="3">
        <v>468</v>
      </c>
      <c r="F9276" s="3">
        <f t="shared" si="358"/>
        <v>329.69586902764155</v>
      </c>
    </row>
    <row r="9277" spans="1:6" x14ac:dyDescent="0.3">
      <c r="A9277" s="3"/>
      <c r="B9277" s="4"/>
      <c r="C9277" s="3"/>
      <c r="D9277" s="3">
        <f t="shared" si="359"/>
        <v>3800</v>
      </c>
      <c r="E9277" s="3">
        <v>481</v>
      </c>
      <c r="F9277" s="3">
        <f t="shared" si="358"/>
        <v>348.01230619584385</v>
      </c>
    </row>
    <row r="9278" spans="1:6" x14ac:dyDescent="0.3">
      <c r="A9278" s="3"/>
      <c r="B9278" s="4"/>
      <c r="C9278" s="3"/>
      <c r="D9278" s="3">
        <f t="shared" si="359"/>
        <v>3900</v>
      </c>
      <c r="E9278" s="3">
        <v>492</v>
      </c>
      <c r="F9278" s="3">
        <f t="shared" si="358"/>
        <v>365.33866567927845</v>
      </c>
    </row>
    <row r="9279" spans="1:6" x14ac:dyDescent="0.3">
      <c r="A9279" s="3"/>
      <c r="B9279" s="4"/>
      <c r="C9279" s="3"/>
      <c r="D9279" s="3">
        <f t="shared" si="359"/>
        <v>4000</v>
      </c>
      <c r="E9279" s="3">
        <v>500</v>
      </c>
      <c r="F9279" s="3">
        <f t="shared" si="358"/>
        <v>380.79910952603552</v>
      </c>
    </row>
    <row r="9280" spans="1:6" x14ac:dyDescent="0.3">
      <c r="A9280" s="3"/>
      <c r="B9280" s="4"/>
      <c r="C9280" s="3"/>
      <c r="D9280" s="3">
        <f t="shared" si="359"/>
        <v>4100</v>
      </c>
      <c r="E9280" s="3">
        <v>505</v>
      </c>
      <c r="F9280" s="3">
        <f t="shared" si="358"/>
        <v>394.22227813682832</v>
      </c>
    </row>
    <row r="9281" spans="1:6" x14ac:dyDescent="0.3">
      <c r="A9281" s="3"/>
      <c r="B9281" s="4"/>
      <c r="C9281" s="3"/>
      <c r="D9281" s="3">
        <f t="shared" si="359"/>
        <v>4200</v>
      </c>
      <c r="E9281" s="3">
        <v>507</v>
      </c>
      <c r="F9281" s="3">
        <f t="shared" si="358"/>
        <v>405.43681191237005</v>
      </c>
    </row>
    <row r="9282" spans="1:6" x14ac:dyDescent="0.3">
      <c r="A9282" s="3"/>
      <c r="B9282" s="4"/>
      <c r="C9282" s="3"/>
      <c r="D9282" s="3">
        <f t="shared" si="359"/>
        <v>4300</v>
      </c>
      <c r="E9282" s="3">
        <v>508</v>
      </c>
      <c r="F9282" s="3">
        <f t="shared" si="358"/>
        <v>415.90878742433597</v>
      </c>
    </row>
    <row r="9283" spans="1:6" x14ac:dyDescent="0.3">
      <c r="A9283" s="3"/>
      <c r="B9283" s="4"/>
      <c r="C9283" s="3"/>
      <c r="D9283" s="3">
        <f t="shared" si="359"/>
        <v>4400</v>
      </c>
      <c r="E9283" s="3">
        <v>509</v>
      </c>
      <c r="F9283" s="3">
        <f t="shared" si="358"/>
        <v>426.41884284725461</v>
      </c>
    </row>
    <row r="9284" spans="1:6" x14ac:dyDescent="0.3">
      <c r="A9284" s="3"/>
      <c r="B9284" s="4"/>
      <c r="C9284" s="3"/>
      <c r="D9284" s="3">
        <f t="shared" si="359"/>
        <v>4500</v>
      </c>
      <c r="E9284" s="3">
        <v>510</v>
      </c>
      <c r="F9284" s="3">
        <f t="shared" si="358"/>
        <v>436.96697818112574</v>
      </c>
    </row>
    <row r="9285" spans="1:6" x14ac:dyDescent="0.3">
      <c r="A9285" s="3"/>
      <c r="B9285" s="4"/>
      <c r="C9285" s="3"/>
      <c r="D9285" s="3">
        <f t="shared" si="359"/>
        <v>4600</v>
      </c>
      <c r="E9285" s="3">
        <v>517</v>
      </c>
      <c r="F9285" s="3">
        <f t="shared" si="358"/>
        <v>452.80822113740885</v>
      </c>
    </row>
    <row r="9286" spans="1:6" x14ac:dyDescent="0.3">
      <c r="A9286" s="3"/>
      <c r="B9286" s="4"/>
      <c r="C9286" s="3"/>
      <c r="D9286" s="3">
        <f t="shared" si="359"/>
        <v>4700</v>
      </c>
      <c r="E9286" s="3">
        <v>526</v>
      </c>
      <c r="F9286" s="3">
        <f t="shared" si="358"/>
        <v>470.70577928513251</v>
      </c>
    </row>
    <row r="9287" spans="1:6" x14ac:dyDescent="0.3">
      <c r="A9287" s="3"/>
      <c r="B9287" s="4"/>
      <c r="C9287" s="3"/>
      <c r="D9287" s="3">
        <f t="shared" si="359"/>
        <v>4800</v>
      </c>
      <c r="E9287" s="3">
        <v>531</v>
      </c>
      <c r="F9287" s="3">
        <f t="shared" si="358"/>
        <v>485.29038517997969</v>
      </c>
    </row>
    <row r="9288" spans="1:6" x14ac:dyDescent="0.3">
      <c r="A9288" s="3"/>
      <c r="B9288" s="4"/>
      <c r="C9288" s="3"/>
      <c r="D9288" s="3">
        <f t="shared" si="359"/>
        <v>4900</v>
      </c>
      <c r="E9288" s="3">
        <v>535</v>
      </c>
      <c r="F9288" s="3">
        <f t="shared" si="358"/>
        <v>499.13243281125114</v>
      </c>
    </row>
    <row r="9289" spans="1:6" x14ac:dyDescent="0.3">
      <c r="A9289" s="3"/>
      <c r="B9289" s="4"/>
      <c r="C9289" s="3"/>
      <c r="D9289" s="3">
        <f t="shared" si="359"/>
        <v>5000</v>
      </c>
      <c r="E9289" s="3">
        <v>542</v>
      </c>
      <c r="F9289" s="3">
        <f t="shared" si="358"/>
        <v>515.98279340777822</v>
      </c>
    </row>
    <row r="9290" spans="1:6" x14ac:dyDescent="0.3">
      <c r="A9290" s="3"/>
      <c r="B9290" s="4"/>
      <c r="C9290" s="3"/>
      <c r="D9290" s="3">
        <f t="shared" si="359"/>
        <v>5100</v>
      </c>
      <c r="E9290" s="3">
        <v>550</v>
      </c>
      <c r="F9290" s="3">
        <f t="shared" si="358"/>
        <v>534.07075111026484</v>
      </c>
    </row>
    <row r="9291" spans="1:6" x14ac:dyDescent="0.3">
      <c r="A9291" s="3"/>
      <c r="B9291" s="4"/>
      <c r="C9291" s="3"/>
      <c r="D9291" s="3">
        <f t="shared" si="359"/>
        <v>5200</v>
      </c>
      <c r="E9291" s="3">
        <v>554</v>
      </c>
      <c r="F9291" s="3">
        <f t="shared" si="358"/>
        <v>548.50303736130161</v>
      </c>
    </row>
    <row r="9292" spans="1:6" x14ac:dyDescent="0.3">
      <c r="A9292" s="3"/>
      <c r="B9292" s="4"/>
      <c r="C9292" s="3"/>
      <c r="D9292" s="3">
        <f t="shared" si="359"/>
        <v>5300</v>
      </c>
      <c r="E9292" s="3">
        <v>557</v>
      </c>
      <c r="F9292" s="3">
        <f t="shared" si="358"/>
        <v>562.07852561590471</v>
      </c>
    </row>
    <row r="9293" spans="1:6" x14ac:dyDescent="0.3">
      <c r="A9293" s="3"/>
      <c r="B9293" s="4"/>
      <c r="C9293" s="3"/>
      <c r="D9293" s="3">
        <f t="shared" si="359"/>
        <v>5400</v>
      </c>
      <c r="E9293" s="3">
        <v>558</v>
      </c>
      <c r="F9293" s="3">
        <f t="shared" si="358"/>
        <v>573.71193841192508</v>
      </c>
    </row>
    <row r="9294" spans="1:6" x14ac:dyDescent="0.3">
      <c r="A9294" s="3"/>
      <c r="B9294" s="4"/>
      <c r="C9294" s="3"/>
      <c r="D9294" s="3">
        <f t="shared" si="359"/>
        <v>5500</v>
      </c>
      <c r="E9294" s="3">
        <v>558</v>
      </c>
      <c r="F9294" s="3">
        <f t="shared" si="358"/>
        <v>584.33623356770147</v>
      </c>
    </row>
    <row r="9295" spans="1:6" x14ac:dyDescent="0.3">
      <c r="A9295" s="3"/>
      <c r="B9295" s="4"/>
      <c r="C9295" s="3"/>
      <c r="D9295" s="3">
        <f t="shared" si="359"/>
        <v>5600</v>
      </c>
      <c r="E9295" s="3">
        <v>556</v>
      </c>
      <c r="F9295" s="3">
        <f t="shared" si="358"/>
        <v>592.82805371013217</v>
      </c>
    </row>
    <row r="9296" spans="1:6" x14ac:dyDescent="0.3">
      <c r="A9296" s="3"/>
      <c r="B9296" s="4"/>
      <c r="C9296" s="3"/>
      <c r="D9296" s="3">
        <f t="shared" si="359"/>
        <v>5700</v>
      </c>
      <c r="E9296" s="3">
        <v>553</v>
      </c>
      <c r="F9296" s="3">
        <f t="shared" si="358"/>
        <v>600.15843656850825</v>
      </c>
    </row>
    <row r="9297" spans="1:6" x14ac:dyDescent="0.3">
      <c r="A9297" s="3"/>
      <c r="B9297" s="4"/>
      <c r="C9297" s="3"/>
      <c r="D9297" s="3">
        <f t="shared" si="359"/>
        <v>5800</v>
      </c>
      <c r="E9297" s="3">
        <v>548</v>
      </c>
      <c r="F9297" s="3">
        <f t="shared" si="358"/>
        <v>605.16594485877567</v>
      </c>
    </row>
    <row r="9298" spans="1:6" x14ac:dyDescent="0.3">
      <c r="A9298" s="3"/>
      <c r="B9298" s="4"/>
      <c r="C9298" s="3"/>
      <c r="D9298" s="3">
        <f t="shared" si="359"/>
        <v>5900</v>
      </c>
      <c r="E9298" s="3">
        <v>543</v>
      </c>
      <c r="F9298" s="3">
        <f t="shared" si="358"/>
        <v>609.98305359428002</v>
      </c>
    </row>
    <row r="9299" spans="1:6" x14ac:dyDescent="0.3">
      <c r="A9299" s="3"/>
      <c r="B9299" s="4"/>
      <c r="C9299" s="3"/>
      <c r="D9299" s="3">
        <f t="shared" si="359"/>
        <v>6000</v>
      </c>
      <c r="E9299" s="3">
        <v>538</v>
      </c>
      <c r="F9299" s="3">
        <f t="shared" si="358"/>
        <v>614.6097627750213</v>
      </c>
    </row>
    <row r="9300" spans="1:6" x14ac:dyDescent="0.3">
      <c r="A9300" s="3"/>
      <c r="B9300" s="4"/>
      <c r="C9300" s="3"/>
      <c r="D9300" s="3">
        <f t="shared" si="359"/>
        <v>6100</v>
      </c>
      <c r="E9300" s="3">
        <v>532</v>
      </c>
      <c r="F9300" s="3">
        <f t="shared" si="358"/>
        <v>617.88463511694533</v>
      </c>
    </row>
    <row r="9301" spans="1:6" x14ac:dyDescent="0.3">
      <c r="A9301" s="3"/>
      <c r="B9301" s="4"/>
      <c r="C9301" s="3"/>
      <c r="D9301" s="3">
        <f t="shared" si="359"/>
        <v>6200</v>
      </c>
      <c r="E9301" s="3">
        <v>526</v>
      </c>
      <c r="F9301" s="3">
        <f t="shared" si="358"/>
        <v>620.93102799315352</v>
      </c>
    </row>
    <row r="9302" spans="1:6" x14ac:dyDescent="0.3">
      <c r="A9302" s="3"/>
      <c r="B9302" s="4"/>
      <c r="C9302" s="3"/>
      <c r="D9302" s="3">
        <f t="shared" si="359"/>
        <v>6300</v>
      </c>
      <c r="E9302" s="3">
        <v>518</v>
      </c>
      <c r="F9302" s="3">
        <f t="shared" si="358"/>
        <v>621.34990701363211</v>
      </c>
    </row>
    <row r="9303" spans="1:6" x14ac:dyDescent="0.3">
      <c r="A9303" s="3"/>
      <c r="B9303" s="4"/>
      <c r="C9303" s="3"/>
      <c r="D9303" s="3">
        <f t="shared" si="359"/>
        <v>6400</v>
      </c>
      <c r="E9303" s="3">
        <v>509</v>
      </c>
      <c r="F9303" s="3">
        <f t="shared" si="358"/>
        <v>620.24558959600665</v>
      </c>
    </row>
    <row r="9304" spans="1:6" x14ac:dyDescent="0.3">
      <c r="A9304" s="3"/>
      <c r="B9304" s="4"/>
      <c r="C9304" s="3"/>
      <c r="D9304" s="3">
        <f t="shared" si="359"/>
        <v>6500</v>
      </c>
      <c r="E9304" s="3">
        <v>500</v>
      </c>
      <c r="F9304" s="3">
        <f t="shared" si="358"/>
        <v>618.79855297980782</v>
      </c>
    </row>
    <row r="9305" spans="1:6" x14ac:dyDescent="0.3">
      <c r="A9305" s="3"/>
      <c r="B9305" s="4"/>
      <c r="C9305" s="3"/>
      <c r="D9305" s="3">
        <f t="shared" si="359"/>
        <v>6600</v>
      </c>
      <c r="E9305" s="3">
        <v>490</v>
      </c>
      <c r="F9305" s="3">
        <f t="shared" si="358"/>
        <v>615.75216010359941</v>
      </c>
    </row>
    <row r="9306" spans="1:6" x14ac:dyDescent="0.3">
      <c r="A9306" s="3"/>
      <c r="B9306" s="4"/>
      <c r="C9306" s="3"/>
      <c r="D9306" s="3">
        <f t="shared" si="359"/>
        <v>6700</v>
      </c>
      <c r="E9306" s="3">
        <v>480</v>
      </c>
      <c r="F9306" s="3">
        <f t="shared" si="358"/>
        <v>612.32496811786507</v>
      </c>
    </row>
    <row r="9307" spans="1:6" x14ac:dyDescent="0.3">
      <c r="A9307" s="3"/>
      <c r="B9307" s="4"/>
      <c r="C9307" s="3"/>
      <c r="D9307" s="3">
        <f t="shared" si="359"/>
        <v>6800</v>
      </c>
      <c r="E9307" s="3">
        <v>472</v>
      </c>
      <c r="F9307" s="3">
        <f t="shared" si="358"/>
        <v>611.10641096738186</v>
      </c>
    </row>
    <row r="9308" spans="1:6" x14ac:dyDescent="0.3">
      <c r="A9308" s="3"/>
      <c r="B9308" s="4"/>
      <c r="C9308" s="3"/>
      <c r="D9308" s="3">
        <f t="shared" si="359"/>
        <v>6900</v>
      </c>
      <c r="E9308" s="3">
        <v>464</v>
      </c>
      <c r="F9308" s="3">
        <f t="shared" si="358"/>
        <v>609.5832145292776</v>
      </c>
    </row>
    <row r="9309" spans="1:6" x14ac:dyDescent="0.3">
      <c r="A9309" s="3"/>
      <c r="B9309" s="4"/>
      <c r="C9309" s="3"/>
      <c r="D9309" s="3">
        <f t="shared" si="359"/>
        <v>7000</v>
      </c>
      <c r="E9309" s="3">
        <v>456</v>
      </c>
      <c r="F9309" s="3">
        <f t="shared" si="358"/>
        <v>607.75537880355273</v>
      </c>
    </row>
    <row r="9310" spans="1:6" ht="28.8" x14ac:dyDescent="0.3">
      <c r="A9310" s="3"/>
      <c r="B9310" s="4" t="s">
        <v>49</v>
      </c>
      <c r="C9310" s="3" t="s">
        <v>173</v>
      </c>
      <c r="D9310" s="3" t="s">
        <v>272</v>
      </c>
      <c r="E9310" s="3">
        <v>3.625</v>
      </c>
    </row>
    <row r="9311" spans="1:6" x14ac:dyDescent="0.3">
      <c r="A9311" s="3"/>
      <c r="B9311" s="4"/>
      <c r="C9311" s="3">
        <v>11.3</v>
      </c>
      <c r="D9311" s="3" t="s">
        <v>273</v>
      </c>
      <c r="E9311" s="3">
        <v>4.0999999999999996</v>
      </c>
    </row>
    <row r="9312" spans="1:6" x14ac:dyDescent="0.3">
      <c r="A9312" s="3"/>
      <c r="B9312" s="4"/>
      <c r="C9312" s="3"/>
      <c r="D9312" s="4" t="s">
        <v>274</v>
      </c>
      <c r="E9312" s="3">
        <v>2.165</v>
      </c>
    </row>
    <row r="9313" spans="1:6" x14ac:dyDescent="0.3">
      <c r="A9313" s="3"/>
      <c r="B9313" s="4"/>
      <c r="C9313" s="3"/>
      <c r="D9313" s="4" t="s">
        <v>275</v>
      </c>
      <c r="E9313" s="3">
        <v>255</v>
      </c>
    </row>
    <row r="9314" spans="1:6" x14ac:dyDescent="0.3">
      <c r="A9314" s="3"/>
      <c r="B9314" s="4"/>
      <c r="C9314" s="3"/>
      <c r="D9314" s="4" t="s">
        <v>276</v>
      </c>
      <c r="E9314" s="3">
        <v>0.70699999999999996</v>
      </c>
    </row>
    <row r="9315" spans="1:6" ht="28.8" x14ac:dyDescent="0.3">
      <c r="A9315" s="3"/>
      <c r="B9315" s="4"/>
      <c r="C9315" s="3"/>
      <c r="D9315" s="4" t="s">
        <v>277</v>
      </c>
      <c r="E9315" s="3">
        <v>384</v>
      </c>
    </row>
    <row r="9316" spans="1:6" x14ac:dyDescent="0.3">
      <c r="A9316" s="3"/>
      <c r="B9316" s="4"/>
      <c r="C9316" s="3"/>
      <c r="D9316" s="3">
        <f>2500</f>
        <v>2500</v>
      </c>
      <c r="E9316" s="3"/>
      <c r="F9316" s="3">
        <f>E9316*D9316*2*PI()/60/550</f>
        <v>0</v>
      </c>
    </row>
    <row r="9317" spans="1:6" x14ac:dyDescent="0.3">
      <c r="A9317" s="3"/>
      <c r="B9317" s="4"/>
      <c r="C9317" s="3"/>
      <c r="D9317" s="3">
        <f>2600</f>
        <v>2600</v>
      </c>
      <c r="E9317" s="3"/>
      <c r="F9317" s="3">
        <f t="shared" ref="F9317:F9361" si="360">E9317*D9317*2*PI()/60/550</f>
        <v>0</v>
      </c>
    </row>
    <row r="9318" spans="1:6" x14ac:dyDescent="0.3">
      <c r="A9318" s="3"/>
      <c r="B9318" s="4"/>
      <c r="C9318" s="3"/>
      <c r="D9318" s="3">
        <f t="shared" ref="D9318:D9361" si="361">D9317+100</f>
        <v>2700</v>
      </c>
      <c r="E9318" s="3"/>
      <c r="F9318" s="3">
        <f t="shared" si="360"/>
        <v>0</v>
      </c>
    </row>
    <row r="9319" spans="1:6" x14ac:dyDescent="0.3">
      <c r="A9319" s="3"/>
      <c r="B9319" s="4"/>
      <c r="C9319" s="3"/>
      <c r="D9319" s="3">
        <f t="shared" si="361"/>
        <v>2800</v>
      </c>
      <c r="E9319" s="3"/>
      <c r="F9319" s="3">
        <f t="shared" si="360"/>
        <v>0</v>
      </c>
    </row>
    <row r="9320" spans="1:6" x14ac:dyDescent="0.3">
      <c r="A9320" s="3"/>
      <c r="B9320" s="4"/>
      <c r="C9320" s="3"/>
      <c r="D9320" s="3">
        <f t="shared" si="361"/>
        <v>2900</v>
      </c>
      <c r="E9320" s="3"/>
      <c r="F9320" s="3">
        <f t="shared" si="360"/>
        <v>0</v>
      </c>
    </row>
    <row r="9321" spans="1:6" x14ac:dyDescent="0.3">
      <c r="A9321" s="3"/>
      <c r="B9321" s="4"/>
      <c r="C9321" s="3"/>
      <c r="D9321" s="3">
        <f>D9320+100</f>
        <v>3000</v>
      </c>
      <c r="E9321" s="3">
        <v>411</v>
      </c>
      <c r="F9321" s="3">
        <f t="shared" si="360"/>
        <v>234.7626510228009</v>
      </c>
    </row>
    <row r="9322" spans="1:6" x14ac:dyDescent="0.3">
      <c r="A9322" s="3"/>
      <c r="B9322" s="4"/>
      <c r="C9322" s="3"/>
      <c r="D9322" s="3">
        <f t="shared" si="361"/>
        <v>3100</v>
      </c>
      <c r="E9322" s="3">
        <v>427</v>
      </c>
      <c r="F9322" s="3">
        <f t="shared" si="360"/>
        <v>252.03189063980662</v>
      </c>
    </row>
    <row r="9323" spans="1:6" x14ac:dyDescent="0.3">
      <c r="A9323" s="3"/>
      <c r="B9323" s="4"/>
      <c r="C9323" s="3"/>
      <c r="D9323" s="3">
        <f t="shared" si="361"/>
        <v>3200</v>
      </c>
      <c r="E9323" s="3">
        <v>433</v>
      </c>
      <c r="F9323" s="3">
        <f t="shared" si="360"/>
        <v>263.81762307963743</v>
      </c>
    </row>
    <row r="9324" spans="1:6" x14ac:dyDescent="0.3">
      <c r="A9324" s="3"/>
      <c r="B9324" s="4"/>
      <c r="C9324" s="3"/>
      <c r="D9324" s="3">
        <f t="shared" si="361"/>
        <v>3300</v>
      </c>
      <c r="E9324" s="3">
        <v>432</v>
      </c>
      <c r="F9324" s="3">
        <f t="shared" si="360"/>
        <v>271.43360527015813</v>
      </c>
    </row>
    <row r="9325" spans="1:6" x14ac:dyDescent="0.3">
      <c r="A9325" s="3"/>
      <c r="B9325" s="4"/>
      <c r="C9325" s="3"/>
      <c r="D9325" s="3">
        <f t="shared" si="361"/>
        <v>3400</v>
      </c>
      <c r="E9325" s="3">
        <v>430</v>
      </c>
      <c r="F9325" s="3">
        <f t="shared" si="360"/>
        <v>278.36414906353195</v>
      </c>
    </row>
    <row r="9326" spans="1:6" x14ac:dyDescent="0.3">
      <c r="A9326" s="3"/>
      <c r="B9326" s="4"/>
      <c r="C9326" s="3"/>
      <c r="D9326" s="3">
        <f t="shared" si="361"/>
        <v>3500</v>
      </c>
      <c r="E9326" s="3">
        <v>422</v>
      </c>
      <c r="F9326" s="3">
        <f t="shared" si="360"/>
        <v>281.22014238497724</v>
      </c>
    </row>
    <row r="9327" spans="1:6" x14ac:dyDescent="0.3">
      <c r="A9327" s="3"/>
      <c r="B9327" s="4"/>
      <c r="C9327" s="3"/>
      <c r="D9327" s="3">
        <f t="shared" si="361"/>
        <v>3600</v>
      </c>
      <c r="E9327" s="3">
        <v>400</v>
      </c>
      <c r="F9327" s="3">
        <f t="shared" si="360"/>
        <v>274.1753588587456</v>
      </c>
    </row>
    <row r="9328" spans="1:6" x14ac:dyDescent="0.3">
      <c r="A9328" s="3"/>
      <c r="B9328" s="4"/>
      <c r="C9328" s="3"/>
      <c r="D9328" s="3">
        <f t="shared" si="361"/>
        <v>3700</v>
      </c>
      <c r="E9328" s="3">
        <v>392</v>
      </c>
      <c r="F9328" s="3">
        <f t="shared" si="360"/>
        <v>276.15551422828099</v>
      </c>
    </row>
    <row r="9329" spans="1:6" x14ac:dyDescent="0.3">
      <c r="A9329" s="3"/>
      <c r="B9329" s="4"/>
      <c r="C9329" s="3"/>
      <c r="D9329" s="3">
        <f t="shared" si="361"/>
        <v>3800</v>
      </c>
      <c r="E9329" s="3">
        <v>389</v>
      </c>
      <c r="F9329" s="3">
        <f t="shared" si="360"/>
        <v>281.44862185069286</v>
      </c>
    </row>
    <row r="9330" spans="1:6" x14ac:dyDescent="0.3">
      <c r="A9330" s="3"/>
      <c r="B9330" s="4"/>
      <c r="C9330" s="3"/>
      <c r="D9330" s="3">
        <f t="shared" si="361"/>
        <v>3900</v>
      </c>
      <c r="E9330" s="3">
        <v>399</v>
      </c>
      <c r="F9330" s="3">
        <f t="shared" si="360"/>
        <v>296.28074716673194</v>
      </c>
    </row>
    <row r="9331" spans="1:6" x14ac:dyDescent="0.3">
      <c r="A9331" s="3"/>
      <c r="B9331" s="4"/>
      <c r="C9331" s="3"/>
      <c r="D9331" s="3">
        <f t="shared" si="361"/>
        <v>4000</v>
      </c>
      <c r="E9331" s="3">
        <v>389</v>
      </c>
      <c r="F9331" s="3">
        <f t="shared" si="360"/>
        <v>296.26170721125561</v>
      </c>
    </row>
    <row r="9332" spans="1:6" x14ac:dyDescent="0.3">
      <c r="A9332" s="3"/>
      <c r="B9332" s="4"/>
      <c r="C9332" s="3"/>
      <c r="D9332" s="3">
        <f t="shared" si="361"/>
        <v>4100</v>
      </c>
      <c r="E9332" s="3">
        <v>399</v>
      </c>
      <c r="F9332" s="3">
        <f t="shared" si="360"/>
        <v>311.47463163682073</v>
      </c>
    </row>
    <row r="9333" spans="1:6" x14ac:dyDescent="0.3">
      <c r="A9333" s="3"/>
      <c r="B9333" s="4"/>
      <c r="C9333" s="3"/>
      <c r="D9333" s="3">
        <f t="shared" si="361"/>
        <v>4200</v>
      </c>
      <c r="E9333" s="3">
        <v>415</v>
      </c>
      <c r="F9333" s="3">
        <f t="shared" si="360"/>
        <v>331.86642395194002</v>
      </c>
    </row>
    <row r="9334" spans="1:6" x14ac:dyDescent="0.3">
      <c r="A9334" s="3"/>
      <c r="B9334" s="4"/>
      <c r="C9334" s="3"/>
      <c r="D9334" s="3">
        <f t="shared" si="361"/>
        <v>4300</v>
      </c>
      <c r="E9334" s="3">
        <v>435</v>
      </c>
      <c r="F9334" s="3">
        <f t="shared" si="360"/>
        <v>356.14236718422472</v>
      </c>
    </row>
    <row r="9335" spans="1:6" x14ac:dyDescent="0.3">
      <c r="A9335" s="3"/>
      <c r="B9335" s="4"/>
      <c r="C9335" s="3"/>
      <c r="D9335" s="3">
        <f t="shared" si="361"/>
        <v>4400</v>
      </c>
      <c r="E9335" s="3">
        <v>455</v>
      </c>
      <c r="F9335" s="3">
        <f t="shared" si="360"/>
        <v>381.17990863556156</v>
      </c>
    </row>
    <row r="9336" spans="1:6" x14ac:dyDescent="0.3">
      <c r="A9336" s="3"/>
      <c r="B9336" s="4"/>
      <c r="C9336" s="3"/>
      <c r="D9336" s="3">
        <f t="shared" si="361"/>
        <v>4500</v>
      </c>
      <c r="E9336" s="3">
        <v>470</v>
      </c>
      <c r="F9336" s="3">
        <f t="shared" si="360"/>
        <v>402.69505832378258</v>
      </c>
    </row>
    <row r="9337" spans="1:6" x14ac:dyDescent="0.3">
      <c r="A9337" s="3"/>
      <c r="B9337" s="4"/>
      <c r="C9337" s="3"/>
      <c r="D9337" s="3">
        <f t="shared" si="361"/>
        <v>4600</v>
      </c>
      <c r="E9337" s="3">
        <v>482</v>
      </c>
      <c r="F9337" s="3">
        <f t="shared" si="360"/>
        <v>422.15389282056299</v>
      </c>
    </row>
    <row r="9338" spans="1:6" x14ac:dyDescent="0.3">
      <c r="A9338" s="3"/>
      <c r="B9338" s="4"/>
      <c r="C9338" s="3"/>
      <c r="D9338" s="3">
        <f t="shared" si="361"/>
        <v>4700</v>
      </c>
      <c r="E9338" s="3">
        <v>490</v>
      </c>
      <c r="F9338" s="3">
        <f t="shared" si="360"/>
        <v>438.49017461922989</v>
      </c>
    </row>
    <row r="9339" spans="1:6" x14ac:dyDescent="0.3">
      <c r="A9339" s="3"/>
      <c r="B9339" s="4"/>
      <c r="C9339" s="3"/>
      <c r="D9339" s="3">
        <f t="shared" si="361"/>
        <v>4800</v>
      </c>
      <c r="E9339" s="3">
        <v>495</v>
      </c>
      <c r="F9339" s="3">
        <f t="shared" si="360"/>
        <v>452.38934211693021</v>
      </c>
    </row>
    <row r="9340" spans="1:6" x14ac:dyDescent="0.3">
      <c r="A9340" s="3"/>
      <c r="B9340" s="4"/>
      <c r="C9340" s="3"/>
      <c r="D9340" s="3">
        <f t="shared" si="361"/>
        <v>4900</v>
      </c>
      <c r="E9340" s="3">
        <v>498</v>
      </c>
      <c r="F9340" s="3">
        <f t="shared" si="360"/>
        <v>464.6129935327159</v>
      </c>
    </row>
    <row r="9341" spans="1:6" x14ac:dyDescent="0.3">
      <c r="A9341" s="3"/>
      <c r="B9341" s="4"/>
      <c r="C9341" s="3"/>
      <c r="D9341" s="3">
        <f t="shared" si="361"/>
        <v>5000</v>
      </c>
      <c r="E9341" s="3">
        <v>504</v>
      </c>
      <c r="F9341" s="3">
        <f t="shared" si="360"/>
        <v>479.80687800280475</v>
      </c>
    </row>
    <row r="9342" spans="1:6" x14ac:dyDescent="0.3">
      <c r="A9342" s="3"/>
      <c r="B9342" s="4"/>
      <c r="C9342" s="3"/>
      <c r="D9342" s="3">
        <f t="shared" si="361"/>
        <v>5100</v>
      </c>
      <c r="E9342" s="3">
        <v>506</v>
      </c>
      <c r="F9342" s="3">
        <f t="shared" si="360"/>
        <v>491.34509102144364</v>
      </c>
    </row>
    <row r="9343" spans="1:6" x14ac:dyDescent="0.3">
      <c r="A9343" s="3"/>
      <c r="B9343" s="4"/>
      <c r="C9343" s="3"/>
      <c r="D9343" s="3">
        <f t="shared" si="361"/>
        <v>5200</v>
      </c>
      <c r="E9343" s="3">
        <v>512</v>
      </c>
      <c r="F9343" s="3">
        <f t="shared" si="360"/>
        <v>506.91977460105852</v>
      </c>
    </row>
    <row r="9344" spans="1:6" x14ac:dyDescent="0.3">
      <c r="A9344" s="3"/>
      <c r="B9344" s="4"/>
      <c r="C9344" s="3"/>
      <c r="D9344" s="3">
        <f t="shared" si="361"/>
        <v>5300</v>
      </c>
      <c r="E9344" s="3">
        <v>516</v>
      </c>
      <c r="F9344" s="3">
        <f t="shared" si="360"/>
        <v>520.70470236590097</v>
      </c>
    </row>
    <row r="9345" spans="1:6" x14ac:dyDescent="0.3">
      <c r="A9345" s="3"/>
      <c r="B9345" s="4"/>
      <c r="C9345" s="3"/>
      <c r="D9345" s="3">
        <f t="shared" si="361"/>
        <v>5400</v>
      </c>
      <c r="E9345" s="3">
        <v>519</v>
      </c>
      <c r="F9345" s="3">
        <f t="shared" si="360"/>
        <v>533.61379217883359</v>
      </c>
    </row>
    <row r="9346" spans="1:6" x14ac:dyDescent="0.3">
      <c r="A9346" s="3"/>
      <c r="B9346" s="4"/>
      <c r="C9346" s="3"/>
      <c r="D9346" s="3">
        <f t="shared" si="361"/>
        <v>5500</v>
      </c>
      <c r="E9346" s="3">
        <v>520</v>
      </c>
      <c r="F9346" s="3">
        <f t="shared" si="360"/>
        <v>544.54272662223082</v>
      </c>
    </row>
    <row r="9347" spans="1:6" x14ac:dyDescent="0.3">
      <c r="A9347" s="3"/>
      <c r="B9347" s="4"/>
      <c r="C9347" s="3"/>
      <c r="D9347" s="3">
        <f t="shared" si="361"/>
        <v>5600</v>
      </c>
      <c r="E9347" s="3">
        <v>520</v>
      </c>
      <c r="F9347" s="3">
        <f t="shared" si="360"/>
        <v>554.4435034699078</v>
      </c>
    </row>
    <row r="9348" spans="1:6" x14ac:dyDescent="0.3">
      <c r="A9348" s="3"/>
      <c r="B9348" s="4"/>
      <c r="C9348" s="3"/>
      <c r="D9348" s="3">
        <f t="shared" si="361"/>
        <v>5700</v>
      </c>
      <c r="E9348" s="3">
        <v>519</v>
      </c>
      <c r="F9348" s="3">
        <f t="shared" si="360"/>
        <v>563.25900285543548</v>
      </c>
    </row>
    <row r="9349" spans="1:6" x14ac:dyDescent="0.3">
      <c r="A9349" s="3"/>
      <c r="B9349" s="4"/>
      <c r="C9349" s="3"/>
      <c r="D9349" s="3">
        <f t="shared" si="361"/>
        <v>5800</v>
      </c>
      <c r="E9349" s="3">
        <v>517</v>
      </c>
      <c r="F9349" s="3">
        <f t="shared" si="360"/>
        <v>570.93210491238506</v>
      </c>
    </row>
    <row r="9350" spans="1:6" x14ac:dyDescent="0.3">
      <c r="A9350" s="3"/>
      <c r="B9350" s="4"/>
      <c r="C9350" s="3"/>
      <c r="D9350" s="3">
        <f t="shared" si="361"/>
        <v>5900</v>
      </c>
      <c r="E9350" s="3">
        <v>513</v>
      </c>
      <c r="F9350" s="3">
        <f t="shared" si="360"/>
        <v>576.28233240122586</v>
      </c>
    </row>
    <row r="9351" spans="1:6" x14ac:dyDescent="0.3">
      <c r="A9351" s="3"/>
      <c r="B9351" s="4"/>
      <c r="C9351" s="3"/>
      <c r="D9351" s="3">
        <f t="shared" si="361"/>
        <v>6000</v>
      </c>
      <c r="E9351" s="3">
        <v>509</v>
      </c>
      <c r="F9351" s="3">
        <f t="shared" si="360"/>
        <v>581.48024024625624</v>
      </c>
    </row>
    <row r="9352" spans="1:6" x14ac:dyDescent="0.3">
      <c r="A9352" s="3"/>
      <c r="B9352" s="4"/>
      <c r="C9352" s="3"/>
      <c r="D9352" s="3">
        <f t="shared" si="361"/>
        <v>6100</v>
      </c>
      <c r="E9352" s="3">
        <v>506</v>
      </c>
      <c r="F9352" s="3">
        <f t="shared" si="360"/>
        <v>587.68726573153072</v>
      </c>
    </row>
    <row r="9353" spans="1:6" x14ac:dyDescent="0.3">
      <c r="A9353" s="3"/>
      <c r="B9353" s="4"/>
      <c r="C9353" s="3"/>
      <c r="D9353" s="3">
        <f t="shared" si="361"/>
        <v>6200</v>
      </c>
      <c r="E9353" s="3">
        <v>503</v>
      </c>
      <c r="F9353" s="3">
        <f t="shared" si="360"/>
        <v>593.7800514839472</v>
      </c>
    </row>
    <row r="9354" spans="1:6" x14ac:dyDescent="0.3">
      <c r="A9354" s="3"/>
      <c r="B9354" s="4"/>
      <c r="C9354" s="3"/>
      <c r="D9354" s="3">
        <f t="shared" si="361"/>
        <v>6300</v>
      </c>
      <c r="E9354" s="3">
        <v>501</v>
      </c>
      <c r="F9354" s="3">
        <f t="shared" si="360"/>
        <v>600.95811469851299</v>
      </c>
    </row>
    <row r="9355" spans="1:6" x14ac:dyDescent="0.3">
      <c r="A9355" s="3"/>
      <c r="B9355" s="4"/>
      <c r="C9355" s="3"/>
      <c r="D9355" s="3">
        <f t="shared" si="361"/>
        <v>6400</v>
      </c>
      <c r="E9355" s="3">
        <v>498</v>
      </c>
      <c r="F9355" s="3">
        <f t="shared" si="360"/>
        <v>606.84146094069024</v>
      </c>
    </row>
    <row r="9356" spans="1:6" x14ac:dyDescent="0.3">
      <c r="A9356" s="3"/>
      <c r="B9356" s="4"/>
      <c r="C9356" s="3"/>
      <c r="D9356" s="3">
        <f t="shared" si="361"/>
        <v>6500</v>
      </c>
      <c r="E9356" s="3">
        <v>496</v>
      </c>
      <c r="F9356" s="3">
        <f t="shared" si="360"/>
        <v>613.84816455596922</v>
      </c>
    </row>
    <row r="9357" spans="1:6" x14ac:dyDescent="0.3">
      <c r="A9357" s="3"/>
      <c r="B9357" s="4"/>
      <c r="C9357" s="3"/>
      <c r="D9357" s="3">
        <f t="shared" si="361"/>
        <v>6600</v>
      </c>
      <c r="E9357" s="3">
        <v>495</v>
      </c>
      <c r="F9357" s="3">
        <f t="shared" si="360"/>
        <v>622.03534541077897</v>
      </c>
    </row>
    <row r="9358" spans="1:6" x14ac:dyDescent="0.3">
      <c r="A9358" s="3"/>
      <c r="B9358" s="4"/>
      <c r="C9358" s="3"/>
      <c r="D9358" s="3">
        <f t="shared" si="361"/>
        <v>6700</v>
      </c>
      <c r="E9358" s="3">
        <v>491</v>
      </c>
      <c r="F9358" s="3">
        <f t="shared" si="360"/>
        <v>626.35741530389964</v>
      </c>
    </row>
    <row r="9359" spans="1:6" x14ac:dyDescent="0.3">
      <c r="A9359" s="3"/>
      <c r="B9359" s="4"/>
      <c r="C9359" s="3"/>
      <c r="D9359" s="3">
        <f t="shared" si="361"/>
        <v>6800</v>
      </c>
      <c r="E9359" s="3">
        <v>485</v>
      </c>
      <c r="F9359" s="3">
        <f t="shared" si="360"/>
        <v>627.9377316084325</v>
      </c>
    </row>
    <row r="9360" spans="1:6" x14ac:dyDescent="0.3">
      <c r="A9360" s="3"/>
      <c r="B9360" s="4"/>
      <c r="C9360" s="3"/>
      <c r="D9360" s="3">
        <f t="shared" si="361"/>
        <v>6900</v>
      </c>
      <c r="E9360" s="3">
        <v>479</v>
      </c>
      <c r="F9360" s="3">
        <f t="shared" si="360"/>
        <v>629.28956844724996</v>
      </c>
    </row>
    <row r="9361" spans="1:6" x14ac:dyDescent="0.3">
      <c r="A9361" s="3"/>
      <c r="B9361" s="4"/>
      <c r="C9361" s="3"/>
      <c r="D9361" s="3">
        <f t="shared" si="361"/>
        <v>7000</v>
      </c>
      <c r="E9361" s="3">
        <v>472</v>
      </c>
      <c r="F9361" s="3">
        <f t="shared" si="360"/>
        <v>629.08012893701073</v>
      </c>
    </row>
    <row r="9362" spans="1:6" ht="28.8" x14ac:dyDescent="0.3">
      <c r="A9362" s="3"/>
      <c r="B9362" s="4" t="s">
        <v>49</v>
      </c>
      <c r="C9362" s="3" t="s">
        <v>30</v>
      </c>
      <c r="D9362" s="3" t="s">
        <v>272</v>
      </c>
      <c r="E9362" s="3">
        <v>3.75</v>
      </c>
    </row>
    <row r="9363" spans="1:6" x14ac:dyDescent="0.3">
      <c r="A9363" s="3"/>
      <c r="B9363" s="4"/>
      <c r="C9363" s="3">
        <v>11.5</v>
      </c>
      <c r="D9363" s="3" t="s">
        <v>273</v>
      </c>
      <c r="E9363" s="3">
        <v>4.1550000000000002</v>
      </c>
    </row>
    <row r="9364" spans="1:6" x14ac:dyDescent="0.3">
      <c r="A9364" s="3"/>
      <c r="B9364" s="4"/>
      <c r="C9364" s="3"/>
      <c r="D9364" s="4" t="s">
        <v>274</v>
      </c>
      <c r="E9364" s="3">
        <v>2.14</v>
      </c>
    </row>
    <row r="9365" spans="1:6" x14ac:dyDescent="0.3">
      <c r="A9365" s="3"/>
      <c r="B9365" s="4"/>
      <c r="C9365" s="3"/>
      <c r="D9365" s="4" t="s">
        <v>275</v>
      </c>
      <c r="E9365" s="3">
        <v>256</v>
      </c>
    </row>
    <row r="9366" spans="1:6" x14ac:dyDescent="0.3">
      <c r="A9366" s="3"/>
      <c r="B9366" s="4"/>
      <c r="C9366" s="3"/>
      <c r="D9366" s="4" t="s">
        <v>276</v>
      </c>
      <c r="E9366" s="3">
        <v>0.76500000000000001</v>
      </c>
    </row>
    <row r="9367" spans="1:6" ht="28.8" x14ac:dyDescent="0.3">
      <c r="A9367" s="3"/>
      <c r="B9367" s="4"/>
      <c r="C9367" s="3"/>
      <c r="D9367" s="4" t="s">
        <v>277</v>
      </c>
      <c r="E9367" s="3">
        <v>407</v>
      </c>
    </row>
    <row r="9368" spans="1:6" x14ac:dyDescent="0.3">
      <c r="A9368" s="3"/>
      <c r="B9368" s="4"/>
      <c r="C9368" s="3"/>
      <c r="D9368" s="3">
        <f>2500</f>
        <v>2500</v>
      </c>
      <c r="E9368" s="3"/>
      <c r="F9368" s="3">
        <f>E9368*D9368*2*PI()/60/550</f>
        <v>0</v>
      </c>
    </row>
    <row r="9369" spans="1:6" x14ac:dyDescent="0.3">
      <c r="A9369" s="3"/>
      <c r="B9369" s="4"/>
      <c r="C9369" s="3"/>
      <c r="D9369" s="3">
        <f>2600</f>
        <v>2600</v>
      </c>
      <c r="E9369" s="3"/>
      <c r="F9369" s="3">
        <f t="shared" ref="F9369:F9413" si="362">E9369*D9369*2*PI()/60/550</f>
        <v>0</v>
      </c>
    </row>
    <row r="9370" spans="1:6" x14ac:dyDescent="0.3">
      <c r="A9370" s="3"/>
      <c r="B9370" s="4"/>
      <c r="C9370" s="3"/>
      <c r="D9370" s="3">
        <f t="shared" ref="D9370:D9413" si="363">D9369+100</f>
        <v>2700</v>
      </c>
      <c r="E9370" s="3"/>
      <c r="F9370" s="3">
        <f t="shared" si="362"/>
        <v>0</v>
      </c>
    </row>
    <row r="9371" spans="1:6" x14ac:dyDescent="0.3">
      <c r="A9371" s="3"/>
      <c r="B9371" s="4"/>
      <c r="C9371" s="3"/>
      <c r="D9371" s="3">
        <f t="shared" si="363"/>
        <v>2800</v>
      </c>
      <c r="E9371" s="3"/>
      <c r="F9371" s="3">
        <f t="shared" si="362"/>
        <v>0</v>
      </c>
    </row>
    <row r="9372" spans="1:6" x14ac:dyDescent="0.3">
      <c r="A9372" s="3"/>
      <c r="B9372" s="4"/>
      <c r="C9372" s="3"/>
      <c r="D9372" s="3">
        <f t="shared" si="363"/>
        <v>2900</v>
      </c>
      <c r="E9372" s="3"/>
      <c r="F9372" s="3">
        <f t="shared" si="362"/>
        <v>0</v>
      </c>
    </row>
    <row r="9373" spans="1:6" x14ac:dyDescent="0.3">
      <c r="A9373" s="3"/>
      <c r="B9373" s="4"/>
      <c r="C9373" s="3"/>
      <c r="D9373" s="3">
        <f>D9372+100</f>
        <v>3000</v>
      </c>
      <c r="E9373" s="3">
        <v>438</v>
      </c>
      <c r="F9373" s="3">
        <f t="shared" si="362"/>
        <v>250.18501495860534</v>
      </c>
    </row>
    <row r="9374" spans="1:6" x14ac:dyDescent="0.3">
      <c r="A9374" s="3"/>
      <c r="B9374" s="4"/>
      <c r="C9374" s="3"/>
      <c r="D9374" s="3">
        <f t="shared" si="363"/>
        <v>3100</v>
      </c>
      <c r="E9374" s="3">
        <v>453</v>
      </c>
      <c r="F9374" s="3">
        <f t="shared" si="362"/>
        <v>267.37809475370585</v>
      </c>
    </row>
    <row r="9375" spans="1:6" x14ac:dyDescent="0.3">
      <c r="A9375" s="3"/>
      <c r="B9375" s="4"/>
      <c r="C9375" s="3"/>
      <c r="D9375" s="3">
        <f t="shared" si="363"/>
        <v>3200</v>
      </c>
      <c r="E9375" s="3">
        <v>459</v>
      </c>
      <c r="F9375" s="3">
        <f t="shared" si="362"/>
        <v>279.65886603592048</v>
      </c>
    </row>
    <row r="9376" spans="1:6" x14ac:dyDescent="0.3">
      <c r="A9376" s="3"/>
      <c r="B9376" s="4"/>
      <c r="C9376" s="3"/>
      <c r="D9376" s="3">
        <f t="shared" si="363"/>
        <v>3300</v>
      </c>
      <c r="E9376" s="3">
        <v>455</v>
      </c>
      <c r="F9376" s="3">
        <f t="shared" si="362"/>
        <v>285.88493147667123</v>
      </c>
    </row>
    <row r="9377" spans="1:6" x14ac:dyDescent="0.3">
      <c r="A9377" s="3"/>
      <c r="B9377" s="4"/>
      <c r="C9377" s="3"/>
      <c r="D9377" s="3">
        <f t="shared" si="363"/>
        <v>3400</v>
      </c>
      <c r="E9377" s="3">
        <v>447</v>
      </c>
      <c r="F9377" s="3">
        <f t="shared" si="362"/>
        <v>289.36924332883444</v>
      </c>
    </row>
    <row r="9378" spans="1:6" x14ac:dyDescent="0.3">
      <c r="A9378" s="3"/>
      <c r="B9378" s="4"/>
      <c r="C9378" s="3"/>
      <c r="D9378" s="3">
        <f t="shared" si="363"/>
        <v>3500</v>
      </c>
      <c r="E9378" s="3">
        <v>438</v>
      </c>
      <c r="F9378" s="3">
        <f t="shared" si="362"/>
        <v>291.88251745170629</v>
      </c>
    </row>
    <row r="9379" spans="1:6" x14ac:dyDescent="0.3">
      <c r="A9379" s="3"/>
      <c r="B9379" s="4"/>
      <c r="C9379" s="3"/>
      <c r="D9379" s="3">
        <f t="shared" si="363"/>
        <v>3600</v>
      </c>
      <c r="E9379" s="3">
        <v>428</v>
      </c>
      <c r="F9379" s="3">
        <f t="shared" si="362"/>
        <v>293.36763397885778</v>
      </c>
    </row>
    <row r="9380" spans="1:6" x14ac:dyDescent="0.3">
      <c r="A9380" s="3"/>
      <c r="B9380" s="4"/>
      <c r="C9380" s="3"/>
      <c r="D9380" s="3">
        <f t="shared" si="363"/>
        <v>3700</v>
      </c>
      <c r="E9380" s="3">
        <v>422</v>
      </c>
      <c r="F9380" s="3">
        <f t="shared" si="362"/>
        <v>297.28986480697591</v>
      </c>
    </row>
    <row r="9381" spans="1:6" x14ac:dyDescent="0.3">
      <c r="A9381" s="3"/>
      <c r="B9381" s="4"/>
      <c r="C9381" s="3"/>
      <c r="D9381" s="3">
        <f t="shared" si="363"/>
        <v>3800</v>
      </c>
      <c r="E9381" s="3">
        <v>423</v>
      </c>
      <c r="F9381" s="3">
        <f t="shared" si="362"/>
        <v>306.04824432607478</v>
      </c>
    </row>
    <row r="9382" spans="1:6" x14ac:dyDescent="0.3">
      <c r="A9382" s="3"/>
      <c r="B9382" s="4"/>
      <c r="C9382" s="3"/>
      <c r="D9382" s="3">
        <f t="shared" si="363"/>
        <v>3900</v>
      </c>
      <c r="E9382" s="3">
        <v>431</v>
      </c>
      <c r="F9382" s="3">
        <f t="shared" si="362"/>
        <v>320.04261160115652</v>
      </c>
    </row>
    <row r="9383" spans="1:6" x14ac:dyDescent="0.3">
      <c r="A9383" s="3"/>
      <c r="B9383" s="4"/>
      <c r="C9383" s="3"/>
      <c r="D9383" s="3">
        <f t="shared" si="363"/>
        <v>4000</v>
      </c>
      <c r="E9383" s="3">
        <v>444</v>
      </c>
      <c r="F9383" s="3">
        <f t="shared" si="362"/>
        <v>338.14960925911953</v>
      </c>
    </row>
    <row r="9384" spans="1:6" x14ac:dyDescent="0.3">
      <c r="A9384" s="3"/>
      <c r="B9384" s="4"/>
      <c r="C9384" s="3"/>
      <c r="D9384" s="3">
        <f t="shared" si="363"/>
        <v>4100</v>
      </c>
      <c r="E9384" s="3">
        <v>460</v>
      </c>
      <c r="F9384" s="3">
        <f t="shared" si="362"/>
        <v>359.09356028305149</v>
      </c>
    </row>
    <row r="9385" spans="1:6" x14ac:dyDescent="0.3">
      <c r="A9385" s="3"/>
      <c r="B9385" s="4"/>
      <c r="C9385" s="3"/>
      <c r="D9385" s="3">
        <f t="shared" si="363"/>
        <v>4200</v>
      </c>
      <c r="E9385" s="3">
        <v>481</v>
      </c>
      <c r="F9385" s="3">
        <f t="shared" si="362"/>
        <v>384.64518053224845</v>
      </c>
    </row>
    <row r="9386" spans="1:6" x14ac:dyDescent="0.3">
      <c r="A9386" s="3"/>
      <c r="B9386" s="4"/>
      <c r="C9386" s="3"/>
      <c r="D9386" s="3">
        <f t="shared" si="363"/>
        <v>4300</v>
      </c>
      <c r="E9386" s="3">
        <v>499</v>
      </c>
      <c r="F9386" s="3">
        <f t="shared" si="362"/>
        <v>408.54032465500723</v>
      </c>
    </row>
    <row r="9387" spans="1:6" x14ac:dyDescent="0.3">
      <c r="A9387" s="3"/>
      <c r="B9387" s="4"/>
      <c r="C9387" s="3"/>
      <c r="D9387" s="3">
        <f t="shared" si="363"/>
        <v>4400</v>
      </c>
      <c r="E9387" s="3">
        <v>512</v>
      </c>
      <c r="F9387" s="3">
        <f t="shared" si="362"/>
        <v>428.9321169701264</v>
      </c>
    </row>
    <row r="9388" spans="1:6" x14ac:dyDescent="0.3">
      <c r="A9388" s="3"/>
      <c r="B9388" s="4"/>
      <c r="C9388" s="3"/>
      <c r="D9388" s="3">
        <f t="shared" si="363"/>
        <v>4500</v>
      </c>
      <c r="E9388" s="3">
        <v>520</v>
      </c>
      <c r="F9388" s="3">
        <f t="shared" si="362"/>
        <v>445.53495814546159</v>
      </c>
    </row>
    <row r="9389" spans="1:6" x14ac:dyDescent="0.3">
      <c r="A9389" s="3"/>
      <c r="B9389" s="4"/>
      <c r="C9389" s="3"/>
      <c r="D9389" s="3">
        <f t="shared" si="363"/>
        <v>4600</v>
      </c>
      <c r="E9389" s="3">
        <v>524</v>
      </c>
      <c r="F9389" s="3">
        <f t="shared" si="362"/>
        <v>458.939086800778</v>
      </c>
    </row>
    <row r="9390" spans="1:6" x14ac:dyDescent="0.3">
      <c r="A9390" s="3"/>
      <c r="B9390" s="4"/>
      <c r="C9390" s="3"/>
      <c r="D9390" s="3">
        <f t="shared" si="363"/>
        <v>4700</v>
      </c>
      <c r="E9390" s="3">
        <v>526</v>
      </c>
      <c r="F9390" s="3">
        <f t="shared" si="362"/>
        <v>470.70577928513251</v>
      </c>
    </row>
    <row r="9391" spans="1:6" x14ac:dyDescent="0.3">
      <c r="A9391" s="3"/>
      <c r="B9391" s="4"/>
      <c r="C9391" s="3"/>
      <c r="D9391" s="3">
        <f t="shared" si="363"/>
        <v>4800</v>
      </c>
      <c r="E9391" s="3">
        <v>528</v>
      </c>
      <c r="F9391" s="3">
        <f t="shared" si="362"/>
        <v>482.54863159139228</v>
      </c>
    </row>
    <row r="9392" spans="1:6" x14ac:dyDescent="0.3">
      <c r="A9392" s="3"/>
      <c r="B9392" s="4"/>
      <c r="C9392" s="3"/>
      <c r="D9392" s="3">
        <f t="shared" si="363"/>
        <v>4900</v>
      </c>
      <c r="E9392" s="3">
        <v>533</v>
      </c>
      <c r="F9392" s="3">
        <f t="shared" si="362"/>
        <v>497.26651717457349</v>
      </c>
    </row>
    <row r="9393" spans="1:6" x14ac:dyDescent="0.3">
      <c r="A9393" s="3"/>
      <c r="B9393" s="4"/>
      <c r="C9393" s="3"/>
      <c r="D9393" s="3">
        <f t="shared" si="363"/>
        <v>5000</v>
      </c>
      <c r="E9393" s="3">
        <v>538</v>
      </c>
      <c r="F9393" s="3">
        <f t="shared" si="362"/>
        <v>512.17480231251784</v>
      </c>
    </row>
    <row r="9394" spans="1:6" x14ac:dyDescent="0.3">
      <c r="A9394" s="3"/>
      <c r="B9394" s="4"/>
      <c r="C9394" s="3"/>
      <c r="D9394" s="3">
        <f t="shared" si="363"/>
        <v>5100</v>
      </c>
      <c r="E9394" s="3">
        <v>540</v>
      </c>
      <c r="F9394" s="3">
        <f t="shared" si="362"/>
        <v>524.36037381735093</v>
      </c>
    </row>
    <row r="9395" spans="1:6" x14ac:dyDescent="0.3">
      <c r="A9395" s="3"/>
      <c r="B9395" s="4"/>
      <c r="C9395" s="3"/>
      <c r="D9395" s="3">
        <f t="shared" si="363"/>
        <v>5200</v>
      </c>
      <c r="E9395" s="3">
        <v>542</v>
      </c>
      <c r="F9395" s="3">
        <f t="shared" si="362"/>
        <v>536.62210514408923</v>
      </c>
    </row>
    <row r="9396" spans="1:6" x14ac:dyDescent="0.3">
      <c r="A9396" s="3"/>
      <c r="B9396" s="4"/>
      <c r="C9396" s="3"/>
      <c r="D9396" s="3">
        <f t="shared" si="363"/>
        <v>5300</v>
      </c>
      <c r="E9396" s="3">
        <v>546</v>
      </c>
      <c r="F9396" s="3">
        <f t="shared" si="362"/>
        <v>550.9782315732208</v>
      </c>
    </row>
    <row r="9397" spans="1:6" x14ac:dyDescent="0.3">
      <c r="A9397" s="3"/>
      <c r="B9397" s="4"/>
      <c r="C9397" s="3"/>
      <c r="D9397" s="3">
        <f t="shared" si="363"/>
        <v>5400</v>
      </c>
      <c r="E9397" s="3">
        <v>548</v>
      </c>
      <c r="F9397" s="3">
        <f t="shared" si="362"/>
        <v>563.43036245472217</v>
      </c>
    </row>
    <row r="9398" spans="1:6" x14ac:dyDescent="0.3">
      <c r="A9398" s="3"/>
      <c r="B9398" s="4"/>
      <c r="C9398" s="3"/>
      <c r="D9398" s="3">
        <f t="shared" si="363"/>
        <v>5500</v>
      </c>
      <c r="E9398" s="3">
        <v>548</v>
      </c>
      <c r="F9398" s="3">
        <f t="shared" si="362"/>
        <v>573.86425805573549</v>
      </c>
    </row>
    <row r="9399" spans="1:6" x14ac:dyDescent="0.3">
      <c r="A9399" s="3"/>
      <c r="B9399" s="4"/>
      <c r="C9399" s="3"/>
      <c r="D9399" s="3">
        <f t="shared" si="363"/>
        <v>5600</v>
      </c>
      <c r="E9399" s="3">
        <v>546</v>
      </c>
      <c r="F9399" s="3">
        <f t="shared" si="362"/>
        <v>582.16567864340311</v>
      </c>
    </row>
    <row r="9400" spans="1:6" x14ac:dyDescent="0.3">
      <c r="A9400" s="3"/>
      <c r="B9400" s="4"/>
      <c r="C9400" s="3"/>
      <c r="D9400" s="3">
        <f t="shared" si="363"/>
        <v>5700</v>
      </c>
      <c r="E9400" s="3">
        <v>543</v>
      </c>
      <c r="F9400" s="3">
        <f t="shared" si="362"/>
        <v>589.30566194701623</v>
      </c>
    </row>
    <row r="9401" spans="1:6" x14ac:dyDescent="0.3">
      <c r="A9401" s="3"/>
      <c r="B9401" s="4"/>
      <c r="C9401" s="3"/>
      <c r="D9401" s="3">
        <f t="shared" si="363"/>
        <v>5800</v>
      </c>
      <c r="E9401" s="3">
        <v>541</v>
      </c>
      <c r="F9401" s="3">
        <f t="shared" si="362"/>
        <v>597.43572293539717</v>
      </c>
    </row>
    <row r="9402" spans="1:6" x14ac:dyDescent="0.3">
      <c r="A9402" s="3"/>
      <c r="B9402" s="4"/>
      <c r="C9402" s="3"/>
      <c r="D9402" s="3">
        <f t="shared" si="363"/>
        <v>5900</v>
      </c>
      <c r="E9402" s="3">
        <v>538</v>
      </c>
      <c r="F9402" s="3">
        <f t="shared" si="362"/>
        <v>604.36626672877105</v>
      </c>
    </row>
    <row r="9403" spans="1:6" x14ac:dyDescent="0.3">
      <c r="A9403" s="3"/>
      <c r="B9403" s="4"/>
      <c r="C9403" s="3"/>
      <c r="D9403" s="3">
        <f t="shared" si="363"/>
        <v>6000</v>
      </c>
      <c r="E9403" s="3">
        <v>536</v>
      </c>
      <c r="F9403" s="3">
        <f t="shared" si="362"/>
        <v>612.32496811786507</v>
      </c>
    </row>
    <row r="9404" spans="1:6" x14ac:dyDescent="0.3">
      <c r="A9404" s="3"/>
      <c r="B9404" s="4"/>
      <c r="C9404" s="3"/>
      <c r="D9404" s="3">
        <f t="shared" si="363"/>
        <v>6100</v>
      </c>
      <c r="E9404" s="3">
        <v>533</v>
      </c>
      <c r="F9404" s="3">
        <f t="shared" si="362"/>
        <v>619.04607240099972</v>
      </c>
    </row>
    <row r="9405" spans="1:6" x14ac:dyDescent="0.3">
      <c r="A9405" s="3"/>
      <c r="B9405" s="4"/>
      <c r="C9405" s="3"/>
      <c r="D9405" s="3">
        <f t="shared" si="363"/>
        <v>6200</v>
      </c>
      <c r="E9405" s="3">
        <v>527</v>
      </c>
      <c r="F9405" s="3">
        <f t="shared" si="362"/>
        <v>622.11150523268418</v>
      </c>
    </row>
    <row r="9406" spans="1:6" x14ac:dyDescent="0.3">
      <c r="A9406" s="3"/>
      <c r="B9406" s="4"/>
      <c r="C9406" s="3"/>
      <c r="D9406" s="3">
        <f t="shared" si="363"/>
        <v>6300</v>
      </c>
      <c r="E9406" s="3">
        <v>521</v>
      </c>
      <c r="F9406" s="3">
        <f t="shared" si="362"/>
        <v>624.94845859865325</v>
      </c>
    </row>
    <row r="9407" spans="1:6" x14ac:dyDescent="0.3">
      <c r="A9407" s="3"/>
      <c r="B9407" s="4"/>
      <c r="C9407" s="3"/>
      <c r="D9407" s="3">
        <f t="shared" si="363"/>
        <v>6400</v>
      </c>
      <c r="E9407" s="3">
        <v>513</v>
      </c>
      <c r="F9407" s="3">
        <f t="shared" si="362"/>
        <v>625.11981819793982</v>
      </c>
    </row>
    <row r="9408" spans="1:6" x14ac:dyDescent="0.3">
      <c r="A9408" s="3"/>
      <c r="B9408" s="4"/>
      <c r="C9408" s="3"/>
      <c r="D9408" s="3">
        <f t="shared" si="363"/>
        <v>6500</v>
      </c>
      <c r="E9408" s="3">
        <v>507</v>
      </c>
      <c r="F9408" s="3">
        <f t="shared" si="362"/>
        <v>627.4617327215251</v>
      </c>
    </row>
    <row r="9409" spans="1:6" x14ac:dyDescent="0.3">
      <c r="A9409" s="3"/>
      <c r="B9409" s="4"/>
      <c r="C9409" s="3"/>
      <c r="D9409" s="3">
        <f t="shared" si="363"/>
        <v>6600</v>
      </c>
      <c r="E9409" s="3">
        <v>502</v>
      </c>
      <c r="F9409" s="3">
        <f t="shared" si="362"/>
        <v>630.8318048408305</v>
      </c>
    </row>
    <row r="9410" spans="1:6" x14ac:dyDescent="0.3">
      <c r="A9410" s="3"/>
      <c r="B9410" s="4"/>
      <c r="C9410" s="3"/>
      <c r="D9410" s="3">
        <f t="shared" si="363"/>
        <v>6700</v>
      </c>
      <c r="E9410" s="3">
        <v>494</v>
      </c>
      <c r="F9410" s="3">
        <f t="shared" si="362"/>
        <v>630.18444635463618</v>
      </c>
    </row>
    <row r="9411" spans="1:6" x14ac:dyDescent="0.3">
      <c r="A9411" s="3"/>
      <c r="B9411" s="4"/>
      <c r="C9411" s="3"/>
      <c r="D9411" s="3">
        <f t="shared" si="363"/>
        <v>6800</v>
      </c>
      <c r="E9411" s="3">
        <v>484</v>
      </c>
      <c r="F9411" s="3">
        <f t="shared" si="362"/>
        <v>626.64301463604409</v>
      </c>
    </row>
    <row r="9412" spans="1:6" x14ac:dyDescent="0.3">
      <c r="A9412" s="3"/>
      <c r="B9412" s="4"/>
      <c r="C9412" s="3"/>
      <c r="D9412" s="3">
        <f t="shared" si="363"/>
        <v>6900</v>
      </c>
      <c r="E9412" s="3">
        <v>475</v>
      </c>
      <c r="F9412" s="3">
        <f t="shared" si="362"/>
        <v>624.03454073579076</v>
      </c>
    </row>
    <row r="9413" spans="1:6" x14ac:dyDescent="0.3">
      <c r="A9413" s="3"/>
      <c r="B9413" s="4"/>
      <c r="C9413" s="3"/>
      <c r="D9413" s="3">
        <f t="shared" si="363"/>
        <v>7000</v>
      </c>
      <c r="E9413" s="3">
        <v>464</v>
      </c>
      <c r="F9413" s="3">
        <f t="shared" si="362"/>
        <v>618.41775387028167</v>
      </c>
    </row>
    <row r="9414" spans="1:6" ht="28.8" x14ac:dyDescent="0.3">
      <c r="A9414" s="3"/>
      <c r="B9414" s="4" t="s">
        <v>49</v>
      </c>
      <c r="C9414" s="3" t="s">
        <v>217</v>
      </c>
      <c r="D9414" s="3" t="s">
        <v>272</v>
      </c>
      <c r="E9414" s="3">
        <v>3.74</v>
      </c>
    </row>
    <row r="9415" spans="1:6" x14ac:dyDescent="0.3">
      <c r="A9415" s="3"/>
      <c r="B9415" s="4"/>
      <c r="C9415" s="3">
        <v>11.4</v>
      </c>
      <c r="D9415" s="3" t="s">
        <v>273</v>
      </c>
      <c r="E9415" s="3">
        <v>4.4720000000000004</v>
      </c>
    </row>
    <row r="9416" spans="1:6" x14ac:dyDescent="0.3">
      <c r="A9416" s="3"/>
      <c r="B9416" s="4"/>
      <c r="C9416" s="3"/>
      <c r="D9416" s="4" t="s">
        <v>274</v>
      </c>
      <c r="E9416" s="3">
        <v>2.2999999999999998</v>
      </c>
    </row>
    <row r="9417" spans="1:6" x14ac:dyDescent="0.3">
      <c r="A9417" s="3"/>
      <c r="B9417" s="4"/>
      <c r="C9417" s="3"/>
      <c r="D9417" s="4" t="s">
        <v>275</v>
      </c>
      <c r="E9417" s="3">
        <v>255</v>
      </c>
    </row>
    <row r="9418" spans="1:6" x14ac:dyDescent="0.3">
      <c r="A9418" s="3"/>
      <c r="B9418" s="4"/>
      <c r="C9418" s="3"/>
      <c r="D9418" s="4" t="s">
        <v>276</v>
      </c>
      <c r="E9418" s="3">
        <v>0.82</v>
      </c>
    </row>
    <row r="9419" spans="1:6" ht="28.8" x14ac:dyDescent="0.3">
      <c r="A9419" s="3"/>
      <c r="B9419" s="4"/>
      <c r="C9419" s="3"/>
      <c r="D9419" s="4" t="s">
        <v>277</v>
      </c>
      <c r="E9419" s="3">
        <v>471</v>
      </c>
    </row>
    <row r="9420" spans="1:6" x14ac:dyDescent="0.3">
      <c r="A9420" s="3"/>
      <c r="B9420" s="4"/>
      <c r="C9420" s="3"/>
      <c r="D9420" s="3">
        <f>2500</f>
        <v>2500</v>
      </c>
      <c r="E9420" s="3"/>
      <c r="F9420" s="3">
        <f>E9420*D9420*2*PI()/60/550</f>
        <v>0</v>
      </c>
    </row>
    <row r="9421" spans="1:6" x14ac:dyDescent="0.3">
      <c r="A9421" s="3"/>
      <c r="B9421" s="4"/>
      <c r="C9421" s="3"/>
      <c r="D9421" s="3">
        <f>2600</f>
        <v>2600</v>
      </c>
      <c r="E9421" s="3"/>
      <c r="F9421" s="3">
        <f t="shared" ref="F9421:F9465" si="364">E9421*D9421*2*PI()/60/550</f>
        <v>0</v>
      </c>
    </row>
    <row r="9422" spans="1:6" x14ac:dyDescent="0.3">
      <c r="A9422" s="3"/>
      <c r="B9422" s="4"/>
      <c r="C9422" s="3"/>
      <c r="D9422" s="3">
        <f t="shared" ref="D9422:D9465" si="365">D9421+100</f>
        <v>2700</v>
      </c>
      <c r="E9422" s="3"/>
      <c r="F9422" s="3">
        <f t="shared" si="364"/>
        <v>0</v>
      </c>
    </row>
    <row r="9423" spans="1:6" x14ac:dyDescent="0.3">
      <c r="A9423" s="3"/>
      <c r="B9423" s="4"/>
      <c r="C9423" s="3"/>
      <c r="D9423" s="3">
        <f t="shared" si="365"/>
        <v>2800</v>
      </c>
      <c r="E9423" s="3"/>
      <c r="F9423" s="3">
        <f t="shared" si="364"/>
        <v>0</v>
      </c>
    </row>
    <row r="9424" spans="1:6" x14ac:dyDescent="0.3">
      <c r="A9424" s="3"/>
      <c r="B9424" s="4"/>
      <c r="C9424" s="3"/>
      <c r="D9424" s="3">
        <f t="shared" si="365"/>
        <v>2900</v>
      </c>
      <c r="E9424" s="3"/>
      <c r="F9424" s="3">
        <f t="shared" si="364"/>
        <v>0</v>
      </c>
    </row>
    <row r="9425" spans="1:6" x14ac:dyDescent="0.3">
      <c r="A9425" s="3"/>
      <c r="B9425" s="4"/>
      <c r="C9425" s="3"/>
      <c r="D9425" s="3">
        <f>D9424+100</f>
        <v>3000</v>
      </c>
      <c r="E9425" s="3">
        <v>473</v>
      </c>
      <c r="F9425" s="3">
        <f t="shared" si="364"/>
        <v>270.1769682087222</v>
      </c>
    </row>
    <row r="9426" spans="1:6" x14ac:dyDescent="0.3">
      <c r="A9426" s="3"/>
      <c r="B9426" s="4"/>
      <c r="C9426" s="3"/>
      <c r="D9426" s="3">
        <f t="shared" si="365"/>
        <v>3100</v>
      </c>
      <c r="E9426" s="3">
        <v>499</v>
      </c>
      <c r="F9426" s="3">
        <f t="shared" si="364"/>
        <v>294.52907126291223</v>
      </c>
    </row>
    <row r="9427" spans="1:6" x14ac:dyDescent="0.3">
      <c r="A9427" s="3"/>
      <c r="B9427" s="4"/>
      <c r="C9427" s="3"/>
      <c r="D9427" s="3">
        <f t="shared" si="365"/>
        <v>3200</v>
      </c>
      <c r="E9427" s="3">
        <v>520</v>
      </c>
      <c r="F9427" s="3">
        <f t="shared" si="364"/>
        <v>316.82485912566159</v>
      </c>
    </row>
    <row r="9428" spans="1:6" x14ac:dyDescent="0.3">
      <c r="A9428" s="3"/>
      <c r="B9428" s="4"/>
      <c r="C9428" s="3"/>
      <c r="D9428" s="3">
        <f t="shared" si="365"/>
        <v>3300</v>
      </c>
      <c r="E9428" s="3">
        <v>528</v>
      </c>
      <c r="F9428" s="3">
        <f t="shared" si="364"/>
        <v>331.7521842190821</v>
      </c>
    </row>
    <row r="9429" spans="1:6" x14ac:dyDescent="0.3">
      <c r="A9429" s="3"/>
      <c r="B9429" s="4"/>
      <c r="C9429" s="3"/>
      <c r="D9429" s="3">
        <f t="shared" si="365"/>
        <v>3400</v>
      </c>
      <c r="E9429" s="3">
        <v>529</v>
      </c>
      <c r="F9429" s="3">
        <f t="shared" si="364"/>
        <v>342.45263919676381</v>
      </c>
    </row>
    <row r="9430" spans="1:6" x14ac:dyDescent="0.3">
      <c r="A9430" s="3"/>
      <c r="B9430" s="4"/>
      <c r="C9430" s="3"/>
      <c r="D9430" s="3">
        <f t="shared" si="365"/>
        <v>3500</v>
      </c>
      <c r="E9430" s="3">
        <v>522</v>
      </c>
      <c r="F9430" s="3">
        <f t="shared" si="364"/>
        <v>347.85998655203343</v>
      </c>
    </row>
    <row r="9431" spans="1:6" x14ac:dyDescent="0.3">
      <c r="A9431" s="3"/>
      <c r="B9431" s="4"/>
      <c r="C9431" s="3"/>
      <c r="D9431" s="3">
        <f t="shared" si="365"/>
        <v>3600</v>
      </c>
      <c r="E9431" s="3">
        <v>513</v>
      </c>
      <c r="F9431" s="3">
        <f t="shared" si="364"/>
        <v>351.62989773634121</v>
      </c>
    </row>
    <row r="9432" spans="1:6" x14ac:dyDescent="0.3">
      <c r="A9432" s="3"/>
      <c r="B9432" s="4"/>
      <c r="C9432" s="3"/>
      <c r="D9432" s="3">
        <f t="shared" si="365"/>
        <v>3700</v>
      </c>
      <c r="E9432" s="3">
        <v>508</v>
      </c>
      <c r="F9432" s="3">
        <f t="shared" si="364"/>
        <v>357.87500313256817</v>
      </c>
    </row>
    <row r="9433" spans="1:6" x14ac:dyDescent="0.3">
      <c r="A9433" s="3"/>
      <c r="B9433" s="4"/>
      <c r="C9433" s="3"/>
      <c r="D9433" s="3">
        <f t="shared" si="365"/>
        <v>3800</v>
      </c>
      <c r="E9433" s="3">
        <v>511</v>
      </c>
      <c r="F9433" s="3">
        <f t="shared" si="364"/>
        <v>369.71785543882788</v>
      </c>
    </row>
    <row r="9434" spans="1:6" x14ac:dyDescent="0.3">
      <c r="A9434" s="3"/>
      <c r="B9434" s="4"/>
      <c r="C9434" s="3"/>
      <c r="D9434" s="3">
        <f t="shared" si="365"/>
        <v>3900</v>
      </c>
      <c r="E9434" s="3">
        <v>525</v>
      </c>
      <c r="F9434" s="3">
        <f t="shared" si="364"/>
        <v>389.84308837727889</v>
      </c>
    </row>
    <row r="9435" spans="1:6" x14ac:dyDescent="0.3">
      <c r="A9435" s="3"/>
      <c r="B9435" s="4"/>
      <c r="C9435" s="3"/>
      <c r="D9435" s="3">
        <f t="shared" si="365"/>
        <v>4000</v>
      </c>
      <c r="E9435" s="3">
        <v>539</v>
      </c>
      <c r="F9435" s="3">
        <f t="shared" si="364"/>
        <v>410.50144006906635</v>
      </c>
    </row>
    <row r="9436" spans="1:6" x14ac:dyDescent="0.3">
      <c r="A9436" s="3"/>
      <c r="B9436" s="4"/>
      <c r="C9436" s="3"/>
      <c r="D9436" s="3">
        <f t="shared" si="365"/>
        <v>4100</v>
      </c>
      <c r="E9436" s="3">
        <v>547</v>
      </c>
      <c r="F9436" s="3">
        <f t="shared" si="364"/>
        <v>427.00908146701994</v>
      </c>
    </row>
    <row r="9437" spans="1:6" x14ac:dyDescent="0.3">
      <c r="A9437" s="3"/>
      <c r="B9437" s="4"/>
      <c r="C9437" s="3"/>
      <c r="D9437" s="3">
        <f t="shared" si="365"/>
        <v>4200</v>
      </c>
      <c r="E9437" s="3">
        <v>551</v>
      </c>
      <c r="F9437" s="3">
        <f t="shared" si="364"/>
        <v>440.6226496325757</v>
      </c>
    </row>
    <row r="9438" spans="1:6" x14ac:dyDescent="0.3">
      <c r="A9438" s="3"/>
      <c r="B9438" s="4"/>
      <c r="C9438" s="3"/>
      <c r="D9438" s="3">
        <f t="shared" si="365"/>
        <v>4300</v>
      </c>
      <c r="E9438" s="3">
        <v>556</v>
      </c>
      <c r="F9438" s="3">
        <f t="shared" si="364"/>
        <v>455.20725552742283</v>
      </c>
    </row>
    <row r="9439" spans="1:6" x14ac:dyDescent="0.3">
      <c r="A9439" s="3"/>
      <c r="B9439" s="4"/>
      <c r="C9439" s="3"/>
      <c r="D9439" s="3">
        <f t="shared" si="365"/>
        <v>4400</v>
      </c>
      <c r="E9439" s="3">
        <v>568</v>
      </c>
      <c r="F9439" s="3">
        <f t="shared" si="364"/>
        <v>475.84656726373396</v>
      </c>
    </row>
    <row r="9440" spans="1:6" x14ac:dyDescent="0.3">
      <c r="A9440" s="3"/>
      <c r="B9440" s="4"/>
      <c r="C9440" s="3"/>
      <c r="D9440" s="3">
        <f t="shared" si="365"/>
        <v>4500</v>
      </c>
      <c r="E9440" s="3">
        <v>579</v>
      </c>
      <c r="F9440" s="3">
        <f t="shared" si="364"/>
        <v>496.08603993504278</v>
      </c>
    </row>
    <row r="9441" spans="1:6" x14ac:dyDescent="0.3">
      <c r="A9441" s="3"/>
      <c r="B9441" s="4"/>
      <c r="C9441" s="3"/>
      <c r="D9441" s="3">
        <f t="shared" si="365"/>
        <v>4600</v>
      </c>
      <c r="E9441" s="3">
        <v>589</v>
      </c>
      <c r="F9441" s="3">
        <f t="shared" si="364"/>
        <v>515.86855367492035</v>
      </c>
    </row>
    <row r="9442" spans="1:6" x14ac:dyDescent="0.3">
      <c r="A9442" s="3"/>
      <c r="B9442" s="4"/>
      <c r="C9442" s="3"/>
      <c r="D9442" s="3">
        <f t="shared" si="365"/>
        <v>4700</v>
      </c>
      <c r="E9442" s="3">
        <v>598</v>
      </c>
      <c r="F9442" s="3">
        <f t="shared" si="364"/>
        <v>535.13698861693774</v>
      </c>
    </row>
    <row r="9443" spans="1:6" x14ac:dyDescent="0.3">
      <c r="A9443" s="3"/>
      <c r="B9443" s="4"/>
      <c r="C9443" s="3"/>
      <c r="D9443" s="3">
        <f t="shared" si="365"/>
        <v>4800</v>
      </c>
      <c r="E9443" s="3">
        <v>605</v>
      </c>
      <c r="F9443" s="3">
        <f t="shared" si="364"/>
        <v>552.92030703180365</v>
      </c>
    </row>
    <row r="9444" spans="1:6" x14ac:dyDescent="0.3">
      <c r="A9444" s="3"/>
      <c r="B9444" s="4"/>
      <c r="C9444" s="3"/>
      <c r="D9444" s="3">
        <f t="shared" si="365"/>
        <v>4900</v>
      </c>
      <c r="E9444" s="3">
        <v>608</v>
      </c>
      <c r="F9444" s="3">
        <f t="shared" si="364"/>
        <v>567.23835354998255</v>
      </c>
    </row>
    <row r="9445" spans="1:6" x14ac:dyDescent="0.3">
      <c r="A9445" s="3"/>
      <c r="B9445" s="4"/>
      <c r="C9445" s="3"/>
      <c r="D9445" s="3">
        <f t="shared" si="365"/>
        <v>5000</v>
      </c>
      <c r="E9445" s="3">
        <v>611</v>
      </c>
      <c r="F9445" s="3">
        <f t="shared" si="364"/>
        <v>581.67063980101921</v>
      </c>
    </row>
    <row r="9446" spans="1:6" x14ac:dyDescent="0.3">
      <c r="A9446" s="3"/>
      <c r="B9446" s="4"/>
      <c r="C9446" s="3"/>
      <c r="D9446" s="3">
        <f t="shared" si="365"/>
        <v>5100</v>
      </c>
      <c r="E9446" s="3">
        <v>614</v>
      </c>
      <c r="F9446" s="3">
        <f t="shared" si="364"/>
        <v>596.21716578491385</v>
      </c>
    </row>
    <row r="9447" spans="1:6" x14ac:dyDescent="0.3">
      <c r="A9447" s="3"/>
      <c r="B9447" s="4"/>
      <c r="C9447" s="3"/>
      <c r="D9447" s="3">
        <f t="shared" si="365"/>
        <v>5200</v>
      </c>
      <c r="E9447" s="3">
        <v>620</v>
      </c>
      <c r="F9447" s="3">
        <f t="shared" si="364"/>
        <v>613.84816455596922</v>
      </c>
    </row>
    <row r="9448" spans="1:6" x14ac:dyDescent="0.3">
      <c r="A9448" s="3"/>
      <c r="B9448" s="4"/>
      <c r="C9448" s="3"/>
      <c r="D9448" s="3">
        <f t="shared" si="365"/>
        <v>5300</v>
      </c>
      <c r="E9448" s="3">
        <v>622</v>
      </c>
      <c r="F9448" s="3">
        <f t="shared" si="364"/>
        <v>627.67117223176433</v>
      </c>
    </row>
    <row r="9449" spans="1:6" x14ac:dyDescent="0.3">
      <c r="A9449" s="3"/>
      <c r="B9449" s="4"/>
      <c r="C9449" s="3"/>
      <c r="D9449" s="3">
        <f t="shared" si="365"/>
        <v>5400</v>
      </c>
      <c r="E9449" s="3">
        <v>625</v>
      </c>
      <c r="F9449" s="3">
        <f t="shared" si="364"/>
        <v>642.59849732518501</v>
      </c>
    </row>
    <row r="9450" spans="1:6" x14ac:dyDescent="0.3">
      <c r="A9450" s="3"/>
      <c r="B9450" s="4"/>
      <c r="C9450" s="3"/>
      <c r="D9450" s="3">
        <f t="shared" si="365"/>
        <v>5500</v>
      </c>
      <c r="E9450" s="3">
        <v>626</v>
      </c>
      <c r="F9450" s="3">
        <f t="shared" si="364"/>
        <v>655.54566704907018</v>
      </c>
    </row>
    <row r="9451" spans="1:6" x14ac:dyDescent="0.3">
      <c r="A9451" s="3"/>
      <c r="B9451" s="4"/>
      <c r="C9451" s="3"/>
      <c r="D9451" s="3">
        <f t="shared" si="365"/>
        <v>5600</v>
      </c>
      <c r="E9451" s="3">
        <v>627</v>
      </c>
      <c r="F9451" s="3">
        <f t="shared" si="364"/>
        <v>668.530916683908</v>
      </c>
    </row>
    <row r="9452" spans="1:6" x14ac:dyDescent="0.3">
      <c r="A9452" s="3"/>
      <c r="B9452" s="4"/>
      <c r="C9452" s="3"/>
      <c r="D9452" s="3">
        <f t="shared" si="365"/>
        <v>5700</v>
      </c>
      <c r="E9452" s="3">
        <v>625</v>
      </c>
      <c r="F9452" s="3">
        <f t="shared" si="364"/>
        <v>678.29841384325073</v>
      </c>
    </row>
    <row r="9453" spans="1:6" x14ac:dyDescent="0.3">
      <c r="A9453" s="3"/>
      <c r="B9453" s="4"/>
      <c r="C9453" s="3"/>
      <c r="D9453" s="3">
        <f t="shared" si="365"/>
        <v>5800</v>
      </c>
      <c r="E9453" s="3">
        <v>624</v>
      </c>
      <c r="F9453" s="3">
        <f t="shared" si="364"/>
        <v>689.09406859831392</v>
      </c>
    </row>
    <row r="9454" spans="1:6" x14ac:dyDescent="0.3">
      <c r="A9454" s="3"/>
      <c r="B9454" s="4"/>
      <c r="C9454" s="3"/>
      <c r="D9454" s="3">
        <f t="shared" si="365"/>
        <v>5900</v>
      </c>
      <c r="E9454" s="3">
        <v>622</v>
      </c>
      <c r="F9454" s="3">
        <f t="shared" si="364"/>
        <v>698.72828606932262</v>
      </c>
    </row>
    <row r="9455" spans="1:6" x14ac:dyDescent="0.3">
      <c r="A9455" s="3"/>
      <c r="B9455" s="4"/>
      <c r="C9455" s="3"/>
      <c r="D9455" s="3">
        <f t="shared" si="365"/>
        <v>6000</v>
      </c>
      <c r="E9455" s="3">
        <v>616</v>
      </c>
      <c r="F9455" s="3">
        <f t="shared" si="364"/>
        <v>703.71675440411366</v>
      </c>
    </row>
    <row r="9456" spans="1:6" x14ac:dyDescent="0.3">
      <c r="A9456" s="3"/>
      <c r="B9456" s="4"/>
      <c r="C9456" s="3"/>
      <c r="D9456" s="3">
        <f t="shared" si="365"/>
        <v>6100</v>
      </c>
      <c r="E9456" s="3">
        <v>611</v>
      </c>
      <c r="F9456" s="3">
        <f t="shared" si="364"/>
        <v>709.63818055724357</v>
      </c>
    </row>
    <row r="9457" spans="1:6" x14ac:dyDescent="0.3">
      <c r="A9457" s="3"/>
      <c r="B9457" s="4"/>
      <c r="C9457" s="3"/>
      <c r="D9457" s="3">
        <f t="shared" si="365"/>
        <v>6200</v>
      </c>
      <c r="E9457" s="3">
        <v>602</v>
      </c>
      <c r="F9457" s="3">
        <f t="shared" si="364"/>
        <v>710.64729819748754</v>
      </c>
    </row>
    <row r="9458" spans="1:6" x14ac:dyDescent="0.3">
      <c r="A9458" s="3"/>
      <c r="B9458" s="4"/>
      <c r="C9458" s="3"/>
      <c r="D9458" s="3">
        <f t="shared" si="365"/>
        <v>6300</v>
      </c>
      <c r="E9458" s="3">
        <v>593</v>
      </c>
      <c r="F9458" s="3">
        <f t="shared" si="364"/>
        <v>711.31369663915814</v>
      </c>
    </row>
    <row r="9459" spans="1:6" x14ac:dyDescent="0.3">
      <c r="A9459" s="3"/>
      <c r="B9459" s="4"/>
      <c r="C9459" s="3"/>
      <c r="D9459" s="3">
        <f t="shared" si="365"/>
        <v>6400</v>
      </c>
      <c r="E9459" s="3">
        <v>586</v>
      </c>
      <c r="F9459" s="3">
        <f t="shared" si="364"/>
        <v>714.07449018322177</v>
      </c>
    </row>
    <row r="9460" spans="1:6" x14ac:dyDescent="0.3">
      <c r="A9460" s="3"/>
      <c r="B9460" s="4"/>
      <c r="C9460" s="3"/>
      <c r="D9460" s="3">
        <f t="shared" si="365"/>
        <v>6500</v>
      </c>
      <c r="E9460" s="3">
        <v>577</v>
      </c>
      <c r="F9460" s="3">
        <f t="shared" si="364"/>
        <v>714.09353013869816</v>
      </c>
    </row>
    <row r="9461" spans="1:6" x14ac:dyDescent="0.3">
      <c r="A9461" s="3"/>
      <c r="B9461" s="4"/>
      <c r="C9461" s="3"/>
      <c r="D9461" s="3">
        <f t="shared" si="365"/>
        <v>6600</v>
      </c>
      <c r="E9461" s="3">
        <v>565</v>
      </c>
      <c r="F9461" s="3">
        <f t="shared" si="364"/>
        <v>709.99993971129334</v>
      </c>
    </row>
    <row r="9462" spans="1:6" x14ac:dyDescent="0.3">
      <c r="A9462" s="3"/>
      <c r="B9462" s="4"/>
      <c r="C9462" s="3"/>
      <c r="D9462" s="3">
        <f t="shared" si="365"/>
        <v>6700</v>
      </c>
      <c r="E9462" s="3">
        <v>552</v>
      </c>
      <c r="F9462" s="3">
        <f t="shared" si="364"/>
        <v>704.1737133355449</v>
      </c>
    </row>
    <row r="9463" spans="1:6" x14ac:dyDescent="0.3">
      <c r="A9463" s="3"/>
      <c r="B9463" s="4"/>
      <c r="C9463" s="3"/>
      <c r="D9463" s="3">
        <f t="shared" si="365"/>
        <v>6800</v>
      </c>
      <c r="E9463" s="3">
        <v>543</v>
      </c>
      <c r="F9463" s="3">
        <f t="shared" si="364"/>
        <v>703.0313160069669</v>
      </c>
    </row>
    <row r="9464" spans="1:6" x14ac:dyDescent="0.3">
      <c r="A9464" s="3"/>
      <c r="B9464" s="4"/>
      <c r="C9464" s="3"/>
      <c r="D9464" s="3">
        <f t="shared" si="365"/>
        <v>6900</v>
      </c>
      <c r="E9464" s="3">
        <v>537</v>
      </c>
      <c r="F9464" s="3">
        <f t="shared" si="364"/>
        <v>705.4874702634097</v>
      </c>
    </row>
    <row r="9465" spans="1:6" x14ac:dyDescent="0.3">
      <c r="A9465" s="3"/>
      <c r="B9465" s="4"/>
      <c r="C9465" s="3"/>
      <c r="D9465" s="3">
        <f t="shared" si="365"/>
        <v>7000</v>
      </c>
      <c r="E9465" s="3">
        <v>528</v>
      </c>
      <c r="F9465" s="3">
        <f t="shared" si="364"/>
        <v>703.71675440411366</v>
      </c>
    </row>
    <row r="9466" spans="1:6" ht="28.8" x14ac:dyDescent="0.3">
      <c r="A9466" s="3"/>
      <c r="B9466" s="4" t="s">
        <v>49</v>
      </c>
      <c r="C9466" s="3" t="s">
        <v>85</v>
      </c>
      <c r="D9466" s="3" t="s">
        <v>272</v>
      </c>
      <c r="E9466" s="3">
        <v>4.375</v>
      </c>
    </row>
    <row r="9467" spans="1:6" x14ac:dyDescent="0.3">
      <c r="A9467" s="3"/>
      <c r="B9467" s="4"/>
      <c r="C9467" s="3">
        <v>11.5</v>
      </c>
      <c r="D9467" s="3" t="s">
        <v>273</v>
      </c>
      <c r="E9467" s="3">
        <v>4.5620000000000003</v>
      </c>
    </row>
    <row r="9468" spans="1:6" x14ac:dyDescent="0.3">
      <c r="A9468" s="3"/>
      <c r="B9468" s="4"/>
      <c r="C9468" s="3"/>
      <c r="D9468" s="4" t="s">
        <v>274</v>
      </c>
      <c r="E9468" s="3">
        <v>2.35</v>
      </c>
    </row>
    <row r="9469" spans="1:6" x14ac:dyDescent="0.3">
      <c r="A9469" s="3"/>
      <c r="B9469" s="4"/>
      <c r="C9469" s="3"/>
      <c r="D9469" s="4" t="s">
        <v>275</v>
      </c>
      <c r="E9469" s="3">
        <v>266</v>
      </c>
    </row>
    <row r="9470" spans="1:6" x14ac:dyDescent="0.3">
      <c r="A9470" s="3"/>
      <c r="B9470" s="4"/>
      <c r="C9470" s="3"/>
      <c r="D9470" s="4" t="s">
        <v>276</v>
      </c>
      <c r="E9470" s="3">
        <v>0.89800000000000002</v>
      </c>
    </row>
    <row r="9471" spans="1:6" ht="28.8" x14ac:dyDescent="0.3">
      <c r="A9471" s="3"/>
      <c r="B9471" s="4"/>
      <c r="C9471" s="3"/>
      <c r="D9471" s="4" t="s">
        <v>277</v>
      </c>
      <c r="E9471" s="3">
        <v>573</v>
      </c>
    </row>
    <row r="9472" spans="1:6" x14ac:dyDescent="0.3">
      <c r="A9472" s="3"/>
      <c r="B9472" s="4"/>
      <c r="C9472" s="3"/>
      <c r="D9472" s="3">
        <f>2500</f>
        <v>2500</v>
      </c>
      <c r="E9472" s="3"/>
      <c r="F9472" s="3">
        <f>E9472*D9472*2*PI()/60/550</f>
        <v>0</v>
      </c>
    </row>
    <row r="9473" spans="1:6" x14ac:dyDescent="0.3">
      <c r="A9473" s="3"/>
      <c r="B9473" s="4"/>
      <c r="C9473" s="3"/>
      <c r="D9473" s="3">
        <f>2600</f>
        <v>2600</v>
      </c>
      <c r="E9473" s="3"/>
      <c r="F9473" s="3">
        <f t="shared" ref="F9473:F9517" si="366">E9473*D9473*2*PI()/60/550</f>
        <v>0</v>
      </c>
    </row>
    <row r="9474" spans="1:6" x14ac:dyDescent="0.3">
      <c r="A9474" s="3"/>
      <c r="B9474" s="4"/>
      <c r="C9474" s="3"/>
      <c r="D9474" s="3">
        <f t="shared" ref="D9474:D9517" si="367">D9473+100</f>
        <v>2700</v>
      </c>
      <c r="E9474" s="3"/>
      <c r="F9474" s="3">
        <f t="shared" si="366"/>
        <v>0</v>
      </c>
    </row>
    <row r="9475" spans="1:6" x14ac:dyDescent="0.3">
      <c r="A9475" s="3"/>
      <c r="B9475" s="4"/>
      <c r="C9475" s="3"/>
      <c r="D9475" s="3">
        <f t="shared" si="367"/>
        <v>2800</v>
      </c>
      <c r="E9475" s="3"/>
      <c r="F9475" s="3">
        <f t="shared" si="366"/>
        <v>0</v>
      </c>
    </row>
    <row r="9476" spans="1:6" x14ac:dyDescent="0.3">
      <c r="A9476" s="3"/>
      <c r="B9476" s="4"/>
      <c r="C9476" s="3"/>
      <c r="D9476" s="3">
        <f t="shared" si="367"/>
        <v>2900</v>
      </c>
      <c r="E9476" s="3"/>
      <c r="F9476" s="3">
        <f t="shared" si="366"/>
        <v>0</v>
      </c>
    </row>
    <row r="9477" spans="1:6" x14ac:dyDescent="0.3">
      <c r="A9477" s="3"/>
      <c r="B9477" s="4"/>
      <c r="C9477" s="3"/>
      <c r="D9477" s="3">
        <f>D9476+100</f>
        <v>3000</v>
      </c>
      <c r="E9477" s="3">
        <v>598</v>
      </c>
      <c r="F9477" s="3">
        <f t="shared" si="366"/>
        <v>341.57680124485381</v>
      </c>
    </row>
    <row r="9478" spans="1:6" x14ac:dyDescent="0.3">
      <c r="A9478" s="3"/>
      <c r="B9478" s="4"/>
      <c r="C9478" s="3"/>
      <c r="D9478" s="3">
        <f t="shared" si="367"/>
        <v>3100</v>
      </c>
      <c r="E9478" s="3">
        <v>617</v>
      </c>
      <c r="F9478" s="3">
        <f t="shared" si="366"/>
        <v>364.17722839522406</v>
      </c>
    </row>
    <row r="9479" spans="1:6" x14ac:dyDescent="0.3">
      <c r="A9479" s="3"/>
      <c r="B9479" s="4"/>
      <c r="C9479" s="3"/>
      <c r="D9479" s="3">
        <f t="shared" si="367"/>
        <v>3200</v>
      </c>
      <c r="E9479" s="3">
        <v>645</v>
      </c>
      <c r="F9479" s="3">
        <f t="shared" si="366"/>
        <v>392.98468103086867</v>
      </c>
    </row>
    <row r="9480" spans="1:6" x14ac:dyDescent="0.3">
      <c r="A9480" s="3"/>
      <c r="B9480" s="4"/>
      <c r="C9480" s="3"/>
      <c r="D9480" s="3">
        <f t="shared" si="367"/>
        <v>3300</v>
      </c>
      <c r="E9480" s="3">
        <v>664</v>
      </c>
      <c r="F9480" s="3">
        <f t="shared" si="366"/>
        <v>417.20350439672455</v>
      </c>
    </row>
    <row r="9481" spans="1:6" x14ac:dyDescent="0.3">
      <c r="A9481" s="3"/>
      <c r="B9481" s="4"/>
      <c r="C9481" s="3"/>
      <c r="D9481" s="3">
        <f t="shared" si="367"/>
        <v>3400</v>
      </c>
      <c r="E9481" s="3">
        <v>673</v>
      </c>
      <c r="F9481" s="3">
        <f t="shared" si="366"/>
        <v>435.67226120873727</v>
      </c>
    </row>
    <row r="9482" spans="1:6" x14ac:dyDescent="0.3">
      <c r="A9482" s="3"/>
      <c r="B9482" s="4"/>
      <c r="C9482" s="3"/>
      <c r="D9482" s="3">
        <f t="shared" si="367"/>
        <v>3500</v>
      </c>
      <c r="E9482" s="3">
        <v>672</v>
      </c>
      <c r="F9482" s="3">
        <f t="shared" si="366"/>
        <v>447.81975280261776</v>
      </c>
    </row>
    <row r="9483" spans="1:6" x14ac:dyDescent="0.3">
      <c r="A9483" s="3"/>
      <c r="B9483" s="4"/>
      <c r="C9483" s="3"/>
      <c r="D9483" s="3">
        <f t="shared" si="367"/>
        <v>3600</v>
      </c>
      <c r="E9483" s="3">
        <v>664</v>
      </c>
      <c r="F9483" s="3">
        <f t="shared" si="366"/>
        <v>455.13109570551762</v>
      </c>
    </row>
    <row r="9484" spans="1:6" x14ac:dyDescent="0.3">
      <c r="A9484" s="3"/>
      <c r="B9484" s="4"/>
      <c r="C9484" s="3"/>
      <c r="D9484" s="3">
        <f t="shared" si="367"/>
        <v>3700</v>
      </c>
      <c r="E9484" s="3">
        <v>656</v>
      </c>
      <c r="F9484" s="3">
        <f t="shared" si="366"/>
        <v>462.13779932079672</v>
      </c>
    </row>
    <row r="9485" spans="1:6" x14ac:dyDescent="0.3">
      <c r="A9485" s="3"/>
      <c r="B9485" s="4"/>
      <c r="C9485" s="3"/>
      <c r="D9485" s="3">
        <f t="shared" si="367"/>
        <v>3800</v>
      </c>
      <c r="E9485" s="3">
        <v>645</v>
      </c>
      <c r="F9485" s="3">
        <f t="shared" si="366"/>
        <v>466.66930872415651</v>
      </c>
    </row>
    <row r="9486" spans="1:6" x14ac:dyDescent="0.3">
      <c r="A9486" s="3"/>
      <c r="B9486" s="4"/>
      <c r="C9486" s="3"/>
      <c r="D9486" s="3">
        <f t="shared" si="367"/>
        <v>3900</v>
      </c>
      <c r="E9486" s="3">
        <v>640</v>
      </c>
      <c r="F9486" s="3">
        <f t="shared" si="366"/>
        <v>475.23728868849236</v>
      </c>
    </row>
    <row r="9487" spans="1:6" x14ac:dyDescent="0.3">
      <c r="A9487" s="3"/>
      <c r="B9487" s="4"/>
      <c r="C9487" s="3"/>
      <c r="D9487" s="3">
        <f t="shared" si="367"/>
        <v>4000</v>
      </c>
      <c r="E9487" s="3">
        <v>624</v>
      </c>
      <c r="F9487" s="3">
        <f t="shared" si="366"/>
        <v>475.23728868849236</v>
      </c>
    </row>
    <row r="9488" spans="1:6" x14ac:dyDescent="0.3">
      <c r="A9488" s="3"/>
      <c r="B9488" s="4"/>
      <c r="C9488" s="3"/>
      <c r="D9488" s="3">
        <f t="shared" si="367"/>
        <v>4100</v>
      </c>
      <c r="E9488" s="3">
        <v>649</v>
      </c>
      <c r="F9488" s="3">
        <f t="shared" si="366"/>
        <v>506.63417526891402</v>
      </c>
    </row>
    <row r="9489" spans="1:6" x14ac:dyDescent="0.3">
      <c r="A9489" s="3"/>
      <c r="B9489" s="4"/>
      <c r="C9489" s="3"/>
      <c r="D9489" s="3">
        <f t="shared" si="367"/>
        <v>4200</v>
      </c>
      <c r="E9489" s="3">
        <v>656</v>
      </c>
      <c r="F9489" s="3">
        <f t="shared" si="366"/>
        <v>524.58885328306656</v>
      </c>
    </row>
    <row r="9490" spans="1:6" x14ac:dyDescent="0.3">
      <c r="A9490" s="3"/>
      <c r="B9490" s="4"/>
      <c r="C9490" s="3"/>
      <c r="D9490" s="3">
        <f t="shared" si="367"/>
        <v>4300</v>
      </c>
      <c r="E9490" s="3">
        <v>669</v>
      </c>
      <c r="F9490" s="3">
        <f t="shared" si="366"/>
        <v>547.72239918677315</v>
      </c>
    </row>
    <row r="9491" spans="1:6" x14ac:dyDescent="0.3">
      <c r="A9491" s="3"/>
      <c r="B9491" s="4"/>
      <c r="C9491" s="3"/>
      <c r="D9491" s="3">
        <f t="shared" si="367"/>
        <v>4400</v>
      </c>
      <c r="E9491" s="3">
        <v>682</v>
      </c>
      <c r="F9491" s="3">
        <f t="shared" si="366"/>
        <v>571.35098393286364</v>
      </c>
    </row>
    <row r="9492" spans="1:6" x14ac:dyDescent="0.3">
      <c r="A9492" s="3"/>
      <c r="B9492" s="4"/>
      <c r="C9492" s="3"/>
      <c r="D9492" s="3">
        <f t="shared" si="367"/>
        <v>4500</v>
      </c>
      <c r="E9492" s="3">
        <v>694</v>
      </c>
      <c r="F9492" s="3">
        <f t="shared" si="366"/>
        <v>594.61780952490449</v>
      </c>
    </row>
    <row r="9493" spans="1:6" x14ac:dyDescent="0.3">
      <c r="A9493" s="3"/>
      <c r="B9493" s="4"/>
      <c r="C9493" s="3"/>
      <c r="D9493" s="3">
        <f t="shared" si="367"/>
        <v>4600</v>
      </c>
      <c r="E9493" s="3">
        <v>699</v>
      </c>
      <c r="F9493" s="3">
        <f t="shared" si="366"/>
        <v>612.2107283850072</v>
      </c>
    </row>
    <row r="9494" spans="1:6" x14ac:dyDescent="0.3">
      <c r="A9494" s="3"/>
      <c r="B9494" s="4"/>
      <c r="C9494" s="3"/>
      <c r="D9494" s="3">
        <f t="shared" si="367"/>
        <v>4700</v>
      </c>
      <c r="E9494" s="3">
        <v>702</v>
      </c>
      <c r="F9494" s="3">
        <f t="shared" si="366"/>
        <v>628.20429098510078</v>
      </c>
    </row>
    <row r="9495" spans="1:6" x14ac:dyDescent="0.3">
      <c r="A9495" s="3"/>
      <c r="B9495" s="4"/>
      <c r="C9495" s="3"/>
      <c r="D9495" s="3">
        <f t="shared" si="367"/>
        <v>4800</v>
      </c>
      <c r="E9495" s="3">
        <v>708</v>
      </c>
      <c r="F9495" s="3">
        <f t="shared" si="366"/>
        <v>647.05384690663959</v>
      </c>
    </row>
    <row r="9496" spans="1:6" x14ac:dyDescent="0.3">
      <c r="A9496" s="3"/>
      <c r="B9496" s="4"/>
      <c r="C9496" s="3"/>
      <c r="D9496" s="3">
        <f t="shared" si="367"/>
        <v>4900</v>
      </c>
      <c r="E9496" s="3">
        <v>717</v>
      </c>
      <c r="F9496" s="3">
        <f t="shared" si="366"/>
        <v>668.93075574891031</v>
      </c>
    </row>
    <row r="9497" spans="1:6" x14ac:dyDescent="0.3">
      <c r="A9497" s="3"/>
      <c r="B9497" s="4"/>
      <c r="C9497" s="3"/>
      <c r="D9497" s="3">
        <f t="shared" si="367"/>
        <v>5000</v>
      </c>
      <c r="E9497" s="3">
        <v>726</v>
      </c>
      <c r="F9497" s="3">
        <f t="shared" si="366"/>
        <v>691.15038378975453</v>
      </c>
    </row>
    <row r="9498" spans="1:6" x14ac:dyDescent="0.3">
      <c r="A9498" s="3"/>
      <c r="B9498" s="4"/>
      <c r="C9498" s="3"/>
      <c r="D9498" s="3">
        <f t="shared" si="367"/>
        <v>5100</v>
      </c>
      <c r="E9498" s="3">
        <v>735</v>
      </c>
      <c r="F9498" s="3">
        <f t="shared" si="366"/>
        <v>713.71273102917212</v>
      </c>
    </row>
    <row r="9499" spans="1:6" x14ac:dyDescent="0.3">
      <c r="A9499" s="3"/>
      <c r="B9499" s="4"/>
      <c r="C9499" s="3"/>
      <c r="D9499" s="3">
        <f t="shared" si="367"/>
        <v>5200</v>
      </c>
      <c r="E9499" s="3">
        <v>743</v>
      </c>
      <c r="F9499" s="3">
        <f t="shared" si="366"/>
        <v>735.6277197823955</v>
      </c>
    </row>
    <row r="9500" spans="1:6" x14ac:dyDescent="0.3">
      <c r="A9500" s="3"/>
      <c r="B9500" s="4"/>
      <c r="C9500" s="3"/>
      <c r="D9500" s="3">
        <f t="shared" si="367"/>
        <v>5300</v>
      </c>
      <c r="E9500" s="3">
        <v>749</v>
      </c>
      <c r="F9500" s="3">
        <f t="shared" si="366"/>
        <v>755.82911254275155</v>
      </c>
    </row>
    <row r="9501" spans="1:6" x14ac:dyDescent="0.3">
      <c r="A9501" s="3"/>
      <c r="B9501" s="4"/>
      <c r="C9501" s="3"/>
      <c r="D9501" s="3">
        <f t="shared" si="367"/>
        <v>5400</v>
      </c>
      <c r="E9501" s="3">
        <v>750</v>
      </c>
      <c r="F9501" s="3">
        <f t="shared" si="366"/>
        <v>771.11819679022199</v>
      </c>
    </row>
    <row r="9502" spans="1:6" x14ac:dyDescent="0.3">
      <c r="A9502" s="3"/>
      <c r="B9502" s="4"/>
      <c r="C9502" s="3"/>
      <c r="D9502" s="3">
        <f t="shared" si="367"/>
        <v>5500</v>
      </c>
      <c r="E9502" s="3">
        <v>748</v>
      </c>
      <c r="F9502" s="3">
        <f t="shared" si="366"/>
        <v>783.30376829505508</v>
      </c>
    </row>
    <row r="9503" spans="1:6" x14ac:dyDescent="0.3">
      <c r="A9503" s="3"/>
      <c r="B9503" s="4"/>
      <c r="C9503" s="3"/>
      <c r="D9503" s="3">
        <f t="shared" si="367"/>
        <v>5600</v>
      </c>
      <c r="E9503" s="3">
        <v>742</v>
      </c>
      <c r="F9503" s="3">
        <f t="shared" si="366"/>
        <v>791.14822995129134</v>
      </c>
    </row>
    <row r="9504" spans="1:6" x14ac:dyDescent="0.3">
      <c r="A9504" s="3"/>
      <c r="B9504" s="4"/>
      <c r="C9504" s="3"/>
      <c r="D9504" s="3">
        <f t="shared" si="367"/>
        <v>5700</v>
      </c>
      <c r="E9504" s="3">
        <v>736</v>
      </c>
      <c r="F9504" s="3">
        <f t="shared" si="366"/>
        <v>798.7642121418121</v>
      </c>
    </row>
    <row r="9505" spans="1:6" x14ac:dyDescent="0.3">
      <c r="A9505" s="3"/>
      <c r="B9505" s="4"/>
      <c r="C9505" s="3"/>
      <c r="D9505" s="3">
        <f t="shared" si="367"/>
        <v>5800</v>
      </c>
      <c r="E9505" s="3">
        <v>732</v>
      </c>
      <c r="F9505" s="3">
        <f t="shared" si="366"/>
        <v>808.36034970186824</v>
      </c>
    </row>
    <row r="9506" spans="1:6" x14ac:dyDescent="0.3">
      <c r="A9506" s="3"/>
      <c r="B9506" s="4"/>
      <c r="C9506" s="3"/>
      <c r="D9506" s="3">
        <f t="shared" si="367"/>
        <v>5900</v>
      </c>
      <c r="E9506" s="3">
        <v>728</v>
      </c>
      <c r="F9506" s="3">
        <f t="shared" si="366"/>
        <v>817.80416761811387</v>
      </c>
    </row>
    <row r="9507" spans="1:6" x14ac:dyDescent="0.3">
      <c r="A9507" s="3"/>
      <c r="B9507" s="4"/>
      <c r="C9507" s="3"/>
      <c r="D9507" s="3">
        <f t="shared" si="367"/>
        <v>6000</v>
      </c>
      <c r="E9507" s="3">
        <v>722</v>
      </c>
      <c r="F9507" s="3">
        <f t="shared" si="366"/>
        <v>824.81087123339296</v>
      </c>
    </row>
    <row r="9508" spans="1:6" x14ac:dyDescent="0.3">
      <c r="A9508" s="3"/>
      <c r="B9508" s="4"/>
      <c r="C9508" s="3"/>
      <c r="D9508" s="3">
        <f t="shared" si="367"/>
        <v>6100</v>
      </c>
      <c r="E9508" s="3">
        <v>717</v>
      </c>
      <c r="F9508" s="3">
        <f t="shared" si="366"/>
        <v>832.75053266701082</v>
      </c>
    </row>
    <row r="9509" spans="1:6" x14ac:dyDescent="0.3">
      <c r="A9509" s="3"/>
      <c r="B9509" s="4"/>
      <c r="C9509" s="3"/>
      <c r="D9509" s="3">
        <f t="shared" si="367"/>
        <v>6200</v>
      </c>
      <c r="E9509" s="3">
        <v>713</v>
      </c>
      <c r="F9509" s="3">
        <f t="shared" si="366"/>
        <v>841.68027178539626</v>
      </c>
    </row>
    <row r="9510" spans="1:6" x14ac:dyDescent="0.3">
      <c r="A9510" s="3"/>
      <c r="B9510" s="4"/>
      <c r="C9510" s="3"/>
      <c r="D9510" s="3">
        <f t="shared" si="367"/>
        <v>6300</v>
      </c>
      <c r="E9510" s="3">
        <v>706</v>
      </c>
      <c r="F9510" s="3">
        <f t="shared" si="366"/>
        <v>846.85913967495048</v>
      </c>
    </row>
    <row r="9511" spans="1:6" x14ac:dyDescent="0.3">
      <c r="A9511" s="3"/>
      <c r="B9511" s="4"/>
      <c r="C9511" s="3"/>
      <c r="D9511" s="3">
        <f t="shared" si="367"/>
        <v>6400</v>
      </c>
      <c r="E9511" s="3">
        <v>694</v>
      </c>
      <c r="F9511" s="3">
        <f t="shared" si="366"/>
        <v>845.67866243541971</v>
      </c>
    </row>
    <row r="9512" spans="1:6" x14ac:dyDescent="0.3">
      <c r="A9512" s="3"/>
      <c r="B9512" s="4"/>
      <c r="C9512" s="3"/>
      <c r="D9512" s="3">
        <f t="shared" si="367"/>
        <v>6500</v>
      </c>
      <c r="E9512" s="3">
        <v>683</v>
      </c>
      <c r="F9512" s="3">
        <f t="shared" si="366"/>
        <v>845.2788233704174</v>
      </c>
    </row>
    <row r="9513" spans="1:6" x14ac:dyDescent="0.3">
      <c r="A9513" s="3"/>
      <c r="B9513" s="4"/>
      <c r="C9513" s="3"/>
      <c r="D9513" s="3">
        <f t="shared" si="367"/>
        <v>6600</v>
      </c>
      <c r="E9513" s="3">
        <v>672</v>
      </c>
      <c r="F9513" s="3">
        <f t="shared" si="366"/>
        <v>844.46010528493639</v>
      </c>
    </row>
    <row r="9514" spans="1:6" x14ac:dyDescent="0.3">
      <c r="A9514" s="3"/>
      <c r="B9514" s="4"/>
      <c r="C9514" s="3"/>
      <c r="D9514" s="3">
        <f t="shared" si="367"/>
        <v>6700</v>
      </c>
      <c r="E9514" s="3">
        <v>622</v>
      </c>
      <c r="F9514" s="3">
        <f t="shared" si="366"/>
        <v>793.47110451940011</v>
      </c>
    </row>
    <row r="9515" spans="1:6" x14ac:dyDescent="0.3">
      <c r="A9515" s="3"/>
      <c r="B9515" s="4"/>
      <c r="C9515" s="3"/>
      <c r="D9515" s="3">
        <f t="shared" si="367"/>
        <v>6800</v>
      </c>
      <c r="E9515" s="3">
        <v>650</v>
      </c>
      <c r="F9515" s="3">
        <f t="shared" si="366"/>
        <v>841.5660320525385</v>
      </c>
    </row>
    <row r="9516" spans="1:6" x14ac:dyDescent="0.3">
      <c r="A9516" s="3"/>
      <c r="B9516" s="4"/>
      <c r="C9516" s="3"/>
      <c r="D9516" s="3">
        <f t="shared" si="367"/>
        <v>6900</v>
      </c>
      <c r="E9516" s="3">
        <v>640</v>
      </c>
      <c r="F9516" s="3">
        <f t="shared" si="366"/>
        <v>840.80443383348643</v>
      </c>
    </row>
    <row r="9517" spans="1:6" x14ac:dyDescent="0.3">
      <c r="A9517" s="3"/>
      <c r="B9517" s="4"/>
      <c r="C9517" s="3"/>
      <c r="D9517" s="3">
        <f t="shared" si="367"/>
        <v>7000</v>
      </c>
      <c r="E9517" s="3">
        <v>627</v>
      </c>
      <c r="F9517" s="3">
        <f t="shared" si="366"/>
        <v>835.66364585488498</v>
      </c>
    </row>
    <row r="9518" spans="1:6" ht="28.8" x14ac:dyDescent="0.3">
      <c r="A9518" s="3"/>
      <c r="B9518" s="4" t="s">
        <v>49</v>
      </c>
      <c r="C9518" s="3" t="s">
        <v>181</v>
      </c>
      <c r="D9518" s="3" t="s">
        <v>272</v>
      </c>
      <c r="E9518" s="3">
        <v>3.5430000000000001</v>
      </c>
    </row>
    <row r="9519" spans="1:6" x14ac:dyDescent="0.3">
      <c r="A9519" s="3"/>
      <c r="B9519" s="4"/>
      <c r="C9519" s="3">
        <v>11.4</v>
      </c>
      <c r="D9519" s="3" t="s">
        <v>273</v>
      </c>
      <c r="E9519" s="3">
        <v>3.552</v>
      </c>
    </row>
    <row r="9520" spans="1:6" x14ac:dyDescent="0.3">
      <c r="A9520" s="3"/>
      <c r="B9520" s="4"/>
      <c r="C9520" s="3"/>
      <c r="D9520" s="4" t="s">
        <v>274</v>
      </c>
      <c r="E9520" s="3">
        <v>1.9</v>
      </c>
    </row>
    <row r="9521" spans="1:6" x14ac:dyDescent="0.3">
      <c r="A9521" s="3"/>
      <c r="B9521" s="4"/>
      <c r="C9521" s="3"/>
      <c r="D9521" s="4" t="s">
        <v>275</v>
      </c>
      <c r="E9521" s="3">
        <v>244</v>
      </c>
    </row>
    <row r="9522" spans="1:6" x14ac:dyDescent="0.3">
      <c r="A9522" s="3"/>
      <c r="B9522" s="4"/>
      <c r="C9522" s="3"/>
      <c r="D9522" s="4" t="s">
        <v>276</v>
      </c>
      <c r="E9522" s="3">
        <v>0.57999999999999996</v>
      </c>
    </row>
    <row r="9523" spans="1:6" ht="28.8" x14ac:dyDescent="0.3">
      <c r="A9523" s="3"/>
      <c r="B9523" s="4"/>
      <c r="C9523" s="3"/>
      <c r="D9523" s="4" t="s">
        <v>277</v>
      </c>
      <c r="E9523" s="3">
        <v>281</v>
      </c>
    </row>
    <row r="9524" spans="1:6" x14ac:dyDescent="0.3">
      <c r="A9524" s="3"/>
      <c r="B9524" s="4"/>
      <c r="C9524" s="3"/>
      <c r="D9524" s="3">
        <f>2500</f>
        <v>2500</v>
      </c>
      <c r="E9524" s="3"/>
      <c r="F9524" s="3">
        <f>E9524*D9524*2*PI()/60/550</f>
        <v>0</v>
      </c>
    </row>
    <row r="9525" spans="1:6" x14ac:dyDescent="0.3">
      <c r="A9525" s="3"/>
      <c r="B9525" s="4"/>
      <c r="C9525" s="3"/>
      <c r="D9525" s="3">
        <f>2600</f>
        <v>2600</v>
      </c>
      <c r="E9525" s="3"/>
      <c r="F9525" s="3">
        <f t="shared" ref="F9525:F9569" si="368">E9525*D9525*2*PI()/60/550</f>
        <v>0</v>
      </c>
    </row>
    <row r="9526" spans="1:6" x14ac:dyDescent="0.3">
      <c r="A9526" s="3"/>
      <c r="B9526" s="4"/>
      <c r="C9526" s="3"/>
      <c r="D9526" s="3">
        <f t="shared" ref="D9526:D9569" si="369">D9525+100</f>
        <v>2700</v>
      </c>
      <c r="E9526" s="3"/>
      <c r="F9526" s="3">
        <f t="shared" si="368"/>
        <v>0</v>
      </c>
    </row>
    <row r="9527" spans="1:6" x14ac:dyDescent="0.3">
      <c r="A9527" s="3"/>
      <c r="B9527" s="4"/>
      <c r="C9527" s="3"/>
      <c r="D9527" s="3">
        <f t="shared" si="369"/>
        <v>2800</v>
      </c>
      <c r="E9527" s="3"/>
      <c r="F9527" s="3">
        <f t="shared" si="368"/>
        <v>0</v>
      </c>
    </row>
    <row r="9528" spans="1:6" x14ac:dyDescent="0.3">
      <c r="A9528" s="3"/>
      <c r="B9528" s="4"/>
      <c r="C9528" s="3"/>
      <c r="D9528" s="3">
        <f t="shared" si="369"/>
        <v>2900</v>
      </c>
      <c r="E9528" s="3"/>
      <c r="F9528" s="3">
        <f t="shared" si="368"/>
        <v>0</v>
      </c>
    </row>
    <row r="9529" spans="1:6" x14ac:dyDescent="0.3">
      <c r="A9529" s="3"/>
      <c r="B9529" s="4"/>
      <c r="C9529" s="3"/>
      <c r="D9529" s="3">
        <f>D9528+100</f>
        <v>3000</v>
      </c>
      <c r="E9529" s="3">
        <v>298</v>
      </c>
      <c r="F9529" s="3">
        <f t="shared" si="368"/>
        <v>170.21720195813788</v>
      </c>
    </row>
    <row r="9530" spans="1:6" x14ac:dyDescent="0.3">
      <c r="A9530" s="3"/>
      <c r="B9530" s="4"/>
      <c r="C9530" s="3"/>
      <c r="D9530" s="3">
        <f t="shared" si="369"/>
        <v>3100</v>
      </c>
      <c r="E9530" s="3">
        <v>304</v>
      </c>
      <c r="F9530" s="3">
        <f t="shared" si="368"/>
        <v>179.43254040866793</v>
      </c>
    </row>
    <row r="9531" spans="1:6" x14ac:dyDescent="0.3">
      <c r="A9531" s="3"/>
      <c r="B9531" s="4"/>
      <c r="C9531" s="3"/>
      <c r="D9531" s="3">
        <f t="shared" si="369"/>
        <v>3200</v>
      </c>
      <c r="E9531" s="3">
        <v>307</v>
      </c>
      <c r="F9531" s="3">
        <f t="shared" si="368"/>
        <v>187.04852259918866</v>
      </c>
    </row>
    <row r="9532" spans="1:6" x14ac:dyDescent="0.3">
      <c r="A9532" s="3"/>
      <c r="B9532" s="4"/>
      <c r="C9532" s="3"/>
      <c r="D9532" s="3">
        <f t="shared" si="369"/>
        <v>3300</v>
      </c>
      <c r="E9532" s="3">
        <v>310</v>
      </c>
      <c r="F9532" s="3">
        <f t="shared" si="368"/>
        <v>194.77874452256717</v>
      </c>
    </row>
    <row r="9533" spans="1:6" x14ac:dyDescent="0.3">
      <c r="A9533" s="3"/>
      <c r="B9533" s="4"/>
      <c r="C9533" s="3"/>
      <c r="D9533" s="3">
        <f t="shared" si="369"/>
        <v>3400</v>
      </c>
      <c r="E9533" s="3">
        <v>315</v>
      </c>
      <c r="F9533" s="3">
        <f t="shared" si="368"/>
        <v>203.91792315119201</v>
      </c>
    </row>
    <row r="9534" spans="1:6" x14ac:dyDescent="0.3">
      <c r="A9534" s="3"/>
      <c r="B9534" s="4"/>
      <c r="C9534" s="3"/>
      <c r="D9534" s="3">
        <f t="shared" si="369"/>
        <v>3500</v>
      </c>
      <c r="E9534" s="3">
        <v>321</v>
      </c>
      <c r="F9534" s="3">
        <f t="shared" si="368"/>
        <v>213.91389977625047</v>
      </c>
    </row>
    <row r="9535" spans="1:6" x14ac:dyDescent="0.3">
      <c r="A9535" s="3"/>
      <c r="B9535" s="4"/>
      <c r="C9535" s="3"/>
      <c r="D9535" s="3">
        <f t="shared" si="369"/>
        <v>3600</v>
      </c>
      <c r="E9535" s="3">
        <v>325</v>
      </c>
      <c r="F9535" s="3">
        <f t="shared" si="368"/>
        <v>222.76747907273079</v>
      </c>
    </row>
    <row r="9536" spans="1:6" x14ac:dyDescent="0.3">
      <c r="A9536" s="3"/>
      <c r="B9536" s="4"/>
      <c r="C9536" s="3"/>
      <c r="D9536" s="3">
        <f t="shared" si="369"/>
        <v>3700</v>
      </c>
      <c r="E9536" s="3">
        <v>327</v>
      </c>
      <c r="F9536" s="3">
        <f t="shared" si="368"/>
        <v>230.36442130777519</v>
      </c>
    </row>
    <row r="9537" spans="1:6" x14ac:dyDescent="0.3">
      <c r="A9537" s="3"/>
      <c r="B9537" s="4"/>
      <c r="C9537" s="3"/>
      <c r="D9537" s="3">
        <f t="shared" si="369"/>
        <v>3800</v>
      </c>
      <c r="E9537" s="3">
        <v>329</v>
      </c>
      <c r="F9537" s="3">
        <f t="shared" si="368"/>
        <v>238.03752336472482</v>
      </c>
    </row>
    <row r="9538" spans="1:6" x14ac:dyDescent="0.3">
      <c r="A9538" s="3"/>
      <c r="B9538" s="4"/>
      <c r="C9538" s="3"/>
      <c r="D9538" s="3">
        <f t="shared" si="369"/>
        <v>3900</v>
      </c>
      <c r="E9538" s="3">
        <v>330</v>
      </c>
      <c r="F9538" s="3">
        <f t="shared" si="368"/>
        <v>245.04422698000388</v>
      </c>
    </row>
    <row r="9539" spans="1:6" x14ac:dyDescent="0.3">
      <c r="A9539" s="3"/>
      <c r="B9539" s="4"/>
      <c r="C9539" s="3"/>
      <c r="D9539" s="3">
        <f t="shared" si="369"/>
        <v>4000</v>
      </c>
      <c r="E9539" s="3">
        <v>330</v>
      </c>
      <c r="F9539" s="3">
        <f t="shared" si="368"/>
        <v>251.32741228718342</v>
      </c>
    </row>
    <row r="9540" spans="1:6" x14ac:dyDescent="0.3">
      <c r="A9540" s="3"/>
      <c r="B9540" s="4"/>
      <c r="C9540" s="3"/>
      <c r="D9540" s="3">
        <f t="shared" si="369"/>
        <v>4100</v>
      </c>
      <c r="E9540" s="3">
        <v>330</v>
      </c>
      <c r="F9540" s="3">
        <f t="shared" si="368"/>
        <v>257.61059759436307</v>
      </c>
    </row>
    <row r="9541" spans="1:6" x14ac:dyDescent="0.3">
      <c r="A9541" s="3"/>
      <c r="B9541" s="4"/>
      <c r="C9541" s="3"/>
      <c r="D9541" s="3">
        <f t="shared" si="369"/>
        <v>4200</v>
      </c>
      <c r="E9541" s="3">
        <v>329</v>
      </c>
      <c r="F9541" s="3">
        <f t="shared" si="368"/>
        <v>263.09410477153796</v>
      </c>
    </row>
    <row r="9542" spans="1:6" x14ac:dyDescent="0.3">
      <c r="A9542" s="3"/>
      <c r="B9542" s="4"/>
      <c r="C9542" s="3"/>
      <c r="D9542" s="3">
        <f t="shared" si="369"/>
        <v>4300</v>
      </c>
      <c r="E9542" s="3">
        <v>328</v>
      </c>
      <c r="F9542" s="3">
        <f t="shared" si="368"/>
        <v>268.53953203776024</v>
      </c>
    </row>
    <row r="9543" spans="1:6" x14ac:dyDescent="0.3">
      <c r="A9543" s="3"/>
      <c r="B9543" s="4"/>
      <c r="C9543" s="3"/>
      <c r="D9543" s="3">
        <f t="shared" si="369"/>
        <v>4400</v>
      </c>
      <c r="E9543" s="3">
        <v>326</v>
      </c>
      <c r="F9543" s="3">
        <f t="shared" si="368"/>
        <v>273.10912135207269</v>
      </c>
    </row>
    <row r="9544" spans="1:6" x14ac:dyDescent="0.3">
      <c r="A9544" s="3"/>
      <c r="B9544" s="4"/>
      <c r="C9544" s="3"/>
      <c r="D9544" s="3">
        <f t="shared" si="369"/>
        <v>4500</v>
      </c>
      <c r="E9544" s="3">
        <v>324</v>
      </c>
      <c r="F9544" s="3">
        <f t="shared" si="368"/>
        <v>277.60255084447994</v>
      </c>
    </row>
    <row r="9545" spans="1:6" x14ac:dyDescent="0.3">
      <c r="A9545" s="3"/>
      <c r="B9545" s="4"/>
      <c r="C9545" s="3"/>
      <c r="D9545" s="3">
        <f t="shared" si="369"/>
        <v>4600</v>
      </c>
      <c r="E9545" s="3">
        <v>326</v>
      </c>
      <c r="F9545" s="3">
        <f t="shared" si="368"/>
        <v>285.52317232262146</v>
      </c>
    </row>
    <row r="9546" spans="1:6" x14ac:dyDescent="0.3">
      <c r="A9546" s="3"/>
      <c r="B9546" s="4"/>
      <c r="C9546" s="3"/>
      <c r="D9546" s="3">
        <f t="shared" si="369"/>
        <v>4700</v>
      </c>
      <c r="E9546" s="3">
        <v>331</v>
      </c>
      <c r="F9546" s="3">
        <f t="shared" si="368"/>
        <v>296.20458734482673</v>
      </c>
    </row>
    <row r="9547" spans="1:6" x14ac:dyDescent="0.3">
      <c r="A9547" s="3"/>
      <c r="B9547" s="4"/>
      <c r="C9547" s="3"/>
      <c r="D9547" s="3">
        <f t="shared" si="369"/>
        <v>4800</v>
      </c>
      <c r="E9547" s="3">
        <v>337</v>
      </c>
      <c r="F9547" s="3">
        <f t="shared" si="368"/>
        <v>307.99031978465752</v>
      </c>
    </row>
    <row r="9548" spans="1:6" x14ac:dyDescent="0.3">
      <c r="A9548" s="3"/>
      <c r="B9548" s="4"/>
      <c r="C9548" s="3"/>
      <c r="D9548" s="3">
        <f t="shared" si="369"/>
        <v>4900</v>
      </c>
      <c r="E9548" s="3">
        <v>343</v>
      </c>
      <c r="F9548" s="3">
        <f t="shared" si="368"/>
        <v>320.00453169020398</v>
      </c>
    </row>
    <row r="9549" spans="1:6" x14ac:dyDescent="0.3">
      <c r="A9549" s="3"/>
      <c r="B9549" s="4"/>
      <c r="C9549" s="3"/>
      <c r="D9549" s="3">
        <f t="shared" si="369"/>
        <v>5000</v>
      </c>
      <c r="E9549" s="3">
        <v>347</v>
      </c>
      <c r="F9549" s="3">
        <f t="shared" si="368"/>
        <v>330.34322751383576</v>
      </c>
    </row>
    <row r="9550" spans="1:6" x14ac:dyDescent="0.3">
      <c r="A9550" s="3"/>
      <c r="B9550" s="4"/>
      <c r="C9550" s="3"/>
      <c r="D9550" s="3">
        <f t="shared" si="369"/>
        <v>5100</v>
      </c>
      <c r="E9550" s="3">
        <v>350</v>
      </c>
      <c r="F9550" s="3">
        <f t="shared" si="368"/>
        <v>339.8632052519867</v>
      </c>
    </row>
    <row r="9551" spans="1:6" x14ac:dyDescent="0.3">
      <c r="A9551" s="3"/>
      <c r="B9551" s="4"/>
      <c r="C9551" s="3"/>
      <c r="D9551" s="3">
        <f t="shared" si="369"/>
        <v>5200</v>
      </c>
      <c r="E9551" s="3">
        <v>351</v>
      </c>
      <c r="F9551" s="3">
        <f t="shared" si="368"/>
        <v>347.51726735346006</v>
      </c>
    </row>
    <row r="9552" spans="1:6" x14ac:dyDescent="0.3">
      <c r="A9552" s="3"/>
      <c r="B9552" s="4"/>
      <c r="C9552" s="3"/>
      <c r="D9552" s="3">
        <f t="shared" si="369"/>
        <v>5300</v>
      </c>
      <c r="E9552" s="3">
        <v>351</v>
      </c>
      <c r="F9552" s="3">
        <f t="shared" si="368"/>
        <v>354.20029172564193</v>
      </c>
    </row>
    <row r="9553" spans="1:6" x14ac:dyDescent="0.3">
      <c r="A9553" s="3"/>
      <c r="B9553" s="4"/>
      <c r="C9553" s="3"/>
      <c r="D9553" s="3">
        <f t="shared" si="369"/>
        <v>5400</v>
      </c>
      <c r="E9553" s="3">
        <v>351</v>
      </c>
      <c r="F9553" s="3">
        <f t="shared" si="368"/>
        <v>360.88331609782387</v>
      </c>
    </row>
    <row r="9554" spans="1:6" x14ac:dyDescent="0.3">
      <c r="A9554" s="3"/>
      <c r="B9554" s="4"/>
      <c r="C9554" s="3"/>
      <c r="D9554" s="3">
        <f t="shared" si="369"/>
        <v>5500</v>
      </c>
      <c r="E9554" s="3">
        <v>351</v>
      </c>
      <c r="F9554" s="3">
        <f t="shared" si="368"/>
        <v>367.5663404700058</v>
      </c>
    </row>
    <row r="9555" spans="1:6" x14ac:dyDescent="0.3">
      <c r="A9555" s="3"/>
      <c r="B9555" s="4"/>
      <c r="C9555" s="3"/>
      <c r="D9555" s="3">
        <f t="shared" si="369"/>
        <v>5600</v>
      </c>
      <c r="E9555" s="3">
        <v>352</v>
      </c>
      <c r="F9555" s="3">
        <f t="shared" si="368"/>
        <v>375.31560234886064</v>
      </c>
    </row>
    <row r="9556" spans="1:6" x14ac:dyDescent="0.3">
      <c r="A9556" s="3"/>
      <c r="B9556" s="4"/>
      <c r="C9556" s="3"/>
      <c r="D9556" s="3">
        <f t="shared" si="369"/>
        <v>5700</v>
      </c>
      <c r="E9556" s="3">
        <v>351</v>
      </c>
      <c r="F9556" s="3">
        <f t="shared" si="368"/>
        <v>380.93238921436966</v>
      </c>
    </row>
    <row r="9557" spans="1:6" x14ac:dyDescent="0.3">
      <c r="A9557" s="3"/>
      <c r="B9557" s="4"/>
      <c r="C9557" s="3"/>
      <c r="D9557" s="3">
        <f t="shared" si="369"/>
        <v>5800</v>
      </c>
      <c r="E9557" s="3">
        <v>352</v>
      </c>
      <c r="F9557" s="3">
        <f t="shared" si="368"/>
        <v>388.71973100417705</v>
      </c>
    </row>
    <row r="9558" spans="1:6" x14ac:dyDescent="0.3">
      <c r="A9558" s="3"/>
      <c r="B9558" s="4"/>
      <c r="C9558" s="3"/>
      <c r="D9558" s="3">
        <f t="shared" si="369"/>
        <v>5900</v>
      </c>
      <c r="E9558" s="3">
        <v>353</v>
      </c>
      <c r="F9558" s="3">
        <f t="shared" si="368"/>
        <v>396.5451527049371</v>
      </c>
    </row>
    <row r="9559" spans="1:6" x14ac:dyDescent="0.3">
      <c r="A9559" s="3"/>
      <c r="B9559" s="4"/>
      <c r="C9559" s="3"/>
      <c r="D9559" s="3">
        <f t="shared" si="369"/>
        <v>6000</v>
      </c>
      <c r="E9559" s="3">
        <v>352</v>
      </c>
      <c r="F9559" s="3">
        <f t="shared" si="368"/>
        <v>402.12385965949352</v>
      </c>
    </row>
    <row r="9560" spans="1:6" x14ac:dyDescent="0.3">
      <c r="A9560" s="3"/>
      <c r="B9560" s="4"/>
      <c r="C9560" s="3"/>
      <c r="D9560" s="3">
        <f t="shared" si="369"/>
        <v>6100</v>
      </c>
      <c r="E9560" s="3">
        <v>352</v>
      </c>
      <c r="F9560" s="3">
        <f t="shared" si="368"/>
        <v>408.82592398715173</v>
      </c>
    </row>
    <row r="9561" spans="1:6" x14ac:dyDescent="0.3">
      <c r="A9561" s="3"/>
      <c r="B9561" s="4"/>
      <c r="C9561" s="3"/>
      <c r="D9561" s="3">
        <f t="shared" si="369"/>
        <v>6200</v>
      </c>
      <c r="E9561" s="3">
        <v>351</v>
      </c>
      <c r="F9561" s="3">
        <f t="shared" si="368"/>
        <v>414.34751107527927</v>
      </c>
    </row>
    <row r="9562" spans="1:6" x14ac:dyDescent="0.3">
      <c r="A9562" s="3"/>
      <c r="B9562" s="4"/>
      <c r="C9562" s="3"/>
      <c r="D9562" s="3">
        <f t="shared" si="369"/>
        <v>6300</v>
      </c>
      <c r="E9562" s="3">
        <v>348</v>
      </c>
      <c r="F9562" s="3">
        <f t="shared" si="368"/>
        <v>417.43198386244018</v>
      </c>
    </row>
    <row r="9563" spans="1:6" x14ac:dyDescent="0.3">
      <c r="A9563" s="3"/>
      <c r="B9563" s="4"/>
      <c r="C9563" s="3"/>
      <c r="D9563" s="3">
        <f t="shared" si="369"/>
        <v>6400</v>
      </c>
      <c r="E9563" s="3">
        <v>346</v>
      </c>
      <c r="F9563" s="3">
        <f t="shared" si="368"/>
        <v>421.62077406722648</v>
      </c>
    </row>
    <row r="9564" spans="1:6" x14ac:dyDescent="0.3">
      <c r="A9564" s="3"/>
      <c r="B9564" s="4"/>
      <c r="C9564" s="3"/>
      <c r="D9564" s="3">
        <f t="shared" si="369"/>
        <v>6500</v>
      </c>
      <c r="E9564" s="3">
        <v>342</v>
      </c>
      <c r="F9564" s="3">
        <f t="shared" si="368"/>
        <v>423.2582102381885</v>
      </c>
    </row>
    <row r="9565" spans="1:6" x14ac:dyDescent="0.3">
      <c r="A9565" s="3"/>
      <c r="B9565" s="4"/>
      <c r="C9565" s="3"/>
      <c r="D9565" s="3">
        <f t="shared" si="369"/>
        <v>6600</v>
      </c>
      <c r="E9565" s="3">
        <v>337</v>
      </c>
      <c r="F9565" s="3">
        <f t="shared" si="368"/>
        <v>423.48668970390406</v>
      </c>
    </row>
    <row r="9566" spans="1:6" x14ac:dyDescent="0.3">
      <c r="A9566" s="3"/>
      <c r="B9566" s="4"/>
      <c r="C9566" s="3"/>
      <c r="D9566" s="3">
        <f t="shared" si="369"/>
        <v>6700</v>
      </c>
      <c r="E9566" s="3">
        <v>333</v>
      </c>
      <c r="F9566" s="3">
        <f t="shared" si="368"/>
        <v>424.80044663176892</v>
      </c>
    </row>
    <row r="9567" spans="1:6" x14ac:dyDescent="0.3">
      <c r="A9567" s="3"/>
      <c r="B9567" s="4"/>
      <c r="C9567" s="3"/>
      <c r="D9567" s="3">
        <f t="shared" si="369"/>
        <v>6800</v>
      </c>
      <c r="E9567" s="3">
        <v>329</v>
      </c>
      <c r="F9567" s="3">
        <f t="shared" si="368"/>
        <v>425.96188391582336</v>
      </c>
    </row>
    <row r="9568" spans="1:6" x14ac:dyDescent="0.3">
      <c r="A9568" s="3"/>
      <c r="B9568" s="4"/>
      <c r="C9568" s="3"/>
      <c r="D9568" s="3">
        <f t="shared" si="369"/>
        <v>6900</v>
      </c>
      <c r="E9568" s="3">
        <v>322</v>
      </c>
      <c r="F9568" s="3">
        <f t="shared" si="368"/>
        <v>423.02973077247282</v>
      </c>
    </row>
    <row r="9569" spans="1:6" x14ac:dyDescent="0.3">
      <c r="A9569" s="3"/>
      <c r="B9569" s="4"/>
      <c r="C9569" s="3"/>
      <c r="D9569" s="3">
        <f t="shared" si="369"/>
        <v>7000</v>
      </c>
      <c r="E9569" s="3">
        <v>316</v>
      </c>
      <c r="F9569" s="3">
        <f t="shared" si="368"/>
        <v>421.16381513579529</v>
      </c>
    </row>
    <row r="9570" spans="1:6" ht="28.8" x14ac:dyDescent="0.3">
      <c r="A9570" s="3"/>
      <c r="B9570" s="4" t="s">
        <v>49</v>
      </c>
      <c r="C9570" s="3" t="s">
        <v>116</v>
      </c>
      <c r="D9570" s="3" t="s">
        <v>272</v>
      </c>
      <c r="E9570" s="3">
        <v>3.915</v>
      </c>
    </row>
    <row r="9571" spans="1:6" x14ac:dyDescent="0.3">
      <c r="A9571" s="3"/>
      <c r="B9571" s="4"/>
      <c r="C9571" s="3">
        <v>11.4</v>
      </c>
      <c r="D9571" s="3" t="s">
        <v>273</v>
      </c>
      <c r="E9571" s="3">
        <v>4.375</v>
      </c>
    </row>
    <row r="9572" spans="1:6" x14ac:dyDescent="0.3">
      <c r="A9572" s="3"/>
      <c r="B9572" s="4"/>
      <c r="C9572" s="3"/>
      <c r="D9572" s="4" t="s">
        <v>274</v>
      </c>
      <c r="E9572" s="3">
        <v>2.25</v>
      </c>
    </row>
    <row r="9573" spans="1:6" x14ac:dyDescent="0.3">
      <c r="A9573" s="3"/>
      <c r="B9573" s="4"/>
      <c r="C9573" s="3"/>
      <c r="D9573" s="4" t="s">
        <v>275</v>
      </c>
      <c r="E9573" s="3">
        <v>269</v>
      </c>
    </row>
    <row r="9574" spans="1:6" x14ac:dyDescent="0.3">
      <c r="A9574" s="3"/>
      <c r="B9574" s="4"/>
      <c r="C9574" s="3"/>
      <c r="D9574" s="4" t="s">
        <v>276</v>
      </c>
      <c r="E9574" s="3">
        <v>0.752</v>
      </c>
    </row>
    <row r="9575" spans="1:6" ht="28.8" x14ac:dyDescent="0.3">
      <c r="A9575" s="3"/>
      <c r="B9575" s="4"/>
      <c r="C9575" s="3"/>
      <c r="D9575" s="4" t="s">
        <v>277</v>
      </c>
      <c r="E9575" s="3">
        <v>471</v>
      </c>
    </row>
    <row r="9576" spans="1:6" x14ac:dyDescent="0.3">
      <c r="A9576" s="3"/>
      <c r="B9576" s="4"/>
      <c r="C9576" s="3"/>
      <c r="D9576" s="3">
        <f>2500</f>
        <v>2500</v>
      </c>
      <c r="E9576" s="3"/>
      <c r="F9576" s="3">
        <f>E9576*D9576*2*PI()/60/550</f>
        <v>0</v>
      </c>
    </row>
    <row r="9577" spans="1:6" x14ac:dyDescent="0.3">
      <c r="A9577" s="3"/>
      <c r="B9577" s="4"/>
      <c r="C9577" s="3"/>
      <c r="D9577" s="3">
        <f>2600</f>
        <v>2600</v>
      </c>
      <c r="E9577" s="3"/>
      <c r="F9577" s="3">
        <f t="shared" ref="F9577:F9621" si="370">E9577*D9577*2*PI()/60/550</f>
        <v>0</v>
      </c>
    </row>
    <row r="9578" spans="1:6" x14ac:dyDescent="0.3">
      <c r="A9578" s="3"/>
      <c r="B9578" s="4"/>
      <c r="C9578" s="3"/>
      <c r="D9578" s="3">
        <f t="shared" ref="D9578:D9621" si="371">D9577+100</f>
        <v>2700</v>
      </c>
      <c r="E9578" s="3"/>
      <c r="F9578" s="3">
        <f t="shared" si="370"/>
        <v>0</v>
      </c>
    </row>
    <row r="9579" spans="1:6" x14ac:dyDescent="0.3">
      <c r="A9579" s="3"/>
      <c r="B9579" s="4"/>
      <c r="C9579" s="3"/>
      <c r="D9579" s="3">
        <f t="shared" si="371"/>
        <v>2800</v>
      </c>
      <c r="E9579" s="3"/>
      <c r="F9579" s="3">
        <f t="shared" si="370"/>
        <v>0</v>
      </c>
    </row>
    <row r="9580" spans="1:6" x14ac:dyDescent="0.3">
      <c r="A9580" s="3"/>
      <c r="B9580" s="4"/>
      <c r="C9580" s="3"/>
      <c r="D9580" s="3">
        <f t="shared" si="371"/>
        <v>2900</v>
      </c>
      <c r="E9580" s="3"/>
      <c r="F9580" s="3">
        <f t="shared" si="370"/>
        <v>0</v>
      </c>
    </row>
    <row r="9581" spans="1:6" x14ac:dyDescent="0.3">
      <c r="A9581" s="3"/>
      <c r="B9581" s="4"/>
      <c r="C9581" s="3"/>
      <c r="D9581" s="3">
        <f>D9580+100</f>
        <v>3000</v>
      </c>
      <c r="E9581" s="3">
        <v>498</v>
      </c>
      <c r="F9581" s="3">
        <f t="shared" si="370"/>
        <v>284.45693481594856</v>
      </c>
    </row>
    <row r="9582" spans="1:6" x14ac:dyDescent="0.3">
      <c r="A9582" s="3"/>
      <c r="B9582" s="4"/>
      <c r="C9582" s="3"/>
      <c r="D9582" s="3">
        <f t="shared" si="371"/>
        <v>3100</v>
      </c>
      <c r="E9582" s="3">
        <v>494</v>
      </c>
      <c r="F9582" s="3">
        <f t="shared" si="370"/>
        <v>291.5778781640854</v>
      </c>
    </row>
    <row r="9583" spans="1:6" x14ac:dyDescent="0.3">
      <c r="A9583" s="3"/>
      <c r="B9583" s="4"/>
      <c r="C9583" s="3"/>
      <c r="D9583" s="3">
        <f t="shared" si="371"/>
        <v>3200</v>
      </c>
      <c r="E9583" s="3">
        <v>487</v>
      </c>
      <c r="F9583" s="3">
        <f t="shared" si="370"/>
        <v>296.71866614268686</v>
      </c>
    </row>
    <row r="9584" spans="1:6" x14ac:dyDescent="0.3">
      <c r="A9584" s="3"/>
      <c r="B9584" s="4"/>
      <c r="C9584" s="3"/>
      <c r="D9584" s="3">
        <f t="shared" si="371"/>
        <v>3300</v>
      </c>
      <c r="E9584" s="3">
        <v>483</v>
      </c>
      <c r="F9584" s="3">
        <f t="shared" si="370"/>
        <v>303.477850336774</v>
      </c>
    </row>
    <row r="9585" spans="1:6" x14ac:dyDescent="0.3">
      <c r="A9585" s="3"/>
      <c r="B9585" s="4"/>
      <c r="C9585" s="3"/>
      <c r="D9585" s="3">
        <f t="shared" si="371"/>
        <v>3400</v>
      </c>
      <c r="E9585" s="3">
        <v>475</v>
      </c>
      <c r="F9585" s="3">
        <f t="shared" si="370"/>
        <v>307.49528094227367</v>
      </c>
    </row>
    <row r="9586" spans="1:6" x14ac:dyDescent="0.3">
      <c r="A9586" s="3"/>
      <c r="B9586" s="4"/>
      <c r="C9586" s="3"/>
      <c r="D9586" s="3">
        <f t="shared" si="371"/>
        <v>3500</v>
      </c>
      <c r="E9586" s="3">
        <v>461</v>
      </c>
      <c r="F9586" s="3">
        <f t="shared" si="370"/>
        <v>307.20968161012917</v>
      </c>
    </row>
    <row r="9587" spans="1:6" x14ac:dyDescent="0.3">
      <c r="A9587" s="3"/>
      <c r="B9587" s="4"/>
      <c r="C9587" s="3"/>
      <c r="D9587" s="3">
        <f t="shared" si="371"/>
        <v>3600</v>
      </c>
      <c r="E9587" s="3">
        <v>446</v>
      </c>
      <c r="F9587" s="3">
        <f t="shared" si="370"/>
        <v>305.70552512750129</v>
      </c>
    </row>
    <row r="9588" spans="1:6" x14ac:dyDescent="0.3">
      <c r="A9588" s="3"/>
      <c r="B9588" s="4"/>
      <c r="C9588" s="3"/>
      <c r="D9588" s="3">
        <f t="shared" si="371"/>
        <v>3700</v>
      </c>
      <c r="E9588" s="3">
        <v>448</v>
      </c>
      <c r="F9588" s="3">
        <f t="shared" si="370"/>
        <v>315.60630197517821</v>
      </c>
    </row>
    <row r="9589" spans="1:6" x14ac:dyDescent="0.3">
      <c r="A9589" s="3"/>
      <c r="B9589" s="4"/>
      <c r="C9589" s="3"/>
      <c r="D9589" s="3">
        <f t="shared" si="371"/>
        <v>3800</v>
      </c>
      <c r="E9589" s="3">
        <v>492</v>
      </c>
      <c r="F9589" s="3">
        <f t="shared" si="370"/>
        <v>355.97100758493798</v>
      </c>
    </row>
    <row r="9590" spans="1:6" x14ac:dyDescent="0.3">
      <c r="A9590" s="3"/>
      <c r="B9590" s="4"/>
      <c r="C9590" s="3"/>
      <c r="D9590" s="3">
        <f t="shared" si="371"/>
        <v>3900</v>
      </c>
      <c r="E9590" s="3">
        <v>527</v>
      </c>
      <c r="F9590" s="3">
        <f t="shared" si="370"/>
        <v>391.32820490443044</v>
      </c>
    </row>
    <row r="9591" spans="1:6" x14ac:dyDescent="0.3">
      <c r="A9591" s="3"/>
      <c r="B9591" s="4"/>
      <c r="C9591" s="3"/>
      <c r="D9591" s="3">
        <f t="shared" si="371"/>
        <v>4000</v>
      </c>
      <c r="E9591" s="3">
        <v>528</v>
      </c>
      <c r="F9591" s="3">
        <f t="shared" si="370"/>
        <v>402.12385965949352</v>
      </c>
    </row>
    <row r="9592" spans="1:6" x14ac:dyDescent="0.3">
      <c r="A9592" s="3"/>
      <c r="B9592" s="4"/>
      <c r="C9592" s="3"/>
      <c r="D9592" s="3">
        <f t="shared" si="371"/>
        <v>4100</v>
      </c>
      <c r="E9592" s="3">
        <v>548</v>
      </c>
      <c r="F9592" s="3">
        <f t="shared" si="370"/>
        <v>427.78971964154834</v>
      </c>
    </row>
    <row r="9593" spans="1:6" x14ac:dyDescent="0.3">
      <c r="A9593" s="3"/>
      <c r="B9593" s="4"/>
      <c r="C9593" s="3"/>
      <c r="D9593" s="3">
        <f t="shared" si="371"/>
        <v>4200</v>
      </c>
      <c r="E9593" s="3">
        <v>564</v>
      </c>
      <c r="F9593" s="3">
        <f t="shared" si="370"/>
        <v>451.01846532263647</v>
      </c>
    </row>
    <row r="9594" spans="1:6" x14ac:dyDescent="0.3">
      <c r="A9594" s="3"/>
      <c r="B9594" s="4"/>
      <c r="C9594" s="3"/>
      <c r="D9594" s="3">
        <f t="shared" si="371"/>
        <v>4300</v>
      </c>
      <c r="E9594" s="3">
        <v>576</v>
      </c>
      <c r="F9594" s="3">
        <f t="shared" si="370"/>
        <v>471.58161723704239</v>
      </c>
    </row>
    <row r="9595" spans="1:6" x14ac:dyDescent="0.3">
      <c r="A9595" s="3"/>
      <c r="B9595" s="4"/>
      <c r="C9595" s="3"/>
      <c r="D9595" s="3">
        <f t="shared" si="371"/>
        <v>4400</v>
      </c>
      <c r="E9595" s="3">
        <v>585</v>
      </c>
      <c r="F9595" s="3">
        <f t="shared" si="370"/>
        <v>490.08845396000777</v>
      </c>
    </row>
    <row r="9596" spans="1:6" x14ac:dyDescent="0.3">
      <c r="A9596" s="3"/>
      <c r="B9596" s="4"/>
      <c r="C9596" s="3"/>
      <c r="D9596" s="3">
        <f t="shared" si="371"/>
        <v>4500</v>
      </c>
      <c r="E9596" s="3">
        <v>590</v>
      </c>
      <c r="F9596" s="3">
        <f t="shared" si="370"/>
        <v>505.51081789581224</v>
      </c>
    </row>
    <row r="9597" spans="1:6" x14ac:dyDescent="0.3">
      <c r="A9597" s="3"/>
      <c r="B9597" s="4"/>
      <c r="C9597" s="3"/>
      <c r="D9597" s="3">
        <f t="shared" si="371"/>
        <v>4600</v>
      </c>
      <c r="E9597" s="3">
        <v>594</v>
      </c>
      <c r="F9597" s="3">
        <f t="shared" si="370"/>
        <v>520.24774343446961</v>
      </c>
    </row>
    <row r="9598" spans="1:6" x14ac:dyDescent="0.3">
      <c r="A9598" s="3"/>
      <c r="B9598" s="4"/>
      <c r="C9598" s="3"/>
      <c r="D9598" s="3">
        <f t="shared" si="371"/>
        <v>4700</v>
      </c>
      <c r="E9598" s="3">
        <v>598</v>
      </c>
      <c r="F9598" s="3">
        <f t="shared" si="370"/>
        <v>535.13698861693774</v>
      </c>
    </row>
    <row r="9599" spans="1:6" x14ac:dyDescent="0.3">
      <c r="A9599" s="3"/>
      <c r="B9599" s="4"/>
      <c r="C9599" s="3"/>
      <c r="D9599" s="3">
        <f t="shared" si="371"/>
        <v>4800</v>
      </c>
      <c r="E9599" s="3">
        <v>599</v>
      </c>
      <c r="F9599" s="3">
        <f t="shared" si="370"/>
        <v>547.4367998546287</v>
      </c>
    </row>
    <row r="9600" spans="1:6" x14ac:dyDescent="0.3">
      <c r="A9600" s="3"/>
      <c r="B9600" s="4"/>
      <c r="C9600" s="3"/>
      <c r="D9600" s="3">
        <f t="shared" si="371"/>
        <v>4900</v>
      </c>
      <c r="E9600" s="3">
        <v>599</v>
      </c>
      <c r="F9600" s="3">
        <f t="shared" si="370"/>
        <v>558.84173318493333</v>
      </c>
    </row>
    <row r="9601" spans="1:6" x14ac:dyDescent="0.3">
      <c r="A9601" s="3"/>
      <c r="B9601" s="4"/>
      <c r="C9601" s="3"/>
      <c r="D9601" s="3">
        <f t="shared" si="371"/>
        <v>5000</v>
      </c>
      <c r="E9601" s="3">
        <v>601</v>
      </c>
      <c r="F9601" s="3">
        <f t="shared" si="370"/>
        <v>572.15066206286838</v>
      </c>
    </row>
    <row r="9602" spans="1:6" x14ac:dyDescent="0.3">
      <c r="A9602" s="3"/>
      <c r="B9602" s="4"/>
      <c r="C9602" s="3"/>
      <c r="D9602" s="3">
        <f t="shared" si="371"/>
        <v>5100</v>
      </c>
      <c r="E9602" s="3">
        <v>605</v>
      </c>
      <c r="F9602" s="3">
        <f t="shared" si="370"/>
        <v>587.47782622129125</v>
      </c>
    </row>
    <row r="9603" spans="1:6" x14ac:dyDescent="0.3">
      <c r="A9603" s="3"/>
      <c r="B9603" s="4"/>
      <c r="C9603" s="3"/>
      <c r="D9603" s="3">
        <f t="shared" si="371"/>
        <v>5200</v>
      </c>
      <c r="E9603" s="3">
        <v>608</v>
      </c>
      <c r="F9603" s="3">
        <f t="shared" si="370"/>
        <v>601.96723233875707</v>
      </c>
    </row>
    <row r="9604" spans="1:6" x14ac:dyDescent="0.3">
      <c r="A9604" s="3"/>
      <c r="B9604" s="4"/>
      <c r="C9604" s="3"/>
      <c r="D9604" s="3">
        <f t="shared" si="371"/>
        <v>5300</v>
      </c>
      <c r="E9604" s="3">
        <v>611</v>
      </c>
      <c r="F9604" s="3">
        <f t="shared" si="370"/>
        <v>616.57087818908053</v>
      </c>
    </row>
    <row r="9605" spans="1:6" x14ac:dyDescent="0.3">
      <c r="A9605" s="3"/>
      <c r="B9605" s="4"/>
      <c r="C9605" s="3"/>
      <c r="D9605" s="3">
        <f t="shared" si="371"/>
        <v>5400</v>
      </c>
      <c r="E9605" s="3">
        <v>615</v>
      </c>
      <c r="F9605" s="3">
        <f t="shared" si="370"/>
        <v>632.31692136798199</v>
      </c>
    </row>
    <row r="9606" spans="1:6" x14ac:dyDescent="0.3">
      <c r="A9606" s="3"/>
      <c r="B9606" s="4"/>
      <c r="C9606" s="3"/>
      <c r="D9606" s="3">
        <f t="shared" si="371"/>
        <v>5500</v>
      </c>
      <c r="E9606" s="3">
        <v>614</v>
      </c>
      <c r="F9606" s="3">
        <f t="shared" si="370"/>
        <v>642.97929643471105</v>
      </c>
    </row>
    <row r="9607" spans="1:6" x14ac:dyDescent="0.3">
      <c r="A9607" s="3"/>
      <c r="B9607" s="4"/>
      <c r="C9607" s="3"/>
      <c r="D9607" s="3">
        <f t="shared" si="371"/>
        <v>5600</v>
      </c>
      <c r="E9607" s="3">
        <v>614</v>
      </c>
      <c r="F9607" s="3">
        <f t="shared" si="370"/>
        <v>654.66982909716035</v>
      </c>
    </row>
    <row r="9608" spans="1:6" x14ac:dyDescent="0.3">
      <c r="A9608" s="3"/>
      <c r="B9608" s="4"/>
      <c r="C9608" s="3"/>
      <c r="D9608" s="3">
        <f t="shared" si="371"/>
        <v>5700</v>
      </c>
      <c r="E9608" s="3">
        <v>609</v>
      </c>
      <c r="F9608" s="3">
        <f t="shared" si="370"/>
        <v>660.93397444886352</v>
      </c>
    </row>
    <row r="9609" spans="1:6" x14ac:dyDescent="0.3">
      <c r="A9609" s="3"/>
      <c r="B9609" s="4"/>
      <c r="C9609" s="3"/>
      <c r="D9609" s="3">
        <f t="shared" si="371"/>
        <v>5800</v>
      </c>
      <c r="E9609" s="3">
        <v>606</v>
      </c>
      <c r="F9609" s="3">
        <f t="shared" si="370"/>
        <v>669.21635508105487</v>
      </c>
    </row>
    <row r="9610" spans="1:6" x14ac:dyDescent="0.3">
      <c r="A9610" s="3"/>
      <c r="B9610" s="4"/>
      <c r="C9610" s="3"/>
      <c r="D9610" s="3">
        <f t="shared" si="371"/>
        <v>5900</v>
      </c>
      <c r="E9610" s="3">
        <v>601</v>
      </c>
      <c r="F9610" s="3">
        <f t="shared" si="370"/>
        <v>675.13778123418467</v>
      </c>
    </row>
    <row r="9611" spans="1:6" x14ac:dyDescent="0.3">
      <c r="A9611" s="3"/>
      <c r="B9611" s="4"/>
      <c r="C9611" s="3"/>
      <c r="D9611" s="3">
        <f t="shared" si="371"/>
        <v>6000</v>
      </c>
      <c r="E9611" s="3">
        <v>594</v>
      </c>
      <c r="F9611" s="3">
        <f t="shared" si="370"/>
        <v>678.58401317539528</v>
      </c>
    </row>
    <row r="9612" spans="1:6" x14ac:dyDescent="0.3">
      <c r="A9612" s="3"/>
      <c r="B9612" s="4"/>
      <c r="C9612" s="3"/>
      <c r="D9612" s="3">
        <f t="shared" si="371"/>
        <v>6100</v>
      </c>
      <c r="E9612" s="3">
        <v>583</v>
      </c>
      <c r="F9612" s="3">
        <f t="shared" si="370"/>
        <v>677.11793660372007</v>
      </c>
    </row>
    <row r="9613" spans="1:6" x14ac:dyDescent="0.3">
      <c r="A9613" s="3"/>
      <c r="B9613" s="4"/>
      <c r="C9613" s="3"/>
      <c r="D9613" s="3">
        <f t="shared" si="371"/>
        <v>6200</v>
      </c>
      <c r="E9613" s="3">
        <v>571</v>
      </c>
      <c r="F9613" s="3">
        <f t="shared" si="370"/>
        <v>674.05250377203549</v>
      </c>
    </row>
    <row r="9614" spans="1:6" x14ac:dyDescent="0.3">
      <c r="A9614" s="3"/>
      <c r="B9614" s="4"/>
      <c r="C9614" s="3"/>
      <c r="D9614" s="3">
        <f t="shared" si="371"/>
        <v>6300</v>
      </c>
      <c r="E9614" s="3">
        <v>559</v>
      </c>
      <c r="F9614" s="3">
        <f t="shared" si="370"/>
        <v>670.53011200891967</v>
      </c>
    </row>
    <row r="9615" spans="1:6" x14ac:dyDescent="0.3">
      <c r="A9615" s="3"/>
      <c r="B9615" s="4"/>
      <c r="C9615" s="3"/>
      <c r="D9615" s="3">
        <f t="shared" si="371"/>
        <v>6400</v>
      </c>
      <c r="E9615" s="3">
        <v>545</v>
      </c>
      <c r="F9615" s="3">
        <f t="shared" si="370"/>
        <v>664.11364701340597</v>
      </c>
    </row>
    <row r="9616" spans="1:6" x14ac:dyDescent="0.3">
      <c r="A9616" s="3"/>
      <c r="B9616" s="4"/>
      <c r="C9616" s="3"/>
      <c r="D9616" s="3">
        <f t="shared" si="371"/>
        <v>6500</v>
      </c>
      <c r="E9616" s="3">
        <v>545</v>
      </c>
      <c r="F9616" s="3">
        <f t="shared" si="370"/>
        <v>674.49042274799035</v>
      </c>
    </row>
    <row r="9617" spans="1:6" x14ac:dyDescent="0.3">
      <c r="A9617" s="3"/>
      <c r="B9617" s="4"/>
      <c r="C9617" s="3"/>
      <c r="D9617" s="3">
        <f t="shared" si="371"/>
        <v>6600</v>
      </c>
      <c r="E9617" s="3">
        <v>528</v>
      </c>
      <c r="F9617" s="3">
        <f t="shared" si="370"/>
        <v>663.50436843816419</v>
      </c>
    </row>
    <row r="9618" spans="1:6" x14ac:dyDescent="0.3">
      <c r="A9618" s="3"/>
      <c r="B9618" s="4"/>
      <c r="C9618" s="3"/>
      <c r="D9618" s="3">
        <f t="shared" si="371"/>
        <v>6700</v>
      </c>
      <c r="E9618" s="3">
        <v>508</v>
      </c>
      <c r="F9618" s="3">
        <f t="shared" si="370"/>
        <v>648.04392459140729</v>
      </c>
    </row>
    <row r="9619" spans="1:6" x14ac:dyDescent="0.3">
      <c r="A9619" s="3"/>
      <c r="B9619" s="4"/>
      <c r="C9619" s="3"/>
      <c r="D9619" s="3">
        <f t="shared" si="371"/>
        <v>6800</v>
      </c>
      <c r="E9619" s="3">
        <v>496</v>
      </c>
      <c r="F9619" s="3">
        <f t="shared" si="370"/>
        <v>642.17961830470642</v>
      </c>
    </row>
    <row r="9620" spans="1:6" x14ac:dyDescent="0.3">
      <c r="A9620" s="3"/>
      <c r="B9620" s="4"/>
      <c r="C9620" s="3"/>
      <c r="D9620" s="3">
        <f t="shared" si="371"/>
        <v>6900</v>
      </c>
      <c r="E9620" s="3">
        <v>484</v>
      </c>
      <c r="F9620" s="3">
        <f t="shared" si="370"/>
        <v>635.8583530865742</v>
      </c>
    </row>
    <row r="9621" spans="1:6" x14ac:dyDescent="0.3">
      <c r="A9621" s="3"/>
      <c r="B9621" s="4"/>
      <c r="C9621" s="3"/>
      <c r="D9621" s="3">
        <f t="shared" si="371"/>
        <v>7000</v>
      </c>
      <c r="E9621" s="3">
        <v>472</v>
      </c>
      <c r="F9621" s="3">
        <f t="shared" si="370"/>
        <v>629.08012893701073</v>
      </c>
    </row>
    <row r="9622" spans="1:6" ht="28.8" x14ac:dyDescent="0.3">
      <c r="A9622" s="3"/>
      <c r="B9622" s="4" t="s">
        <v>49</v>
      </c>
      <c r="C9622" s="3" t="s">
        <v>103</v>
      </c>
      <c r="D9622" s="3" t="s">
        <v>272</v>
      </c>
      <c r="E9622" s="3">
        <v>4.1500000000000004</v>
      </c>
    </row>
    <row r="9623" spans="1:6" x14ac:dyDescent="0.3">
      <c r="A9623" s="3"/>
      <c r="B9623" s="4"/>
      <c r="C9623" s="3">
        <v>11.5</v>
      </c>
      <c r="D9623" s="3" t="s">
        <v>273</v>
      </c>
      <c r="E9623" s="3">
        <v>4.4400000000000004</v>
      </c>
    </row>
    <row r="9624" spans="1:6" x14ac:dyDescent="0.3">
      <c r="A9624" s="3"/>
      <c r="B9624" s="4"/>
      <c r="C9624" s="3"/>
      <c r="D9624" s="4" t="s">
        <v>274</v>
      </c>
      <c r="E9624" s="3">
        <v>2.25</v>
      </c>
    </row>
    <row r="9625" spans="1:6" x14ac:dyDescent="0.3">
      <c r="A9625" s="3"/>
      <c r="B9625" s="4"/>
      <c r="C9625" s="3"/>
      <c r="D9625" s="4" t="s">
        <v>275</v>
      </c>
      <c r="E9625" s="3">
        <v>270</v>
      </c>
    </row>
    <row r="9626" spans="1:6" x14ac:dyDescent="0.3">
      <c r="A9626" s="3"/>
      <c r="B9626" s="4"/>
      <c r="C9626" s="3"/>
      <c r="D9626" s="4" t="s">
        <v>276</v>
      </c>
      <c r="E9626" s="3">
        <v>0.75800000000000001</v>
      </c>
    </row>
    <row r="9627" spans="1:6" ht="28.8" x14ac:dyDescent="0.3">
      <c r="A9627" s="3"/>
      <c r="B9627" s="4"/>
      <c r="C9627" s="3"/>
      <c r="D9627" s="4" t="s">
        <v>277</v>
      </c>
      <c r="E9627" s="3">
        <v>514</v>
      </c>
    </row>
    <row r="9628" spans="1:6" x14ac:dyDescent="0.3">
      <c r="A9628" s="3"/>
      <c r="B9628" s="4"/>
      <c r="C9628" s="3"/>
      <c r="D9628" s="3">
        <f>2500</f>
        <v>2500</v>
      </c>
      <c r="E9628" s="3"/>
      <c r="F9628" s="3">
        <f>E9628*D9628*2*PI()/60/550</f>
        <v>0</v>
      </c>
    </row>
    <row r="9629" spans="1:6" x14ac:dyDescent="0.3">
      <c r="A9629" s="3"/>
      <c r="B9629" s="4"/>
      <c r="C9629" s="3"/>
      <c r="D9629" s="3">
        <f>2600</f>
        <v>2600</v>
      </c>
      <c r="E9629" s="3"/>
      <c r="F9629" s="3">
        <f t="shared" ref="F9629:F9673" si="372">E9629*D9629*2*PI()/60/550</f>
        <v>0</v>
      </c>
    </row>
    <row r="9630" spans="1:6" x14ac:dyDescent="0.3">
      <c r="A9630" s="3"/>
      <c r="B9630" s="4"/>
      <c r="C9630" s="3"/>
      <c r="D9630" s="3">
        <f t="shared" ref="D9630:D9673" si="373">D9629+100</f>
        <v>2700</v>
      </c>
      <c r="E9630" s="3"/>
      <c r="F9630" s="3">
        <f t="shared" si="372"/>
        <v>0</v>
      </c>
    </row>
    <row r="9631" spans="1:6" x14ac:dyDescent="0.3">
      <c r="A9631" s="3"/>
      <c r="B9631" s="4"/>
      <c r="C9631" s="3"/>
      <c r="D9631" s="3">
        <f t="shared" si="373"/>
        <v>2800</v>
      </c>
      <c r="E9631" s="3"/>
      <c r="F9631" s="3">
        <f t="shared" si="372"/>
        <v>0</v>
      </c>
    </row>
    <row r="9632" spans="1:6" x14ac:dyDescent="0.3">
      <c r="A9632" s="3"/>
      <c r="B9632" s="4"/>
      <c r="C9632" s="3"/>
      <c r="D9632" s="3">
        <f t="shared" si="373"/>
        <v>2900</v>
      </c>
      <c r="E9632" s="3"/>
      <c r="F9632" s="3">
        <f t="shared" si="372"/>
        <v>0</v>
      </c>
    </row>
    <row r="9633" spans="1:6" x14ac:dyDescent="0.3">
      <c r="A9633" s="3"/>
      <c r="B9633" s="4"/>
      <c r="C9633" s="3"/>
      <c r="D9633" s="3">
        <f>D9632+100</f>
        <v>3000</v>
      </c>
      <c r="E9633" s="3">
        <v>495</v>
      </c>
      <c r="F9633" s="3">
        <f t="shared" si="372"/>
        <v>282.74333882308139</v>
      </c>
    </row>
    <row r="9634" spans="1:6" x14ac:dyDescent="0.3">
      <c r="A9634" s="3"/>
      <c r="B9634" s="4"/>
      <c r="C9634" s="3"/>
      <c r="D9634" s="3">
        <f t="shared" si="373"/>
        <v>3100</v>
      </c>
      <c r="E9634" s="3">
        <v>512</v>
      </c>
      <c r="F9634" s="3">
        <f t="shared" si="372"/>
        <v>302.2021733198618</v>
      </c>
    </row>
    <row r="9635" spans="1:6" x14ac:dyDescent="0.3">
      <c r="A9635" s="3"/>
      <c r="B9635" s="4"/>
      <c r="C9635" s="3"/>
      <c r="D9635" s="3">
        <f t="shared" si="373"/>
        <v>3200</v>
      </c>
      <c r="E9635" s="3">
        <v>529</v>
      </c>
      <c r="F9635" s="3">
        <f t="shared" si="372"/>
        <v>322.30836630283648</v>
      </c>
    </row>
    <row r="9636" spans="1:6" x14ac:dyDescent="0.3">
      <c r="A9636" s="3"/>
      <c r="B9636" s="4"/>
      <c r="C9636" s="3"/>
      <c r="D9636" s="3">
        <f t="shared" si="373"/>
        <v>3300</v>
      </c>
      <c r="E9636" s="3">
        <v>544</v>
      </c>
      <c r="F9636" s="3">
        <f t="shared" si="372"/>
        <v>341.80528071056949</v>
      </c>
    </row>
    <row r="9637" spans="1:6" x14ac:dyDescent="0.3">
      <c r="A9637" s="3"/>
      <c r="B9637" s="4"/>
      <c r="C9637" s="3"/>
      <c r="D9637" s="3">
        <f t="shared" si="373"/>
        <v>3400</v>
      </c>
      <c r="E9637" s="3">
        <v>552</v>
      </c>
      <c r="F9637" s="3">
        <f t="shared" si="372"/>
        <v>357.34188437923177</v>
      </c>
    </row>
    <row r="9638" spans="1:6" x14ac:dyDescent="0.3">
      <c r="A9638" s="3"/>
      <c r="B9638" s="4"/>
      <c r="C9638" s="3"/>
      <c r="D9638" s="3">
        <f t="shared" si="373"/>
        <v>3500</v>
      </c>
      <c r="E9638" s="3">
        <v>556</v>
      </c>
      <c r="F9638" s="3">
        <f t="shared" si="372"/>
        <v>370.51753356883256</v>
      </c>
    </row>
    <row r="9639" spans="1:6" x14ac:dyDescent="0.3">
      <c r="A9639" s="3"/>
      <c r="B9639" s="4"/>
      <c r="C9639" s="3"/>
      <c r="D9639" s="3">
        <f t="shared" si="373"/>
        <v>3600</v>
      </c>
      <c r="E9639" s="3">
        <v>551</v>
      </c>
      <c r="F9639" s="3">
        <f t="shared" si="372"/>
        <v>377.67655682792207</v>
      </c>
    </row>
    <row r="9640" spans="1:6" x14ac:dyDescent="0.3">
      <c r="A9640" s="3"/>
      <c r="B9640" s="4"/>
      <c r="C9640" s="3"/>
      <c r="D9640" s="3">
        <f t="shared" si="373"/>
        <v>3700</v>
      </c>
      <c r="E9640" s="3">
        <v>539</v>
      </c>
      <c r="F9640" s="3">
        <f t="shared" si="372"/>
        <v>379.71383206388634</v>
      </c>
    </row>
    <row r="9641" spans="1:6" x14ac:dyDescent="0.3">
      <c r="A9641" s="3"/>
      <c r="B9641" s="4"/>
      <c r="C9641" s="3"/>
      <c r="D9641" s="3">
        <f t="shared" si="373"/>
        <v>3800</v>
      </c>
      <c r="E9641" s="3">
        <v>529</v>
      </c>
      <c r="F9641" s="3">
        <f t="shared" si="372"/>
        <v>382.74118498461831</v>
      </c>
    </row>
    <row r="9642" spans="1:6" x14ac:dyDescent="0.3">
      <c r="A9642" s="3"/>
      <c r="B9642" s="4"/>
      <c r="C9642" s="3"/>
      <c r="D9642" s="3">
        <f t="shared" si="373"/>
        <v>3900</v>
      </c>
      <c r="E9642" s="3">
        <v>530</v>
      </c>
      <c r="F9642" s="3">
        <f t="shared" si="372"/>
        <v>393.55587969515773</v>
      </c>
    </row>
    <row r="9643" spans="1:6" x14ac:dyDescent="0.3">
      <c r="A9643" s="3"/>
      <c r="B9643" s="4"/>
      <c r="C9643" s="3"/>
      <c r="D9643" s="3">
        <f t="shared" si="373"/>
        <v>4000</v>
      </c>
      <c r="E9643" s="3">
        <v>537</v>
      </c>
      <c r="F9643" s="3">
        <f t="shared" si="372"/>
        <v>408.97824363096214</v>
      </c>
    </row>
    <row r="9644" spans="1:6" x14ac:dyDescent="0.3">
      <c r="A9644" s="3"/>
      <c r="B9644" s="4"/>
      <c r="C9644" s="3"/>
      <c r="D9644" s="3">
        <f t="shared" si="373"/>
        <v>4100</v>
      </c>
      <c r="E9644" s="3">
        <v>545</v>
      </c>
      <c r="F9644" s="3">
        <f t="shared" si="372"/>
        <v>425.44780511796318</v>
      </c>
    </row>
    <row r="9645" spans="1:6" x14ac:dyDescent="0.3">
      <c r="A9645" s="3"/>
      <c r="B9645" s="4"/>
      <c r="C9645" s="3"/>
      <c r="D9645" s="3">
        <f t="shared" si="373"/>
        <v>4200</v>
      </c>
      <c r="E9645" s="3">
        <v>552</v>
      </c>
      <c r="F9645" s="3">
        <f t="shared" si="372"/>
        <v>441.42232776258038</v>
      </c>
    </row>
    <row r="9646" spans="1:6" x14ac:dyDescent="0.3">
      <c r="A9646" s="3"/>
      <c r="B9646" s="4"/>
      <c r="C9646" s="3"/>
      <c r="D9646" s="3">
        <f t="shared" si="373"/>
        <v>4300</v>
      </c>
      <c r="E9646" s="3">
        <v>564</v>
      </c>
      <c r="F9646" s="3">
        <f t="shared" si="372"/>
        <v>461.75700021127068</v>
      </c>
    </row>
    <row r="9647" spans="1:6" x14ac:dyDescent="0.3">
      <c r="A9647" s="3"/>
      <c r="B9647" s="4"/>
      <c r="C9647" s="3"/>
      <c r="D9647" s="3">
        <f t="shared" si="373"/>
        <v>4400</v>
      </c>
      <c r="E9647" s="3">
        <v>576</v>
      </c>
      <c r="F9647" s="3">
        <f t="shared" si="372"/>
        <v>482.54863159139228</v>
      </c>
    </row>
    <row r="9648" spans="1:6" x14ac:dyDescent="0.3">
      <c r="A9648" s="3"/>
      <c r="B9648" s="4"/>
      <c r="C9648" s="3"/>
      <c r="D9648" s="3">
        <f t="shared" si="373"/>
        <v>4500</v>
      </c>
      <c r="E9648" s="3">
        <v>588</v>
      </c>
      <c r="F9648" s="3">
        <f t="shared" si="372"/>
        <v>503.79722190294501</v>
      </c>
    </row>
    <row r="9649" spans="1:6" x14ac:dyDescent="0.3">
      <c r="A9649" s="3"/>
      <c r="B9649" s="4"/>
      <c r="C9649" s="3"/>
      <c r="D9649" s="3">
        <f t="shared" si="373"/>
        <v>4600</v>
      </c>
      <c r="E9649" s="3">
        <v>591</v>
      </c>
      <c r="F9649" s="3">
        <f t="shared" si="372"/>
        <v>517.62022957874012</v>
      </c>
    </row>
    <row r="9650" spans="1:6" x14ac:dyDescent="0.3">
      <c r="A9650" s="3"/>
      <c r="B9650" s="4"/>
      <c r="C9650" s="3"/>
      <c r="D9650" s="3">
        <f t="shared" si="373"/>
        <v>4700</v>
      </c>
      <c r="E9650" s="3">
        <v>593</v>
      </c>
      <c r="F9650" s="3">
        <f t="shared" si="372"/>
        <v>530.66259908000688</v>
      </c>
    </row>
    <row r="9651" spans="1:6" x14ac:dyDescent="0.3">
      <c r="A9651" s="3"/>
      <c r="B9651" s="4"/>
      <c r="C9651" s="3"/>
      <c r="D9651" s="3">
        <f t="shared" si="373"/>
        <v>4800</v>
      </c>
      <c r="E9651" s="3">
        <v>596</v>
      </c>
      <c r="F9651" s="3">
        <f t="shared" si="372"/>
        <v>544.69504626604123</v>
      </c>
    </row>
    <row r="9652" spans="1:6" x14ac:dyDescent="0.3">
      <c r="A9652" s="3"/>
      <c r="B9652" s="4"/>
      <c r="C9652" s="3"/>
      <c r="D9652" s="3">
        <f t="shared" si="373"/>
        <v>4900</v>
      </c>
      <c r="E9652" s="3">
        <v>596</v>
      </c>
      <c r="F9652" s="3">
        <f t="shared" si="372"/>
        <v>556.04285972991715</v>
      </c>
    </row>
    <row r="9653" spans="1:6" x14ac:dyDescent="0.3">
      <c r="A9653" s="3"/>
      <c r="B9653" s="4"/>
      <c r="C9653" s="3"/>
      <c r="D9653" s="3">
        <f t="shared" si="373"/>
        <v>5000</v>
      </c>
      <c r="E9653" s="3">
        <v>600</v>
      </c>
      <c r="F9653" s="3">
        <f t="shared" si="372"/>
        <v>571.19866428905323</v>
      </c>
    </row>
    <row r="9654" spans="1:6" x14ac:dyDescent="0.3">
      <c r="A9654" s="3"/>
      <c r="B9654" s="4"/>
      <c r="C9654" s="3"/>
      <c r="D9654" s="3">
        <f t="shared" si="373"/>
        <v>5100</v>
      </c>
      <c r="E9654" s="3">
        <v>605</v>
      </c>
      <c r="F9654" s="3">
        <f t="shared" si="372"/>
        <v>587.47782622129125</v>
      </c>
    </row>
    <row r="9655" spans="1:6" x14ac:dyDescent="0.3">
      <c r="A9655" s="3"/>
      <c r="B9655" s="4"/>
      <c r="C9655" s="3"/>
      <c r="D9655" s="3">
        <f t="shared" si="373"/>
        <v>5200</v>
      </c>
      <c r="E9655" s="3">
        <v>609</v>
      </c>
      <c r="F9655" s="3">
        <f t="shared" si="372"/>
        <v>602.95731002352466</v>
      </c>
    </row>
    <row r="9656" spans="1:6" x14ac:dyDescent="0.3">
      <c r="A9656" s="3"/>
      <c r="B9656" s="4"/>
      <c r="C9656" s="3"/>
      <c r="D9656" s="3">
        <f t="shared" si="373"/>
        <v>5300</v>
      </c>
      <c r="E9656" s="3">
        <v>614</v>
      </c>
      <c r="F9656" s="3">
        <f t="shared" si="372"/>
        <v>619.59823110981245</v>
      </c>
    </row>
    <row r="9657" spans="1:6" x14ac:dyDescent="0.3">
      <c r="A9657" s="3"/>
      <c r="B9657" s="4"/>
      <c r="C9657" s="3"/>
      <c r="D9657" s="3">
        <f t="shared" si="373"/>
        <v>5400</v>
      </c>
      <c r="E9657" s="3">
        <v>616</v>
      </c>
      <c r="F9657" s="3">
        <f t="shared" si="372"/>
        <v>633.34507896370224</v>
      </c>
    </row>
    <row r="9658" spans="1:6" x14ac:dyDescent="0.3">
      <c r="A9658" s="3"/>
      <c r="B9658" s="4"/>
      <c r="C9658" s="3"/>
      <c r="D9658" s="3">
        <f t="shared" si="373"/>
        <v>5500</v>
      </c>
      <c r="E9658" s="3">
        <v>620</v>
      </c>
      <c r="F9658" s="3">
        <f t="shared" si="372"/>
        <v>649.2624817418905</v>
      </c>
    </row>
    <row r="9659" spans="1:6" x14ac:dyDescent="0.3">
      <c r="A9659" s="3"/>
      <c r="B9659" s="4"/>
      <c r="C9659" s="3"/>
      <c r="D9659" s="3">
        <f t="shared" si="373"/>
        <v>5600</v>
      </c>
      <c r="E9659" s="3">
        <v>625</v>
      </c>
      <c r="F9659" s="3">
        <f t="shared" si="372"/>
        <v>666.39844167056219</v>
      </c>
    </row>
    <row r="9660" spans="1:6" x14ac:dyDescent="0.3">
      <c r="A9660" s="3"/>
      <c r="B9660" s="4"/>
      <c r="C9660" s="3"/>
      <c r="D9660" s="3">
        <f t="shared" si="373"/>
        <v>5700</v>
      </c>
      <c r="E9660" s="3">
        <v>631</v>
      </c>
      <c r="F9660" s="3">
        <f t="shared" si="372"/>
        <v>684.81007861614603</v>
      </c>
    </row>
    <row r="9661" spans="1:6" x14ac:dyDescent="0.3">
      <c r="A9661" s="3"/>
      <c r="B9661" s="4"/>
      <c r="C9661" s="3"/>
      <c r="D9661" s="3">
        <f t="shared" si="373"/>
        <v>5800</v>
      </c>
      <c r="E9661" s="3">
        <v>636</v>
      </c>
      <c r="F9661" s="3">
        <f t="shared" si="372"/>
        <v>702.34587760981992</v>
      </c>
    </row>
    <row r="9662" spans="1:6" x14ac:dyDescent="0.3">
      <c r="A9662" s="3"/>
      <c r="B9662" s="4"/>
      <c r="C9662" s="3"/>
      <c r="D9662" s="3">
        <f t="shared" si="373"/>
        <v>5900</v>
      </c>
      <c r="E9662" s="3">
        <v>639</v>
      </c>
      <c r="F9662" s="3">
        <f t="shared" si="372"/>
        <v>717.82536141205333</v>
      </c>
    </row>
    <row r="9663" spans="1:6" x14ac:dyDescent="0.3">
      <c r="A9663" s="3"/>
      <c r="B9663" s="4"/>
      <c r="C9663" s="3"/>
      <c r="D9663" s="3">
        <f t="shared" si="373"/>
        <v>6000</v>
      </c>
      <c r="E9663" s="3">
        <v>640</v>
      </c>
      <c r="F9663" s="3">
        <f t="shared" si="372"/>
        <v>731.13429028998826</v>
      </c>
    </row>
    <row r="9664" spans="1:6" x14ac:dyDescent="0.3">
      <c r="A9664" s="3"/>
      <c r="B9664" s="4"/>
      <c r="C9664" s="3"/>
      <c r="D9664" s="3">
        <f t="shared" si="373"/>
        <v>6100</v>
      </c>
      <c r="E9664" s="3">
        <v>641</v>
      </c>
      <c r="F9664" s="3">
        <f t="shared" si="372"/>
        <v>744.48129907887574</v>
      </c>
    </row>
    <row r="9665" spans="1:6" x14ac:dyDescent="0.3">
      <c r="A9665" s="3"/>
      <c r="B9665" s="4"/>
      <c r="C9665" s="3"/>
      <c r="D9665" s="3">
        <f t="shared" si="373"/>
        <v>6200</v>
      </c>
      <c r="E9665" s="3">
        <v>639</v>
      </c>
      <c r="F9665" s="3">
        <f t="shared" si="372"/>
        <v>754.32495606012378</v>
      </c>
    </row>
    <row r="9666" spans="1:6" x14ac:dyDescent="0.3">
      <c r="A9666" s="3"/>
      <c r="B9666" s="4"/>
      <c r="C9666" s="3"/>
      <c r="D9666" s="3">
        <f t="shared" si="373"/>
        <v>6300</v>
      </c>
      <c r="E9666" s="3">
        <v>636</v>
      </c>
      <c r="F9666" s="3">
        <f t="shared" si="372"/>
        <v>762.89293602445957</v>
      </c>
    </row>
    <row r="9667" spans="1:6" x14ac:dyDescent="0.3">
      <c r="A9667" s="3"/>
      <c r="B9667" s="4"/>
      <c r="C9667" s="3"/>
      <c r="D9667" s="3">
        <f t="shared" si="373"/>
        <v>6400</v>
      </c>
      <c r="E9667" s="3">
        <v>634</v>
      </c>
      <c r="F9667" s="3">
        <f t="shared" si="372"/>
        <v>772.56523340642093</v>
      </c>
    </row>
    <row r="9668" spans="1:6" x14ac:dyDescent="0.3">
      <c r="A9668" s="3"/>
      <c r="B9668" s="4"/>
      <c r="C9668" s="3"/>
      <c r="D9668" s="3">
        <f t="shared" si="373"/>
        <v>6500</v>
      </c>
      <c r="E9668" s="3">
        <v>631</v>
      </c>
      <c r="F9668" s="3">
        <f t="shared" si="372"/>
        <v>780.92377386051726</v>
      </c>
    </row>
    <row r="9669" spans="1:6" x14ac:dyDescent="0.3">
      <c r="A9669" s="3"/>
      <c r="B9669" s="4"/>
      <c r="C9669" s="3"/>
      <c r="D9669" s="3">
        <f t="shared" si="373"/>
        <v>6600</v>
      </c>
      <c r="E9669" s="3">
        <v>629</v>
      </c>
      <c r="F9669" s="3">
        <f t="shared" si="372"/>
        <v>790.42471164319193</v>
      </c>
    </row>
    <row r="9670" spans="1:6" x14ac:dyDescent="0.3">
      <c r="A9670" s="3"/>
      <c r="B9670" s="4"/>
      <c r="C9670" s="3"/>
      <c r="D9670" s="3">
        <f t="shared" si="373"/>
        <v>6700</v>
      </c>
      <c r="E9670" s="3">
        <v>624</v>
      </c>
      <c r="F9670" s="3">
        <f t="shared" si="372"/>
        <v>796.02245855322462</v>
      </c>
    </row>
    <row r="9671" spans="1:6" x14ac:dyDescent="0.3">
      <c r="A9671" s="3"/>
      <c r="B9671" s="4"/>
      <c r="C9671" s="3"/>
      <c r="D9671" s="3">
        <f t="shared" si="373"/>
        <v>6800</v>
      </c>
      <c r="E9671" s="3">
        <v>618</v>
      </c>
      <c r="F9671" s="3">
        <f t="shared" si="372"/>
        <v>800.13508893610583</v>
      </c>
    </row>
    <row r="9672" spans="1:6" x14ac:dyDescent="0.3">
      <c r="A9672" s="3"/>
      <c r="B9672" s="4"/>
      <c r="C9672" s="3"/>
      <c r="D9672" s="3">
        <f t="shared" si="373"/>
        <v>6900</v>
      </c>
      <c r="E9672" s="3">
        <v>611</v>
      </c>
      <c r="F9672" s="3">
        <f t="shared" si="372"/>
        <v>802.70548292540661</v>
      </c>
    </row>
    <row r="9673" spans="1:6" x14ac:dyDescent="0.3">
      <c r="A9673" s="3"/>
      <c r="B9673" s="4"/>
      <c r="C9673" s="3"/>
      <c r="D9673" s="3">
        <f t="shared" si="373"/>
        <v>7000</v>
      </c>
      <c r="E9673" s="3">
        <v>604</v>
      </c>
      <c r="F9673" s="3">
        <f t="shared" si="372"/>
        <v>805.00931753803911</v>
      </c>
    </row>
    <row r="9674" spans="1:6" ht="28.8" x14ac:dyDescent="0.3">
      <c r="A9674" s="3"/>
      <c r="B9674" s="4" t="s">
        <v>49</v>
      </c>
      <c r="C9674" s="3" t="s">
        <v>103</v>
      </c>
      <c r="D9674" s="3" t="s">
        <v>272</v>
      </c>
      <c r="E9674" s="3">
        <v>3.5350000000000001</v>
      </c>
    </row>
    <row r="9675" spans="1:6" x14ac:dyDescent="0.3">
      <c r="A9675" s="3"/>
      <c r="B9675" s="4"/>
      <c r="C9675" s="3">
        <v>10.9</v>
      </c>
      <c r="D9675" s="3" t="s">
        <v>273</v>
      </c>
      <c r="E9675" s="3">
        <v>4.29</v>
      </c>
    </row>
    <row r="9676" spans="1:6" x14ac:dyDescent="0.3">
      <c r="A9676" s="3"/>
      <c r="B9676" s="4"/>
      <c r="C9676" s="3"/>
      <c r="D9676" s="4" t="s">
        <v>274</v>
      </c>
      <c r="E9676" s="3">
        <v>2.25</v>
      </c>
    </row>
    <row r="9677" spans="1:6" x14ac:dyDescent="0.3">
      <c r="A9677" s="3"/>
      <c r="B9677" s="4"/>
      <c r="C9677" s="3"/>
      <c r="D9677" s="4" t="s">
        <v>275</v>
      </c>
      <c r="E9677" s="3">
        <v>246</v>
      </c>
    </row>
    <row r="9678" spans="1:6" x14ac:dyDescent="0.3">
      <c r="A9678" s="3"/>
      <c r="B9678" s="4"/>
      <c r="C9678" s="3"/>
      <c r="D9678" s="4" t="s">
        <v>276</v>
      </c>
      <c r="E9678" s="3">
        <v>0.748</v>
      </c>
    </row>
    <row r="9679" spans="1:6" ht="28.8" x14ac:dyDescent="0.3">
      <c r="A9679" s="3"/>
      <c r="B9679" s="4"/>
      <c r="C9679" s="3"/>
      <c r="D9679" s="4" t="s">
        <v>277</v>
      </c>
      <c r="E9679" s="3">
        <v>409</v>
      </c>
    </row>
    <row r="9680" spans="1:6" x14ac:dyDescent="0.3">
      <c r="A9680" s="3"/>
      <c r="B9680" s="4"/>
      <c r="C9680" s="3"/>
      <c r="D9680" s="3">
        <f>2500</f>
        <v>2500</v>
      </c>
      <c r="E9680" s="3"/>
      <c r="F9680" s="3">
        <f>E9680*D9680*2*PI()/60/550</f>
        <v>0</v>
      </c>
    </row>
    <row r="9681" spans="1:6" x14ac:dyDescent="0.3">
      <c r="A9681" s="3"/>
      <c r="B9681" s="4"/>
      <c r="C9681" s="3"/>
      <c r="D9681" s="3">
        <f>2600</f>
        <v>2600</v>
      </c>
      <c r="E9681" s="3"/>
      <c r="F9681" s="3">
        <f t="shared" ref="F9681:F9725" si="374">E9681*D9681*2*PI()/60/550</f>
        <v>0</v>
      </c>
    </row>
    <row r="9682" spans="1:6" x14ac:dyDescent="0.3">
      <c r="A9682" s="3"/>
      <c r="B9682" s="4"/>
      <c r="C9682" s="3"/>
      <c r="D9682" s="3">
        <f t="shared" ref="D9682:D9725" si="375">D9681+100</f>
        <v>2700</v>
      </c>
      <c r="E9682" s="3"/>
      <c r="F9682" s="3">
        <f t="shared" si="374"/>
        <v>0</v>
      </c>
    </row>
    <row r="9683" spans="1:6" x14ac:dyDescent="0.3">
      <c r="A9683" s="3"/>
      <c r="B9683" s="4"/>
      <c r="C9683" s="3"/>
      <c r="D9683" s="3">
        <f t="shared" si="375"/>
        <v>2800</v>
      </c>
      <c r="E9683" s="3"/>
      <c r="F9683" s="3">
        <f t="shared" si="374"/>
        <v>0</v>
      </c>
    </row>
    <row r="9684" spans="1:6" x14ac:dyDescent="0.3">
      <c r="A9684" s="3"/>
      <c r="B9684" s="4"/>
      <c r="C9684" s="3"/>
      <c r="D9684" s="3">
        <f t="shared" si="375"/>
        <v>2900</v>
      </c>
      <c r="E9684" s="3"/>
      <c r="F9684" s="3">
        <f t="shared" si="374"/>
        <v>0</v>
      </c>
    </row>
    <row r="9685" spans="1:6" x14ac:dyDescent="0.3">
      <c r="A9685" s="3"/>
      <c r="B9685" s="4"/>
      <c r="C9685" s="3"/>
      <c r="D9685" s="3">
        <f>D9684+100</f>
        <v>3000</v>
      </c>
      <c r="E9685" s="3">
        <v>394</v>
      </c>
      <c r="F9685" s="3">
        <f t="shared" si="374"/>
        <v>225.05227372988702</v>
      </c>
    </row>
    <row r="9686" spans="1:6" x14ac:dyDescent="0.3">
      <c r="A9686" s="3"/>
      <c r="B9686" s="4"/>
      <c r="C9686" s="3"/>
      <c r="D9686" s="3">
        <f t="shared" si="375"/>
        <v>3100</v>
      </c>
      <c r="E9686" s="3">
        <v>403</v>
      </c>
      <c r="F9686" s="3">
        <f t="shared" si="374"/>
        <v>237.8661637654381</v>
      </c>
    </row>
    <row r="9687" spans="1:6" x14ac:dyDescent="0.3">
      <c r="A9687" s="3"/>
      <c r="B9687" s="4"/>
      <c r="C9687" s="3"/>
      <c r="D9687" s="3">
        <f t="shared" si="375"/>
        <v>3200</v>
      </c>
      <c r="E9687" s="3">
        <v>419</v>
      </c>
      <c r="F9687" s="3">
        <f t="shared" si="374"/>
        <v>255.28772302625427</v>
      </c>
    </row>
    <row r="9688" spans="1:6" x14ac:dyDescent="0.3">
      <c r="A9688" s="3"/>
      <c r="B9688" s="4"/>
      <c r="C9688" s="3"/>
      <c r="D9688" s="3">
        <f t="shared" si="375"/>
        <v>3300</v>
      </c>
      <c r="E9688" s="3">
        <v>431</v>
      </c>
      <c r="F9688" s="3">
        <f t="shared" si="374"/>
        <v>270.80528673944013</v>
      </c>
    </row>
    <row r="9689" spans="1:6" x14ac:dyDescent="0.3">
      <c r="A9689" s="3"/>
      <c r="B9689" s="4"/>
      <c r="C9689" s="3"/>
      <c r="D9689" s="3">
        <f t="shared" si="375"/>
        <v>3400</v>
      </c>
      <c r="E9689" s="3">
        <v>438</v>
      </c>
      <c r="F9689" s="3">
        <f t="shared" si="374"/>
        <v>283.54301695308601</v>
      </c>
    </row>
    <row r="9690" spans="1:6" x14ac:dyDescent="0.3">
      <c r="A9690" s="3"/>
      <c r="B9690" s="4"/>
      <c r="C9690" s="3"/>
      <c r="D9690" s="3">
        <f t="shared" si="375"/>
        <v>3500</v>
      </c>
      <c r="E9690" s="3">
        <v>435</v>
      </c>
      <c r="F9690" s="3">
        <f t="shared" si="374"/>
        <v>289.88332212669451</v>
      </c>
    </row>
    <row r="9691" spans="1:6" x14ac:dyDescent="0.3">
      <c r="A9691" s="3"/>
      <c r="B9691" s="4"/>
      <c r="C9691" s="3"/>
      <c r="D9691" s="3">
        <f t="shared" si="375"/>
        <v>3600</v>
      </c>
      <c r="E9691" s="3">
        <v>428</v>
      </c>
      <c r="F9691" s="3">
        <f t="shared" si="374"/>
        <v>293.36763397885778</v>
      </c>
    </row>
    <row r="9692" spans="1:6" x14ac:dyDescent="0.3">
      <c r="A9692" s="3"/>
      <c r="B9692" s="4"/>
      <c r="C9692" s="3"/>
      <c r="D9692" s="3">
        <f t="shared" si="375"/>
        <v>3700</v>
      </c>
      <c r="E9692" s="3">
        <v>433</v>
      </c>
      <c r="F9692" s="3">
        <f t="shared" si="374"/>
        <v>305.03912668583075</v>
      </c>
    </row>
    <row r="9693" spans="1:6" x14ac:dyDescent="0.3">
      <c r="A9693" s="3"/>
      <c r="B9693" s="4"/>
      <c r="C9693" s="3"/>
      <c r="D9693" s="3">
        <f t="shared" si="375"/>
        <v>3800</v>
      </c>
      <c r="E9693" s="3">
        <v>443</v>
      </c>
      <c r="F9693" s="3">
        <f t="shared" si="374"/>
        <v>320.51861048806404</v>
      </c>
    </row>
    <row r="9694" spans="1:6" x14ac:dyDescent="0.3">
      <c r="A9694" s="3"/>
      <c r="B9694" s="4"/>
      <c r="C9694" s="3"/>
      <c r="D9694" s="3">
        <f t="shared" si="375"/>
        <v>3900</v>
      </c>
      <c r="E9694" s="3">
        <v>455</v>
      </c>
      <c r="F9694" s="3">
        <f t="shared" si="374"/>
        <v>337.86400992697503</v>
      </c>
    </row>
    <row r="9695" spans="1:6" x14ac:dyDescent="0.3">
      <c r="A9695" s="3"/>
      <c r="B9695" s="4"/>
      <c r="C9695" s="3"/>
      <c r="D9695" s="3">
        <f t="shared" si="375"/>
        <v>4000</v>
      </c>
      <c r="E9695" s="3">
        <v>465</v>
      </c>
      <c r="F9695" s="3">
        <f t="shared" si="374"/>
        <v>354.14317185921311</v>
      </c>
    </row>
    <row r="9696" spans="1:6" x14ac:dyDescent="0.3">
      <c r="A9696" s="3"/>
      <c r="B9696" s="4"/>
      <c r="C9696" s="3"/>
      <c r="D9696" s="3">
        <f t="shared" si="375"/>
        <v>4100</v>
      </c>
      <c r="E9696" s="3">
        <v>471</v>
      </c>
      <c r="F9696" s="3">
        <f t="shared" si="374"/>
        <v>367.68058020286355</v>
      </c>
    </row>
    <row r="9697" spans="1:6" x14ac:dyDescent="0.3">
      <c r="A9697" s="3"/>
      <c r="B9697" s="4"/>
      <c r="C9697" s="3"/>
      <c r="D9697" s="3">
        <f t="shared" si="375"/>
        <v>4200</v>
      </c>
      <c r="E9697" s="3">
        <v>472</v>
      </c>
      <c r="F9697" s="3">
        <f t="shared" si="374"/>
        <v>377.44807736220639</v>
      </c>
    </row>
    <row r="9698" spans="1:6" x14ac:dyDescent="0.3">
      <c r="A9698" s="3"/>
      <c r="B9698" s="4"/>
      <c r="C9698" s="3"/>
      <c r="D9698" s="3">
        <f t="shared" si="375"/>
        <v>4300</v>
      </c>
      <c r="E9698" s="3">
        <v>473</v>
      </c>
      <c r="F9698" s="3">
        <f t="shared" si="374"/>
        <v>387.25365443250178</v>
      </c>
    </row>
    <row r="9699" spans="1:6" x14ac:dyDescent="0.3">
      <c r="A9699" s="3"/>
      <c r="B9699" s="4"/>
      <c r="C9699" s="3"/>
      <c r="D9699" s="3">
        <f t="shared" si="375"/>
        <v>4400</v>
      </c>
      <c r="E9699" s="3">
        <v>474</v>
      </c>
      <c r="F9699" s="3">
        <f t="shared" si="374"/>
        <v>397.09731141374982</v>
      </c>
    </row>
    <row r="9700" spans="1:6" x14ac:dyDescent="0.3">
      <c r="A9700" s="3"/>
      <c r="B9700" s="4"/>
      <c r="C9700" s="3"/>
      <c r="D9700" s="3">
        <f t="shared" si="375"/>
        <v>4500</v>
      </c>
      <c r="E9700" s="3">
        <v>474</v>
      </c>
      <c r="F9700" s="3">
        <f t="shared" si="374"/>
        <v>406.12225030951691</v>
      </c>
    </row>
    <row r="9701" spans="1:6" x14ac:dyDescent="0.3">
      <c r="A9701" s="3"/>
      <c r="B9701" s="4"/>
      <c r="C9701" s="3"/>
      <c r="D9701" s="3">
        <f t="shared" si="375"/>
        <v>4600</v>
      </c>
      <c r="E9701" s="3">
        <v>476</v>
      </c>
      <c r="F9701" s="3">
        <f t="shared" si="374"/>
        <v>416.89886510910372</v>
      </c>
    </row>
    <row r="9702" spans="1:6" x14ac:dyDescent="0.3">
      <c r="A9702" s="3"/>
      <c r="B9702" s="4"/>
      <c r="C9702" s="3"/>
      <c r="D9702" s="3">
        <f t="shared" si="375"/>
        <v>4700</v>
      </c>
      <c r="E9702" s="3">
        <v>477</v>
      </c>
      <c r="F9702" s="3">
        <f t="shared" si="374"/>
        <v>426.85676182320952</v>
      </c>
    </row>
    <row r="9703" spans="1:6" x14ac:dyDescent="0.3">
      <c r="A9703" s="3"/>
      <c r="B9703" s="4"/>
      <c r="C9703" s="3"/>
      <c r="D9703" s="3">
        <f t="shared" si="375"/>
        <v>4800</v>
      </c>
      <c r="E9703" s="3">
        <v>476</v>
      </c>
      <c r="F9703" s="3">
        <f t="shared" si="374"/>
        <v>435.02490272254295</v>
      </c>
    </row>
    <row r="9704" spans="1:6" x14ac:dyDescent="0.3">
      <c r="A9704" s="3"/>
      <c r="B9704" s="4"/>
      <c r="C9704" s="3"/>
      <c r="D9704" s="3">
        <f t="shared" si="375"/>
        <v>4900</v>
      </c>
      <c r="E9704" s="3">
        <v>478</v>
      </c>
      <c r="F9704" s="3">
        <f t="shared" si="374"/>
        <v>445.95383716594023</v>
      </c>
    </row>
    <row r="9705" spans="1:6" x14ac:dyDescent="0.3">
      <c r="A9705" s="3"/>
      <c r="B9705" s="4"/>
      <c r="C9705" s="3"/>
      <c r="D9705" s="3">
        <f t="shared" si="375"/>
        <v>5000</v>
      </c>
      <c r="E9705" s="3">
        <v>479</v>
      </c>
      <c r="F9705" s="3">
        <f t="shared" si="374"/>
        <v>456.00693365742757</v>
      </c>
    </row>
    <row r="9706" spans="1:6" x14ac:dyDescent="0.3">
      <c r="A9706" s="3"/>
      <c r="B9706" s="4"/>
      <c r="C9706" s="3"/>
      <c r="D9706" s="3">
        <f t="shared" si="375"/>
        <v>5100</v>
      </c>
      <c r="E9706" s="3">
        <v>480</v>
      </c>
      <c r="F9706" s="3">
        <f t="shared" si="374"/>
        <v>466.09811005986745</v>
      </c>
    </row>
    <row r="9707" spans="1:6" x14ac:dyDescent="0.3">
      <c r="A9707" s="3"/>
      <c r="B9707" s="4"/>
      <c r="C9707" s="3"/>
      <c r="D9707" s="3">
        <f t="shared" si="375"/>
        <v>5200</v>
      </c>
      <c r="E9707" s="3">
        <v>480</v>
      </c>
      <c r="F9707" s="3">
        <f t="shared" si="374"/>
        <v>475.23728868849236</v>
      </c>
    </row>
    <row r="9708" spans="1:6" x14ac:dyDescent="0.3">
      <c r="A9708" s="3"/>
      <c r="B9708" s="4"/>
      <c r="C9708" s="3"/>
      <c r="D9708" s="3">
        <f t="shared" si="375"/>
        <v>5300</v>
      </c>
      <c r="E9708" s="3">
        <v>481</v>
      </c>
      <c r="F9708" s="3">
        <f t="shared" si="374"/>
        <v>485.38558495736117</v>
      </c>
    </row>
    <row r="9709" spans="1:6" x14ac:dyDescent="0.3">
      <c r="A9709" s="3"/>
      <c r="B9709" s="4"/>
      <c r="C9709" s="3"/>
      <c r="D9709" s="3">
        <f t="shared" si="375"/>
        <v>5400</v>
      </c>
      <c r="E9709" s="3">
        <v>481</v>
      </c>
      <c r="F9709" s="3">
        <f t="shared" si="374"/>
        <v>494.54380354146241</v>
      </c>
    </row>
    <row r="9710" spans="1:6" x14ac:dyDescent="0.3">
      <c r="A9710" s="3"/>
      <c r="B9710" s="4"/>
      <c r="C9710" s="3"/>
      <c r="D9710" s="3">
        <f t="shared" si="375"/>
        <v>5500</v>
      </c>
      <c r="E9710" s="3">
        <v>482</v>
      </c>
      <c r="F9710" s="3">
        <f t="shared" si="374"/>
        <v>504.74921967676016</v>
      </c>
    </row>
    <row r="9711" spans="1:6" x14ac:dyDescent="0.3">
      <c r="A9711" s="3"/>
      <c r="B9711" s="4"/>
      <c r="C9711" s="3"/>
      <c r="D9711" s="3">
        <f t="shared" si="375"/>
        <v>5600</v>
      </c>
      <c r="E9711" s="3">
        <v>481</v>
      </c>
      <c r="F9711" s="3">
        <f t="shared" si="374"/>
        <v>512.86024070966471</v>
      </c>
    </row>
    <row r="9712" spans="1:6" x14ac:dyDescent="0.3">
      <c r="A9712" s="3"/>
      <c r="B9712" s="4"/>
      <c r="C9712" s="3"/>
      <c r="D9712" s="3">
        <f t="shared" si="375"/>
        <v>5700</v>
      </c>
      <c r="E9712" s="3">
        <v>478</v>
      </c>
      <c r="F9712" s="3">
        <f t="shared" si="374"/>
        <v>518.76262690731812</v>
      </c>
    </row>
    <row r="9713" spans="1:6" x14ac:dyDescent="0.3">
      <c r="A9713" s="3"/>
      <c r="B9713" s="4"/>
      <c r="C9713" s="3"/>
      <c r="D9713" s="3">
        <f t="shared" si="375"/>
        <v>5800</v>
      </c>
      <c r="E9713" s="3">
        <v>475</v>
      </c>
      <c r="F9713" s="3">
        <f t="shared" si="374"/>
        <v>524.55077337211389</v>
      </c>
    </row>
    <row r="9714" spans="1:6" x14ac:dyDescent="0.3">
      <c r="A9714" s="3"/>
      <c r="B9714" s="4"/>
      <c r="C9714" s="3"/>
      <c r="D9714" s="3">
        <f t="shared" si="375"/>
        <v>5900</v>
      </c>
      <c r="E9714" s="3">
        <v>472</v>
      </c>
      <c r="F9714" s="3">
        <f t="shared" si="374"/>
        <v>530.22468010405191</v>
      </c>
    </row>
    <row r="9715" spans="1:6" x14ac:dyDescent="0.3">
      <c r="A9715" s="3"/>
      <c r="B9715" s="4"/>
      <c r="C9715" s="3"/>
      <c r="D9715" s="3">
        <f t="shared" si="375"/>
        <v>6000</v>
      </c>
      <c r="E9715" s="3">
        <v>470</v>
      </c>
      <c r="F9715" s="3">
        <f t="shared" si="374"/>
        <v>536.92674443170995</v>
      </c>
    </row>
    <row r="9716" spans="1:6" x14ac:dyDescent="0.3">
      <c r="A9716" s="3"/>
      <c r="B9716" s="4"/>
      <c r="C9716" s="3"/>
      <c r="D9716" s="3">
        <f t="shared" si="375"/>
        <v>6100</v>
      </c>
      <c r="E9716" s="3">
        <v>470</v>
      </c>
      <c r="F9716" s="3">
        <f t="shared" si="374"/>
        <v>545.87552350557189</v>
      </c>
    </row>
    <row r="9717" spans="1:6" x14ac:dyDescent="0.3">
      <c r="A9717" s="3"/>
      <c r="B9717" s="4"/>
      <c r="C9717" s="3"/>
      <c r="D9717" s="3">
        <f t="shared" si="375"/>
        <v>6200</v>
      </c>
      <c r="E9717" s="3">
        <v>469</v>
      </c>
      <c r="F9717" s="3">
        <f t="shared" si="374"/>
        <v>553.64382533990317</v>
      </c>
    </row>
    <row r="9718" spans="1:6" x14ac:dyDescent="0.3">
      <c r="A9718" s="3"/>
      <c r="B9718" s="4"/>
      <c r="C9718" s="3"/>
      <c r="D9718" s="3">
        <f t="shared" si="375"/>
        <v>6300</v>
      </c>
      <c r="E9718" s="3">
        <v>467</v>
      </c>
      <c r="F9718" s="3">
        <f t="shared" si="374"/>
        <v>560.17453006827463</v>
      </c>
    </row>
    <row r="9719" spans="1:6" x14ac:dyDescent="0.3">
      <c r="A9719" s="3"/>
      <c r="B9719" s="4"/>
      <c r="C9719" s="3"/>
      <c r="D9719" s="3">
        <f t="shared" si="375"/>
        <v>6400</v>
      </c>
      <c r="E9719" s="3">
        <v>469</v>
      </c>
      <c r="F9719" s="3">
        <f t="shared" si="374"/>
        <v>571.50330357667406</v>
      </c>
    </row>
    <row r="9720" spans="1:6" x14ac:dyDescent="0.3">
      <c r="A9720" s="3"/>
      <c r="B9720" s="4"/>
      <c r="C9720" s="3"/>
      <c r="D9720" s="3">
        <f t="shared" si="375"/>
        <v>6500</v>
      </c>
      <c r="E9720" s="3">
        <v>465</v>
      </c>
      <c r="F9720" s="3">
        <f t="shared" si="374"/>
        <v>575.48265427122112</v>
      </c>
    </row>
    <row r="9721" spans="1:6" x14ac:dyDescent="0.3">
      <c r="A9721" s="3"/>
      <c r="B9721" s="4"/>
      <c r="C9721" s="3"/>
      <c r="D9721" s="3">
        <f t="shared" si="375"/>
        <v>6600</v>
      </c>
      <c r="E9721" s="3">
        <v>465</v>
      </c>
      <c r="F9721" s="3">
        <f t="shared" si="374"/>
        <v>584.33623356770147</v>
      </c>
    </row>
    <row r="9722" spans="1:6" x14ac:dyDescent="0.3">
      <c r="A9722" s="3"/>
      <c r="B9722" s="4"/>
      <c r="C9722" s="3"/>
      <c r="D9722" s="3">
        <f t="shared" si="375"/>
        <v>6700</v>
      </c>
      <c r="E9722" s="3">
        <v>466</v>
      </c>
      <c r="F9722" s="3">
        <f t="shared" si="374"/>
        <v>594.46548988109407</v>
      </c>
    </row>
    <row r="9723" spans="1:6" x14ac:dyDescent="0.3">
      <c r="A9723" s="3"/>
      <c r="B9723" s="4"/>
      <c r="C9723" s="3"/>
      <c r="D9723" s="3">
        <f t="shared" si="375"/>
        <v>6800</v>
      </c>
      <c r="E9723" s="3">
        <v>432</v>
      </c>
      <c r="F9723" s="3">
        <f t="shared" si="374"/>
        <v>559.31773207184096</v>
      </c>
    </row>
    <row r="9724" spans="1:6" x14ac:dyDescent="0.3">
      <c r="A9724" s="3"/>
      <c r="B9724" s="4"/>
      <c r="C9724" s="3"/>
      <c r="D9724" s="3">
        <f t="shared" si="375"/>
        <v>6900</v>
      </c>
      <c r="E9724" s="3">
        <v>420</v>
      </c>
      <c r="F9724" s="3">
        <f t="shared" si="374"/>
        <v>551.77790970322553</v>
      </c>
    </row>
    <row r="9725" spans="1:6" x14ac:dyDescent="0.3">
      <c r="A9725" s="3"/>
      <c r="B9725" s="4"/>
      <c r="C9725" s="3"/>
      <c r="D9725" s="3">
        <f t="shared" si="375"/>
        <v>7000</v>
      </c>
      <c r="E9725" s="3">
        <v>411</v>
      </c>
      <c r="F9725" s="3">
        <f t="shared" si="374"/>
        <v>547.77951905320208</v>
      </c>
    </row>
    <row r="9726" spans="1:6" ht="28.8" x14ac:dyDescent="0.3">
      <c r="A9726" s="3"/>
      <c r="B9726" s="4" t="s">
        <v>49</v>
      </c>
      <c r="C9726" s="3" t="s">
        <v>191</v>
      </c>
      <c r="D9726" s="3" t="s">
        <v>272</v>
      </c>
      <c r="E9726" s="3">
        <v>4.3</v>
      </c>
    </row>
    <row r="9727" spans="1:6" x14ac:dyDescent="0.3">
      <c r="A9727" s="3"/>
      <c r="B9727" s="4"/>
      <c r="C9727" s="3">
        <v>11.4</v>
      </c>
      <c r="D9727" s="3" t="s">
        <v>273</v>
      </c>
      <c r="E9727" s="3">
        <v>4.2649999999999997</v>
      </c>
    </row>
    <row r="9728" spans="1:6" x14ac:dyDescent="0.3">
      <c r="A9728" s="3"/>
      <c r="B9728" s="4"/>
      <c r="C9728" s="3"/>
      <c r="D9728" s="4" t="s">
        <v>274</v>
      </c>
      <c r="E9728" s="3">
        <v>2.25</v>
      </c>
    </row>
    <row r="9729" spans="1:6" x14ac:dyDescent="0.3">
      <c r="A9729" s="3"/>
      <c r="B9729" s="4"/>
      <c r="C9729" s="3"/>
      <c r="D9729" s="4" t="s">
        <v>275</v>
      </c>
      <c r="E9729" s="3">
        <v>258</v>
      </c>
    </row>
    <row r="9730" spans="1:6" x14ac:dyDescent="0.3">
      <c r="A9730" s="3"/>
      <c r="B9730" s="4"/>
      <c r="C9730" s="3"/>
      <c r="D9730" s="4" t="s">
        <v>276</v>
      </c>
      <c r="E9730" s="3">
        <v>0.7</v>
      </c>
    </row>
    <row r="9731" spans="1:6" ht="28.8" x14ac:dyDescent="0.3">
      <c r="A9731" s="3"/>
      <c r="B9731" s="4"/>
      <c r="C9731" s="3"/>
      <c r="D9731" s="4" t="s">
        <v>277</v>
      </c>
      <c r="E9731" s="3">
        <v>492</v>
      </c>
    </row>
    <row r="9732" spans="1:6" x14ac:dyDescent="0.3">
      <c r="A9732" s="3"/>
      <c r="B9732" s="4"/>
      <c r="C9732" s="3"/>
      <c r="D9732" s="3">
        <f>2500</f>
        <v>2500</v>
      </c>
      <c r="E9732" s="3"/>
      <c r="F9732" s="3">
        <f>E9732*D9732*2*PI()/60/550</f>
        <v>0</v>
      </c>
    </row>
    <row r="9733" spans="1:6" x14ac:dyDescent="0.3">
      <c r="A9733" s="3"/>
      <c r="B9733" s="4"/>
      <c r="C9733" s="3"/>
      <c r="D9733" s="3">
        <f>2600</f>
        <v>2600</v>
      </c>
      <c r="E9733" s="3"/>
      <c r="F9733" s="3">
        <f t="shared" ref="F9733:F9777" si="376">E9733*D9733*2*PI()/60/550</f>
        <v>0</v>
      </c>
    </row>
    <row r="9734" spans="1:6" x14ac:dyDescent="0.3">
      <c r="A9734" s="3"/>
      <c r="B9734" s="4"/>
      <c r="C9734" s="3"/>
      <c r="D9734" s="3">
        <f t="shared" ref="D9734:D9777" si="377">D9733+100</f>
        <v>2700</v>
      </c>
      <c r="E9734" s="3"/>
      <c r="F9734" s="3">
        <f t="shared" si="376"/>
        <v>0</v>
      </c>
    </row>
    <row r="9735" spans="1:6" x14ac:dyDescent="0.3">
      <c r="A9735" s="3"/>
      <c r="B9735" s="4"/>
      <c r="C9735" s="3"/>
      <c r="D9735" s="3">
        <f t="shared" si="377"/>
        <v>2800</v>
      </c>
      <c r="E9735" s="3"/>
      <c r="F9735" s="3">
        <f t="shared" si="376"/>
        <v>0</v>
      </c>
    </row>
    <row r="9736" spans="1:6" x14ac:dyDescent="0.3">
      <c r="A9736" s="3"/>
      <c r="B9736" s="4"/>
      <c r="C9736" s="3"/>
      <c r="D9736" s="3">
        <f t="shared" si="377"/>
        <v>2900</v>
      </c>
      <c r="E9736" s="3"/>
      <c r="F9736" s="3">
        <f t="shared" si="376"/>
        <v>0</v>
      </c>
    </row>
    <row r="9737" spans="1:6" x14ac:dyDescent="0.3">
      <c r="A9737" s="3"/>
      <c r="B9737" s="4"/>
      <c r="C9737" s="3"/>
      <c r="D9737" s="3">
        <f>D9736+100</f>
        <v>3000</v>
      </c>
      <c r="E9737" s="3">
        <v>530</v>
      </c>
      <c r="F9737" s="3">
        <f t="shared" si="376"/>
        <v>302.7352920731982</v>
      </c>
    </row>
    <row r="9738" spans="1:6" x14ac:dyDescent="0.3">
      <c r="A9738" s="3"/>
      <c r="B9738" s="4"/>
      <c r="C9738" s="3"/>
      <c r="D9738" s="3">
        <f t="shared" si="377"/>
        <v>3100</v>
      </c>
      <c r="E9738" s="3">
        <v>532</v>
      </c>
      <c r="F9738" s="3">
        <f t="shared" si="376"/>
        <v>314.00694571516891</v>
      </c>
    </row>
    <row r="9739" spans="1:6" x14ac:dyDescent="0.3">
      <c r="A9739" s="3"/>
      <c r="B9739" s="4"/>
      <c r="C9739" s="3"/>
      <c r="D9739" s="3">
        <f t="shared" si="377"/>
        <v>3200</v>
      </c>
      <c r="E9739" s="3">
        <v>531</v>
      </c>
      <c r="F9739" s="3">
        <f t="shared" si="376"/>
        <v>323.5269234533198</v>
      </c>
    </row>
    <row r="9740" spans="1:6" x14ac:dyDescent="0.3">
      <c r="A9740" s="3"/>
      <c r="B9740" s="4"/>
      <c r="C9740" s="3"/>
      <c r="D9740" s="3">
        <f t="shared" si="377"/>
        <v>3300</v>
      </c>
      <c r="E9740" s="3">
        <v>527</v>
      </c>
      <c r="F9740" s="3">
        <f t="shared" si="376"/>
        <v>331.12386568836422</v>
      </c>
    </row>
    <row r="9741" spans="1:6" x14ac:dyDescent="0.3">
      <c r="A9741" s="3"/>
      <c r="B9741" s="4"/>
      <c r="C9741" s="3"/>
      <c r="D9741" s="3">
        <f t="shared" si="377"/>
        <v>3400</v>
      </c>
      <c r="E9741" s="3">
        <v>521</v>
      </c>
      <c r="F9741" s="3">
        <f t="shared" si="376"/>
        <v>337.27377130720964</v>
      </c>
    </row>
    <row r="9742" spans="1:6" x14ac:dyDescent="0.3">
      <c r="A9742" s="3"/>
      <c r="B9742" s="4"/>
      <c r="C9742" s="3"/>
      <c r="D9742" s="3">
        <f t="shared" si="377"/>
        <v>3500</v>
      </c>
      <c r="E9742" s="3">
        <v>523</v>
      </c>
      <c r="F9742" s="3">
        <f t="shared" si="376"/>
        <v>348.52638499370408</v>
      </c>
    </row>
    <row r="9743" spans="1:6" x14ac:dyDescent="0.3">
      <c r="A9743" s="3"/>
      <c r="B9743" s="4"/>
      <c r="C9743" s="3"/>
      <c r="D9743" s="3">
        <f t="shared" si="377"/>
        <v>3600</v>
      </c>
      <c r="E9743" s="3">
        <v>527</v>
      </c>
      <c r="F9743" s="3">
        <f t="shared" si="376"/>
        <v>361.2260352963973</v>
      </c>
    </row>
    <row r="9744" spans="1:6" x14ac:dyDescent="0.3">
      <c r="A9744" s="3"/>
      <c r="B9744" s="4"/>
      <c r="C9744" s="3"/>
      <c r="D9744" s="3">
        <f t="shared" si="377"/>
        <v>3700</v>
      </c>
      <c r="E9744" s="3">
        <v>535</v>
      </c>
      <c r="F9744" s="3">
        <f t="shared" si="376"/>
        <v>376.89591865339372</v>
      </c>
    </row>
    <row r="9745" spans="1:6" x14ac:dyDescent="0.3">
      <c r="A9745" s="3"/>
      <c r="B9745" s="4"/>
      <c r="C9745" s="3"/>
      <c r="D9745" s="3">
        <f t="shared" si="377"/>
        <v>3800</v>
      </c>
      <c r="E9745" s="3">
        <v>546</v>
      </c>
      <c r="F9745" s="3">
        <f t="shared" si="376"/>
        <v>395.04099622230922</v>
      </c>
    </row>
    <row r="9746" spans="1:6" x14ac:dyDescent="0.3">
      <c r="A9746" s="3"/>
      <c r="B9746" s="4"/>
      <c r="C9746" s="3"/>
      <c r="D9746" s="3">
        <f t="shared" si="377"/>
        <v>3900</v>
      </c>
      <c r="E9746" s="3">
        <v>557</v>
      </c>
      <c r="F9746" s="3">
        <f t="shared" si="376"/>
        <v>413.60495281170353</v>
      </c>
    </row>
    <row r="9747" spans="1:6" x14ac:dyDescent="0.3">
      <c r="A9747" s="3"/>
      <c r="B9747" s="4"/>
      <c r="C9747" s="3"/>
      <c r="D9747" s="3">
        <f t="shared" si="377"/>
        <v>4000</v>
      </c>
      <c r="E9747" s="3">
        <v>557</v>
      </c>
      <c r="F9747" s="3">
        <f t="shared" si="376"/>
        <v>424.21020801200359</v>
      </c>
    </row>
    <row r="9748" spans="1:6" x14ac:dyDescent="0.3">
      <c r="A9748" s="3"/>
      <c r="B9748" s="4"/>
      <c r="C9748" s="3"/>
      <c r="D9748" s="3">
        <f t="shared" si="377"/>
        <v>4100</v>
      </c>
      <c r="E9748" s="3">
        <v>565</v>
      </c>
      <c r="F9748" s="3">
        <f t="shared" si="376"/>
        <v>441.06056860853067</v>
      </c>
    </row>
    <row r="9749" spans="1:6" x14ac:dyDescent="0.3">
      <c r="A9749" s="3"/>
      <c r="B9749" s="4"/>
      <c r="C9749" s="3"/>
      <c r="D9749" s="3">
        <f t="shared" si="377"/>
        <v>4200</v>
      </c>
      <c r="E9749" s="3">
        <v>574</v>
      </c>
      <c r="F9749" s="3">
        <f t="shared" si="376"/>
        <v>459.01524662268326</v>
      </c>
    </row>
    <row r="9750" spans="1:6" x14ac:dyDescent="0.3">
      <c r="A9750" s="3"/>
      <c r="B9750" s="4"/>
      <c r="C9750" s="3"/>
      <c r="D9750" s="3">
        <f t="shared" si="377"/>
        <v>4300</v>
      </c>
      <c r="E9750" s="3">
        <v>578</v>
      </c>
      <c r="F9750" s="3">
        <f t="shared" si="376"/>
        <v>473.2190534080043</v>
      </c>
    </row>
    <row r="9751" spans="1:6" x14ac:dyDescent="0.3">
      <c r="A9751" s="3"/>
      <c r="B9751" s="4"/>
      <c r="C9751" s="3"/>
      <c r="D9751" s="3">
        <f t="shared" si="377"/>
        <v>4400</v>
      </c>
      <c r="E9751" s="3">
        <v>579</v>
      </c>
      <c r="F9751" s="3">
        <f t="shared" si="376"/>
        <v>485.06190571426401</v>
      </c>
    </row>
    <row r="9752" spans="1:6" x14ac:dyDescent="0.3">
      <c r="A9752" s="3"/>
      <c r="B9752" s="4"/>
      <c r="C9752" s="3"/>
      <c r="D9752" s="3">
        <f t="shared" si="377"/>
        <v>4500</v>
      </c>
      <c r="E9752" s="3">
        <v>581</v>
      </c>
      <c r="F9752" s="3">
        <f t="shared" si="376"/>
        <v>497.79963592790989</v>
      </c>
    </row>
    <row r="9753" spans="1:6" x14ac:dyDescent="0.3">
      <c r="A9753" s="3"/>
      <c r="B9753" s="4"/>
      <c r="C9753" s="3"/>
      <c r="D9753" s="3">
        <f t="shared" si="377"/>
        <v>4600</v>
      </c>
      <c r="E9753" s="3">
        <v>582</v>
      </c>
      <c r="F9753" s="3">
        <f t="shared" si="376"/>
        <v>509.73768801155109</v>
      </c>
    </row>
    <row r="9754" spans="1:6" x14ac:dyDescent="0.3">
      <c r="A9754" s="3"/>
      <c r="B9754" s="4"/>
      <c r="C9754" s="3"/>
      <c r="D9754" s="3">
        <f t="shared" si="377"/>
        <v>4700</v>
      </c>
      <c r="E9754" s="3">
        <v>584</v>
      </c>
      <c r="F9754" s="3">
        <f t="shared" si="376"/>
        <v>522.60869791353116</v>
      </c>
    </row>
    <row r="9755" spans="1:6" x14ac:dyDescent="0.3">
      <c r="A9755" s="3"/>
      <c r="B9755" s="4"/>
      <c r="C9755" s="3"/>
      <c r="D9755" s="3">
        <f t="shared" si="377"/>
        <v>4800</v>
      </c>
      <c r="E9755" s="3">
        <v>585</v>
      </c>
      <c r="F9755" s="3">
        <f t="shared" si="376"/>
        <v>534.64194977455384</v>
      </c>
    </row>
    <row r="9756" spans="1:6" x14ac:dyDescent="0.3">
      <c r="A9756" s="3"/>
      <c r="B9756" s="4"/>
      <c r="C9756" s="3"/>
      <c r="D9756" s="3">
        <f t="shared" si="377"/>
        <v>4900</v>
      </c>
      <c r="E9756" s="3">
        <v>585</v>
      </c>
      <c r="F9756" s="3">
        <f t="shared" si="376"/>
        <v>545.78032372819052</v>
      </c>
    </row>
    <row r="9757" spans="1:6" x14ac:dyDescent="0.3">
      <c r="A9757" s="3"/>
      <c r="B9757" s="4"/>
      <c r="C9757" s="3"/>
      <c r="D9757" s="3">
        <f t="shared" si="377"/>
        <v>5000</v>
      </c>
      <c r="E9757" s="3">
        <v>585</v>
      </c>
      <c r="F9757" s="3">
        <f t="shared" si="376"/>
        <v>556.91869768182698</v>
      </c>
    </row>
    <row r="9758" spans="1:6" x14ac:dyDescent="0.3">
      <c r="A9758" s="3"/>
      <c r="B9758" s="4"/>
      <c r="C9758" s="3"/>
      <c r="D9758" s="3">
        <f t="shared" si="377"/>
        <v>5100</v>
      </c>
      <c r="E9758" s="3">
        <v>584</v>
      </c>
      <c r="F9758" s="3">
        <f t="shared" si="376"/>
        <v>567.08603390617202</v>
      </c>
    </row>
    <row r="9759" spans="1:6" x14ac:dyDescent="0.3">
      <c r="A9759" s="3"/>
      <c r="B9759" s="4"/>
      <c r="C9759" s="3"/>
      <c r="D9759" s="3">
        <f t="shared" si="377"/>
        <v>5200</v>
      </c>
      <c r="E9759" s="3">
        <v>583</v>
      </c>
      <c r="F9759" s="3">
        <f t="shared" si="376"/>
        <v>577.21529021956474</v>
      </c>
    </row>
    <row r="9760" spans="1:6" x14ac:dyDescent="0.3">
      <c r="A9760" s="3"/>
      <c r="B9760" s="4"/>
      <c r="C9760" s="3"/>
      <c r="D9760" s="3">
        <f t="shared" si="377"/>
        <v>5300</v>
      </c>
      <c r="E9760" s="3">
        <v>580</v>
      </c>
      <c r="F9760" s="3">
        <f t="shared" si="376"/>
        <v>585.28823134151673</v>
      </c>
    </row>
    <row r="9761" spans="1:6" x14ac:dyDescent="0.3">
      <c r="A9761" s="3"/>
      <c r="B9761" s="4"/>
      <c r="C9761" s="3"/>
      <c r="D9761" s="3">
        <f t="shared" si="377"/>
        <v>5400</v>
      </c>
      <c r="E9761" s="3">
        <v>577</v>
      </c>
      <c r="F9761" s="3">
        <f t="shared" si="376"/>
        <v>593.24693273061075</v>
      </c>
    </row>
    <row r="9762" spans="1:6" x14ac:dyDescent="0.3">
      <c r="A9762" s="3"/>
      <c r="B9762" s="4"/>
      <c r="C9762" s="3"/>
      <c r="D9762" s="3">
        <f t="shared" si="377"/>
        <v>5500</v>
      </c>
      <c r="E9762" s="3">
        <v>575</v>
      </c>
      <c r="F9762" s="3">
        <f t="shared" si="376"/>
        <v>602.13859193804365</v>
      </c>
    </row>
    <row r="9763" spans="1:6" x14ac:dyDescent="0.3">
      <c r="A9763" s="3"/>
      <c r="B9763" s="4"/>
      <c r="C9763" s="3"/>
      <c r="D9763" s="3">
        <f t="shared" si="377"/>
        <v>5600</v>
      </c>
      <c r="E9763" s="3">
        <v>570</v>
      </c>
      <c r="F9763" s="3">
        <f t="shared" si="376"/>
        <v>607.75537880355273</v>
      </c>
    </row>
    <row r="9764" spans="1:6" x14ac:dyDescent="0.3">
      <c r="A9764" s="3"/>
      <c r="B9764" s="4"/>
      <c r="C9764" s="3"/>
      <c r="D9764" s="3">
        <f t="shared" si="377"/>
        <v>5700</v>
      </c>
      <c r="E9764" s="3">
        <v>564</v>
      </c>
      <c r="F9764" s="3">
        <f t="shared" si="376"/>
        <v>612.09648865214956</v>
      </c>
    </row>
    <row r="9765" spans="1:6" x14ac:dyDescent="0.3">
      <c r="A9765" s="3"/>
      <c r="B9765" s="4"/>
      <c r="C9765" s="3"/>
      <c r="D9765" s="3">
        <f t="shared" si="377"/>
        <v>5800</v>
      </c>
      <c r="E9765" s="3">
        <v>559</v>
      </c>
      <c r="F9765" s="3">
        <f t="shared" si="376"/>
        <v>617.31343645265622</v>
      </c>
    </row>
    <row r="9766" spans="1:6" x14ac:dyDescent="0.3">
      <c r="A9766" s="3"/>
      <c r="B9766" s="4"/>
      <c r="C9766" s="3"/>
      <c r="D9766" s="3">
        <f t="shared" si="377"/>
        <v>5900</v>
      </c>
      <c r="E9766" s="3">
        <v>554</v>
      </c>
      <c r="F9766" s="3">
        <f t="shared" si="376"/>
        <v>622.33998469839992</v>
      </c>
    </row>
    <row r="9767" spans="1:6" x14ac:dyDescent="0.3">
      <c r="A9767" s="3"/>
      <c r="B9767" s="4"/>
      <c r="C9767" s="3"/>
      <c r="D9767" s="3">
        <f t="shared" si="377"/>
        <v>6000</v>
      </c>
      <c r="E9767" s="3">
        <v>548</v>
      </c>
      <c r="F9767" s="3">
        <f t="shared" si="376"/>
        <v>626.03373606080243</v>
      </c>
    </row>
    <row r="9768" spans="1:6" x14ac:dyDescent="0.3">
      <c r="A9768" s="3"/>
      <c r="B9768" s="4"/>
      <c r="C9768" s="3"/>
      <c r="D9768" s="3">
        <f t="shared" si="377"/>
        <v>6100</v>
      </c>
      <c r="E9768" s="3">
        <v>543</v>
      </c>
      <c r="F9768" s="3">
        <f t="shared" si="376"/>
        <v>630.6604452415437</v>
      </c>
    </row>
    <row r="9769" spans="1:6" x14ac:dyDescent="0.3">
      <c r="A9769" s="3"/>
      <c r="B9769" s="4"/>
      <c r="C9769" s="3"/>
      <c r="D9769" s="3">
        <f t="shared" si="377"/>
        <v>6200</v>
      </c>
      <c r="E9769" s="3">
        <v>534</v>
      </c>
      <c r="F9769" s="3">
        <f t="shared" si="376"/>
        <v>630.37484590939914</v>
      </c>
    </row>
    <row r="9770" spans="1:6" x14ac:dyDescent="0.3">
      <c r="A9770" s="3"/>
      <c r="B9770" s="4"/>
      <c r="C9770" s="3"/>
      <c r="D9770" s="3">
        <f t="shared" si="377"/>
        <v>6300</v>
      </c>
      <c r="E9770" s="3">
        <v>528</v>
      </c>
      <c r="F9770" s="3">
        <f t="shared" si="376"/>
        <v>633.34507896370224</v>
      </c>
    </row>
    <row r="9771" spans="1:6" x14ac:dyDescent="0.3">
      <c r="A9771" s="3"/>
      <c r="B9771" s="4"/>
      <c r="C9771" s="3"/>
      <c r="D9771" s="3">
        <f t="shared" si="377"/>
        <v>6400</v>
      </c>
      <c r="E9771" s="3">
        <v>517</v>
      </c>
      <c r="F9771" s="3">
        <f t="shared" si="376"/>
        <v>629.9940467998731</v>
      </c>
    </row>
    <row r="9772" spans="1:6" x14ac:dyDescent="0.3">
      <c r="A9772" s="3"/>
      <c r="B9772" s="4"/>
      <c r="C9772" s="3"/>
      <c r="D9772" s="3">
        <f t="shared" si="377"/>
        <v>6500</v>
      </c>
      <c r="E9772" s="3">
        <v>508</v>
      </c>
      <c r="F9772" s="3">
        <f t="shared" si="376"/>
        <v>628.69932982748469</v>
      </c>
    </row>
    <row r="9773" spans="1:6" x14ac:dyDescent="0.3">
      <c r="A9773" s="3"/>
      <c r="B9773" s="4"/>
      <c r="C9773" s="3"/>
      <c r="D9773" s="3">
        <f t="shared" si="377"/>
        <v>6600</v>
      </c>
      <c r="E9773" s="3">
        <v>500</v>
      </c>
      <c r="F9773" s="3">
        <f t="shared" si="376"/>
        <v>628.31853071795877</v>
      </c>
    </row>
    <row r="9774" spans="1:6" x14ac:dyDescent="0.3">
      <c r="A9774" s="3"/>
      <c r="B9774" s="4"/>
      <c r="C9774" s="3"/>
      <c r="D9774" s="3">
        <f t="shared" si="377"/>
        <v>6700</v>
      </c>
      <c r="E9774" s="3">
        <v>490</v>
      </c>
      <c r="F9774" s="3">
        <f t="shared" si="376"/>
        <v>625.08173828698727</v>
      </c>
    </row>
    <row r="9775" spans="1:6" x14ac:dyDescent="0.3">
      <c r="A9775" s="3"/>
      <c r="B9775" s="4"/>
      <c r="C9775" s="3"/>
      <c r="D9775" s="3">
        <f t="shared" si="377"/>
        <v>6800</v>
      </c>
      <c r="E9775" s="3">
        <v>479</v>
      </c>
      <c r="F9775" s="3">
        <f t="shared" si="376"/>
        <v>620.16942977410145</v>
      </c>
    </row>
    <row r="9776" spans="1:6" x14ac:dyDescent="0.3">
      <c r="A9776" s="3"/>
      <c r="B9776" s="4"/>
      <c r="C9776" s="3"/>
      <c r="D9776" s="3">
        <f t="shared" si="377"/>
        <v>6900</v>
      </c>
      <c r="E9776" s="3">
        <v>465</v>
      </c>
      <c r="F9776" s="3">
        <f t="shared" si="376"/>
        <v>610.8969714571424</v>
      </c>
    </row>
    <row r="9777" spans="1:6" x14ac:dyDescent="0.3">
      <c r="A9777" s="3"/>
      <c r="B9777" s="4"/>
      <c r="C9777" s="3"/>
      <c r="D9777" s="3">
        <f t="shared" si="377"/>
        <v>7000</v>
      </c>
      <c r="E9777" s="3">
        <v>449</v>
      </c>
      <c r="F9777" s="3">
        <f t="shared" si="376"/>
        <v>598.42580062016486</v>
      </c>
    </row>
    <row r="9778" spans="1:6" ht="28.8" x14ac:dyDescent="0.3">
      <c r="A9778" s="3"/>
      <c r="B9778" s="4" t="s">
        <v>49</v>
      </c>
      <c r="C9778" s="3" t="s">
        <v>69</v>
      </c>
      <c r="D9778" s="3" t="s">
        <v>272</v>
      </c>
      <c r="E9778" s="3">
        <v>4</v>
      </c>
    </row>
    <row r="9779" spans="1:6" x14ac:dyDescent="0.3">
      <c r="A9779" s="3"/>
      <c r="B9779" s="4"/>
      <c r="C9779" s="3">
        <v>10.1</v>
      </c>
      <c r="D9779" s="3" t="s">
        <v>273</v>
      </c>
      <c r="E9779" s="3">
        <v>3.859</v>
      </c>
    </row>
    <row r="9780" spans="1:6" x14ac:dyDescent="0.3">
      <c r="A9780" s="3"/>
      <c r="B9780" s="4"/>
      <c r="C9780" s="3"/>
      <c r="D9780" s="4" t="s">
        <v>274</v>
      </c>
      <c r="E9780" s="3">
        <v>2.02</v>
      </c>
    </row>
    <row r="9781" spans="1:6" x14ac:dyDescent="0.3">
      <c r="A9781" s="3"/>
      <c r="B9781" s="4"/>
      <c r="C9781" s="3"/>
      <c r="D9781" s="4" t="s">
        <v>275</v>
      </c>
      <c r="E9781" s="3">
        <v>254</v>
      </c>
    </row>
    <row r="9782" spans="1:6" x14ac:dyDescent="0.3">
      <c r="A9782" s="3"/>
      <c r="B9782" s="4"/>
      <c r="C9782" s="3"/>
      <c r="D9782" s="4" t="s">
        <v>276</v>
      </c>
      <c r="E9782" s="3">
        <v>0.59499999999999997</v>
      </c>
    </row>
    <row r="9783" spans="1:6" ht="28.8" x14ac:dyDescent="0.3">
      <c r="A9783" s="3"/>
      <c r="B9783" s="4"/>
      <c r="C9783" s="3"/>
      <c r="D9783" s="4" t="s">
        <v>277</v>
      </c>
      <c r="E9783" s="3">
        <v>375</v>
      </c>
    </row>
    <row r="9784" spans="1:6" x14ac:dyDescent="0.3">
      <c r="A9784" s="3"/>
      <c r="B9784" s="4"/>
      <c r="C9784" s="3"/>
      <c r="D9784" s="3">
        <f>2500</f>
        <v>2500</v>
      </c>
      <c r="E9784" s="3"/>
      <c r="F9784" s="3">
        <f>E9784*D9784*2*PI()/60/550</f>
        <v>0</v>
      </c>
    </row>
    <row r="9785" spans="1:6" x14ac:dyDescent="0.3">
      <c r="A9785" s="3"/>
      <c r="B9785" s="4"/>
      <c r="C9785" s="3"/>
      <c r="D9785" s="3">
        <f>2600</f>
        <v>2600</v>
      </c>
      <c r="E9785" s="3"/>
      <c r="F9785" s="3">
        <f t="shared" ref="F9785:F9829" si="378">E9785*D9785*2*PI()/60/550</f>
        <v>0</v>
      </c>
    </row>
    <row r="9786" spans="1:6" x14ac:dyDescent="0.3">
      <c r="A9786" s="3"/>
      <c r="B9786" s="4"/>
      <c r="C9786" s="3"/>
      <c r="D9786" s="3">
        <f t="shared" ref="D9786:D9829" si="379">D9785+100</f>
        <v>2700</v>
      </c>
      <c r="E9786" s="3"/>
      <c r="F9786" s="3">
        <f t="shared" si="378"/>
        <v>0</v>
      </c>
    </row>
    <row r="9787" spans="1:6" x14ac:dyDescent="0.3">
      <c r="A9787" s="3"/>
      <c r="B9787" s="4"/>
      <c r="C9787" s="3"/>
      <c r="D9787" s="3">
        <f t="shared" si="379"/>
        <v>2800</v>
      </c>
      <c r="E9787" s="3"/>
      <c r="F9787" s="3">
        <f t="shared" si="378"/>
        <v>0</v>
      </c>
    </row>
    <row r="9788" spans="1:6" x14ac:dyDescent="0.3">
      <c r="A9788" s="3"/>
      <c r="B9788" s="4"/>
      <c r="C9788" s="3"/>
      <c r="D9788" s="3">
        <f t="shared" si="379"/>
        <v>2900</v>
      </c>
      <c r="E9788" s="3"/>
      <c r="F9788" s="3">
        <f t="shared" si="378"/>
        <v>0</v>
      </c>
    </row>
    <row r="9789" spans="1:6" x14ac:dyDescent="0.3">
      <c r="A9789" s="3"/>
      <c r="B9789" s="4"/>
      <c r="C9789" s="3"/>
      <c r="D9789" s="3">
        <f>D9788+100</f>
        <v>3000</v>
      </c>
      <c r="E9789" s="3">
        <v>386</v>
      </c>
      <c r="F9789" s="3">
        <f t="shared" si="378"/>
        <v>220.4826844155746</v>
      </c>
    </row>
    <row r="9790" spans="1:6" x14ac:dyDescent="0.3">
      <c r="A9790" s="3"/>
      <c r="B9790" s="4"/>
      <c r="C9790" s="3"/>
      <c r="D9790" s="3">
        <f t="shared" si="379"/>
        <v>3100</v>
      </c>
      <c r="E9790" s="3">
        <v>395</v>
      </c>
      <c r="F9790" s="3">
        <f t="shared" si="378"/>
        <v>233.14425480731524</v>
      </c>
    </row>
    <row r="9791" spans="1:6" x14ac:dyDescent="0.3">
      <c r="A9791" s="3"/>
      <c r="B9791" s="4"/>
      <c r="C9791" s="3"/>
      <c r="D9791" s="3">
        <f t="shared" si="379"/>
        <v>3200</v>
      </c>
      <c r="E9791" s="3">
        <v>401</v>
      </c>
      <c r="F9791" s="3">
        <f t="shared" si="378"/>
        <v>244.32070867190438</v>
      </c>
    </row>
    <row r="9792" spans="1:6" x14ac:dyDescent="0.3">
      <c r="A9792" s="3"/>
      <c r="B9792" s="4"/>
      <c r="C9792" s="3"/>
      <c r="D9792" s="3">
        <f t="shared" si="379"/>
        <v>3300</v>
      </c>
      <c r="E9792" s="3">
        <v>401</v>
      </c>
      <c r="F9792" s="3">
        <f t="shared" si="378"/>
        <v>251.95573081790141</v>
      </c>
    </row>
    <row r="9793" spans="1:6" x14ac:dyDescent="0.3">
      <c r="A9793" s="3"/>
      <c r="B9793" s="4"/>
      <c r="C9793" s="3"/>
      <c r="D9793" s="3">
        <f t="shared" si="379"/>
        <v>3400</v>
      </c>
      <c r="E9793" s="3">
        <v>367</v>
      </c>
      <c r="F9793" s="3">
        <f t="shared" si="378"/>
        <v>237.58056443329355</v>
      </c>
    </row>
    <row r="9794" spans="1:6" x14ac:dyDescent="0.3">
      <c r="A9794" s="3"/>
      <c r="B9794" s="4"/>
      <c r="C9794" s="3"/>
      <c r="D9794" s="3">
        <f t="shared" si="379"/>
        <v>3500</v>
      </c>
      <c r="E9794" s="3">
        <v>393</v>
      </c>
      <c r="F9794" s="3">
        <f t="shared" si="378"/>
        <v>261.89458757653091</v>
      </c>
    </row>
    <row r="9795" spans="1:6" x14ac:dyDescent="0.3">
      <c r="A9795" s="3"/>
      <c r="B9795" s="4"/>
      <c r="C9795" s="3"/>
      <c r="D9795" s="3">
        <f t="shared" si="379"/>
        <v>3600</v>
      </c>
      <c r="E9795" s="3">
        <v>391</v>
      </c>
      <c r="F9795" s="3">
        <f t="shared" si="378"/>
        <v>268.00641328442379</v>
      </c>
    </row>
    <row r="9796" spans="1:6" x14ac:dyDescent="0.3">
      <c r="A9796" s="3"/>
      <c r="B9796" s="4"/>
      <c r="C9796" s="3"/>
      <c r="D9796" s="3">
        <f t="shared" si="379"/>
        <v>3700</v>
      </c>
      <c r="E9796" s="3">
        <v>389</v>
      </c>
      <c r="F9796" s="3">
        <f t="shared" si="378"/>
        <v>274.04207917041145</v>
      </c>
    </row>
    <row r="9797" spans="1:6" x14ac:dyDescent="0.3">
      <c r="A9797" s="3"/>
      <c r="B9797" s="4"/>
      <c r="C9797" s="3"/>
      <c r="D9797" s="3">
        <f t="shared" si="379"/>
        <v>3800</v>
      </c>
      <c r="E9797" s="3">
        <v>387</v>
      </c>
      <c r="F9797" s="3">
        <f t="shared" si="378"/>
        <v>280.00158523449392</v>
      </c>
    </row>
    <row r="9798" spans="1:6" x14ac:dyDescent="0.3">
      <c r="A9798" s="3"/>
      <c r="B9798" s="4"/>
      <c r="C9798" s="3"/>
      <c r="D9798" s="3">
        <f t="shared" si="379"/>
        <v>3900</v>
      </c>
      <c r="E9798" s="3">
        <v>388</v>
      </c>
      <c r="F9798" s="3">
        <f t="shared" si="378"/>
        <v>288.11260626739846</v>
      </c>
    </row>
    <row r="9799" spans="1:6" x14ac:dyDescent="0.3">
      <c r="A9799" s="3"/>
      <c r="B9799" s="4"/>
      <c r="C9799" s="3"/>
      <c r="D9799" s="3">
        <f t="shared" si="379"/>
        <v>4000</v>
      </c>
      <c r="E9799" s="3">
        <v>390</v>
      </c>
      <c r="F9799" s="3">
        <f t="shared" si="378"/>
        <v>297.02330543030769</v>
      </c>
    </row>
    <row r="9800" spans="1:6" x14ac:dyDescent="0.3">
      <c r="A9800" s="3"/>
      <c r="B9800" s="4"/>
      <c r="C9800" s="3"/>
      <c r="D9800" s="3">
        <f t="shared" si="379"/>
        <v>4100</v>
      </c>
      <c r="E9800" s="3">
        <v>394</v>
      </c>
      <c r="F9800" s="3">
        <f t="shared" si="378"/>
        <v>307.57144076417887</v>
      </c>
    </row>
    <row r="9801" spans="1:6" x14ac:dyDescent="0.3">
      <c r="A9801" s="3"/>
      <c r="B9801" s="4"/>
      <c r="C9801" s="3"/>
      <c r="D9801" s="3">
        <f t="shared" si="379"/>
        <v>4200</v>
      </c>
      <c r="E9801" s="3">
        <v>402</v>
      </c>
      <c r="F9801" s="3">
        <f t="shared" si="378"/>
        <v>321.47060826187919</v>
      </c>
    </row>
    <row r="9802" spans="1:6" x14ac:dyDescent="0.3">
      <c r="A9802" s="3"/>
      <c r="B9802" s="4"/>
      <c r="C9802" s="3"/>
      <c r="D9802" s="3">
        <f t="shared" si="379"/>
        <v>4300</v>
      </c>
      <c r="E9802" s="3">
        <v>409</v>
      </c>
      <c r="F9802" s="3">
        <f t="shared" si="378"/>
        <v>334.85569696171933</v>
      </c>
    </row>
    <row r="9803" spans="1:6" x14ac:dyDescent="0.3">
      <c r="A9803" s="3"/>
      <c r="B9803" s="4"/>
      <c r="C9803" s="3"/>
      <c r="D9803" s="3">
        <f t="shared" si="379"/>
        <v>4400</v>
      </c>
      <c r="E9803" s="3">
        <v>412</v>
      </c>
      <c r="F9803" s="3">
        <f t="shared" si="378"/>
        <v>345.15631287439862</v>
      </c>
    </row>
    <row r="9804" spans="1:6" x14ac:dyDescent="0.3">
      <c r="A9804" s="3"/>
      <c r="B9804" s="4"/>
      <c r="C9804" s="3"/>
      <c r="D9804" s="3">
        <f t="shared" si="379"/>
        <v>4500</v>
      </c>
      <c r="E9804" s="3">
        <v>415</v>
      </c>
      <c r="F9804" s="3">
        <f t="shared" si="378"/>
        <v>355.57116851993567</v>
      </c>
    </row>
    <row r="9805" spans="1:6" x14ac:dyDescent="0.3">
      <c r="A9805" s="3"/>
      <c r="B9805" s="4"/>
      <c r="C9805" s="3"/>
      <c r="D9805" s="3">
        <f t="shared" si="379"/>
        <v>4600</v>
      </c>
      <c r="E9805" s="3">
        <v>415</v>
      </c>
      <c r="F9805" s="3">
        <f t="shared" si="378"/>
        <v>363.47275004260086</v>
      </c>
    </row>
    <row r="9806" spans="1:6" x14ac:dyDescent="0.3">
      <c r="A9806" s="3"/>
      <c r="B9806" s="4"/>
      <c r="C9806" s="3"/>
      <c r="D9806" s="3">
        <f t="shared" si="379"/>
        <v>4700</v>
      </c>
      <c r="E9806" s="3">
        <v>416</v>
      </c>
      <c r="F9806" s="3">
        <f t="shared" si="378"/>
        <v>372.26920947265234</v>
      </c>
    </row>
    <row r="9807" spans="1:6" x14ac:dyDescent="0.3">
      <c r="A9807" s="3"/>
      <c r="B9807" s="4"/>
      <c r="C9807" s="3"/>
      <c r="D9807" s="3">
        <f t="shared" si="379"/>
        <v>4800</v>
      </c>
      <c r="E9807" s="3">
        <v>414</v>
      </c>
      <c r="F9807" s="3">
        <f t="shared" si="378"/>
        <v>378.36199522506888</v>
      </c>
    </row>
    <row r="9808" spans="1:6" x14ac:dyDescent="0.3">
      <c r="A9808" s="3"/>
      <c r="B9808" s="4"/>
      <c r="C9808" s="3"/>
      <c r="D9808" s="3">
        <f t="shared" si="379"/>
        <v>4900</v>
      </c>
      <c r="E9808" s="3">
        <v>414</v>
      </c>
      <c r="F9808" s="3">
        <f t="shared" si="378"/>
        <v>386.2445367922578</v>
      </c>
    </row>
    <row r="9809" spans="1:6" x14ac:dyDescent="0.3">
      <c r="A9809" s="3"/>
      <c r="B9809" s="4"/>
      <c r="C9809" s="3"/>
      <c r="D9809" s="3">
        <f t="shared" si="379"/>
        <v>5000</v>
      </c>
      <c r="E9809" s="3">
        <v>411</v>
      </c>
      <c r="F9809" s="3">
        <f t="shared" si="378"/>
        <v>391.2710850380015</v>
      </c>
    </row>
    <row r="9810" spans="1:6" x14ac:dyDescent="0.3">
      <c r="A9810" s="3"/>
      <c r="B9810" s="4"/>
      <c r="C9810" s="3"/>
      <c r="D9810" s="3">
        <f t="shared" si="379"/>
        <v>5100</v>
      </c>
      <c r="E9810" s="3">
        <v>411</v>
      </c>
      <c r="F9810" s="3">
        <f t="shared" si="378"/>
        <v>399.09650673876155</v>
      </c>
    </row>
    <row r="9811" spans="1:6" x14ac:dyDescent="0.3">
      <c r="A9811" s="3"/>
      <c r="B9811" s="4"/>
      <c r="C9811" s="3"/>
      <c r="D9811" s="3">
        <f t="shared" si="379"/>
        <v>5200</v>
      </c>
      <c r="E9811" s="3">
        <v>408</v>
      </c>
      <c r="F9811" s="3">
        <f t="shared" si="378"/>
        <v>403.95169538521856</v>
      </c>
    </row>
    <row r="9812" spans="1:6" x14ac:dyDescent="0.3">
      <c r="A9812" s="3"/>
      <c r="B9812" s="4"/>
      <c r="C9812" s="3"/>
      <c r="D9812" s="3">
        <f t="shared" si="379"/>
        <v>5300</v>
      </c>
      <c r="E9812" s="3">
        <v>404</v>
      </c>
      <c r="F9812" s="3">
        <f t="shared" si="378"/>
        <v>407.68352665857361</v>
      </c>
    </row>
    <row r="9813" spans="1:6" x14ac:dyDescent="0.3">
      <c r="A9813" s="3"/>
      <c r="B9813" s="4"/>
      <c r="C9813" s="3"/>
      <c r="D9813" s="3">
        <f t="shared" si="379"/>
        <v>5400</v>
      </c>
      <c r="E9813" s="3">
        <v>400</v>
      </c>
      <c r="F9813" s="3">
        <f t="shared" si="378"/>
        <v>411.26303828811837</v>
      </c>
    </row>
    <row r="9814" spans="1:6" x14ac:dyDescent="0.3">
      <c r="A9814" s="3"/>
      <c r="B9814" s="4"/>
      <c r="C9814" s="3"/>
      <c r="D9814" s="3">
        <f t="shared" si="379"/>
        <v>5500</v>
      </c>
      <c r="E9814" s="3">
        <v>398</v>
      </c>
      <c r="F9814" s="3">
        <f t="shared" si="378"/>
        <v>416.78462537624591</v>
      </c>
    </row>
    <row r="9815" spans="1:6" x14ac:dyDescent="0.3">
      <c r="A9815" s="3"/>
      <c r="B9815" s="4"/>
      <c r="C9815" s="3"/>
      <c r="D9815" s="3">
        <f t="shared" si="379"/>
        <v>5600</v>
      </c>
      <c r="E9815" s="3">
        <v>396</v>
      </c>
      <c r="F9815" s="3">
        <f t="shared" si="378"/>
        <v>422.23005264246819</v>
      </c>
    </row>
    <row r="9816" spans="1:6" x14ac:dyDescent="0.3">
      <c r="A9816" s="3"/>
      <c r="B9816" s="4"/>
      <c r="C9816" s="3"/>
      <c r="D9816" s="3">
        <f t="shared" si="379"/>
        <v>5700</v>
      </c>
      <c r="E9816" s="3">
        <v>393</v>
      </c>
      <c r="F9816" s="3">
        <f t="shared" si="378"/>
        <v>426.51404262463609</v>
      </c>
    </row>
    <row r="9817" spans="1:6" x14ac:dyDescent="0.3">
      <c r="A9817" s="3"/>
      <c r="B9817" s="4"/>
      <c r="C9817" s="3"/>
      <c r="D9817" s="3">
        <f t="shared" si="379"/>
        <v>5800</v>
      </c>
      <c r="E9817" s="3">
        <v>388</v>
      </c>
      <c r="F9817" s="3">
        <f t="shared" si="378"/>
        <v>428.47515803869521</v>
      </c>
    </row>
    <row r="9818" spans="1:6" x14ac:dyDescent="0.3">
      <c r="A9818" s="3"/>
      <c r="B9818" s="4"/>
      <c r="C9818" s="3"/>
      <c r="D9818" s="3">
        <f t="shared" si="379"/>
        <v>5900</v>
      </c>
      <c r="E9818" s="3">
        <v>380</v>
      </c>
      <c r="F9818" s="3">
        <f t="shared" si="378"/>
        <v>426.8758017786858</v>
      </c>
    </row>
    <row r="9819" spans="1:6" x14ac:dyDescent="0.3">
      <c r="A9819" s="3"/>
      <c r="B9819" s="4"/>
      <c r="C9819" s="3"/>
      <c r="D9819" s="3">
        <f t="shared" si="379"/>
        <v>6000</v>
      </c>
      <c r="E9819" s="3">
        <v>376</v>
      </c>
      <c r="F9819" s="3">
        <f t="shared" si="378"/>
        <v>429.54139554536806</v>
      </c>
    </row>
    <row r="9820" spans="1:6" x14ac:dyDescent="0.3">
      <c r="A9820" s="3"/>
      <c r="B9820" s="4"/>
      <c r="C9820" s="3"/>
      <c r="D9820" s="3">
        <f t="shared" si="379"/>
        <v>6100</v>
      </c>
      <c r="E9820" s="3">
        <v>370</v>
      </c>
      <c r="F9820" s="3">
        <f t="shared" si="378"/>
        <v>429.73179510013108</v>
      </c>
    </row>
    <row r="9821" spans="1:6" x14ac:dyDescent="0.3">
      <c r="A9821" s="3"/>
      <c r="B9821" s="4"/>
      <c r="C9821" s="3"/>
      <c r="D9821" s="3">
        <f t="shared" si="379"/>
        <v>6200</v>
      </c>
      <c r="E9821" s="3">
        <v>367</v>
      </c>
      <c r="F9821" s="3">
        <f t="shared" si="378"/>
        <v>433.23514690777057</v>
      </c>
    </row>
    <row r="9822" spans="1:6" x14ac:dyDescent="0.3">
      <c r="A9822" s="3"/>
      <c r="B9822" s="4"/>
      <c r="C9822" s="3"/>
      <c r="D9822" s="3">
        <f t="shared" si="379"/>
        <v>6300</v>
      </c>
      <c r="E9822" s="3">
        <v>359</v>
      </c>
      <c r="F9822" s="3">
        <f t="shared" si="378"/>
        <v>430.62667300751724</v>
      </c>
    </row>
    <row r="9823" spans="1:6" x14ac:dyDescent="0.3">
      <c r="A9823" s="3"/>
      <c r="B9823" s="4"/>
      <c r="C9823" s="3"/>
      <c r="D9823" s="3">
        <f t="shared" si="379"/>
        <v>6400</v>
      </c>
      <c r="E9823" s="3">
        <v>348</v>
      </c>
      <c r="F9823" s="3">
        <f t="shared" si="378"/>
        <v>424.05788836819318</v>
      </c>
    </row>
    <row r="9824" spans="1:6" x14ac:dyDescent="0.3">
      <c r="A9824" s="3"/>
      <c r="B9824" s="4"/>
      <c r="C9824" s="3"/>
      <c r="D9824" s="3">
        <f t="shared" si="379"/>
        <v>6500</v>
      </c>
      <c r="E9824" s="3">
        <v>331</v>
      </c>
      <c r="F9824" s="3">
        <f t="shared" si="378"/>
        <v>409.64464207263273</v>
      </c>
    </row>
    <row r="9825" spans="1:6" x14ac:dyDescent="0.3">
      <c r="A9825" s="3"/>
      <c r="B9825" s="4"/>
      <c r="C9825" s="3"/>
      <c r="D9825" s="3">
        <f t="shared" si="379"/>
        <v>6600</v>
      </c>
      <c r="E9825" s="3">
        <v>310</v>
      </c>
      <c r="F9825" s="3">
        <f t="shared" si="378"/>
        <v>389.55748904513433</v>
      </c>
    </row>
    <row r="9826" spans="1:6" x14ac:dyDescent="0.3">
      <c r="A9826" s="3"/>
      <c r="B9826" s="4"/>
      <c r="C9826" s="3"/>
      <c r="D9826" s="3">
        <f t="shared" si="379"/>
        <v>6700</v>
      </c>
      <c r="E9826" s="3">
        <v>285</v>
      </c>
      <c r="F9826" s="3">
        <f t="shared" si="378"/>
        <v>363.56794981998246</v>
      </c>
    </row>
    <row r="9827" spans="1:6" x14ac:dyDescent="0.3">
      <c r="A9827" s="3"/>
      <c r="B9827" s="4"/>
      <c r="C9827" s="3"/>
      <c r="D9827" s="3">
        <f t="shared" si="379"/>
        <v>6800</v>
      </c>
      <c r="E9827" s="3">
        <v>256</v>
      </c>
      <c r="F9827" s="3">
        <f t="shared" si="378"/>
        <v>331.44754493146127</v>
      </c>
    </row>
    <row r="9828" spans="1:6" x14ac:dyDescent="0.3">
      <c r="A9828" s="3"/>
      <c r="B9828" s="4"/>
      <c r="C9828" s="3"/>
      <c r="D9828" s="3">
        <f t="shared" si="379"/>
        <v>6900</v>
      </c>
      <c r="E9828" s="3">
        <v>243</v>
      </c>
      <c r="F9828" s="3">
        <f t="shared" si="378"/>
        <v>319.2429334711519</v>
      </c>
    </row>
    <row r="9829" spans="1:6" x14ac:dyDescent="0.3">
      <c r="A9829" s="3"/>
      <c r="B9829" s="4"/>
      <c r="C9829" s="3"/>
      <c r="D9829" s="3">
        <f t="shared" si="379"/>
        <v>7000</v>
      </c>
      <c r="E9829" s="3">
        <v>236</v>
      </c>
      <c r="F9829" s="3">
        <f t="shared" si="378"/>
        <v>314.54006446850536</v>
      </c>
    </row>
    <row r="9830" spans="1:6" ht="28.8" x14ac:dyDescent="0.3">
      <c r="A9830" s="3"/>
      <c r="B9830" s="4" t="s">
        <v>49</v>
      </c>
      <c r="C9830" s="3" t="s">
        <v>103</v>
      </c>
      <c r="D9830" s="3" t="s">
        <v>272</v>
      </c>
      <c r="E9830" s="3">
        <v>3.75</v>
      </c>
    </row>
    <row r="9831" spans="1:6" x14ac:dyDescent="0.3">
      <c r="A9831" s="3"/>
      <c r="B9831" s="4"/>
      <c r="C9831" s="3">
        <v>11.4</v>
      </c>
      <c r="D9831" s="3" t="s">
        <v>273</v>
      </c>
      <c r="E9831" s="3">
        <v>4.25</v>
      </c>
    </row>
    <row r="9832" spans="1:6" x14ac:dyDescent="0.3">
      <c r="A9832" s="3"/>
      <c r="B9832" s="4"/>
      <c r="C9832" s="3"/>
      <c r="D9832" s="4" t="s">
        <v>274</v>
      </c>
      <c r="E9832" s="3">
        <v>2.25</v>
      </c>
    </row>
    <row r="9833" spans="1:6" x14ac:dyDescent="0.3">
      <c r="A9833" s="3"/>
      <c r="B9833" s="4"/>
      <c r="C9833" s="3"/>
      <c r="D9833" s="4" t="s">
        <v>275</v>
      </c>
      <c r="E9833" s="3">
        <v>268</v>
      </c>
    </row>
    <row r="9834" spans="1:6" x14ac:dyDescent="0.3">
      <c r="A9834" s="3"/>
      <c r="B9834" s="4"/>
      <c r="C9834" s="3"/>
      <c r="D9834" s="4" t="s">
        <v>276</v>
      </c>
      <c r="E9834" s="3">
        <v>0.7</v>
      </c>
    </row>
    <row r="9835" spans="1:6" ht="28.8" x14ac:dyDescent="0.3">
      <c r="A9835" s="3"/>
      <c r="B9835" s="4"/>
      <c r="C9835" s="3"/>
      <c r="D9835" s="4" t="s">
        <v>277</v>
      </c>
      <c r="E9835" s="3">
        <v>427</v>
      </c>
    </row>
    <row r="9836" spans="1:6" x14ac:dyDescent="0.3">
      <c r="A9836" s="3"/>
      <c r="B9836" s="4"/>
      <c r="C9836" s="3"/>
      <c r="D9836" s="3">
        <f>2500</f>
        <v>2500</v>
      </c>
      <c r="E9836" s="3"/>
      <c r="F9836" s="3">
        <f>E9836*D9836*2*PI()/60/550</f>
        <v>0</v>
      </c>
    </row>
    <row r="9837" spans="1:6" x14ac:dyDescent="0.3">
      <c r="A9837" s="3"/>
      <c r="B9837" s="4"/>
      <c r="C9837" s="3"/>
      <c r="D9837" s="3">
        <f>2600</f>
        <v>2600</v>
      </c>
      <c r="E9837" s="3"/>
      <c r="F9837" s="3">
        <f t="shared" ref="F9837:F9881" si="380">E9837*D9837*2*PI()/60/550</f>
        <v>0</v>
      </c>
    </row>
    <row r="9838" spans="1:6" x14ac:dyDescent="0.3">
      <c r="A9838" s="3"/>
      <c r="B9838" s="4"/>
      <c r="C9838" s="3"/>
      <c r="D9838" s="3">
        <f t="shared" ref="D9838:D9881" si="381">D9837+100</f>
        <v>2700</v>
      </c>
      <c r="E9838" s="3"/>
      <c r="F9838" s="3">
        <f t="shared" si="380"/>
        <v>0</v>
      </c>
    </row>
    <row r="9839" spans="1:6" x14ac:dyDescent="0.3">
      <c r="A9839" s="3"/>
      <c r="B9839" s="4"/>
      <c r="C9839" s="3"/>
      <c r="D9839" s="3">
        <f t="shared" si="381"/>
        <v>2800</v>
      </c>
      <c r="E9839" s="3"/>
      <c r="F9839" s="3">
        <f t="shared" si="380"/>
        <v>0</v>
      </c>
    </row>
    <row r="9840" spans="1:6" x14ac:dyDescent="0.3">
      <c r="A9840" s="3"/>
      <c r="B9840" s="4"/>
      <c r="C9840" s="3"/>
      <c r="D9840" s="3">
        <f t="shared" si="381"/>
        <v>2900</v>
      </c>
      <c r="E9840" s="3"/>
      <c r="F9840" s="3">
        <f t="shared" si="380"/>
        <v>0</v>
      </c>
    </row>
    <row r="9841" spans="1:6" x14ac:dyDescent="0.3">
      <c r="A9841" s="3"/>
      <c r="B9841" s="4"/>
      <c r="C9841" s="3"/>
      <c r="D9841" s="3">
        <f>D9840+100</f>
        <v>3000</v>
      </c>
      <c r="E9841" s="3">
        <v>432</v>
      </c>
      <c r="F9841" s="3">
        <f t="shared" si="380"/>
        <v>246.75782297287105</v>
      </c>
    </row>
    <row r="9842" spans="1:6" x14ac:dyDescent="0.3">
      <c r="A9842" s="3"/>
      <c r="B9842" s="4"/>
      <c r="C9842" s="3"/>
      <c r="D9842" s="3">
        <f t="shared" si="381"/>
        <v>3100</v>
      </c>
      <c r="E9842" s="3">
        <v>433</v>
      </c>
      <c r="F9842" s="3">
        <f t="shared" si="380"/>
        <v>255.57332235839874</v>
      </c>
    </row>
    <row r="9843" spans="1:6" x14ac:dyDescent="0.3">
      <c r="A9843" s="3"/>
      <c r="B9843" s="4"/>
      <c r="C9843" s="3"/>
      <c r="D9843" s="3">
        <f t="shared" si="381"/>
        <v>3200</v>
      </c>
      <c r="E9843" s="3">
        <v>421</v>
      </c>
      <c r="F9843" s="3">
        <f t="shared" si="380"/>
        <v>256.50628017673756</v>
      </c>
    </row>
    <row r="9844" spans="1:6" x14ac:dyDescent="0.3">
      <c r="A9844" s="3"/>
      <c r="B9844" s="4"/>
      <c r="C9844" s="3"/>
      <c r="D9844" s="3">
        <f t="shared" si="381"/>
        <v>3300</v>
      </c>
      <c r="E9844" s="3">
        <v>401</v>
      </c>
      <c r="F9844" s="3">
        <f t="shared" si="380"/>
        <v>251.95573081790141</v>
      </c>
    </row>
    <row r="9845" spans="1:6" x14ac:dyDescent="0.3">
      <c r="A9845" s="3"/>
      <c r="B9845" s="4"/>
      <c r="C9845" s="3"/>
      <c r="D9845" s="3">
        <f t="shared" si="381"/>
        <v>3400</v>
      </c>
      <c r="E9845" s="3">
        <v>374</v>
      </c>
      <c r="F9845" s="3">
        <f t="shared" si="380"/>
        <v>242.11207383665337</v>
      </c>
    </row>
    <row r="9846" spans="1:6" x14ac:dyDescent="0.3">
      <c r="A9846" s="3"/>
      <c r="B9846" s="4"/>
      <c r="C9846" s="3"/>
      <c r="D9846" s="3">
        <f t="shared" si="381"/>
        <v>3500</v>
      </c>
      <c r="E9846" s="3">
        <v>331</v>
      </c>
      <c r="F9846" s="3">
        <f t="shared" si="380"/>
        <v>220.57788419295608</v>
      </c>
    </row>
    <row r="9847" spans="1:6" x14ac:dyDescent="0.3">
      <c r="A9847" s="3"/>
      <c r="B9847" s="4"/>
      <c r="C9847" s="3"/>
      <c r="D9847" s="3">
        <f t="shared" si="381"/>
        <v>3600</v>
      </c>
      <c r="E9847" s="3">
        <v>300</v>
      </c>
      <c r="F9847" s="3">
        <f t="shared" si="380"/>
        <v>205.63151914405918</v>
      </c>
    </row>
    <row r="9848" spans="1:6" x14ac:dyDescent="0.3">
      <c r="A9848" s="3"/>
      <c r="B9848" s="4"/>
      <c r="C9848" s="3"/>
      <c r="D9848" s="3">
        <f t="shared" si="381"/>
        <v>3700</v>
      </c>
      <c r="E9848" s="3">
        <v>282</v>
      </c>
      <c r="F9848" s="3">
        <f t="shared" si="380"/>
        <v>198.66289543973275</v>
      </c>
    </row>
    <row r="9849" spans="1:6" x14ac:dyDescent="0.3">
      <c r="A9849" s="3"/>
      <c r="B9849" s="4"/>
      <c r="C9849" s="3"/>
      <c r="D9849" s="3">
        <f t="shared" si="381"/>
        <v>3800</v>
      </c>
      <c r="E9849" s="3">
        <v>272</v>
      </c>
      <c r="F9849" s="3">
        <f t="shared" si="380"/>
        <v>196.79697980305517</v>
      </c>
    </row>
    <row r="9850" spans="1:6" x14ac:dyDescent="0.3">
      <c r="A9850" s="3"/>
      <c r="B9850" s="4"/>
      <c r="C9850" s="3"/>
      <c r="D9850" s="3">
        <f t="shared" si="381"/>
        <v>3900</v>
      </c>
      <c r="E9850" s="3">
        <v>270</v>
      </c>
      <c r="F9850" s="3">
        <f t="shared" si="380"/>
        <v>200.49073116545773</v>
      </c>
    </row>
    <row r="9851" spans="1:6" x14ac:dyDescent="0.3">
      <c r="A9851" s="3"/>
      <c r="B9851" s="4"/>
      <c r="C9851" s="3"/>
      <c r="D9851" s="3">
        <f t="shared" si="381"/>
        <v>4000</v>
      </c>
      <c r="E9851" s="3">
        <v>283</v>
      </c>
      <c r="F9851" s="3">
        <f t="shared" si="380"/>
        <v>215.53229599173611</v>
      </c>
    </row>
    <row r="9852" spans="1:6" x14ac:dyDescent="0.3">
      <c r="A9852" s="3"/>
      <c r="B9852" s="4"/>
      <c r="C9852" s="3"/>
      <c r="D9852" s="3">
        <f t="shared" si="381"/>
        <v>4100</v>
      </c>
      <c r="E9852" s="3">
        <v>307</v>
      </c>
      <c r="F9852" s="3">
        <f t="shared" si="380"/>
        <v>239.65591958021048</v>
      </c>
    </row>
    <row r="9853" spans="1:6" x14ac:dyDescent="0.3">
      <c r="A9853" s="3"/>
      <c r="B9853" s="4"/>
      <c r="C9853" s="3"/>
      <c r="D9853" s="3">
        <f t="shared" si="381"/>
        <v>4200</v>
      </c>
      <c r="E9853" s="3">
        <v>321</v>
      </c>
      <c r="F9853" s="3">
        <f t="shared" si="380"/>
        <v>256.69667973150052</v>
      </c>
    </row>
    <row r="9854" spans="1:6" x14ac:dyDescent="0.3">
      <c r="A9854" s="3"/>
      <c r="B9854" s="4"/>
      <c r="C9854" s="3"/>
      <c r="D9854" s="3">
        <f t="shared" si="381"/>
        <v>4300</v>
      </c>
      <c r="E9854" s="3">
        <v>339</v>
      </c>
      <c r="F9854" s="3">
        <f t="shared" si="380"/>
        <v>277.545430978051</v>
      </c>
    </row>
    <row r="9855" spans="1:6" x14ac:dyDescent="0.3">
      <c r="A9855" s="3"/>
      <c r="B9855" s="4"/>
      <c r="C9855" s="3"/>
      <c r="D9855" s="3">
        <f t="shared" si="381"/>
        <v>4400</v>
      </c>
      <c r="E9855" s="3">
        <v>352</v>
      </c>
      <c r="F9855" s="3">
        <f t="shared" si="380"/>
        <v>294.89083041696193</v>
      </c>
    </row>
    <row r="9856" spans="1:6" x14ac:dyDescent="0.3">
      <c r="A9856" s="3"/>
      <c r="B9856" s="4"/>
      <c r="C9856" s="3"/>
      <c r="D9856" s="3">
        <f t="shared" si="381"/>
        <v>4500</v>
      </c>
      <c r="E9856" s="3">
        <v>367</v>
      </c>
      <c r="F9856" s="3">
        <f t="shared" si="380"/>
        <v>314.44486469112383</v>
      </c>
    </row>
    <row r="9857" spans="1:6" x14ac:dyDescent="0.3">
      <c r="A9857" s="3"/>
      <c r="B9857" s="4"/>
      <c r="C9857" s="3"/>
      <c r="D9857" s="3">
        <f t="shared" si="381"/>
        <v>4600</v>
      </c>
      <c r="E9857" s="3">
        <v>391</v>
      </c>
      <c r="F9857" s="3">
        <f t="shared" si="380"/>
        <v>342.45263919676381</v>
      </c>
    </row>
    <row r="9858" spans="1:6" x14ac:dyDescent="0.3">
      <c r="A9858" s="3"/>
      <c r="B9858" s="4"/>
      <c r="C9858" s="3"/>
      <c r="D9858" s="3">
        <f t="shared" si="381"/>
        <v>4700</v>
      </c>
      <c r="E9858" s="3">
        <v>403</v>
      </c>
      <c r="F9858" s="3">
        <f t="shared" si="380"/>
        <v>360.63579667663197</v>
      </c>
    </row>
    <row r="9859" spans="1:6" x14ac:dyDescent="0.3">
      <c r="A9859" s="3"/>
      <c r="B9859" s="4"/>
      <c r="C9859" s="3"/>
      <c r="D9859" s="3">
        <f t="shared" si="381"/>
        <v>4800</v>
      </c>
      <c r="E9859" s="3">
        <v>416</v>
      </c>
      <c r="F9859" s="3">
        <f t="shared" si="380"/>
        <v>380.18983095079392</v>
      </c>
    </row>
    <row r="9860" spans="1:6" x14ac:dyDescent="0.3">
      <c r="A9860" s="3"/>
      <c r="B9860" s="4"/>
      <c r="C9860" s="3"/>
      <c r="D9860" s="3">
        <f t="shared" si="381"/>
        <v>4900</v>
      </c>
      <c r="E9860" s="3">
        <v>430</v>
      </c>
      <c r="F9860" s="3">
        <f t="shared" si="380"/>
        <v>401.17186188567842</v>
      </c>
    </row>
    <row r="9861" spans="1:6" x14ac:dyDescent="0.3">
      <c r="A9861" s="3"/>
      <c r="B9861" s="4"/>
      <c r="C9861" s="3"/>
      <c r="D9861" s="3">
        <f t="shared" si="381"/>
        <v>5000</v>
      </c>
      <c r="E9861" s="3">
        <v>441</v>
      </c>
      <c r="F9861" s="3">
        <f t="shared" si="380"/>
        <v>419.83101825245416</v>
      </c>
    </row>
    <row r="9862" spans="1:6" x14ac:dyDescent="0.3">
      <c r="A9862" s="3"/>
      <c r="B9862" s="4"/>
      <c r="C9862" s="3"/>
      <c r="D9862" s="3">
        <f t="shared" si="381"/>
        <v>5100</v>
      </c>
      <c r="E9862" s="3">
        <v>450</v>
      </c>
      <c r="F9862" s="3">
        <f t="shared" si="380"/>
        <v>436.96697818112574</v>
      </c>
    </row>
    <row r="9863" spans="1:6" x14ac:dyDescent="0.3">
      <c r="A9863" s="3"/>
      <c r="B9863" s="4"/>
      <c r="C9863" s="3"/>
      <c r="D9863" s="3">
        <f t="shared" si="381"/>
        <v>5200</v>
      </c>
      <c r="E9863" s="3">
        <v>459</v>
      </c>
      <c r="F9863" s="3">
        <f t="shared" si="380"/>
        <v>454.44565730837081</v>
      </c>
    </row>
    <row r="9864" spans="1:6" x14ac:dyDescent="0.3">
      <c r="A9864" s="3"/>
      <c r="B9864" s="4"/>
      <c r="C9864" s="3"/>
      <c r="D9864" s="3">
        <f t="shared" si="381"/>
        <v>5300</v>
      </c>
      <c r="E9864" s="3">
        <v>462</v>
      </c>
      <c r="F9864" s="3">
        <f t="shared" si="380"/>
        <v>466.21234979272532</v>
      </c>
    </row>
    <row r="9865" spans="1:6" x14ac:dyDescent="0.3">
      <c r="A9865" s="3"/>
      <c r="B9865" s="4"/>
      <c r="C9865" s="3"/>
      <c r="D9865" s="3">
        <f t="shared" si="381"/>
        <v>5400</v>
      </c>
      <c r="E9865" s="3">
        <v>463</v>
      </c>
      <c r="F9865" s="3">
        <f t="shared" si="380"/>
        <v>476.03696681849704</v>
      </c>
    </row>
    <row r="9866" spans="1:6" x14ac:dyDescent="0.3">
      <c r="A9866" s="3"/>
      <c r="B9866" s="4"/>
      <c r="C9866" s="3"/>
      <c r="D9866" s="3">
        <f t="shared" si="381"/>
        <v>5500</v>
      </c>
      <c r="E9866" s="3">
        <v>470</v>
      </c>
      <c r="F9866" s="3">
        <f t="shared" si="380"/>
        <v>492.18284906240086</v>
      </c>
    </row>
    <row r="9867" spans="1:6" x14ac:dyDescent="0.3">
      <c r="A9867" s="3"/>
      <c r="B9867" s="4"/>
      <c r="C9867" s="3"/>
      <c r="D9867" s="3">
        <f t="shared" si="381"/>
        <v>5600</v>
      </c>
      <c r="E9867" s="3">
        <v>474</v>
      </c>
      <c r="F9867" s="3">
        <f t="shared" si="380"/>
        <v>505.39657816295437</v>
      </c>
    </row>
    <row r="9868" spans="1:6" x14ac:dyDescent="0.3">
      <c r="A9868" s="3"/>
      <c r="B9868" s="4"/>
      <c r="C9868" s="3"/>
      <c r="D9868" s="3">
        <f t="shared" si="381"/>
        <v>5700</v>
      </c>
      <c r="E9868" s="3">
        <v>477</v>
      </c>
      <c r="F9868" s="3">
        <f t="shared" si="380"/>
        <v>517.67734944516894</v>
      </c>
    </row>
    <row r="9869" spans="1:6" x14ac:dyDescent="0.3">
      <c r="A9869" s="3"/>
      <c r="B9869" s="4"/>
      <c r="C9869" s="3"/>
      <c r="D9869" s="3">
        <f t="shared" si="381"/>
        <v>5800</v>
      </c>
      <c r="E9869" s="3">
        <v>478</v>
      </c>
      <c r="F9869" s="3">
        <f t="shared" si="380"/>
        <v>527.86372562499037</v>
      </c>
    </row>
    <row r="9870" spans="1:6" x14ac:dyDescent="0.3">
      <c r="A9870" s="3"/>
      <c r="B9870" s="4"/>
      <c r="C9870" s="3"/>
      <c r="D9870" s="3">
        <f t="shared" si="381"/>
        <v>5900</v>
      </c>
      <c r="E9870" s="3">
        <v>479</v>
      </c>
      <c r="F9870" s="3">
        <f t="shared" si="380"/>
        <v>538.08818171576456</v>
      </c>
    </row>
    <row r="9871" spans="1:6" x14ac:dyDescent="0.3">
      <c r="A9871" s="3"/>
      <c r="B9871" s="4"/>
      <c r="C9871" s="3"/>
      <c r="D9871" s="3">
        <f t="shared" si="381"/>
        <v>6000</v>
      </c>
      <c r="E9871" s="3">
        <v>477</v>
      </c>
      <c r="F9871" s="3">
        <f t="shared" si="380"/>
        <v>544.92352573175685</v>
      </c>
    </row>
    <row r="9872" spans="1:6" x14ac:dyDescent="0.3">
      <c r="A9872" s="3"/>
      <c r="B9872" s="4"/>
      <c r="C9872" s="3"/>
      <c r="D9872" s="3">
        <f t="shared" si="381"/>
        <v>6100</v>
      </c>
      <c r="E9872" s="3">
        <v>467</v>
      </c>
      <c r="F9872" s="3">
        <f t="shared" si="380"/>
        <v>542.39121165340873</v>
      </c>
    </row>
    <row r="9873" spans="1:6" x14ac:dyDescent="0.3">
      <c r="A9873" s="3"/>
      <c r="B9873" s="4"/>
      <c r="C9873" s="3"/>
      <c r="D9873" s="3">
        <f t="shared" si="381"/>
        <v>6200</v>
      </c>
      <c r="E9873" s="3">
        <v>458</v>
      </c>
      <c r="F9873" s="3">
        <f t="shared" si="380"/>
        <v>540.65857570506512</v>
      </c>
    </row>
    <row r="9874" spans="1:6" x14ac:dyDescent="0.3">
      <c r="A9874" s="3"/>
      <c r="B9874" s="4"/>
      <c r="C9874" s="3"/>
      <c r="D9874" s="3">
        <f t="shared" si="381"/>
        <v>6300</v>
      </c>
      <c r="E9874" s="3">
        <v>444</v>
      </c>
      <c r="F9874" s="3">
        <f t="shared" si="380"/>
        <v>532.58563458311335</v>
      </c>
    </row>
    <row r="9875" spans="1:6" x14ac:dyDescent="0.3">
      <c r="A9875" s="3"/>
      <c r="B9875" s="4"/>
      <c r="C9875" s="3"/>
      <c r="D9875" s="3">
        <f t="shared" si="381"/>
        <v>6400</v>
      </c>
      <c r="E9875" s="3">
        <v>435</v>
      </c>
      <c r="F9875" s="3">
        <f t="shared" si="380"/>
        <v>530.07236046024138</v>
      </c>
    </row>
    <row r="9876" spans="1:6" x14ac:dyDescent="0.3">
      <c r="A9876" s="3"/>
      <c r="B9876" s="4"/>
      <c r="C9876" s="3"/>
      <c r="D9876" s="3">
        <f t="shared" si="381"/>
        <v>6500</v>
      </c>
      <c r="E9876" s="3">
        <v>427</v>
      </c>
      <c r="F9876" s="3">
        <f t="shared" si="380"/>
        <v>528.45396424475587</v>
      </c>
    </row>
    <row r="9877" spans="1:6" x14ac:dyDescent="0.3">
      <c r="A9877" s="3"/>
      <c r="B9877" s="4"/>
      <c r="C9877" s="3"/>
      <c r="D9877" s="3">
        <f t="shared" si="381"/>
        <v>6600</v>
      </c>
      <c r="E9877" s="3">
        <v>422</v>
      </c>
      <c r="F9877" s="3">
        <f t="shared" si="380"/>
        <v>530.30083992595712</v>
      </c>
    </row>
    <row r="9878" spans="1:6" x14ac:dyDescent="0.3">
      <c r="A9878" s="3"/>
      <c r="B9878" s="4"/>
      <c r="C9878" s="3"/>
      <c r="D9878" s="3">
        <f t="shared" si="381"/>
        <v>6700</v>
      </c>
      <c r="E9878" s="3">
        <v>419</v>
      </c>
      <c r="F9878" s="3">
        <f t="shared" si="380"/>
        <v>534.50867008621981</v>
      </c>
    </row>
    <row r="9879" spans="1:6" x14ac:dyDescent="0.3">
      <c r="A9879" s="3"/>
      <c r="B9879" s="4"/>
      <c r="C9879" s="3"/>
      <c r="D9879" s="3">
        <f t="shared" si="381"/>
        <v>6800</v>
      </c>
      <c r="E9879" s="3">
        <v>418</v>
      </c>
      <c r="F9879" s="3">
        <f t="shared" si="380"/>
        <v>541.19169445840168</v>
      </c>
    </row>
    <row r="9880" spans="1:6" x14ac:dyDescent="0.3">
      <c r="A9880" s="3"/>
      <c r="B9880" s="4"/>
      <c r="C9880" s="3"/>
      <c r="D9880" s="3">
        <f t="shared" si="381"/>
        <v>6900</v>
      </c>
      <c r="E9880" s="3">
        <v>415</v>
      </c>
      <c r="F9880" s="3">
        <f t="shared" si="380"/>
        <v>545.20912506390141</v>
      </c>
    </row>
    <row r="9881" spans="1:6" x14ac:dyDescent="0.3">
      <c r="A9881" s="3"/>
      <c r="B9881" s="4"/>
      <c r="C9881" s="3"/>
      <c r="D9881" s="3">
        <f t="shared" si="381"/>
        <v>7000</v>
      </c>
      <c r="E9881" s="3">
        <v>411</v>
      </c>
      <c r="F9881" s="3">
        <f t="shared" si="380"/>
        <v>547.77951905320208</v>
      </c>
    </row>
    <row r="9882" spans="1:6" ht="28.8" x14ac:dyDescent="0.3">
      <c r="A9882" s="3"/>
      <c r="B9882" s="4" t="s">
        <v>49</v>
      </c>
      <c r="C9882" s="3" t="s">
        <v>90</v>
      </c>
      <c r="D9882" s="3" t="s">
        <v>272</v>
      </c>
      <c r="E9882" s="3">
        <v>3.64</v>
      </c>
    </row>
    <row r="9883" spans="1:6" x14ac:dyDescent="0.3">
      <c r="A9883" s="3"/>
      <c r="B9883" s="4"/>
      <c r="C9883" s="3">
        <v>11.5</v>
      </c>
      <c r="D9883" s="3" t="s">
        <v>273</v>
      </c>
      <c r="E9883" s="3">
        <v>4.3499999999999996</v>
      </c>
    </row>
    <row r="9884" spans="1:6" x14ac:dyDescent="0.3">
      <c r="A9884" s="3"/>
      <c r="B9884" s="4"/>
      <c r="C9884" s="3"/>
      <c r="D9884" s="4" t="s">
        <v>274</v>
      </c>
      <c r="E9884" s="3">
        <v>2.2000000000000002</v>
      </c>
    </row>
    <row r="9885" spans="1:6" x14ac:dyDescent="0.3">
      <c r="A9885" s="3"/>
      <c r="B9885" s="4"/>
      <c r="C9885" s="3"/>
      <c r="D9885" s="4" t="s">
        <v>275</v>
      </c>
      <c r="E9885" s="3">
        <v>256</v>
      </c>
    </row>
    <row r="9886" spans="1:6" x14ac:dyDescent="0.3">
      <c r="A9886" s="3"/>
      <c r="B9886" s="4"/>
      <c r="C9886" s="3"/>
      <c r="D9886" s="4" t="s">
        <v>276</v>
      </c>
      <c r="E9886" s="3">
        <v>0.69699999999999995</v>
      </c>
    </row>
    <row r="9887" spans="1:6" ht="28.8" x14ac:dyDescent="0.3">
      <c r="A9887" s="3"/>
      <c r="B9887" s="4"/>
      <c r="C9887" s="3"/>
      <c r="D9887" s="4" t="s">
        <v>277</v>
      </c>
      <c r="E9887" s="3">
        <v>433</v>
      </c>
    </row>
    <row r="9888" spans="1:6" x14ac:dyDescent="0.3">
      <c r="A9888" s="3"/>
      <c r="B9888" s="4"/>
      <c r="C9888" s="3"/>
      <c r="D9888" s="3">
        <f>2500</f>
        <v>2500</v>
      </c>
      <c r="E9888" s="3"/>
      <c r="F9888" s="3">
        <f>E9888*D9888*2*PI()/60/550</f>
        <v>0</v>
      </c>
    </row>
    <row r="9889" spans="1:6" x14ac:dyDescent="0.3">
      <c r="A9889" s="3"/>
      <c r="B9889" s="4"/>
      <c r="C9889" s="3"/>
      <c r="D9889" s="3">
        <f>2600</f>
        <v>2600</v>
      </c>
      <c r="E9889" s="3"/>
      <c r="F9889" s="3">
        <f t="shared" ref="F9889:F9933" si="382">E9889*D9889*2*PI()/60/550</f>
        <v>0</v>
      </c>
    </row>
    <row r="9890" spans="1:6" x14ac:dyDescent="0.3">
      <c r="A9890" s="3"/>
      <c r="B9890" s="4"/>
      <c r="C9890" s="3"/>
      <c r="D9890" s="3">
        <f t="shared" ref="D9890:D9933" si="383">D9889+100</f>
        <v>2700</v>
      </c>
      <c r="E9890" s="3"/>
      <c r="F9890" s="3">
        <f t="shared" si="382"/>
        <v>0</v>
      </c>
    </row>
    <row r="9891" spans="1:6" x14ac:dyDescent="0.3">
      <c r="A9891" s="3"/>
      <c r="B9891" s="4"/>
      <c r="C9891" s="3"/>
      <c r="D9891" s="3">
        <f t="shared" si="383"/>
        <v>2800</v>
      </c>
      <c r="E9891" s="3"/>
      <c r="F9891" s="3">
        <f t="shared" si="382"/>
        <v>0</v>
      </c>
    </row>
    <row r="9892" spans="1:6" x14ac:dyDescent="0.3">
      <c r="A9892" s="3"/>
      <c r="B9892" s="4"/>
      <c r="C9892" s="3"/>
      <c r="D9892" s="3">
        <f t="shared" si="383"/>
        <v>2900</v>
      </c>
      <c r="E9892" s="3"/>
      <c r="F9892" s="3">
        <f t="shared" si="382"/>
        <v>0</v>
      </c>
    </row>
    <row r="9893" spans="1:6" x14ac:dyDescent="0.3">
      <c r="A9893" s="3"/>
      <c r="B9893" s="4"/>
      <c r="C9893" s="3"/>
      <c r="D9893" s="3">
        <f>D9892+100</f>
        <v>3000</v>
      </c>
      <c r="E9893" s="3">
        <v>408</v>
      </c>
      <c r="F9893" s="3">
        <f t="shared" si="382"/>
        <v>233.04905502993373</v>
      </c>
    </row>
    <row r="9894" spans="1:6" x14ac:dyDescent="0.3">
      <c r="A9894" s="3"/>
      <c r="B9894" s="4"/>
      <c r="C9894" s="3"/>
      <c r="D9894" s="3">
        <f t="shared" si="383"/>
        <v>3100</v>
      </c>
      <c r="E9894" s="3">
        <v>421</v>
      </c>
      <c r="F9894" s="3">
        <f t="shared" si="382"/>
        <v>248.4904589212145</v>
      </c>
    </row>
    <row r="9895" spans="1:6" x14ac:dyDescent="0.3">
      <c r="A9895" s="3"/>
      <c r="B9895" s="4"/>
      <c r="C9895" s="3"/>
      <c r="D9895" s="3">
        <f t="shared" si="383"/>
        <v>3200</v>
      </c>
      <c r="E9895" s="3">
        <v>425</v>
      </c>
      <c r="F9895" s="3">
        <f t="shared" si="382"/>
        <v>258.94339447770415</v>
      </c>
    </row>
    <row r="9896" spans="1:6" x14ac:dyDescent="0.3">
      <c r="A9896" s="3"/>
      <c r="B9896" s="4"/>
      <c r="C9896" s="3"/>
      <c r="D9896" s="3">
        <f t="shared" si="383"/>
        <v>3300</v>
      </c>
      <c r="E9896" s="3">
        <v>418</v>
      </c>
      <c r="F9896" s="3">
        <f t="shared" si="382"/>
        <v>262.63714584010671</v>
      </c>
    </row>
    <row r="9897" spans="1:6" x14ac:dyDescent="0.3">
      <c r="A9897" s="3"/>
      <c r="B9897" s="4"/>
      <c r="C9897" s="3"/>
      <c r="D9897" s="3">
        <f t="shared" si="383"/>
        <v>3400</v>
      </c>
      <c r="E9897" s="3">
        <v>407</v>
      </c>
      <c r="F9897" s="3">
        <f t="shared" si="382"/>
        <v>263.47490388106394</v>
      </c>
    </row>
    <row r="9898" spans="1:6" x14ac:dyDescent="0.3">
      <c r="A9898" s="3"/>
      <c r="B9898" s="4"/>
      <c r="C9898" s="3"/>
      <c r="D9898" s="3">
        <f t="shared" si="383"/>
        <v>3500</v>
      </c>
      <c r="E9898" s="3">
        <v>401</v>
      </c>
      <c r="F9898" s="3">
        <f t="shared" si="382"/>
        <v>267.22577510989544</v>
      </c>
    </row>
    <row r="9899" spans="1:6" x14ac:dyDescent="0.3">
      <c r="A9899" s="3"/>
      <c r="B9899" s="4"/>
      <c r="C9899" s="3"/>
      <c r="D9899" s="3">
        <f t="shared" si="383"/>
        <v>3600</v>
      </c>
      <c r="E9899" s="3">
        <v>393</v>
      </c>
      <c r="F9899" s="3">
        <f t="shared" si="382"/>
        <v>269.37729007871752</v>
      </c>
    </row>
    <row r="9900" spans="1:6" x14ac:dyDescent="0.3">
      <c r="A9900" s="3"/>
      <c r="B9900" s="4"/>
      <c r="C9900" s="3"/>
      <c r="D9900" s="3">
        <f t="shared" si="383"/>
        <v>3700</v>
      </c>
      <c r="E9900" s="3">
        <v>391</v>
      </c>
      <c r="F9900" s="3">
        <f t="shared" si="382"/>
        <v>275.45103587565779</v>
      </c>
    </row>
    <row r="9901" spans="1:6" x14ac:dyDescent="0.3">
      <c r="A9901" s="3"/>
      <c r="B9901" s="4"/>
      <c r="C9901" s="3"/>
      <c r="D9901" s="3">
        <f t="shared" si="383"/>
        <v>3800</v>
      </c>
      <c r="E9901" s="3">
        <v>395</v>
      </c>
      <c r="F9901" s="3">
        <f t="shared" si="382"/>
        <v>285.78973169928963</v>
      </c>
    </row>
    <row r="9902" spans="1:6" x14ac:dyDescent="0.3">
      <c r="A9902" s="3"/>
      <c r="B9902" s="4"/>
      <c r="C9902" s="3"/>
      <c r="D9902" s="3">
        <f t="shared" si="383"/>
        <v>3900</v>
      </c>
      <c r="E9902" s="3">
        <v>408</v>
      </c>
      <c r="F9902" s="3">
        <f t="shared" si="382"/>
        <v>302.96377153891387</v>
      </c>
    </row>
    <row r="9903" spans="1:6" x14ac:dyDescent="0.3">
      <c r="A9903" s="3"/>
      <c r="B9903" s="4"/>
      <c r="C9903" s="3"/>
      <c r="D9903" s="3">
        <f t="shared" si="383"/>
        <v>4000</v>
      </c>
      <c r="E9903" s="3">
        <v>424</v>
      </c>
      <c r="F9903" s="3">
        <f t="shared" si="382"/>
        <v>322.91764487807814</v>
      </c>
    </row>
    <row r="9904" spans="1:6" x14ac:dyDescent="0.3">
      <c r="A9904" s="3"/>
      <c r="B9904" s="4"/>
      <c r="C9904" s="3"/>
      <c r="D9904" s="3">
        <f t="shared" si="383"/>
        <v>4100</v>
      </c>
      <c r="E9904" s="3">
        <v>438</v>
      </c>
      <c r="F9904" s="3">
        <f t="shared" si="382"/>
        <v>341.9195204434273</v>
      </c>
    </row>
    <row r="9905" spans="1:6" x14ac:dyDescent="0.3">
      <c r="A9905" s="3"/>
      <c r="B9905" s="4"/>
      <c r="C9905" s="3"/>
      <c r="D9905" s="3">
        <f t="shared" si="383"/>
        <v>4200</v>
      </c>
      <c r="E9905" s="3">
        <v>451</v>
      </c>
      <c r="F9905" s="3">
        <f t="shared" si="382"/>
        <v>360.65483663210824</v>
      </c>
    </row>
    <row r="9906" spans="1:6" x14ac:dyDescent="0.3">
      <c r="A9906" s="3"/>
      <c r="B9906" s="4"/>
      <c r="C9906" s="3"/>
      <c r="D9906" s="3">
        <f t="shared" si="383"/>
        <v>4300</v>
      </c>
      <c r="E9906" s="3">
        <v>459</v>
      </c>
      <c r="F9906" s="3">
        <f t="shared" si="382"/>
        <v>375.79160123576816</v>
      </c>
    </row>
    <row r="9907" spans="1:6" x14ac:dyDescent="0.3">
      <c r="A9907" s="3"/>
      <c r="B9907" s="4"/>
      <c r="C9907" s="3"/>
      <c r="D9907" s="3">
        <f t="shared" si="383"/>
        <v>4400</v>
      </c>
      <c r="E9907" s="3">
        <v>467</v>
      </c>
      <c r="F9907" s="3">
        <f t="shared" si="382"/>
        <v>391.2330051270489</v>
      </c>
    </row>
    <row r="9908" spans="1:6" x14ac:dyDescent="0.3">
      <c r="A9908" s="3"/>
      <c r="B9908" s="4"/>
      <c r="C9908" s="3"/>
      <c r="D9908" s="3">
        <f t="shared" si="383"/>
        <v>4500</v>
      </c>
      <c r="E9908" s="3">
        <v>478</v>
      </c>
      <c r="F9908" s="3">
        <f t="shared" si="382"/>
        <v>409.5494422952512</v>
      </c>
    </row>
    <row r="9909" spans="1:6" x14ac:dyDescent="0.3">
      <c r="A9909" s="3"/>
      <c r="B9909" s="4"/>
      <c r="C9909" s="3"/>
      <c r="D9909" s="3">
        <f t="shared" si="383"/>
        <v>4600</v>
      </c>
      <c r="E9909" s="3">
        <v>479</v>
      </c>
      <c r="F9909" s="3">
        <f t="shared" si="382"/>
        <v>419.52637896483333</v>
      </c>
    </row>
    <row r="9910" spans="1:6" x14ac:dyDescent="0.3">
      <c r="A9910" s="3"/>
      <c r="B9910" s="4"/>
      <c r="C9910" s="3"/>
      <c r="D9910" s="3">
        <f t="shared" si="383"/>
        <v>4700</v>
      </c>
      <c r="E9910" s="3">
        <v>485</v>
      </c>
      <c r="F9910" s="3">
        <f t="shared" si="382"/>
        <v>434.01578508229898</v>
      </c>
    </row>
    <row r="9911" spans="1:6" x14ac:dyDescent="0.3">
      <c r="A9911" s="3"/>
      <c r="B9911" s="4"/>
      <c r="C9911" s="3"/>
      <c r="D9911" s="3">
        <f t="shared" si="383"/>
        <v>4800</v>
      </c>
      <c r="E9911" s="3">
        <v>493</v>
      </c>
      <c r="F9911" s="3">
        <f t="shared" si="382"/>
        <v>450.56150639120523</v>
      </c>
    </row>
    <row r="9912" spans="1:6" x14ac:dyDescent="0.3">
      <c r="A9912" s="3"/>
      <c r="B9912" s="4"/>
      <c r="C9912" s="3"/>
      <c r="D9912" s="3">
        <f t="shared" si="383"/>
        <v>4900</v>
      </c>
      <c r="E9912" s="3">
        <v>504</v>
      </c>
      <c r="F9912" s="3">
        <f t="shared" si="382"/>
        <v>470.21074044274866</v>
      </c>
    </row>
    <row r="9913" spans="1:6" x14ac:dyDescent="0.3">
      <c r="A9913" s="3"/>
      <c r="B9913" s="4"/>
      <c r="C9913" s="3"/>
      <c r="D9913" s="3">
        <f t="shared" si="383"/>
        <v>5000</v>
      </c>
      <c r="E9913" s="3">
        <v>514</v>
      </c>
      <c r="F9913" s="3">
        <f t="shared" si="382"/>
        <v>489.32685574095569</v>
      </c>
    </row>
    <row r="9914" spans="1:6" x14ac:dyDescent="0.3">
      <c r="A9914" s="3"/>
      <c r="B9914" s="4"/>
      <c r="C9914" s="3"/>
      <c r="D9914" s="3">
        <f t="shared" si="383"/>
        <v>5100</v>
      </c>
      <c r="E9914" s="3">
        <v>526</v>
      </c>
      <c r="F9914" s="3">
        <f t="shared" si="382"/>
        <v>510.7658456072715</v>
      </c>
    </row>
    <row r="9915" spans="1:6" x14ac:dyDescent="0.3">
      <c r="A9915" s="3"/>
      <c r="B9915" s="4"/>
      <c r="C9915" s="3"/>
      <c r="D9915" s="3">
        <f t="shared" si="383"/>
        <v>5200</v>
      </c>
      <c r="E9915" s="3">
        <v>534</v>
      </c>
      <c r="F9915" s="3">
        <f t="shared" si="382"/>
        <v>528.70148366594788</v>
      </c>
    </row>
    <row r="9916" spans="1:6" x14ac:dyDescent="0.3">
      <c r="A9916" s="3"/>
      <c r="B9916" s="4"/>
      <c r="C9916" s="3"/>
      <c r="D9916" s="3">
        <f t="shared" si="383"/>
        <v>5300</v>
      </c>
      <c r="E9916" s="3">
        <v>539</v>
      </c>
      <c r="F9916" s="3">
        <f t="shared" si="382"/>
        <v>543.91440809151288</v>
      </c>
    </row>
    <row r="9917" spans="1:6" x14ac:dyDescent="0.3">
      <c r="A9917" s="3"/>
      <c r="B9917" s="4"/>
      <c r="C9917" s="3"/>
      <c r="D9917" s="3">
        <f t="shared" si="383"/>
        <v>5400</v>
      </c>
      <c r="E9917" s="3">
        <v>544</v>
      </c>
      <c r="F9917" s="3">
        <f t="shared" si="382"/>
        <v>559.31773207184096</v>
      </c>
    </row>
    <row r="9918" spans="1:6" x14ac:dyDescent="0.3">
      <c r="A9918" s="3"/>
      <c r="B9918" s="4"/>
      <c r="C9918" s="3"/>
      <c r="D9918" s="3">
        <f t="shared" si="383"/>
        <v>5500</v>
      </c>
      <c r="E9918" s="3">
        <v>547</v>
      </c>
      <c r="F9918" s="3">
        <f t="shared" si="382"/>
        <v>572.81706050453897</v>
      </c>
    </row>
    <row r="9919" spans="1:6" x14ac:dyDescent="0.3">
      <c r="A9919" s="3"/>
      <c r="B9919" s="4"/>
      <c r="C9919" s="3"/>
      <c r="D9919" s="3">
        <f t="shared" si="383"/>
        <v>5600</v>
      </c>
      <c r="E9919" s="3">
        <v>545</v>
      </c>
      <c r="F9919" s="3">
        <f t="shared" si="382"/>
        <v>581.09944113673021</v>
      </c>
    </row>
    <row r="9920" spans="1:6" x14ac:dyDescent="0.3">
      <c r="A9920" s="3"/>
      <c r="B9920" s="4"/>
      <c r="C9920" s="3"/>
      <c r="D9920" s="3">
        <f t="shared" si="383"/>
        <v>5700</v>
      </c>
      <c r="E9920" s="3">
        <v>545</v>
      </c>
      <c r="F9920" s="3">
        <f t="shared" si="382"/>
        <v>591.4762168713147</v>
      </c>
    </row>
    <row r="9921" spans="1:6" x14ac:dyDescent="0.3">
      <c r="A9921" s="3"/>
      <c r="B9921" s="4"/>
      <c r="C9921" s="3"/>
      <c r="D9921" s="3">
        <f t="shared" si="383"/>
        <v>5800</v>
      </c>
      <c r="E9921" s="3">
        <v>545</v>
      </c>
      <c r="F9921" s="3">
        <f t="shared" si="382"/>
        <v>601.8529926058992</v>
      </c>
    </row>
    <row r="9922" spans="1:6" x14ac:dyDescent="0.3">
      <c r="A9922" s="3"/>
      <c r="B9922" s="4"/>
      <c r="C9922" s="3"/>
      <c r="D9922" s="3">
        <f t="shared" si="383"/>
        <v>5900</v>
      </c>
      <c r="E9922" s="3">
        <v>546</v>
      </c>
      <c r="F9922" s="3">
        <f t="shared" si="382"/>
        <v>613.35312571358554</v>
      </c>
    </row>
    <row r="9923" spans="1:6" x14ac:dyDescent="0.3">
      <c r="A9923" s="3"/>
      <c r="B9923" s="4"/>
      <c r="C9923" s="3"/>
      <c r="D9923" s="3">
        <f t="shared" si="383"/>
        <v>6000</v>
      </c>
      <c r="E9923" s="3">
        <v>540</v>
      </c>
      <c r="F9923" s="3">
        <f t="shared" si="382"/>
        <v>616.89455743217741</v>
      </c>
    </row>
    <row r="9924" spans="1:6" x14ac:dyDescent="0.3">
      <c r="A9924" s="3"/>
      <c r="B9924" s="4"/>
      <c r="C9924" s="3"/>
      <c r="D9924" s="3">
        <f t="shared" si="383"/>
        <v>6100</v>
      </c>
      <c r="E9924" s="3">
        <v>537</v>
      </c>
      <c r="F9924" s="3">
        <f t="shared" si="382"/>
        <v>623.69182153721727</v>
      </c>
    </row>
    <row r="9925" spans="1:6" x14ac:dyDescent="0.3">
      <c r="A9925" s="3"/>
      <c r="B9925" s="4"/>
      <c r="C9925" s="3"/>
      <c r="D9925" s="3">
        <f t="shared" si="383"/>
        <v>6200</v>
      </c>
      <c r="E9925" s="3">
        <v>534</v>
      </c>
      <c r="F9925" s="3">
        <f t="shared" si="382"/>
        <v>630.37484590939914</v>
      </c>
    </row>
    <row r="9926" spans="1:6" x14ac:dyDescent="0.3">
      <c r="A9926" s="3"/>
      <c r="B9926" s="4"/>
      <c r="C9926" s="3"/>
      <c r="D9926" s="3">
        <f t="shared" si="383"/>
        <v>6300</v>
      </c>
      <c r="E9926" s="3">
        <v>529</v>
      </c>
      <c r="F9926" s="3">
        <f t="shared" si="382"/>
        <v>634.54459615870928</v>
      </c>
    </row>
    <row r="9927" spans="1:6" x14ac:dyDescent="0.3">
      <c r="A9927" s="3"/>
      <c r="B9927" s="4"/>
      <c r="C9927" s="3"/>
      <c r="D9927" s="3">
        <f t="shared" si="383"/>
        <v>6400</v>
      </c>
      <c r="E9927" s="3">
        <v>527</v>
      </c>
      <c r="F9927" s="3">
        <f t="shared" si="382"/>
        <v>642.17961830470642</v>
      </c>
    </row>
    <row r="9928" spans="1:6" x14ac:dyDescent="0.3">
      <c r="A9928" s="3"/>
      <c r="B9928" s="4"/>
      <c r="C9928" s="3"/>
      <c r="D9928" s="3">
        <f t="shared" si="383"/>
        <v>6500</v>
      </c>
      <c r="E9928" s="3">
        <v>523</v>
      </c>
      <c r="F9928" s="3">
        <f t="shared" si="382"/>
        <v>647.26328641687894</v>
      </c>
    </row>
    <row r="9929" spans="1:6" x14ac:dyDescent="0.3">
      <c r="A9929" s="3"/>
      <c r="B9929" s="4"/>
      <c r="C9929" s="3"/>
      <c r="D9929" s="3">
        <f t="shared" si="383"/>
        <v>6600</v>
      </c>
      <c r="E9929" s="3">
        <v>521</v>
      </c>
      <c r="F9929" s="3">
        <f t="shared" si="382"/>
        <v>654.70790900811289</v>
      </c>
    </row>
    <row r="9930" spans="1:6" x14ac:dyDescent="0.3">
      <c r="A9930" s="3"/>
      <c r="B9930" s="4"/>
      <c r="C9930" s="3"/>
      <c r="D9930" s="3">
        <f t="shared" si="383"/>
        <v>6700</v>
      </c>
      <c r="E9930" s="3">
        <v>521</v>
      </c>
      <c r="F9930" s="3">
        <f t="shared" si="382"/>
        <v>664.62772581126603</v>
      </c>
    </row>
    <row r="9931" spans="1:6" x14ac:dyDescent="0.3">
      <c r="A9931" s="3"/>
      <c r="B9931" s="4"/>
      <c r="C9931" s="3"/>
      <c r="D9931" s="3">
        <f t="shared" si="383"/>
        <v>6800</v>
      </c>
      <c r="E9931" s="3">
        <v>514</v>
      </c>
      <c r="F9931" s="3">
        <f t="shared" si="382"/>
        <v>665.4845238076997</v>
      </c>
    </row>
    <row r="9932" spans="1:6" x14ac:dyDescent="0.3">
      <c r="A9932" s="3"/>
      <c r="B9932" s="4"/>
      <c r="C9932" s="3"/>
      <c r="D9932" s="3">
        <f t="shared" si="383"/>
        <v>6900</v>
      </c>
      <c r="E9932" s="3">
        <v>510</v>
      </c>
      <c r="F9932" s="3">
        <f t="shared" si="382"/>
        <v>670.01603321105949</v>
      </c>
    </row>
    <row r="9933" spans="1:6" x14ac:dyDescent="0.3">
      <c r="A9933" s="3"/>
      <c r="B9933" s="4"/>
      <c r="C9933" s="3"/>
      <c r="D9933" s="3">
        <f t="shared" si="383"/>
        <v>7000</v>
      </c>
      <c r="E9933" s="3">
        <v>500</v>
      </c>
      <c r="F9933" s="3">
        <f t="shared" si="382"/>
        <v>666.39844167056219</v>
      </c>
    </row>
    <row r="9934" spans="1:6" ht="28.8" x14ac:dyDescent="0.3">
      <c r="A9934" s="3"/>
      <c r="B9934" s="4" t="s">
        <v>49</v>
      </c>
      <c r="C9934" s="3" t="s">
        <v>50</v>
      </c>
      <c r="D9934" s="3" t="s">
        <v>272</v>
      </c>
      <c r="E9934" s="3">
        <v>4.21</v>
      </c>
    </row>
    <row r="9935" spans="1:6" x14ac:dyDescent="0.3">
      <c r="A9935" s="3"/>
      <c r="B9935" s="4"/>
      <c r="C9935" s="3">
        <v>11.1</v>
      </c>
      <c r="D9935" s="3" t="s">
        <v>273</v>
      </c>
      <c r="E9935" s="3">
        <v>4.1550000000000002</v>
      </c>
    </row>
    <row r="9936" spans="1:6" x14ac:dyDescent="0.3">
      <c r="A9936" s="3"/>
      <c r="B9936" s="4"/>
      <c r="C9936" s="3"/>
      <c r="D9936" s="4" t="s">
        <v>274</v>
      </c>
      <c r="E9936" s="3">
        <v>2.23</v>
      </c>
    </row>
    <row r="9937" spans="1:6" x14ac:dyDescent="0.3">
      <c r="A9937" s="3"/>
      <c r="B9937" s="4"/>
      <c r="C9937" s="3"/>
      <c r="D9937" s="4" t="s">
        <v>275</v>
      </c>
      <c r="E9937" s="3">
        <v>269</v>
      </c>
    </row>
    <row r="9938" spans="1:6" x14ac:dyDescent="0.3">
      <c r="A9938" s="3"/>
      <c r="B9938" s="4"/>
      <c r="C9938" s="3"/>
      <c r="D9938" s="4" t="s">
        <v>276</v>
      </c>
      <c r="E9938" s="3">
        <v>0.78700000000000003</v>
      </c>
    </row>
    <row r="9939" spans="1:6" ht="28.8" x14ac:dyDescent="0.3">
      <c r="A9939" s="3"/>
      <c r="B9939" s="4"/>
      <c r="C9939" s="3"/>
      <c r="D9939" s="4" t="s">
        <v>277</v>
      </c>
      <c r="E9939" s="3">
        <v>457</v>
      </c>
    </row>
    <row r="9940" spans="1:6" x14ac:dyDescent="0.3">
      <c r="A9940" s="3"/>
      <c r="B9940" s="4"/>
      <c r="C9940" s="3"/>
      <c r="D9940" s="3">
        <f>2500</f>
        <v>2500</v>
      </c>
      <c r="E9940" s="3"/>
      <c r="F9940" s="3">
        <f>E9940*D9940*2*PI()/60/550</f>
        <v>0</v>
      </c>
    </row>
    <row r="9941" spans="1:6" x14ac:dyDescent="0.3">
      <c r="A9941" s="3"/>
      <c r="B9941" s="4"/>
      <c r="C9941" s="3"/>
      <c r="D9941" s="3">
        <f>2600</f>
        <v>2600</v>
      </c>
      <c r="E9941" s="3"/>
      <c r="F9941" s="3">
        <f t="shared" ref="F9941:F9985" si="384">E9941*D9941*2*PI()/60/550</f>
        <v>0</v>
      </c>
    </row>
    <row r="9942" spans="1:6" x14ac:dyDescent="0.3">
      <c r="A9942" s="3"/>
      <c r="B9942" s="4"/>
      <c r="C9942" s="3"/>
      <c r="D9942" s="3">
        <f t="shared" ref="D9942:D9985" si="385">D9941+100</f>
        <v>2700</v>
      </c>
      <c r="E9942" s="3"/>
      <c r="F9942" s="3">
        <f t="shared" si="384"/>
        <v>0</v>
      </c>
    </row>
    <row r="9943" spans="1:6" x14ac:dyDescent="0.3">
      <c r="A9943" s="3"/>
      <c r="B9943" s="4"/>
      <c r="C9943" s="3"/>
      <c r="D9943" s="3">
        <f t="shared" si="385"/>
        <v>2800</v>
      </c>
      <c r="E9943" s="3"/>
      <c r="F9943" s="3">
        <f t="shared" si="384"/>
        <v>0</v>
      </c>
    </row>
    <row r="9944" spans="1:6" x14ac:dyDescent="0.3">
      <c r="A9944" s="3"/>
      <c r="B9944" s="4"/>
      <c r="C9944" s="3"/>
      <c r="D9944" s="3">
        <f t="shared" si="385"/>
        <v>2900</v>
      </c>
      <c r="E9944" s="3"/>
      <c r="F9944" s="3">
        <f t="shared" si="384"/>
        <v>0</v>
      </c>
    </row>
    <row r="9945" spans="1:6" x14ac:dyDescent="0.3">
      <c r="A9945" s="3"/>
      <c r="B9945" s="4"/>
      <c r="C9945" s="3"/>
      <c r="D9945" s="3">
        <f>D9944+100</f>
        <v>3000</v>
      </c>
      <c r="E9945" s="3">
        <v>496</v>
      </c>
      <c r="F9945" s="3">
        <f t="shared" si="384"/>
        <v>283.31453748737044</v>
      </c>
    </row>
    <row r="9946" spans="1:6" x14ac:dyDescent="0.3">
      <c r="A9946" s="3"/>
      <c r="B9946" s="4"/>
      <c r="C9946" s="3"/>
      <c r="D9946" s="3">
        <f t="shared" si="385"/>
        <v>3100</v>
      </c>
      <c r="E9946" s="3">
        <v>509</v>
      </c>
      <c r="F9946" s="3">
        <f t="shared" si="384"/>
        <v>300.43145746056575</v>
      </c>
    </row>
    <row r="9947" spans="1:6" x14ac:dyDescent="0.3">
      <c r="A9947" s="3"/>
      <c r="B9947" s="4"/>
      <c r="C9947" s="3"/>
      <c r="D9947" s="3">
        <f t="shared" si="385"/>
        <v>3200</v>
      </c>
      <c r="E9947" s="3">
        <v>515</v>
      </c>
      <c r="F9947" s="3">
        <f t="shared" si="384"/>
        <v>313.77846624945329</v>
      </c>
    </row>
    <row r="9948" spans="1:6" x14ac:dyDescent="0.3">
      <c r="A9948" s="3"/>
      <c r="B9948" s="4"/>
      <c r="C9948" s="3"/>
      <c r="D9948" s="3">
        <f t="shared" si="385"/>
        <v>3300</v>
      </c>
      <c r="E9948" s="3">
        <v>516</v>
      </c>
      <c r="F9948" s="3">
        <f t="shared" si="384"/>
        <v>324.21236185046666</v>
      </c>
    </row>
    <row r="9949" spans="1:6" x14ac:dyDescent="0.3">
      <c r="A9949" s="3"/>
      <c r="B9949" s="4"/>
      <c r="C9949" s="3"/>
      <c r="D9949" s="3">
        <f t="shared" si="385"/>
        <v>3400</v>
      </c>
      <c r="E9949" s="3">
        <v>513</v>
      </c>
      <c r="F9949" s="3">
        <f t="shared" si="384"/>
        <v>332.09490341765559</v>
      </c>
    </row>
    <row r="9950" spans="1:6" x14ac:dyDescent="0.3">
      <c r="A9950" s="3"/>
      <c r="B9950" s="4"/>
      <c r="C9950" s="3"/>
      <c r="D9950" s="3">
        <f t="shared" si="385"/>
        <v>3500</v>
      </c>
      <c r="E9950" s="3">
        <v>510</v>
      </c>
      <c r="F9950" s="3">
        <f t="shared" si="384"/>
        <v>339.8632052519867</v>
      </c>
    </row>
    <row r="9951" spans="1:6" x14ac:dyDescent="0.3">
      <c r="A9951" s="3"/>
      <c r="B9951" s="4"/>
      <c r="C9951" s="3"/>
      <c r="D9951" s="3">
        <f t="shared" si="385"/>
        <v>3600</v>
      </c>
      <c r="E9951" s="3">
        <v>507</v>
      </c>
      <c r="F9951" s="3">
        <f t="shared" si="384"/>
        <v>347.51726735346006</v>
      </c>
    </row>
    <row r="9952" spans="1:6" x14ac:dyDescent="0.3">
      <c r="A9952" s="3"/>
      <c r="B9952" s="4"/>
      <c r="C9952" s="3"/>
      <c r="D9952" s="3">
        <f t="shared" si="385"/>
        <v>3700</v>
      </c>
      <c r="E9952" s="3">
        <v>501</v>
      </c>
      <c r="F9952" s="3">
        <f t="shared" si="384"/>
        <v>352.94365466420601</v>
      </c>
    </row>
    <row r="9953" spans="1:6" x14ac:dyDescent="0.3">
      <c r="A9953" s="3"/>
      <c r="B9953" s="4"/>
      <c r="C9953" s="3"/>
      <c r="D9953" s="3">
        <f t="shared" si="385"/>
        <v>3800</v>
      </c>
      <c r="E9953" s="3">
        <v>498</v>
      </c>
      <c r="F9953" s="3">
        <f t="shared" si="384"/>
        <v>360.31211743353481</v>
      </c>
    </row>
    <row r="9954" spans="1:6" x14ac:dyDescent="0.3">
      <c r="A9954" s="3"/>
      <c r="B9954" s="4"/>
      <c r="C9954" s="3"/>
      <c r="D9954" s="3">
        <f t="shared" si="385"/>
        <v>3900</v>
      </c>
      <c r="E9954" s="3">
        <v>503</v>
      </c>
      <c r="F9954" s="3">
        <f t="shared" si="384"/>
        <v>373.50680657861193</v>
      </c>
    </row>
    <row r="9955" spans="1:6" x14ac:dyDescent="0.3">
      <c r="A9955" s="3"/>
      <c r="B9955" s="4"/>
      <c r="C9955" s="3"/>
      <c r="D9955" s="3">
        <f t="shared" si="385"/>
        <v>4000</v>
      </c>
      <c r="E9955" s="3">
        <v>514</v>
      </c>
      <c r="F9955" s="3">
        <f t="shared" si="384"/>
        <v>391.46148459276446</v>
      </c>
    </row>
    <row r="9956" spans="1:6" x14ac:dyDescent="0.3">
      <c r="A9956" s="3"/>
      <c r="B9956" s="4"/>
      <c r="C9956" s="3"/>
      <c r="D9956" s="3">
        <f t="shared" si="385"/>
        <v>4100</v>
      </c>
      <c r="E9956" s="3">
        <v>526</v>
      </c>
      <c r="F9956" s="3">
        <f t="shared" si="384"/>
        <v>410.6156798019241</v>
      </c>
    </row>
    <row r="9957" spans="1:6" x14ac:dyDescent="0.3">
      <c r="A9957" s="3"/>
      <c r="B9957" s="4"/>
      <c r="C9957" s="3"/>
      <c r="D9957" s="3">
        <f t="shared" si="385"/>
        <v>4200</v>
      </c>
      <c r="E9957" s="3">
        <v>537</v>
      </c>
      <c r="F9957" s="3">
        <f t="shared" si="384"/>
        <v>429.42715581251031</v>
      </c>
    </row>
    <row r="9958" spans="1:6" x14ac:dyDescent="0.3">
      <c r="A9958" s="3"/>
      <c r="B9958" s="4"/>
      <c r="C9958" s="3"/>
      <c r="D9958" s="3">
        <f t="shared" si="385"/>
        <v>4300</v>
      </c>
      <c r="E9958" s="3">
        <v>546</v>
      </c>
      <c r="F9958" s="3">
        <f t="shared" si="384"/>
        <v>447.02007467261313</v>
      </c>
    </row>
    <row r="9959" spans="1:6" x14ac:dyDescent="0.3">
      <c r="A9959" s="3"/>
      <c r="B9959" s="4"/>
      <c r="C9959" s="3"/>
      <c r="D9959" s="3">
        <f t="shared" si="385"/>
        <v>4400</v>
      </c>
      <c r="E9959" s="3">
        <v>553</v>
      </c>
      <c r="F9959" s="3">
        <f t="shared" si="384"/>
        <v>463.28019664937483</v>
      </c>
    </row>
    <row r="9960" spans="1:6" x14ac:dyDescent="0.3">
      <c r="A9960" s="3"/>
      <c r="B9960" s="4"/>
      <c r="C9960" s="3"/>
      <c r="D9960" s="3">
        <f t="shared" si="385"/>
        <v>4500</v>
      </c>
      <c r="E9960" s="3">
        <v>555</v>
      </c>
      <c r="F9960" s="3">
        <f t="shared" si="384"/>
        <v>475.52288802063686</v>
      </c>
    </row>
    <row r="9961" spans="1:6" x14ac:dyDescent="0.3">
      <c r="A9961" s="3"/>
      <c r="B9961" s="4"/>
      <c r="C9961" s="3"/>
      <c r="D9961" s="3">
        <f t="shared" si="385"/>
        <v>4600</v>
      </c>
      <c r="E9961" s="3">
        <v>557</v>
      </c>
      <c r="F9961" s="3">
        <f t="shared" si="384"/>
        <v>487.84173921380415</v>
      </c>
    </row>
    <row r="9962" spans="1:6" x14ac:dyDescent="0.3">
      <c r="A9962" s="3"/>
      <c r="B9962" s="4"/>
      <c r="C9962" s="3"/>
      <c r="D9962" s="3">
        <f t="shared" si="385"/>
        <v>4700</v>
      </c>
      <c r="E9962" s="3">
        <v>561</v>
      </c>
      <c r="F9962" s="3">
        <f t="shared" si="384"/>
        <v>502.02650604364896</v>
      </c>
    </row>
    <row r="9963" spans="1:6" x14ac:dyDescent="0.3">
      <c r="A9963" s="3"/>
      <c r="B9963" s="4"/>
      <c r="C9963" s="3"/>
      <c r="D9963" s="3">
        <f t="shared" si="385"/>
        <v>4800</v>
      </c>
      <c r="E9963" s="3">
        <v>567</v>
      </c>
      <c r="F9963" s="3">
        <f t="shared" si="384"/>
        <v>518.19142824302912</v>
      </c>
    </row>
    <row r="9964" spans="1:6" x14ac:dyDescent="0.3">
      <c r="A9964" s="3"/>
      <c r="B9964" s="4"/>
      <c r="C9964" s="3"/>
      <c r="D9964" s="3">
        <f t="shared" si="385"/>
        <v>4900</v>
      </c>
      <c r="E9964" s="3">
        <v>577</v>
      </c>
      <c r="F9964" s="3">
        <f t="shared" si="384"/>
        <v>538.31666118148019</v>
      </c>
    </row>
    <row r="9965" spans="1:6" x14ac:dyDescent="0.3">
      <c r="A9965" s="3"/>
      <c r="B9965" s="4"/>
      <c r="C9965" s="3"/>
      <c r="D9965" s="3">
        <f t="shared" si="385"/>
        <v>5000</v>
      </c>
      <c r="E9965" s="3">
        <v>585</v>
      </c>
      <c r="F9965" s="3">
        <f t="shared" si="384"/>
        <v>556.91869768182698</v>
      </c>
    </row>
    <row r="9966" spans="1:6" x14ac:dyDescent="0.3">
      <c r="A9966" s="3"/>
      <c r="B9966" s="4"/>
      <c r="C9966" s="3"/>
      <c r="D9966" s="3">
        <f t="shared" si="385"/>
        <v>5100</v>
      </c>
      <c r="E9966" s="3">
        <v>593</v>
      </c>
      <c r="F9966" s="3">
        <f t="shared" si="384"/>
        <v>575.82537346979461</v>
      </c>
    </row>
    <row r="9967" spans="1:6" x14ac:dyDescent="0.3">
      <c r="A9967" s="3"/>
      <c r="B9967" s="4"/>
      <c r="C9967" s="3"/>
      <c r="D9967" s="3">
        <f t="shared" si="385"/>
        <v>5200</v>
      </c>
      <c r="E9967" s="3">
        <v>598</v>
      </c>
      <c r="F9967" s="3">
        <f t="shared" si="384"/>
        <v>592.06645549108009</v>
      </c>
    </row>
    <row r="9968" spans="1:6" x14ac:dyDescent="0.3">
      <c r="A9968" s="3"/>
      <c r="B9968" s="4"/>
      <c r="C9968" s="3"/>
      <c r="D9968" s="3">
        <f t="shared" si="385"/>
        <v>5300</v>
      </c>
      <c r="E9968" s="3">
        <v>600</v>
      </c>
      <c r="F9968" s="3">
        <f t="shared" si="384"/>
        <v>605.47058414639639</v>
      </c>
    </row>
    <row r="9969" spans="1:6" x14ac:dyDescent="0.3">
      <c r="A9969" s="3"/>
      <c r="B9969" s="4"/>
      <c r="C9969" s="3"/>
      <c r="D9969" s="3">
        <f t="shared" si="385"/>
        <v>5400</v>
      </c>
      <c r="E9969" s="3">
        <v>602</v>
      </c>
      <c r="F9969" s="3">
        <f t="shared" si="384"/>
        <v>618.95087262361812</v>
      </c>
    </row>
    <row r="9970" spans="1:6" x14ac:dyDescent="0.3">
      <c r="A9970" s="3"/>
      <c r="B9970" s="4"/>
      <c r="C9970" s="3"/>
      <c r="D9970" s="3">
        <f t="shared" si="385"/>
        <v>5500</v>
      </c>
      <c r="E9970" s="3">
        <v>604</v>
      </c>
      <c r="F9970" s="3">
        <f t="shared" si="384"/>
        <v>632.50732092274507</v>
      </c>
    </row>
    <row r="9971" spans="1:6" x14ac:dyDescent="0.3">
      <c r="A9971" s="3"/>
      <c r="B9971" s="4"/>
      <c r="C9971" s="3"/>
      <c r="D9971" s="3">
        <f t="shared" si="385"/>
        <v>5600</v>
      </c>
      <c r="E9971" s="3">
        <v>602</v>
      </c>
      <c r="F9971" s="3">
        <f t="shared" si="384"/>
        <v>641.87497901708559</v>
      </c>
    </row>
    <row r="9972" spans="1:6" x14ac:dyDescent="0.3">
      <c r="A9972" s="3"/>
      <c r="B9972" s="4"/>
      <c r="C9972" s="3"/>
      <c r="D9972" s="3">
        <f t="shared" si="385"/>
        <v>5700</v>
      </c>
      <c r="E9972" s="3">
        <v>602</v>
      </c>
      <c r="F9972" s="3">
        <f t="shared" si="384"/>
        <v>653.33703221381916</v>
      </c>
    </row>
    <row r="9973" spans="1:6" x14ac:dyDescent="0.3">
      <c r="A9973" s="3"/>
      <c r="B9973" s="4"/>
      <c r="C9973" s="3"/>
      <c r="D9973" s="3">
        <f t="shared" si="385"/>
        <v>5800</v>
      </c>
      <c r="E9973" s="3">
        <v>599</v>
      </c>
      <c r="F9973" s="3">
        <f t="shared" si="384"/>
        <v>661.48613315767636</v>
      </c>
    </row>
    <row r="9974" spans="1:6" x14ac:dyDescent="0.3">
      <c r="A9974" s="3"/>
      <c r="B9974" s="4"/>
      <c r="C9974" s="3"/>
      <c r="D9974" s="3">
        <f t="shared" si="385"/>
        <v>5900</v>
      </c>
      <c r="E9974" s="3">
        <v>597</v>
      </c>
      <c r="F9974" s="3">
        <f t="shared" si="384"/>
        <v>670.64435174177754</v>
      </c>
    </row>
    <row r="9975" spans="1:6" x14ac:dyDescent="0.3">
      <c r="A9975" s="3"/>
      <c r="B9975" s="4"/>
      <c r="C9975" s="3"/>
      <c r="D9975" s="3">
        <f t="shared" si="385"/>
        <v>6000</v>
      </c>
      <c r="E9975" s="3">
        <v>592</v>
      </c>
      <c r="F9975" s="3">
        <f t="shared" si="384"/>
        <v>676.29921851823906</v>
      </c>
    </row>
    <row r="9976" spans="1:6" x14ac:dyDescent="0.3">
      <c r="A9976" s="3"/>
      <c r="B9976" s="4"/>
      <c r="C9976" s="3"/>
      <c r="D9976" s="3">
        <f t="shared" si="385"/>
        <v>6100</v>
      </c>
      <c r="E9976" s="3">
        <v>586</v>
      </c>
      <c r="F9976" s="3">
        <f t="shared" si="384"/>
        <v>680.60224845588334</v>
      </c>
    </row>
    <row r="9977" spans="1:6" x14ac:dyDescent="0.3">
      <c r="A9977" s="3"/>
      <c r="B9977" s="4"/>
      <c r="C9977" s="3"/>
      <c r="D9977" s="3">
        <f t="shared" si="385"/>
        <v>6200</v>
      </c>
      <c r="E9977" s="3">
        <v>578</v>
      </c>
      <c r="F9977" s="3">
        <f t="shared" si="384"/>
        <v>682.31584444875045</v>
      </c>
    </row>
    <row r="9978" spans="1:6" x14ac:dyDescent="0.3">
      <c r="A9978" s="3"/>
      <c r="B9978" s="4"/>
      <c r="C9978" s="3"/>
      <c r="D9978" s="3">
        <f t="shared" si="385"/>
        <v>6300</v>
      </c>
      <c r="E9978" s="3">
        <v>560</v>
      </c>
      <c r="F9978" s="3">
        <f t="shared" si="384"/>
        <v>671.72962920392661</v>
      </c>
    </row>
    <row r="9979" spans="1:6" x14ac:dyDescent="0.3">
      <c r="A9979" s="3"/>
      <c r="B9979" s="4"/>
      <c r="C9979" s="3"/>
      <c r="D9979" s="3">
        <f t="shared" si="385"/>
        <v>6400</v>
      </c>
      <c r="E9979" s="3">
        <v>555</v>
      </c>
      <c r="F9979" s="3">
        <f t="shared" si="384"/>
        <v>676.29921851823906</v>
      </c>
    </row>
    <row r="9980" spans="1:6" x14ac:dyDescent="0.3">
      <c r="A9980" s="3"/>
      <c r="B9980" s="4"/>
      <c r="C9980" s="3"/>
      <c r="D9980" s="3">
        <f t="shared" si="385"/>
        <v>6500</v>
      </c>
      <c r="E9980" s="3">
        <v>548</v>
      </c>
      <c r="F9980" s="3">
        <f t="shared" si="384"/>
        <v>678.20321406586936</v>
      </c>
    </row>
    <row r="9981" spans="1:6" x14ac:dyDescent="0.3">
      <c r="A9981" s="3"/>
      <c r="B9981" s="4"/>
      <c r="C9981" s="3"/>
      <c r="D9981" s="3">
        <f t="shared" si="385"/>
        <v>6600</v>
      </c>
      <c r="E9981" s="3">
        <v>539</v>
      </c>
      <c r="F9981" s="3">
        <f t="shared" si="384"/>
        <v>677.32737611395942</v>
      </c>
    </row>
    <row r="9982" spans="1:6" x14ac:dyDescent="0.3">
      <c r="A9982" s="3"/>
      <c r="B9982" s="4"/>
      <c r="C9982" s="3"/>
      <c r="D9982" s="3">
        <f t="shared" si="385"/>
        <v>6700</v>
      </c>
      <c r="E9982" s="3">
        <v>529</v>
      </c>
      <c r="F9982" s="3">
        <f t="shared" si="384"/>
        <v>674.83314194656396</v>
      </c>
    </row>
    <row r="9983" spans="1:6" x14ac:dyDescent="0.3">
      <c r="A9983" s="3"/>
      <c r="B9983" s="4"/>
      <c r="C9983" s="3"/>
      <c r="D9983" s="3">
        <f t="shared" si="385"/>
        <v>6800</v>
      </c>
      <c r="E9983" s="3">
        <v>520</v>
      </c>
      <c r="F9983" s="3">
        <f t="shared" si="384"/>
        <v>673.25282564203076</v>
      </c>
    </row>
    <row r="9984" spans="1:6" ht="72" x14ac:dyDescent="0.3">
      <c r="A9984" s="4" t="s">
        <v>341</v>
      </c>
      <c r="B9984" s="4"/>
      <c r="C9984" s="3"/>
      <c r="D9984" s="3">
        <f t="shared" si="385"/>
        <v>6900</v>
      </c>
      <c r="E9984" s="3">
        <v>509</v>
      </c>
      <c r="F9984" s="3">
        <f t="shared" si="384"/>
        <v>668.70227628319469</v>
      </c>
    </row>
    <row r="9985" spans="1:6" x14ac:dyDescent="0.3">
      <c r="A9985" s="3"/>
      <c r="B9985" s="4"/>
      <c r="C9985" s="3"/>
      <c r="D9985" s="3">
        <f t="shared" si="385"/>
        <v>7000</v>
      </c>
      <c r="E9985" s="3">
        <v>501</v>
      </c>
      <c r="F9985" s="3">
        <f t="shared" si="384"/>
        <v>667.73123855390327</v>
      </c>
    </row>
    <row r="9986" spans="1:6" x14ac:dyDescent="0.3">
      <c r="A9986" s="3"/>
      <c r="B9986" s="4" t="s">
        <v>212</v>
      </c>
      <c r="C9986" s="3" t="s">
        <v>213</v>
      </c>
      <c r="D9986" s="3" t="s">
        <v>272</v>
      </c>
      <c r="E9986" s="3">
        <v>4</v>
      </c>
    </row>
    <row r="9987" spans="1:6" x14ac:dyDescent="0.3">
      <c r="A9987" s="3"/>
      <c r="B9987" s="4"/>
      <c r="C9987" s="3">
        <v>10</v>
      </c>
      <c r="D9987" s="3" t="s">
        <v>273</v>
      </c>
      <c r="E9987" s="3">
        <v>4.125</v>
      </c>
    </row>
    <row r="9988" spans="1:6" x14ac:dyDescent="0.3">
      <c r="A9988" s="3"/>
      <c r="B9988" s="4"/>
      <c r="C9988" s="3"/>
      <c r="D9988" s="4" t="s">
        <v>274</v>
      </c>
      <c r="E9988" s="3">
        <v>2.08</v>
      </c>
    </row>
    <row r="9989" spans="1:6" x14ac:dyDescent="0.3">
      <c r="A9989" s="3"/>
      <c r="B9989" s="4"/>
      <c r="C9989" s="3"/>
      <c r="D9989" s="4" t="s">
        <v>275</v>
      </c>
      <c r="E9989" s="3">
        <v>244</v>
      </c>
    </row>
    <row r="9990" spans="1:6" x14ac:dyDescent="0.3">
      <c r="A9990" s="3"/>
      <c r="B9990" s="4"/>
      <c r="C9990" s="3"/>
      <c r="D9990" s="4" t="s">
        <v>276</v>
      </c>
      <c r="E9990" s="3">
        <v>0.51500000000000001</v>
      </c>
    </row>
    <row r="9991" spans="1:6" ht="28.8" x14ac:dyDescent="0.3">
      <c r="A9991" s="3"/>
      <c r="B9991" s="4"/>
      <c r="C9991" s="3"/>
      <c r="D9991" s="4" t="s">
        <v>277</v>
      </c>
      <c r="E9991" s="3">
        <v>427</v>
      </c>
    </row>
    <row r="9992" spans="1:6" x14ac:dyDescent="0.3">
      <c r="A9992" s="3"/>
      <c r="B9992" s="4"/>
      <c r="C9992" s="3"/>
      <c r="D9992" s="3">
        <f>2500</f>
        <v>2500</v>
      </c>
      <c r="E9992" s="3"/>
      <c r="F9992" s="3">
        <f>E9992*D9992*2*PI()/60/550</f>
        <v>0</v>
      </c>
    </row>
    <row r="9993" spans="1:6" x14ac:dyDescent="0.3">
      <c r="A9993" s="3"/>
      <c r="B9993" s="4"/>
      <c r="C9993" s="3"/>
      <c r="D9993" s="3">
        <f>2600</f>
        <v>2600</v>
      </c>
      <c r="E9993" s="3"/>
      <c r="F9993" s="3">
        <f t="shared" ref="F9993:F10037" si="386">E9993*D9993*2*PI()/60/550</f>
        <v>0</v>
      </c>
    </row>
    <row r="9994" spans="1:6" x14ac:dyDescent="0.3">
      <c r="A9994" s="3"/>
      <c r="B9994" s="4"/>
      <c r="C9994" s="3"/>
      <c r="D9994" s="3">
        <f t="shared" ref="D9994:D10037" si="387">D9993+100</f>
        <v>2700</v>
      </c>
      <c r="E9994" s="3"/>
      <c r="F9994" s="3">
        <f t="shared" si="386"/>
        <v>0</v>
      </c>
    </row>
    <row r="9995" spans="1:6" x14ac:dyDescent="0.3">
      <c r="A9995" s="3"/>
      <c r="B9995" s="4"/>
      <c r="C9995" s="3"/>
      <c r="D9995" s="3">
        <f t="shared" si="387"/>
        <v>2800</v>
      </c>
      <c r="E9995" s="3"/>
      <c r="F9995" s="3">
        <f t="shared" si="386"/>
        <v>0</v>
      </c>
    </row>
    <row r="9996" spans="1:6" x14ac:dyDescent="0.3">
      <c r="A9996" s="3"/>
      <c r="B9996" s="4"/>
      <c r="C9996" s="3"/>
      <c r="D9996" s="3">
        <f t="shared" si="387"/>
        <v>2900</v>
      </c>
      <c r="E9996" s="3"/>
      <c r="F9996" s="3">
        <f t="shared" si="386"/>
        <v>0</v>
      </c>
    </row>
    <row r="9997" spans="1:6" x14ac:dyDescent="0.3">
      <c r="A9997" s="3"/>
      <c r="B9997" s="4"/>
      <c r="C9997" s="3"/>
      <c r="D9997" s="3">
        <f>D9996+100</f>
        <v>3000</v>
      </c>
      <c r="E9997" s="3"/>
      <c r="F9997" s="3">
        <f t="shared" si="386"/>
        <v>0</v>
      </c>
    </row>
    <row r="9998" spans="1:6" x14ac:dyDescent="0.3">
      <c r="A9998" s="3"/>
      <c r="B9998" s="4"/>
      <c r="C9998" s="3"/>
      <c r="D9998" s="3">
        <f t="shared" si="387"/>
        <v>3100</v>
      </c>
      <c r="E9998" s="3"/>
      <c r="F9998" s="3">
        <f t="shared" si="386"/>
        <v>0</v>
      </c>
    </row>
    <row r="9999" spans="1:6" x14ac:dyDescent="0.3">
      <c r="A9999" s="3"/>
      <c r="B9999" s="4"/>
      <c r="C9999" s="3"/>
      <c r="D9999" s="3">
        <f t="shared" si="387"/>
        <v>3200</v>
      </c>
      <c r="E9999" s="3"/>
      <c r="F9999" s="3">
        <f t="shared" si="386"/>
        <v>0</v>
      </c>
    </row>
    <row r="10000" spans="1:6" x14ac:dyDescent="0.3">
      <c r="A10000" s="3"/>
      <c r="B10000" s="4"/>
      <c r="C10000" s="3"/>
      <c r="D10000" s="3">
        <f t="shared" si="387"/>
        <v>3300</v>
      </c>
      <c r="E10000" s="3"/>
      <c r="F10000" s="3">
        <f t="shared" si="386"/>
        <v>0</v>
      </c>
    </row>
    <row r="10001" spans="1:6" x14ac:dyDescent="0.3">
      <c r="A10001" s="3"/>
      <c r="B10001" s="4"/>
      <c r="C10001" s="3"/>
      <c r="D10001" s="3">
        <f t="shared" si="387"/>
        <v>3400</v>
      </c>
      <c r="E10001" s="3"/>
      <c r="F10001" s="3">
        <f t="shared" si="386"/>
        <v>0</v>
      </c>
    </row>
    <row r="10002" spans="1:6" x14ac:dyDescent="0.3">
      <c r="A10002" s="3"/>
      <c r="B10002" s="4"/>
      <c r="C10002" s="3"/>
      <c r="D10002" s="3">
        <f t="shared" si="387"/>
        <v>3500</v>
      </c>
      <c r="E10002" s="3">
        <v>523</v>
      </c>
      <c r="F10002" s="3">
        <f t="shared" si="386"/>
        <v>348.52638499370408</v>
      </c>
    </row>
    <row r="10003" spans="1:6" x14ac:dyDescent="0.3">
      <c r="A10003" s="3"/>
      <c r="B10003" s="4"/>
      <c r="C10003" s="3"/>
      <c r="D10003" s="3">
        <f t="shared" si="387"/>
        <v>3600</v>
      </c>
      <c r="E10003" s="3"/>
      <c r="F10003" s="3">
        <f t="shared" si="386"/>
        <v>0</v>
      </c>
    </row>
    <row r="10004" spans="1:6" x14ac:dyDescent="0.3">
      <c r="A10004" s="3"/>
      <c r="B10004" s="4"/>
      <c r="C10004" s="3"/>
      <c r="D10004" s="3">
        <f t="shared" si="387"/>
        <v>3700</v>
      </c>
      <c r="E10004" s="3">
        <v>523</v>
      </c>
      <c r="F10004" s="3">
        <f t="shared" si="386"/>
        <v>368.44217842191563</v>
      </c>
    </row>
    <row r="10005" spans="1:6" x14ac:dyDescent="0.3">
      <c r="A10005" s="3"/>
      <c r="B10005" s="4"/>
      <c r="C10005" s="3"/>
      <c r="D10005" s="3">
        <f t="shared" si="387"/>
        <v>3800</v>
      </c>
      <c r="E10005" s="3"/>
      <c r="F10005" s="3">
        <f t="shared" si="386"/>
        <v>0</v>
      </c>
    </row>
    <row r="10006" spans="1:6" x14ac:dyDescent="0.3">
      <c r="A10006" s="3"/>
      <c r="B10006" s="4"/>
      <c r="C10006" s="3"/>
      <c r="D10006" s="3">
        <f t="shared" si="387"/>
        <v>3900</v>
      </c>
      <c r="E10006" s="3"/>
      <c r="F10006" s="3">
        <f t="shared" si="386"/>
        <v>0</v>
      </c>
    </row>
    <row r="10007" spans="1:6" x14ac:dyDescent="0.3">
      <c r="A10007" s="3"/>
      <c r="B10007" s="4"/>
      <c r="C10007" s="3"/>
      <c r="D10007" s="3">
        <f t="shared" si="387"/>
        <v>4000</v>
      </c>
      <c r="E10007" s="3">
        <v>512</v>
      </c>
      <c r="F10007" s="3">
        <f t="shared" si="386"/>
        <v>389.93828815466037</v>
      </c>
    </row>
    <row r="10008" spans="1:6" x14ac:dyDescent="0.3">
      <c r="A10008" s="3"/>
      <c r="B10008" s="4"/>
      <c r="C10008" s="3"/>
      <c r="D10008" s="3">
        <f t="shared" si="387"/>
        <v>4100</v>
      </c>
      <c r="E10008" s="3"/>
      <c r="F10008" s="3">
        <f t="shared" si="386"/>
        <v>0</v>
      </c>
    </row>
    <row r="10009" spans="1:6" x14ac:dyDescent="0.3">
      <c r="A10009" s="3"/>
      <c r="B10009" s="4"/>
      <c r="C10009" s="3"/>
      <c r="D10009" s="3">
        <f t="shared" si="387"/>
        <v>4200</v>
      </c>
      <c r="E10009" s="3"/>
      <c r="F10009" s="3">
        <f t="shared" si="386"/>
        <v>0</v>
      </c>
    </row>
    <row r="10010" spans="1:6" x14ac:dyDescent="0.3">
      <c r="A10010" s="3"/>
      <c r="B10010" s="4"/>
      <c r="C10010" s="3"/>
      <c r="D10010" s="3">
        <f t="shared" si="387"/>
        <v>4300</v>
      </c>
      <c r="E10010" s="3"/>
      <c r="F10010" s="3">
        <f t="shared" si="386"/>
        <v>0</v>
      </c>
    </row>
    <row r="10011" spans="1:6" x14ac:dyDescent="0.3">
      <c r="A10011" s="3"/>
      <c r="B10011" s="4"/>
      <c r="C10011" s="3"/>
      <c r="D10011" s="3">
        <f t="shared" si="387"/>
        <v>4400</v>
      </c>
      <c r="E10011" s="3"/>
      <c r="F10011" s="3">
        <f t="shared" si="386"/>
        <v>0</v>
      </c>
    </row>
    <row r="10012" spans="1:6" x14ac:dyDescent="0.3">
      <c r="A10012" s="3"/>
      <c r="B10012" s="4"/>
      <c r="C10012" s="3"/>
      <c r="D10012" s="3">
        <f t="shared" si="387"/>
        <v>4500</v>
      </c>
      <c r="E10012" s="3">
        <v>511</v>
      </c>
      <c r="F10012" s="3">
        <f t="shared" si="386"/>
        <v>437.8237761775593</v>
      </c>
    </row>
    <row r="10013" spans="1:6" x14ac:dyDescent="0.3">
      <c r="A10013" s="3"/>
      <c r="B10013" s="4"/>
      <c r="C10013" s="3"/>
      <c r="D10013" s="3">
        <f t="shared" si="387"/>
        <v>4600</v>
      </c>
      <c r="E10013" s="3"/>
      <c r="F10013" s="3">
        <f t="shared" si="386"/>
        <v>0</v>
      </c>
    </row>
    <row r="10014" spans="1:6" x14ac:dyDescent="0.3">
      <c r="A10014" s="3"/>
      <c r="B10014" s="4"/>
      <c r="C10014" s="3"/>
      <c r="D10014" s="3">
        <f t="shared" si="387"/>
        <v>4700</v>
      </c>
      <c r="E10014" s="3"/>
      <c r="F10014" s="3">
        <f t="shared" si="386"/>
        <v>0</v>
      </c>
    </row>
    <row r="10015" spans="1:6" x14ac:dyDescent="0.3">
      <c r="A10015" s="3"/>
      <c r="B10015" s="4"/>
      <c r="C10015" s="3"/>
      <c r="D10015" s="3">
        <f t="shared" si="387"/>
        <v>4800</v>
      </c>
      <c r="E10015" s="3"/>
      <c r="F10015" s="3">
        <f t="shared" si="386"/>
        <v>0</v>
      </c>
    </row>
    <row r="10016" spans="1:6" x14ac:dyDescent="0.3">
      <c r="A10016" s="3"/>
      <c r="B10016" s="4"/>
      <c r="C10016" s="3"/>
      <c r="D10016" s="3">
        <f t="shared" si="387"/>
        <v>4900</v>
      </c>
      <c r="E10016" s="3"/>
      <c r="F10016" s="3">
        <f t="shared" si="386"/>
        <v>0</v>
      </c>
    </row>
    <row r="10017" spans="1:6" x14ac:dyDescent="0.3">
      <c r="A10017" s="3"/>
      <c r="B10017" s="4"/>
      <c r="C10017" s="3"/>
      <c r="D10017" s="3">
        <f t="shared" si="387"/>
        <v>5000</v>
      </c>
      <c r="E10017" s="3">
        <v>515</v>
      </c>
      <c r="F10017" s="3">
        <f t="shared" si="386"/>
        <v>490.27885351477073</v>
      </c>
    </row>
    <row r="10018" spans="1:6" x14ac:dyDescent="0.3">
      <c r="A10018" s="3"/>
      <c r="B10018" s="4"/>
      <c r="C10018" s="3"/>
      <c r="D10018" s="3">
        <f t="shared" si="387"/>
        <v>5100</v>
      </c>
      <c r="E10018" s="3"/>
      <c r="F10018" s="3">
        <f t="shared" si="386"/>
        <v>0</v>
      </c>
    </row>
    <row r="10019" spans="1:6" x14ac:dyDescent="0.3">
      <c r="A10019" s="3"/>
      <c r="B10019" s="4"/>
      <c r="C10019" s="3"/>
      <c r="D10019" s="3">
        <f t="shared" si="387"/>
        <v>5200</v>
      </c>
      <c r="E10019" s="3"/>
      <c r="F10019" s="3">
        <f t="shared" si="386"/>
        <v>0</v>
      </c>
    </row>
    <row r="10020" spans="1:6" x14ac:dyDescent="0.3">
      <c r="A10020" s="3"/>
      <c r="B10020" s="4"/>
      <c r="C10020" s="3"/>
      <c r="D10020" s="3">
        <f t="shared" si="387"/>
        <v>5300</v>
      </c>
      <c r="E10020" s="3"/>
      <c r="F10020" s="3">
        <f t="shared" si="386"/>
        <v>0</v>
      </c>
    </row>
    <row r="10021" spans="1:6" x14ac:dyDescent="0.3">
      <c r="A10021" s="3"/>
      <c r="B10021" s="4"/>
      <c r="C10021" s="3"/>
      <c r="D10021" s="3">
        <f t="shared" si="387"/>
        <v>5400</v>
      </c>
      <c r="E10021" s="3"/>
      <c r="F10021" s="3">
        <f t="shared" si="386"/>
        <v>0</v>
      </c>
    </row>
    <row r="10022" spans="1:6" x14ac:dyDescent="0.3">
      <c r="A10022" s="3"/>
      <c r="B10022" s="4"/>
      <c r="C10022" s="3"/>
      <c r="D10022" s="3">
        <f t="shared" si="387"/>
        <v>5500</v>
      </c>
      <c r="E10022" s="3">
        <v>484</v>
      </c>
      <c r="F10022" s="3">
        <f t="shared" si="386"/>
        <v>506.84361477915326</v>
      </c>
    </row>
    <row r="10023" spans="1:6" x14ac:dyDescent="0.3">
      <c r="A10023" s="3"/>
      <c r="B10023" s="4"/>
      <c r="C10023" s="3"/>
      <c r="D10023" s="3">
        <f t="shared" si="387"/>
        <v>5600</v>
      </c>
      <c r="E10023" s="3"/>
      <c r="F10023" s="3">
        <f t="shared" si="386"/>
        <v>0</v>
      </c>
    </row>
    <row r="10024" spans="1:6" x14ac:dyDescent="0.3">
      <c r="A10024" s="3"/>
      <c r="B10024" s="4"/>
      <c r="C10024" s="3"/>
      <c r="D10024" s="3">
        <f t="shared" si="387"/>
        <v>5700</v>
      </c>
      <c r="E10024" s="3"/>
      <c r="F10024" s="3">
        <f t="shared" si="386"/>
        <v>0</v>
      </c>
    </row>
    <row r="10025" spans="1:6" x14ac:dyDescent="0.3">
      <c r="A10025" s="3"/>
      <c r="B10025" s="4"/>
      <c r="C10025" s="3"/>
      <c r="D10025" s="3">
        <f t="shared" si="387"/>
        <v>5800</v>
      </c>
      <c r="E10025" s="3"/>
      <c r="F10025" s="3">
        <f t="shared" si="386"/>
        <v>0</v>
      </c>
    </row>
    <row r="10026" spans="1:6" x14ac:dyDescent="0.3">
      <c r="A10026" s="3"/>
      <c r="B10026" s="4"/>
      <c r="C10026" s="3"/>
      <c r="D10026" s="3">
        <f t="shared" si="387"/>
        <v>5900</v>
      </c>
      <c r="E10026" s="3"/>
      <c r="F10026" s="3">
        <f t="shared" si="386"/>
        <v>0</v>
      </c>
    </row>
    <row r="10027" spans="1:6" x14ac:dyDescent="0.3">
      <c r="A10027" s="3"/>
      <c r="B10027" s="4"/>
      <c r="C10027" s="3"/>
      <c r="D10027" s="3">
        <f t="shared" si="387"/>
        <v>6000</v>
      </c>
      <c r="E10027" s="3">
        <v>473</v>
      </c>
      <c r="F10027" s="3">
        <f t="shared" si="386"/>
        <v>540.3539364174444</v>
      </c>
    </row>
    <row r="10028" spans="1:6" x14ac:dyDescent="0.3">
      <c r="A10028" s="3"/>
      <c r="B10028" s="4"/>
      <c r="C10028" s="3"/>
      <c r="D10028" s="3">
        <f t="shared" si="387"/>
        <v>6100</v>
      </c>
      <c r="E10028" s="3"/>
      <c r="F10028" s="3">
        <f t="shared" si="386"/>
        <v>0</v>
      </c>
    </row>
    <row r="10029" spans="1:6" x14ac:dyDescent="0.3">
      <c r="A10029" s="3"/>
      <c r="B10029" s="4"/>
      <c r="C10029" s="3"/>
      <c r="D10029" s="3">
        <f t="shared" si="387"/>
        <v>6200</v>
      </c>
      <c r="E10029" s="3"/>
      <c r="F10029" s="3">
        <f t="shared" si="386"/>
        <v>0</v>
      </c>
    </row>
    <row r="10030" spans="1:6" x14ac:dyDescent="0.3">
      <c r="A10030" s="3"/>
      <c r="B10030" s="4"/>
      <c r="C10030" s="3"/>
      <c r="D10030" s="3">
        <f t="shared" si="387"/>
        <v>6300</v>
      </c>
      <c r="E10030" s="3"/>
      <c r="F10030" s="3">
        <f t="shared" si="386"/>
        <v>0</v>
      </c>
    </row>
    <row r="10031" spans="1:6" x14ac:dyDescent="0.3">
      <c r="A10031" s="3"/>
      <c r="B10031" s="4"/>
      <c r="C10031" s="3"/>
      <c r="D10031" s="3">
        <f t="shared" si="387"/>
        <v>6400</v>
      </c>
      <c r="E10031" s="3"/>
      <c r="F10031" s="3">
        <f t="shared" si="386"/>
        <v>0</v>
      </c>
    </row>
    <row r="10032" spans="1:6" x14ac:dyDescent="0.3">
      <c r="A10032" s="3"/>
      <c r="B10032" s="4"/>
      <c r="C10032" s="3"/>
      <c r="D10032" s="3">
        <f t="shared" si="387"/>
        <v>6500</v>
      </c>
      <c r="E10032" s="3"/>
      <c r="F10032" s="3">
        <f t="shared" si="386"/>
        <v>0</v>
      </c>
    </row>
    <row r="10033" spans="1:6" x14ac:dyDescent="0.3">
      <c r="A10033" s="3"/>
      <c r="B10033" s="4"/>
      <c r="C10033" s="3"/>
      <c r="D10033" s="3">
        <f t="shared" si="387"/>
        <v>6600</v>
      </c>
      <c r="E10033" s="3"/>
      <c r="F10033" s="3">
        <f t="shared" si="386"/>
        <v>0</v>
      </c>
    </row>
    <row r="10034" spans="1:6" x14ac:dyDescent="0.3">
      <c r="A10034" s="3"/>
      <c r="B10034" s="4"/>
      <c r="C10034" s="3"/>
      <c r="D10034" s="3">
        <f t="shared" si="387"/>
        <v>6700</v>
      </c>
      <c r="E10034" s="3"/>
      <c r="F10034" s="3">
        <f t="shared" si="386"/>
        <v>0</v>
      </c>
    </row>
    <row r="10035" spans="1:6" x14ac:dyDescent="0.3">
      <c r="A10035" s="3"/>
      <c r="B10035" s="4"/>
      <c r="C10035" s="3"/>
      <c r="D10035" s="3">
        <f t="shared" si="387"/>
        <v>6800</v>
      </c>
      <c r="E10035" s="3"/>
      <c r="F10035" s="3">
        <f t="shared" si="386"/>
        <v>0</v>
      </c>
    </row>
    <row r="10036" spans="1:6" x14ac:dyDescent="0.3">
      <c r="A10036" s="3"/>
      <c r="B10036" s="4"/>
      <c r="C10036" s="3"/>
      <c r="D10036" s="3">
        <f t="shared" si="387"/>
        <v>6900</v>
      </c>
      <c r="E10036" s="3"/>
      <c r="F10036" s="3">
        <f t="shared" si="386"/>
        <v>0</v>
      </c>
    </row>
    <row r="10037" spans="1:6" x14ac:dyDescent="0.3">
      <c r="A10037" s="3"/>
      <c r="B10037" s="4"/>
      <c r="C10037" s="3"/>
      <c r="D10037" s="3">
        <f t="shared" si="387"/>
        <v>7000</v>
      </c>
      <c r="E10037" s="3"/>
      <c r="F10037" s="3">
        <f t="shared" si="386"/>
        <v>0</v>
      </c>
    </row>
    <row r="10038" spans="1:6" x14ac:dyDescent="0.3">
      <c r="A10038" s="3"/>
      <c r="B10038" s="4" t="s">
        <v>212</v>
      </c>
      <c r="C10038" s="3" t="s">
        <v>218</v>
      </c>
      <c r="D10038" s="3" t="s">
        <v>272</v>
      </c>
      <c r="E10038" s="3">
        <v>4</v>
      </c>
    </row>
    <row r="10039" spans="1:6" x14ac:dyDescent="0.3">
      <c r="A10039" s="3"/>
      <c r="B10039" s="4"/>
      <c r="C10039" s="3">
        <v>9.5</v>
      </c>
      <c r="D10039" s="3" t="s">
        <v>273</v>
      </c>
      <c r="E10039" s="3">
        <v>4.5</v>
      </c>
    </row>
    <row r="10040" spans="1:6" x14ac:dyDescent="0.3">
      <c r="A10040" s="3"/>
      <c r="B10040" s="4"/>
      <c r="C10040" s="3"/>
      <c r="D10040" s="4" t="s">
        <v>274</v>
      </c>
      <c r="E10040" s="3">
        <v>2.2999999999999998</v>
      </c>
    </row>
    <row r="10041" spans="1:6" x14ac:dyDescent="0.3">
      <c r="A10041" s="3"/>
      <c r="B10041" s="4"/>
      <c r="C10041" s="3"/>
      <c r="D10041" s="4" t="s">
        <v>275</v>
      </c>
      <c r="E10041" s="3">
        <v>236</v>
      </c>
    </row>
    <row r="10042" spans="1:6" x14ac:dyDescent="0.3">
      <c r="A10042" s="3"/>
      <c r="B10042" s="4"/>
      <c r="C10042" s="3"/>
      <c r="D10042" s="4" t="s">
        <v>276</v>
      </c>
      <c r="E10042" s="3">
        <v>0.55300000000000005</v>
      </c>
    </row>
    <row r="10043" spans="1:6" ht="28.8" x14ac:dyDescent="0.3">
      <c r="A10043" s="3"/>
      <c r="B10043" s="4"/>
      <c r="C10043" s="3"/>
      <c r="D10043" s="4" t="s">
        <v>277</v>
      </c>
      <c r="E10043" s="3">
        <v>509</v>
      </c>
    </row>
    <row r="10044" spans="1:6" x14ac:dyDescent="0.3">
      <c r="A10044" s="3"/>
      <c r="B10044" s="4"/>
      <c r="C10044" s="3"/>
      <c r="D10044" s="3">
        <f>2500</f>
        <v>2500</v>
      </c>
      <c r="E10044" s="3"/>
      <c r="F10044" s="3">
        <f>E10044*D10044*2*PI()/60/550</f>
        <v>0</v>
      </c>
    </row>
    <row r="10045" spans="1:6" x14ac:dyDescent="0.3">
      <c r="A10045" s="3"/>
      <c r="B10045" s="4"/>
      <c r="C10045" s="3"/>
      <c r="D10045" s="3">
        <f>2600</f>
        <v>2600</v>
      </c>
      <c r="E10045" s="3"/>
      <c r="F10045" s="3">
        <f t="shared" ref="F10045:F10089" si="388">E10045*D10045*2*PI()/60/550</f>
        <v>0</v>
      </c>
    </row>
    <row r="10046" spans="1:6" x14ac:dyDescent="0.3">
      <c r="A10046" s="3"/>
      <c r="B10046" s="4"/>
      <c r="C10046" s="3"/>
      <c r="D10046" s="3">
        <f t="shared" ref="D10046:D10089" si="389">D10045+100</f>
        <v>2700</v>
      </c>
      <c r="E10046" s="3"/>
      <c r="F10046" s="3">
        <f t="shared" si="388"/>
        <v>0</v>
      </c>
    </row>
    <row r="10047" spans="1:6" x14ac:dyDescent="0.3">
      <c r="A10047" s="3"/>
      <c r="B10047" s="4"/>
      <c r="C10047" s="3"/>
      <c r="D10047" s="3">
        <f t="shared" si="389"/>
        <v>2800</v>
      </c>
      <c r="E10047" s="3"/>
      <c r="F10047" s="3">
        <f t="shared" si="388"/>
        <v>0</v>
      </c>
    </row>
    <row r="10048" spans="1:6" x14ac:dyDescent="0.3">
      <c r="A10048" s="3"/>
      <c r="B10048" s="4"/>
      <c r="C10048" s="3"/>
      <c r="D10048" s="3">
        <f t="shared" si="389"/>
        <v>2900</v>
      </c>
      <c r="E10048" s="3"/>
      <c r="F10048" s="3">
        <f t="shared" si="388"/>
        <v>0</v>
      </c>
    </row>
    <row r="10049" spans="1:6" x14ac:dyDescent="0.3">
      <c r="A10049" s="3"/>
      <c r="B10049" s="4"/>
      <c r="C10049" s="3"/>
      <c r="D10049" s="3">
        <f>D10048+100</f>
        <v>3000</v>
      </c>
      <c r="E10049" s="3"/>
      <c r="F10049" s="3">
        <f t="shared" si="388"/>
        <v>0</v>
      </c>
    </row>
    <row r="10050" spans="1:6" x14ac:dyDescent="0.3">
      <c r="A10050" s="3"/>
      <c r="B10050" s="4"/>
      <c r="C10050" s="3"/>
      <c r="D10050" s="3">
        <f t="shared" si="389"/>
        <v>3100</v>
      </c>
      <c r="E10050" s="3"/>
      <c r="F10050" s="3">
        <f t="shared" si="388"/>
        <v>0</v>
      </c>
    </row>
    <row r="10051" spans="1:6" x14ac:dyDescent="0.3">
      <c r="A10051" s="3"/>
      <c r="B10051" s="4"/>
      <c r="C10051" s="3"/>
      <c r="D10051" s="3">
        <f t="shared" si="389"/>
        <v>3200</v>
      </c>
      <c r="E10051" s="3"/>
      <c r="F10051" s="3">
        <f t="shared" si="388"/>
        <v>0</v>
      </c>
    </row>
    <row r="10052" spans="1:6" x14ac:dyDescent="0.3">
      <c r="A10052" s="3"/>
      <c r="B10052" s="4"/>
      <c r="C10052" s="3"/>
      <c r="D10052" s="3">
        <f t="shared" si="389"/>
        <v>3300</v>
      </c>
      <c r="E10052" s="3"/>
      <c r="F10052" s="3">
        <f t="shared" si="388"/>
        <v>0</v>
      </c>
    </row>
    <row r="10053" spans="1:6" x14ac:dyDescent="0.3">
      <c r="A10053" s="3"/>
      <c r="B10053" s="4"/>
      <c r="C10053" s="3"/>
      <c r="D10053" s="3">
        <f t="shared" si="389"/>
        <v>3400</v>
      </c>
      <c r="E10053" s="3"/>
      <c r="F10053" s="3">
        <f t="shared" si="388"/>
        <v>0</v>
      </c>
    </row>
    <row r="10054" spans="1:6" x14ac:dyDescent="0.3">
      <c r="A10054" s="3"/>
      <c r="B10054" s="4"/>
      <c r="C10054" s="3"/>
      <c r="D10054" s="3">
        <f t="shared" si="389"/>
        <v>3500</v>
      </c>
      <c r="E10054" s="3">
        <v>621</v>
      </c>
      <c r="F10054" s="3">
        <f t="shared" si="388"/>
        <v>413.83343227741909</v>
      </c>
    </row>
    <row r="10055" spans="1:6" x14ac:dyDescent="0.3">
      <c r="A10055" s="3"/>
      <c r="B10055" s="4"/>
      <c r="C10055" s="3"/>
      <c r="D10055" s="3">
        <f t="shared" si="389"/>
        <v>3600</v>
      </c>
      <c r="E10055" s="3"/>
      <c r="F10055" s="3">
        <f t="shared" si="388"/>
        <v>0</v>
      </c>
    </row>
    <row r="10056" spans="1:6" x14ac:dyDescent="0.3">
      <c r="A10056" s="3"/>
      <c r="B10056" s="4"/>
      <c r="C10056" s="3"/>
      <c r="D10056" s="3">
        <f t="shared" si="389"/>
        <v>3700</v>
      </c>
      <c r="E10056" s="3"/>
      <c r="F10056" s="3">
        <f t="shared" si="388"/>
        <v>0</v>
      </c>
    </row>
    <row r="10057" spans="1:6" x14ac:dyDescent="0.3">
      <c r="A10057" s="3"/>
      <c r="B10057" s="4"/>
      <c r="C10057" s="3"/>
      <c r="D10057" s="3">
        <f t="shared" si="389"/>
        <v>3800</v>
      </c>
      <c r="E10057" s="3"/>
      <c r="F10057" s="3">
        <f t="shared" si="388"/>
        <v>0</v>
      </c>
    </row>
    <row r="10058" spans="1:6" x14ac:dyDescent="0.3">
      <c r="A10058" s="3"/>
      <c r="B10058" s="4"/>
      <c r="C10058" s="3"/>
      <c r="D10058" s="3">
        <f t="shared" si="389"/>
        <v>3900</v>
      </c>
      <c r="E10058" s="3"/>
      <c r="F10058" s="3">
        <f t="shared" si="388"/>
        <v>0</v>
      </c>
    </row>
    <row r="10059" spans="1:6" x14ac:dyDescent="0.3">
      <c r="A10059" s="3"/>
      <c r="B10059" s="4"/>
      <c r="C10059" s="3"/>
      <c r="D10059" s="3">
        <f t="shared" si="389"/>
        <v>4000</v>
      </c>
      <c r="E10059" s="3">
        <v>622</v>
      </c>
      <c r="F10059" s="3">
        <f t="shared" si="388"/>
        <v>473.71409225038821</v>
      </c>
    </row>
    <row r="10060" spans="1:6" x14ac:dyDescent="0.3">
      <c r="A10060" s="3"/>
      <c r="B10060" s="4"/>
      <c r="C10060" s="3"/>
      <c r="D10060" s="3">
        <f t="shared" si="389"/>
        <v>4100</v>
      </c>
      <c r="E10060" s="3"/>
      <c r="F10060" s="3">
        <f t="shared" si="388"/>
        <v>0</v>
      </c>
    </row>
    <row r="10061" spans="1:6" x14ac:dyDescent="0.3">
      <c r="A10061" s="3"/>
      <c r="B10061" s="4"/>
      <c r="C10061" s="3"/>
      <c r="D10061" s="3">
        <f t="shared" si="389"/>
        <v>4200</v>
      </c>
      <c r="E10061" s="3"/>
      <c r="F10061" s="3">
        <f t="shared" si="388"/>
        <v>0</v>
      </c>
    </row>
    <row r="10062" spans="1:6" x14ac:dyDescent="0.3">
      <c r="A10062" s="3"/>
      <c r="B10062" s="4"/>
      <c r="C10062" s="3"/>
      <c r="D10062" s="3">
        <f t="shared" si="389"/>
        <v>4300</v>
      </c>
      <c r="E10062" s="3"/>
      <c r="F10062" s="3">
        <f t="shared" si="388"/>
        <v>0</v>
      </c>
    </row>
    <row r="10063" spans="1:6" x14ac:dyDescent="0.3">
      <c r="A10063" s="3"/>
      <c r="B10063" s="4"/>
      <c r="C10063" s="3"/>
      <c r="D10063" s="3">
        <f t="shared" si="389"/>
        <v>4400</v>
      </c>
      <c r="E10063" s="3"/>
      <c r="F10063" s="3">
        <f t="shared" si="388"/>
        <v>0</v>
      </c>
    </row>
    <row r="10064" spans="1:6" x14ac:dyDescent="0.3">
      <c r="A10064" s="3"/>
      <c r="B10064" s="4"/>
      <c r="C10064" s="3"/>
      <c r="D10064" s="3">
        <f t="shared" si="389"/>
        <v>4500</v>
      </c>
      <c r="E10064" s="3">
        <v>624</v>
      </c>
      <c r="F10064" s="3">
        <f t="shared" si="388"/>
        <v>534.64194977455384</v>
      </c>
    </row>
    <row r="10065" spans="1:6" x14ac:dyDescent="0.3">
      <c r="A10065" s="3"/>
      <c r="B10065" s="4"/>
      <c r="C10065" s="3"/>
      <c r="D10065" s="3">
        <f t="shared" si="389"/>
        <v>4600</v>
      </c>
      <c r="E10065" s="3">
        <v>626</v>
      </c>
      <c r="F10065" s="3">
        <f t="shared" si="388"/>
        <v>548.27455789558599</v>
      </c>
    </row>
    <row r="10066" spans="1:6" x14ac:dyDescent="0.3">
      <c r="A10066" s="3"/>
      <c r="B10066" s="4"/>
      <c r="C10066" s="3"/>
      <c r="D10066" s="3">
        <f t="shared" si="389"/>
        <v>4700</v>
      </c>
      <c r="E10066" s="3"/>
      <c r="F10066" s="3">
        <f t="shared" si="388"/>
        <v>0</v>
      </c>
    </row>
    <row r="10067" spans="1:6" x14ac:dyDescent="0.3">
      <c r="A10067" s="3"/>
      <c r="B10067" s="4"/>
      <c r="C10067" s="3"/>
      <c r="D10067" s="3">
        <f t="shared" si="389"/>
        <v>4800</v>
      </c>
      <c r="E10067" s="3"/>
      <c r="F10067" s="3">
        <f t="shared" si="388"/>
        <v>0</v>
      </c>
    </row>
    <row r="10068" spans="1:6" x14ac:dyDescent="0.3">
      <c r="A10068" s="3"/>
      <c r="B10068" s="4"/>
      <c r="C10068" s="3"/>
      <c r="D10068" s="3">
        <f t="shared" si="389"/>
        <v>4900</v>
      </c>
      <c r="E10068" s="3"/>
      <c r="F10068" s="3">
        <f t="shared" si="388"/>
        <v>0</v>
      </c>
    </row>
    <row r="10069" spans="1:6" x14ac:dyDescent="0.3">
      <c r="A10069" s="3"/>
      <c r="B10069" s="4"/>
      <c r="C10069" s="3"/>
      <c r="D10069" s="3">
        <f t="shared" si="389"/>
        <v>5000</v>
      </c>
      <c r="E10069" s="3">
        <v>608</v>
      </c>
      <c r="F10069" s="3">
        <f t="shared" si="388"/>
        <v>578.81464647957398</v>
      </c>
    </row>
    <row r="10070" spans="1:6" x14ac:dyDescent="0.3">
      <c r="A10070" s="3"/>
      <c r="B10070" s="4"/>
      <c r="C10070" s="3"/>
      <c r="D10070" s="3">
        <f t="shared" si="389"/>
        <v>5100</v>
      </c>
      <c r="E10070" s="3"/>
      <c r="F10070" s="3">
        <f t="shared" si="388"/>
        <v>0</v>
      </c>
    </row>
    <row r="10071" spans="1:6" x14ac:dyDescent="0.3">
      <c r="A10071" s="3"/>
      <c r="B10071" s="4"/>
      <c r="C10071" s="3"/>
      <c r="D10071" s="3">
        <f t="shared" si="389"/>
        <v>5200</v>
      </c>
      <c r="E10071" s="3"/>
      <c r="F10071" s="3">
        <f t="shared" si="388"/>
        <v>0</v>
      </c>
    </row>
    <row r="10072" spans="1:6" x14ac:dyDescent="0.3">
      <c r="A10072" s="3"/>
      <c r="B10072" s="4"/>
      <c r="C10072" s="3"/>
      <c r="D10072" s="3">
        <f t="shared" si="389"/>
        <v>5300</v>
      </c>
      <c r="E10072" s="3"/>
      <c r="F10072" s="3">
        <f t="shared" si="388"/>
        <v>0</v>
      </c>
    </row>
    <row r="10073" spans="1:6" x14ac:dyDescent="0.3">
      <c r="A10073" s="3"/>
      <c r="B10073" s="4"/>
      <c r="C10073" s="3"/>
      <c r="D10073" s="3">
        <f t="shared" si="389"/>
        <v>5400</v>
      </c>
      <c r="E10073" s="3"/>
      <c r="F10073" s="3">
        <f t="shared" si="388"/>
        <v>0</v>
      </c>
    </row>
    <row r="10074" spans="1:6" x14ac:dyDescent="0.3">
      <c r="A10074" s="3"/>
      <c r="B10074" s="4"/>
      <c r="C10074" s="3"/>
      <c r="D10074" s="3">
        <f t="shared" si="389"/>
        <v>5500</v>
      </c>
      <c r="E10074" s="3">
        <v>552</v>
      </c>
      <c r="F10074" s="3">
        <f t="shared" si="388"/>
        <v>578.0530482605219</v>
      </c>
    </row>
    <row r="10075" spans="1:6" x14ac:dyDescent="0.3">
      <c r="A10075" s="3"/>
      <c r="B10075" s="4"/>
      <c r="C10075" s="3"/>
      <c r="D10075" s="3">
        <f t="shared" si="389"/>
        <v>5600</v>
      </c>
      <c r="E10075" s="3"/>
      <c r="F10075" s="3">
        <f t="shared" si="388"/>
        <v>0</v>
      </c>
    </row>
    <row r="10076" spans="1:6" x14ac:dyDescent="0.3">
      <c r="A10076" s="3"/>
      <c r="B10076" s="4"/>
      <c r="C10076" s="3"/>
      <c r="D10076" s="3">
        <f t="shared" si="389"/>
        <v>5700</v>
      </c>
      <c r="E10076" s="3"/>
      <c r="F10076" s="3">
        <f t="shared" si="388"/>
        <v>0</v>
      </c>
    </row>
    <row r="10077" spans="1:6" x14ac:dyDescent="0.3">
      <c r="A10077" s="3"/>
      <c r="B10077" s="4"/>
      <c r="C10077" s="3"/>
      <c r="D10077" s="3">
        <f t="shared" si="389"/>
        <v>5800</v>
      </c>
      <c r="E10077" s="3">
        <v>554</v>
      </c>
      <c r="F10077" s="3">
        <f t="shared" si="388"/>
        <v>611.79184936452873</v>
      </c>
    </row>
    <row r="10078" spans="1:6" x14ac:dyDescent="0.3">
      <c r="A10078" s="3"/>
      <c r="B10078" s="4"/>
      <c r="C10078" s="3"/>
      <c r="D10078" s="3">
        <f t="shared" si="389"/>
        <v>5900</v>
      </c>
      <c r="E10078" s="3"/>
      <c r="F10078" s="3">
        <f t="shared" si="388"/>
        <v>0</v>
      </c>
    </row>
    <row r="10079" spans="1:6" x14ac:dyDescent="0.3">
      <c r="A10079" s="3"/>
      <c r="B10079" s="4"/>
      <c r="C10079" s="3"/>
      <c r="D10079" s="3">
        <f t="shared" si="389"/>
        <v>6000</v>
      </c>
      <c r="E10079" s="3"/>
      <c r="F10079" s="3">
        <f t="shared" si="388"/>
        <v>0</v>
      </c>
    </row>
    <row r="10080" spans="1:6" x14ac:dyDescent="0.3">
      <c r="A10080" s="3"/>
      <c r="B10080" s="4"/>
      <c r="C10080" s="3"/>
      <c r="D10080" s="3">
        <f t="shared" si="389"/>
        <v>6100</v>
      </c>
      <c r="E10080" s="3"/>
      <c r="F10080" s="3">
        <f t="shared" si="388"/>
        <v>0</v>
      </c>
    </row>
    <row r="10081" spans="1:6" x14ac:dyDescent="0.3">
      <c r="A10081" s="3"/>
      <c r="B10081" s="4"/>
      <c r="C10081" s="3"/>
      <c r="D10081" s="3">
        <f t="shared" si="389"/>
        <v>6200</v>
      </c>
      <c r="E10081" s="3"/>
      <c r="F10081" s="3">
        <f t="shared" si="388"/>
        <v>0</v>
      </c>
    </row>
    <row r="10082" spans="1:6" x14ac:dyDescent="0.3">
      <c r="A10082" s="3"/>
      <c r="B10082" s="4"/>
      <c r="C10082" s="3"/>
      <c r="D10082" s="3">
        <f t="shared" si="389"/>
        <v>6300</v>
      </c>
      <c r="E10082" s="3"/>
      <c r="F10082" s="3">
        <f t="shared" si="388"/>
        <v>0</v>
      </c>
    </row>
    <row r="10083" spans="1:6" x14ac:dyDescent="0.3">
      <c r="A10083" s="3"/>
      <c r="B10083" s="4"/>
      <c r="C10083" s="3"/>
      <c r="D10083" s="3">
        <f t="shared" si="389"/>
        <v>6400</v>
      </c>
      <c r="E10083" s="3"/>
      <c r="F10083" s="3">
        <f t="shared" si="388"/>
        <v>0</v>
      </c>
    </row>
    <row r="10084" spans="1:6" x14ac:dyDescent="0.3">
      <c r="A10084" s="3"/>
      <c r="B10084" s="4"/>
      <c r="C10084" s="3"/>
      <c r="D10084" s="3">
        <f t="shared" si="389"/>
        <v>6500</v>
      </c>
      <c r="E10084" s="3"/>
      <c r="F10084" s="3">
        <f t="shared" si="388"/>
        <v>0</v>
      </c>
    </row>
    <row r="10085" spans="1:6" x14ac:dyDescent="0.3">
      <c r="A10085" s="3"/>
      <c r="B10085" s="4"/>
      <c r="C10085" s="3"/>
      <c r="D10085" s="3">
        <f t="shared" si="389"/>
        <v>6600</v>
      </c>
      <c r="E10085" s="3"/>
      <c r="F10085" s="3">
        <f t="shared" si="388"/>
        <v>0</v>
      </c>
    </row>
    <row r="10086" spans="1:6" x14ac:dyDescent="0.3">
      <c r="A10086" s="3"/>
      <c r="B10086" s="4"/>
      <c r="C10086" s="3"/>
      <c r="D10086" s="3">
        <f t="shared" si="389"/>
        <v>6700</v>
      </c>
      <c r="E10086" s="3"/>
      <c r="F10086" s="3">
        <f t="shared" si="388"/>
        <v>0</v>
      </c>
    </row>
    <row r="10087" spans="1:6" x14ac:dyDescent="0.3">
      <c r="A10087" s="3"/>
      <c r="B10087" s="4"/>
      <c r="C10087" s="3"/>
      <c r="D10087" s="3">
        <f t="shared" si="389"/>
        <v>6800</v>
      </c>
      <c r="E10087" s="3"/>
      <c r="F10087" s="3">
        <f t="shared" si="388"/>
        <v>0</v>
      </c>
    </row>
    <row r="10088" spans="1:6" x14ac:dyDescent="0.3">
      <c r="A10088" s="3"/>
      <c r="B10088" s="4"/>
      <c r="C10088" s="3"/>
      <c r="D10088" s="3">
        <f t="shared" si="389"/>
        <v>6900</v>
      </c>
      <c r="E10088" s="3"/>
      <c r="F10088" s="3">
        <f t="shared" si="388"/>
        <v>0</v>
      </c>
    </row>
    <row r="10089" spans="1:6" x14ac:dyDescent="0.3">
      <c r="A10089" s="3"/>
      <c r="B10089" s="4"/>
      <c r="C10089" s="3"/>
      <c r="D10089" s="3">
        <f t="shared" si="389"/>
        <v>7000</v>
      </c>
      <c r="E10089" s="3"/>
      <c r="F10089" s="3">
        <f t="shared" si="388"/>
        <v>0</v>
      </c>
    </row>
    <row r="10090" spans="1:6" x14ac:dyDescent="0.3">
      <c r="A10090" s="3"/>
      <c r="B10090" s="4" t="s">
        <v>208</v>
      </c>
      <c r="C10090" s="3" t="s">
        <v>85</v>
      </c>
      <c r="D10090" s="3" t="s">
        <v>272</v>
      </c>
      <c r="E10090" s="3">
        <v>4.375</v>
      </c>
    </row>
    <row r="10091" spans="1:6" x14ac:dyDescent="0.3">
      <c r="A10091" s="3"/>
      <c r="B10091" s="4"/>
      <c r="C10091" s="3">
        <v>10.18</v>
      </c>
      <c r="D10091" s="3" t="s">
        <v>273</v>
      </c>
      <c r="E10091" s="3">
        <v>4.6020000000000003</v>
      </c>
    </row>
    <row r="10092" spans="1:6" x14ac:dyDescent="0.3">
      <c r="A10092" s="3"/>
      <c r="B10092" s="4"/>
      <c r="C10092" s="3"/>
      <c r="D10092" s="4" t="s">
        <v>274</v>
      </c>
      <c r="E10092" s="3">
        <v>2.4500000000000002</v>
      </c>
    </row>
    <row r="10093" spans="1:6" x14ac:dyDescent="0.3">
      <c r="A10093" s="3"/>
      <c r="B10093" s="4"/>
      <c r="C10093" s="3"/>
      <c r="D10093" s="4" t="s">
        <v>275</v>
      </c>
      <c r="E10093" s="3">
        <v>279</v>
      </c>
    </row>
    <row r="10094" spans="1:6" x14ac:dyDescent="0.3">
      <c r="A10094" s="3"/>
      <c r="B10094" s="4"/>
      <c r="C10094" s="3"/>
      <c r="D10094" s="4" t="s">
        <v>276</v>
      </c>
      <c r="E10094" s="3">
        <v>0.88400000000000001</v>
      </c>
    </row>
    <row r="10095" spans="1:6" ht="28.8" x14ac:dyDescent="0.3">
      <c r="A10095" s="3"/>
      <c r="B10095" s="4"/>
      <c r="C10095" s="3"/>
      <c r="D10095" s="4" t="s">
        <v>277</v>
      </c>
      <c r="E10095" s="3">
        <v>582</v>
      </c>
    </row>
    <row r="10096" spans="1:6" x14ac:dyDescent="0.3">
      <c r="A10096" s="3"/>
      <c r="B10096" s="4"/>
      <c r="C10096" s="3"/>
      <c r="D10096" s="3">
        <f>2500</f>
        <v>2500</v>
      </c>
      <c r="E10096" s="3"/>
      <c r="F10096" s="3">
        <f>E10096*D10096*2*PI()/60/550</f>
        <v>0</v>
      </c>
    </row>
    <row r="10097" spans="1:6" x14ac:dyDescent="0.3">
      <c r="A10097" s="3"/>
      <c r="B10097" s="4"/>
      <c r="C10097" s="3"/>
      <c r="D10097" s="3">
        <f>2600</f>
        <v>2600</v>
      </c>
      <c r="E10097" s="3"/>
      <c r="F10097" s="3">
        <f t="shared" ref="F10097:F10141" si="390">E10097*D10097*2*PI()/60/550</f>
        <v>0</v>
      </c>
    </row>
    <row r="10098" spans="1:6" x14ac:dyDescent="0.3">
      <c r="A10098" s="3"/>
      <c r="B10098" s="4"/>
      <c r="C10098" s="3"/>
      <c r="D10098" s="3">
        <f t="shared" ref="D10098:D10141" si="391">D10097+100</f>
        <v>2700</v>
      </c>
      <c r="E10098" s="3"/>
      <c r="F10098" s="3">
        <f t="shared" si="390"/>
        <v>0</v>
      </c>
    </row>
    <row r="10099" spans="1:6" x14ac:dyDescent="0.3">
      <c r="A10099" s="3"/>
      <c r="B10099" s="4"/>
      <c r="C10099" s="3"/>
      <c r="D10099" s="3">
        <f t="shared" si="391"/>
        <v>2800</v>
      </c>
      <c r="E10099" s="3"/>
      <c r="F10099" s="3">
        <f t="shared" si="390"/>
        <v>0</v>
      </c>
    </row>
    <row r="10100" spans="1:6" x14ac:dyDescent="0.3">
      <c r="A10100" s="3"/>
      <c r="B10100" s="4"/>
      <c r="C10100" s="3"/>
      <c r="D10100" s="3">
        <f t="shared" si="391"/>
        <v>2900</v>
      </c>
      <c r="E10100" s="3"/>
      <c r="F10100" s="3">
        <f t="shared" si="390"/>
        <v>0</v>
      </c>
    </row>
    <row r="10101" spans="1:6" x14ac:dyDescent="0.3">
      <c r="A10101" s="3"/>
      <c r="B10101" s="4"/>
      <c r="C10101" s="3"/>
      <c r="D10101" s="3">
        <f>D10100+100</f>
        <v>3000</v>
      </c>
      <c r="E10101" s="3"/>
      <c r="F10101" s="3">
        <f t="shared" si="390"/>
        <v>0</v>
      </c>
    </row>
    <row r="10102" spans="1:6" x14ac:dyDescent="0.3">
      <c r="A10102" s="3"/>
      <c r="B10102" s="4"/>
      <c r="C10102" s="3"/>
      <c r="D10102" s="3">
        <f t="shared" si="391"/>
        <v>3100</v>
      </c>
      <c r="E10102" s="3"/>
      <c r="F10102" s="3">
        <f t="shared" si="390"/>
        <v>0</v>
      </c>
    </row>
    <row r="10103" spans="1:6" x14ac:dyDescent="0.3">
      <c r="A10103" s="3"/>
      <c r="B10103" s="4"/>
      <c r="C10103" s="3"/>
      <c r="D10103" s="3">
        <f t="shared" si="391"/>
        <v>3200</v>
      </c>
      <c r="E10103" s="3"/>
      <c r="F10103" s="3">
        <f t="shared" si="390"/>
        <v>0</v>
      </c>
    </row>
    <row r="10104" spans="1:6" x14ac:dyDescent="0.3">
      <c r="A10104" s="3"/>
      <c r="B10104" s="4"/>
      <c r="C10104" s="3"/>
      <c r="D10104" s="3">
        <f t="shared" si="391"/>
        <v>3300</v>
      </c>
      <c r="E10104" s="3"/>
      <c r="F10104" s="3">
        <f t="shared" si="390"/>
        <v>0</v>
      </c>
    </row>
    <row r="10105" spans="1:6" x14ac:dyDescent="0.3">
      <c r="A10105" s="3"/>
      <c r="B10105" s="4"/>
      <c r="C10105" s="3"/>
      <c r="D10105" s="3">
        <f t="shared" si="391"/>
        <v>3400</v>
      </c>
      <c r="E10105" s="3"/>
      <c r="F10105" s="3">
        <f t="shared" si="390"/>
        <v>0</v>
      </c>
    </row>
    <row r="10106" spans="1:6" x14ac:dyDescent="0.3">
      <c r="A10106" s="3"/>
      <c r="B10106" s="4"/>
      <c r="C10106" s="3"/>
      <c r="D10106" s="3">
        <f t="shared" si="391"/>
        <v>3500</v>
      </c>
      <c r="E10106" s="3"/>
      <c r="F10106" s="3">
        <f t="shared" si="390"/>
        <v>0</v>
      </c>
    </row>
    <row r="10107" spans="1:6" x14ac:dyDescent="0.3">
      <c r="A10107" s="3"/>
      <c r="B10107" s="4"/>
      <c r="C10107" s="3"/>
      <c r="D10107" s="3">
        <f t="shared" si="391"/>
        <v>3600</v>
      </c>
      <c r="E10107" s="3"/>
      <c r="F10107" s="3">
        <f t="shared" si="390"/>
        <v>0</v>
      </c>
    </row>
    <row r="10108" spans="1:6" x14ac:dyDescent="0.3">
      <c r="A10108" s="3"/>
      <c r="B10108" s="4"/>
      <c r="C10108" s="3"/>
      <c r="D10108" s="3">
        <f t="shared" si="391"/>
        <v>3700</v>
      </c>
      <c r="E10108" s="3"/>
      <c r="F10108" s="3">
        <f t="shared" si="390"/>
        <v>0</v>
      </c>
    </row>
    <row r="10109" spans="1:6" x14ac:dyDescent="0.3">
      <c r="A10109" s="3"/>
      <c r="B10109" s="4"/>
      <c r="C10109" s="3"/>
      <c r="D10109" s="3">
        <f t="shared" si="391"/>
        <v>3800</v>
      </c>
      <c r="E10109" s="3"/>
      <c r="F10109" s="3">
        <f t="shared" si="390"/>
        <v>0</v>
      </c>
    </row>
    <row r="10110" spans="1:6" x14ac:dyDescent="0.3">
      <c r="A10110" s="3"/>
      <c r="B10110" s="4"/>
      <c r="C10110" s="3"/>
      <c r="D10110" s="3">
        <f t="shared" si="391"/>
        <v>3900</v>
      </c>
      <c r="E10110" s="3"/>
      <c r="F10110" s="3">
        <f t="shared" si="390"/>
        <v>0</v>
      </c>
    </row>
    <row r="10111" spans="1:6" x14ac:dyDescent="0.3">
      <c r="A10111" s="3"/>
      <c r="B10111" s="4"/>
      <c r="C10111" s="3"/>
      <c r="D10111" s="3">
        <f t="shared" si="391"/>
        <v>4000</v>
      </c>
      <c r="E10111" s="3"/>
      <c r="F10111" s="3">
        <f t="shared" si="390"/>
        <v>0</v>
      </c>
    </row>
    <row r="10112" spans="1:6" x14ac:dyDescent="0.3">
      <c r="A10112" s="3"/>
      <c r="B10112" s="4"/>
      <c r="C10112" s="3"/>
      <c r="D10112" s="3">
        <f t="shared" si="391"/>
        <v>4100</v>
      </c>
      <c r="E10112" s="3"/>
      <c r="F10112" s="3">
        <f t="shared" si="390"/>
        <v>0</v>
      </c>
    </row>
    <row r="10113" spans="1:6" x14ac:dyDescent="0.3">
      <c r="A10113" s="3"/>
      <c r="B10113" s="4"/>
      <c r="C10113" s="3"/>
      <c r="D10113" s="3">
        <f t="shared" si="391"/>
        <v>4200</v>
      </c>
      <c r="E10113" s="3"/>
      <c r="F10113" s="3">
        <f t="shared" si="390"/>
        <v>0</v>
      </c>
    </row>
    <row r="10114" spans="1:6" x14ac:dyDescent="0.3">
      <c r="A10114" s="3"/>
      <c r="B10114" s="4"/>
      <c r="C10114" s="3"/>
      <c r="D10114" s="3">
        <f t="shared" si="391"/>
        <v>4300</v>
      </c>
      <c r="E10114" s="3"/>
      <c r="F10114" s="3">
        <f t="shared" si="390"/>
        <v>0</v>
      </c>
    </row>
    <row r="10115" spans="1:6" x14ac:dyDescent="0.3">
      <c r="A10115" s="3"/>
      <c r="B10115" s="4"/>
      <c r="C10115" s="3"/>
      <c r="D10115" s="3">
        <f t="shared" si="391"/>
        <v>4400</v>
      </c>
      <c r="E10115" s="3"/>
      <c r="F10115" s="3">
        <f t="shared" si="390"/>
        <v>0</v>
      </c>
    </row>
    <row r="10116" spans="1:6" x14ac:dyDescent="0.3">
      <c r="A10116" s="3"/>
      <c r="B10116" s="4"/>
      <c r="C10116" s="3"/>
      <c r="D10116" s="3">
        <f t="shared" si="391"/>
        <v>4500</v>
      </c>
      <c r="E10116" s="3"/>
      <c r="F10116" s="3">
        <f t="shared" si="390"/>
        <v>0</v>
      </c>
    </row>
    <row r="10117" spans="1:6" x14ac:dyDescent="0.3">
      <c r="A10117" s="3"/>
      <c r="B10117" s="4"/>
      <c r="C10117" s="3"/>
      <c r="D10117" s="3">
        <f t="shared" si="391"/>
        <v>4600</v>
      </c>
      <c r="E10117" s="3"/>
      <c r="F10117" s="3">
        <f t="shared" si="390"/>
        <v>0</v>
      </c>
    </row>
    <row r="10118" spans="1:6" x14ac:dyDescent="0.3">
      <c r="A10118" s="3"/>
      <c r="B10118" s="4"/>
      <c r="C10118" s="3"/>
      <c r="D10118" s="3">
        <f t="shared" si="391"/>
        <v>4700</v>
      </c>
      <c r="E10118" s="3"/>
      <c r="F10118" s="3">
        <f t="shared" si="390"/>
        <v>0</v>
      </c>
    </row>
    <row r="10119" spans="1:6" x14ac:dyDescent="0.3">
      <c r="A10119" s="3"/>
      <c r="B10119" s="4"/>
      <c r="C10119" s="3"/>
      <c r="D10119" s="3">
        <f t="shared" si="391"/>
        <v>4800</v>
      </c>
      <c r="E10119" s="3"/>
      <c r="F10119" s="3">
        <f t="shared" si="390"/>
        <v>0</v>
      </c>
    </row>
    <row r="10120" spans="1:6" x14ac:dyDescent="0.3">
      <c r="A10120" s="3"/>
      <c r="B10120" s="4"/>
      <c r="C10120" s="3"/>
      <c r="D10120" s="3">
        <f t="shared" si="391"/>
        <v>4900</v>
      </c>
      <c r="E10120" s="3"/>
      <c r="F10120" s="3">
        <f t="shared" si="390"/>
        <v>0</v>
      </c>
    </row>
    <row r="10121" spans="1:6" x14ac:dyDescent="0.3">
      <c r="A10121" s="3"/>
      <c r="B10121" s="4"/>
      <c r="C10121" s="3"/>
      <c r="D10121" s="3">
        <f t="shared" si="391"/>
        <v>5000</v>
      </c>
      <c r="E10121" s="3"/>
      <c r="F10121" s="3">
        <f t="shared" si="390"/>
        <v>0</v>
      </c>
    </row>
    <row r="10122" spans="1:6" x14ac:dyDescent="0.3">
      <c r="A10122" s="3"/>
      <c r="B10122" s="4"/>
      <c r="C10122" s="3"/>
      <c r="D10122" s="3">
        <f t="shared" si="391"/>
        <v>5100</v>
      </c>
      <c r="E10122" s="3">
        <v>840</v>
      </c>
      <c r="F10122" s="3">
        <f t="shared" si="390"/>
        <v>815.67169260476805</v>
      </c>
    </row>
    <row r="10123" spans="1:6" x14ac:dyDescent="0.3">
      <c r="A10123" s="3"/>
      <c r="B10123" s="4"/>
      <c r="C10123" s="3"/>
      <c r="D10123" s="3">
        <f t="shared" si="391"/>
        <v>5200</v>
      </c>
      <c r="E10123" s="3">
        <v>845</v>
      </c>
      <c r="F10123" s="3">
        <f t="shared" si="390"/>
        <v>836.61564362870013</v>
      </c>
    </row>
    <row r="10124" spans="1:6" x14ac:dyDescent="0.3">
      <c r="A10124" s="3"/>
      <c r="B10124" s="4"/>
      <c r="C10124" s="3"/>
      <c r="D10124" s="3">
        <f t="shared" si="391"/>
        <v>5300</v>
      </c>
      <c r="E10124" s="3">
        <v>850</v>
      </c>
      <c r="F10124" s="3">
        <f t="shared" si="390"/>
        <v>857.74999420739505</v>
      </c>
    </row>
    <row r="10125" spans="1:6" x14ac:dyDescent="0.3">
      <c r="A10125" s="3"/>
      <c r="B10125" s="4"/>
      <c r="C10125" s="3"/>
      <c r="D10125" s="3">
        <f t="shared" si="391"/>
        <v>5400</v>
      </c>
      <c r="E10125" s="3">
        <v>860</v>
      </c>
      <c r="F10125" s="3">
        <f t="shared" si="390"/>
        <v>884.2155323194545</v>
      </c>
    </row>
    <row r="10126" spans="1:6" x14ac:dyDescent="0.3">
      <c r="A10126" s="3"/>
      <c r="B10126" s="4"/>
      <c r="C10126" s="3"/>
      <c r="D10126" s="3">
        <f t="shared" si="391"/>
        <v>5500</v>
      </c>
      <c r="E10126" s="3">
        <v>870</v>
      </c>
      <c r="F10126" s="3">
        <f t="shared" si="390"/>
        <v>911.06186954103987</v>
      </c>
    </row>
    <row r="10127" spans="1:6" x14ac:dyDescent="0.3">
      <c r="A10127" s="3"/>
      <c r="B10127" s="4"/>
      <c r="C10127" s="3"/>
      <c r="D10127" s="3">
        <f t="shared" si="391"/>
        <v>5600</v>
      </c>
      <c r="E10127" s="3">
        <v>880</v>
      </c>
      <c r="F10127" s="3">
        <f t="shared" si="390"/>
        <v>938.28900587215151</v>
      </c>
    </row>
    <row r="10128" spans="1:6" x14ac:dyDescent="0.3">
      <c r="A10128" s="3"/>
      <c r="B10128" s="4"/>
      <c r="C10128" s="3"/>
      <c r="D10128" s="3">
        <f t="shared" si="391"/>
        <v>5700</v>
      </c>
      <c r="E10128" s="3">
        <v>885</v>
      </c>
      <c r="F10128" s="3">
        <f t="shared" si="390"/>
        <v>960.47055400204317</v>
      </c>
    </row>
    <row r="10129" spans="1:6" x14ac:dyDescent="0.3">
      <c r="A10129" s="3"/>
      <c r="B10129" s="4"/>
      <c r="C10129" s="3"/>
      <c r="D10129" s="3">
        <f t="shared" si="391"/>
        <v>5800</v>
      </c>
      <c r="E10129" s="3">
        <v>890</v>
      </c>
      <c r="F10129" s="3">
        <f t="shared" si="390"/>
        <v>982.84250168669757</v>
      </c>
    </row>
    <row r="10130" spans="1:6" x14ac:dyDescent="0.3">
      <c r="A10130" s="3"/>
      <c r="B10130" s="4"/>
      <c r="C10130" s="3"/>
      <c r="D10130" s="3">
        <f t="shared" si="391"/>
        <v>5900</v>
      </c>
      <c r="E10130" s="3">
        <v>885</v>
      </c>
      <c r="F10130" s="3">
        <f t="shared" si="390"/>
        <v>994.17127519509734</v>
      </c>
    </row>
    <row r="10131" spans="1:6" x14ac:dyDescent="0.3">
      <c r="A10131" s="3"/>
      <c r="B10131" s="4"/>
      <c r="C10131" s="3"/>
      <c r="D10131" s="3">
        <f t="shared" si="391"/>
        <v>6000</v>
      </c>
      <c r="E10131" s="3">
        <v>885</v>
      </c>
      <c r="F10131" s="3">
        <f t="shared" si="390"/>
        <v>1011.0216357916245</v>
      </c>
    </row>
    <row r="10132" spans="1:6" x14ac:dyDescent="0.3">
      <c r="A10132" s="3"/>
      <c r="B10132" s="4"/>
      <c r="C10132" s="3"/>
      <c r="D10132" s="3">
        <f t="shared" si="391"/>
        <v>6100</v>
      </c>
      <c r="E10132" s="3">
        <v>880</v>
      </c>
      <c r="F10132" s="3">
        <f t="shared" si="390"/>
        <v>1022.0648099678793</v>
      </c>
    </row>
    <row r="10133" spans="1:6" x14ac:dyDescent="0.3">
      <c r="A10133" s="3"/>
      <c r="B10133" s="4"/>
      <c r="C10133" s="3"/>
      <c r="D10133" s="3">
        <f t="shared" si="391"/>
        <v>6200</v>
      </c>
      <c r="E10133" s="3">
        <v>880</v>
      </c>
      <c r="F10133" s="3">
        <f t="shared" si="390"/>
        <v>1038.8199707870249</v>
      </c>
    </row>
    <row r="10134" spans="1:6" x14ac:dyDescent="0.3">
      <c r="A10134" s="3"/>
      <c r="B10134" s="4"/>
      <c r="C10134" s="3"/>
      <c r="D10134" s="3">
        <f t="shared" si="391"/>
        <v>6300</v>
      </c>
      <c r="E10134" s="3">
        <v>880</v>
      </c>
      <c r="F10134" s="3">
        <f t="shared" si="390"/>
        <v>1055.5751316061705</v>
      </c>
    </row>
    <row r="10135" spans="1:6" x14ac:dyDescent="0.3">
      <c r="A10135" s="3"/>
      <c r="B10135" s="4"/>
      <c r="C10135" s="3"/>
      <c r="D10135" s="3">
        <f t="shared" si="391"/>
        <v>6400</v>
      </c>
      <c r="E10135" s="3">
        <v>880</v>
      </c>
      <c r="F10135" s="3">
        <f t="shared" si="390"/>
        <v>1072.330292425316</v>
      </c>
    </row>
    <row r="10136" spans="1:6" x14ac:dyDescent="0.3">
      <c r="A10136" s="3"/>
      <c r="B10136" s="4"/>
      <c r="C10136" s="3"/>
      <c r="D10136" s="3">
        <f t="shared" si="391"/>
        <v>6500</v>
      </c>
      <c r="E10136" s="3">
        <v>880</v>
      </c>
      <c r="F10136" s="3">
        <f t="shared" si="390"/>
        <v>1089.0854532444616</v>
      </c>
    </row>
    <row r="10137" spans="1:6" x14ac:dyDescent="0.3">
      <c r="A10137" s="3"/>
      <c r="B10137" s="4"/>
      <c r="C10137" s="3"/>
      <c r="D10137" s="3">
        <f t="shared" si="391"/>
        <v>6600</v>
      </c>
      <c r="E10137" s="3">
        <v>880</v>
      </c>
      <c r="F10137" s="3">
        <f t="shared" si="390"/>
        <v>1105.8406140636073</v>
      </c>
    </row>
    <row r="10138" spans="1:6" x14ac:dyDescent="0.3">
      <c r="A10138" s="3"/>
      <c r="B10138" s="4"/>
      <c r="C10138" s="3"/>
      <c r="D10138" s="3">
        <f t="shared" si="391"/>
        <v>6700</v>
      </c>
      <c r="E10138" s="3">
        <v>865</v>
      </c>
      <c r="F10138" s="3">
        <f t="shared" si="390"/>
        <v>1103.4606196290695</v>
      </c>
    </row>
    <row r="10139" spans="1:6" x14ac:dyDescent="0.3">
      <c r="A10139" s="3"/>
      <c r="B10139" s="4"/>
      <c r="C10139" s="3"/>
      <c r="D10139" s="3">
        <f t="shared" si="391"/>
        <v>6800</v>
      </c>
      <c r="E10139" s="3">
        <v>860</v>
      </c>
      <c r="F10139" s="3">
        <f t="shared" si="390"/>
        <v>1113.4565962541278</v>
      </c>
    </row>
    <row r="10140" spans="1:6" x14ac:dyDescent="0.3">
      <c r="A10140" s="3"/>
      <c r="B10140" s="4"/>
      <c r="C10140" s="3"/>
      <c r="D10140" s="3">
        <f t="shared" si="391"/>
        <v>6900</v>
      </c>
      <c r="E10140" s="3">
        <v>850</v>
      </c>
      <c r="F10140" s="3">
        <f t="shared" si="390"/>
        <v>1116.6933886850991</v>
      </c>
    </row>
    <row r="10141" spans="1:6" x14ac:dyDescent="0.3">
      <c r="A10141" s="3"/>
      <c r="B10141" s="4"/>
      <c r="C10141" s="3"/>
      <c r="D10141" s="3">
        <f t="shared" si="391"/>
        <v>7000</v>
      </c>
      <c r="E10141" s="3">
        <v>840</v>
      </c>
      <c r="F10141" s="3">
        <f t="shared" si="390"/>
        <v>1119.5493820065444</v>
      </c>
    </row>
    <row r="10142" spans="1:6" x14ac:dyDescent="0.3">
      <c r="A10142" s="3"/>
      <c r="B10142" s="4" t="s">
        <v>33</v>
      </c>
      <c r="C10142" s="3" t="s">
        <v>66</v>
      </c>
      <c r="D10142" s="3" t="s">
        <v>272</v>
      </c>
      <c r="E10142" s="3">
        <v>3.25</v>
      </c>
    </row>
    <row r="10143" spans="1:6" x14ac:dyDescent="0.3">
      <c r="A10143" s="3"/>
      <c r="B10143" s="4"/>
      <c r="C10143" s="3">
        <v>11</v>
      </c>
      <c r="D10143" s="3" t="s">
        <v>273</v>
      </c>
      <c r="E10143" s="3">
        <v>4</v>
      </c>
    </row>
    <row r="10144" spans="1:6" x14ac:dyDescent="0.3">
      <c r="A10144" s="3"/>
      <c r="B10144" s="4"/>
      <c r="C10144" s="3"/>
      <c r="D10144" s="4" t="s">
        <v>274</v>
      </c>
      <c r="E10144" s="3">
        <v>2.02</v>
      </c>
    </row>
    <row r="10145" spans="1:6" x14ac:dyDescent="0.3">
      <c r="A10145" s="3"/>
      <c r="B10145" s="4"/>
      <c r="C10145" s="3"/>
      <c r="D10145" s="4" t="s">
        <v>275</v>
      </c>
      <c r="E10145" s="3">
        <v>254</v>
      </c>
    </row>
    <row r="10146" spans="1:6" x14ac:dyDescent="0.3">
      <c r="A10146" s="3"/>
      <c r="B10146" s="4"/>
      <c r="C10146" s="3"/>
      <c r="D10146" s="4" t="s">
        <v>276</v>
      </c>
      <c r="E10146" s="3">
        <v>0.48499999999999999</v>
      </c>
    </row>
    <row r="10147" spans="1:6" ht="28.8" x14ac:dyDescent="0.3">
      <c r="A10147" s="3"/>
      <c r="B10147" s="4"/>
      <c r="C10147" s="3"/>
      <c r="D10147" s="4" t="s">
        <v>277</v>
      </c>
      <c r="E10147" s="3">
        <v>327</v>
      </c>
    </row>
    <row r="10148" spans="1:6" x14ac:dyDescent="0.3">
      <c r="A10148" s="3"/>
      <c r="B10148" s="4"/>
      <c r="C10148" s="3"/>
      <c r="D10148" s="3">
        <f>2500</f>
        <v>2500</v>
      </c>
      <c r="E10148" s="3"/>
      <c r="F10148" s="3">
        <f>E10148*D10148*2*PI()/60/550</f>
        <v>0</v>
      </c>
    </row>
    <row r="10149" spans="1:6" x14ac:dyDescent="0.3">
      <c r="A10149" s="3"/>
      <c r="B10149" s="4"/>
      <c r="C10149" s="3"/>
      <c r="D10149" s="3">
        <f>2600</f>
        <v>2600</v>
      </c>
      <c r="E10149" s="3"/>
      <c r="F10149" s="3">
        <f t="shared" ref="F10149:F10193" si="392">E10149*D10149*2*PI()/60/550</f>
        <v>0</v>
      </c>
    </row>
    <row r="10150" spans="1:6" x14ac:dyDescent="0.3">
      <c r="A10150" s="3"/>
      <c r="B10150" s="4"/>
      <c r="C10150" s="3"/>
      <c r="D10150" s="3">
        <f t="shared" ref="D10150:D10193" si="393">D10149+100</f>
        <v>2700</v>
      </c>
      <c r="E10150" s="3"/>
      <c r="F10150" s="3">
        <f t="shared" si="392"/>
        <v>0</v>
      </c>
    </row>
    <row r="10151" spans="1:6" x14ac:dyDescent="0.3">
      <c r="A10151" s="3"/>
      <c r="B10151" s="4"/>
      <c r="C10151" s="3"/>
      <c r="D10151" s="3">
        <f t="shared" si="393"/>
        <v>2800</v>
      </c>
      <c r="E10151" s="3"/>
      <c r="F10151" s="3">
        <f t="shared" si="392"/>
        <v>0</v>
      </c>
    </row>
    <row r="10152" spans="1:6" x14ac:dyDescent="0.3">
      <c r="A10152" s="3"/>
      <c r="B10152" s="4"/>
      <c r="C10152" s="3"/>
      <c r="D10152" s="3">
        <f t="shared" si="393"/>
        <v>2900</v>
      </c>
      <c r="E10152" s="3"/>
      <c r="F10152" s="3">
        <f t="shared" si="392"/>
        <v>0</v>
      </c>
    </row>
    <row r="10153" spans="1:6" x14ac:dyDescent="0.3">
      <c r="A10153" s="3"/>
      <c r="B10153" s="4"/>
      <c r="C10153" s="3"/>
      <c r="D10153" s="3">
        <f>D10152+100</f>
        <v>3000</v>
      </c>
      <c r="E10153" s="3"/>
      <c r="F10153" s="3">
        <f t="shared" si="392"/>
        <v>0</v>
      </c>
    </row>
    <row r="10154" spans="1:6" x14ac:dyDescent="0.3">
      <c r="A10154" s="3"/>
      <c r="B10154" s="4"/>
      <c r="C10154" s="3"/>
      <c r="D10154" s="3">
        <f t="shared" si="393"/>
        <v>3100</v>
      </c>
      <c r="E10154" s="3"/>
      <c r="F10154" s="3">
        <f t="shared" si="392"/>
        <v>0</v>
      </c>
    </row>
    <row r="10155" spans="1:6" x14ac:dyDescent="0.3">
      <c r="A10155" s="3"/>
      <c r="B10155" s="4"/>
      <c r="C10155" s="3"/>
      <c r="D10155" s="3">
        <f t="shared" si="393"/>
        <v>3200</v>
      </c>
      <c r="E10155" s="3"/>
      <c r="F10155" s="3">
        <f t="shared" si="392"/>
        <v>0</v>
      </c>
    </row>
    <row r="10156" spans="1:6" x14ac:dyDescent="0.3">
      <c r="A10156" s="3"/>
      <c r="B10156" s="4"/>
      <c r="C10156" s="3"/>
      <c r="D10156" s="3">
        <f t="shared" si="393"/>
        <v>3300</v>
      </c>
      <c r="E10156" s="3"/>
      <c r="F10156" s="3">
        <f t="shared" si="392"/>
        <v>0</v>
      </c>
    </row>
    <row r="10157" spans="1:6" x14ac:dyDescent="0.3">
      <c r="A10157" s="3"/>
      <c r="B10157" s="4"/>
      <c r="C10157" s="3"/>
      <c r="D10157" s="3">
        <f t="shared" si="393"/>
        <v>3400</v>
      </c>
      <c r="E10157" s="3"/>
      <c r="F10157" s="3">
        <f t="shared" si="392"/>
        <v>0</v>
      </c>
    </row>
    <row r="10158" spans="1:6" x14ac:dyDescent="0.3">
      <c r="A10158" s="3"/>
      <c r="B10158" s="4"/>
      <c r="C10158" s="3"/>
      <c r="D10158" s="3">
        <f t="shared" si="393"/>
        <v>3500</v>
      </c>
      <c r="E10158" s="3"/>
      <c r="F10158" s="3">
        <f t="shared" si="392"/>
        <v>0</v>
      </c>
    </row>
    <row r="10159" spans="1:6" x14ac:dyDescent="0.3">
      <c r="A10159" s="3"/>
      <c r="B10159" s="4"/>
      <c r="C10159" s="3"/>
      <c r="D10159" s="3">
        <f t="shared" si="393"/>
        <v>3600</v>
      </c>
      <c r="E10159" s="3"/>
      <c r="F10159" s="3">
        <f t="shared" si="392"/>
        <v>0</v>
      </c>
    </row>
    <row r="10160" spans="1:6" x14ac:dyDescent="0.3">
      <c r="A10160" s="3"/>
      <c r="B10160" s="4"/>
      <c r="C10160" s="3"/>
      <c r="D10160" s="3">
        <f t="shared" si="393"/>
        <v>3700</v>
      </c>
      <c r="E10160" s="3"/>
      <c r="F10160" s="3">
        <f t="shared" si="392"/>
        <v>0</v>
      </c>
    </row>
    <row r="10161" spans="1:6" x14ac:dyDescent="0.3">
      <c r="A10161" s="3"/>
      <c r="B10161" s="4"/>
      <c r="C10161" s="3"/>
      <c r="D10161" s="3">
        <f t="shared" si="393"/>
        <v>3800</v>
      </c>
      <c r="E10161" s="3"/>
      <c r="F10161" s="3">
        <f t="shared" si="392"/>
        <v>0</v>
      </c>
    </row>
    <row r="10162" spans="1:6" x14ac:dyDescent="0.3">
      <c r="A10162" s="3"/>
      <c r="B10162" s="4"/>
      <c r="C10162" s="3"/>
      <c r="D10162" s="3">
        <f t="shared" si="393"/>
        <v>3900</v>
      </c>
      <c r="E10162" s="3"/>
      <c r="F10162" s="3">
        <f t="shared" si="392"/>
        <v>0</v>
      </c>
    </row>
    <row r="10163" spans="1:6" x14ac:dyDescent="0.3">
      <c r="A10163" s="3"/>
      <c r="B10163" s="4"/>
      <c r="C10163" s="3"/>
      <c r="D10163" s="3">
        <f t="shared" si="393"/>
        <v>4000</v>
      </c>
      <c r="E10163" s="3"/>
      <c r="F10163" s="3">
        <f t="shared" si="392"/>
        <v>0</v>
      </c>
    </row>
    <row r="10164" spans="1:6" x14ac:dyDescent="0.3">
      <c r="A10164" s="3"/>
      <c r="B10164" s="4"/>
      <c r="C10164" s="3"/>
      <c r="D10164" s="3">
        <f t="shared" si="393"/>
        <v>4100</v>
      </c>
      <c r="E10164" s="3">
        <v>369</v>
      </c>
      <c r="F10164" s="3">
        <f t="shared" si="392"/>
        <v>288.05548640096958</v>
      </c>
    </row>
    <row r="10165" spans="1:6" x14ac:dyDescent="0.3">
      <c r="A10165" s="3"/>
      <c r="B10165" s="4"/>
      <c r="C10165" s="3"/>
      <c r="D10165" s="3">
        <f t="shared" si="393"/>
        <v>4200</v>
      </c>
      <c r="E10165" s="3"/>
      <c r="F10165" s="3">
        <f t="shared" si="392"/>
        <v>0</v>
      </c>
    </row>
    <row r="10166" spans="1:6" x14ac:dyDescent="0.3">
      <c r="A10166" s="3"/>
      <c r="B10166" s="4"/>
      <c r="C10166" s="3"/>
      <c r="D10166" s="3">
        <f t="shared" si="393"/>
        <v>4300</v>
      </c>
      <c r="E10166" s="3"/>
      <c r="F10166" s="3">
        <f t="shared" si="392"/>
        <v>0</v>
      </c>
    </row>
    <row r="10167" spans="1:6" x14ac:dyDescent="0.3">
      <c r="A10167" s="3"/>
      <c r="B10167" s="4"/>
      <c r="C10167" s="3"/>
      <c r="D10167" s="3">
        <f t="shared" si="393"/>
        <v>4400</v>
      </c>
      <c r="E10167" s="3"/>
      <c r="F10167" s="3">
        <f t="shared" si="392"/>
        <v>0</v>
      </c>
    </row>
    <row r="10168" spans="1:6" x14ac:dyDescent="0.3">
      <c r="A10168" s="3"/>
      <c r="B10168" s="4"/>
      <c r="C10168" s="3"/>
      <c r="D10168" s="3">
        <f t="shared" si="393"/>
        <v>4500</v>
      </c>
      <c r="E10168" s="3"/>
      <c r="F10168" s="3">
        <f t="shared" si="392"/>
        <v>0</v>
      </c>
    </row>
    <row r="10169" spans="1:6" x14ac:dyDescent="0.3">
      <c r="A10169" s="3"/>
      <c r="B10169" s="4"/>
      <c r="C10169" s="3"/>
      <c r="D10169" s="3">
        <f t="shared" si="393"/>
        <v>4600</v>
      </c>
      <c r="E10169" s="3"/>
      <c r="F10169" s="3">
        <f t="shared" si="392"/>
        <v>0</v>
      </c>
    </row>
    <row r="10170" spans="1:6" x14ac:dyDescent="0.3">
      <c r="A10170" s="3"/>
      <c r="B10170" s="4"/>
      <c r="C10170" s="3"/>
      <c r="D10170" s="3">
        <f t="shared" si="393"/>
        <v>4700</v>
      </c>
      <c r="E10170" s="3"/>
      <c r="F10170" s="3">
        <f t="shared" si="392"/>
        <v>0</v>
      </c>
    </row>
    <row r="10171" spans="1:6" x14ac:dyDescent="0.3">
      <c r="A10171" s="3"/>
      <c r="B10171" s="4"/>
      <c r="C10171" s="3"/>
      <c r="D10171" s="3">
        <f t="shared" si="393"/>
        <v>4800</v>
      </c>
      <c r="E10171" s="3"/>
      <c r="F10171" s="3">
        <f t="shared" si="392"/>
        <v>0</v>
      </c>
    </row>
    <row r="10172" spans="1:6" x14ac:dyDescent="0.3">
      <c r="A10172" s="3"/>
      <c r="B10172" s="4"/>
      <c r="C10172" s="3"/>
      <c r="D10172" s="3">
        <f t="shared" si="393"/>
        <v>4900</v>
      </c>
      <c r="E10172" s="3"/>
      <c r="F10172" s="3">
        <f t="shared" si="392"/>
        <v>0</v>
      </c>
    </row>
    <row r="10173" spans="1:6" x14ac:dyDescent="0.3">
      <c r="A10173" s="3"/>
      <c r="B10173" s="4"/>
      <c r="C10173" s="3"/>
      <c r="D10173" s="3">
        <f t="shared" si="393"/>
        <v>5000</v>
      </c>
      <c r="E10173" s="3"/>
      <c r="F10173" s="3">
        <f t="shared" si="392"/>
        <v>0</v>
      </c>
    </row>
    <row r="10174" spans="1:6" x14ac:dyDescent="0.3">
      <c r="A10174" s="3"/>
      <c r="B10174" s="4"/>
      <c r="C10174" s="3"/>
      <c r="D10174" s="3">
        <f t="shared" si="393"/>
        <v>5100</v>
      </c>
      <c r="E10174" s="3"/>
      <c r="F10174" s="3">
        <f t="shared" si="392"/>
        <v>0</v>
      </c>
    </row>
    <row r="10175" spans="1:6" x14ac:dyDescent="0.3">
      <c r="A10175" s="3"/>
      <c r="B10175" s="4"/>
      <c r="C10175" s="3"/>
      <c r="D10175" s="3">
        <f t="shared" si="393"/>
        <v>5200</v>
      </c>
      <c r="E10175" s="3"/>
      <c r="F10175" s="3">
        <f t="shared" si="392"/>
        <v>0</v>
      </c>
    </row>
    <row r="10176" spans="1:6" x14ac:dyDescent="0.3">
      <c r="A10176" s="3"/>
      <c r="B10176" s="4"/>
      <c r="C10176" s="3"/>
      <c r="D10176" s="3">
        <f t="shared" si="393"/>
        <v>5300</v>
      </c>
      <c r="E10176" s="3"/>
      <c r="F10176" s="3">
        <f t="shared" si="392"/>
        <v>0</v>
      </c>
    </row>
    <row r="10177" spans="1:6" x14ac:dyDescent="0.3">
      <c r="A10177" s="3"/>
      <c r="B10177" s="4"/>
      <c r="C10177" s="3"/>
      <c r="D10177" s="3">
        <f t="shared" si="393"/>
        <v>5400</v>
      </c>
      <c r="E10177" s="3"/>
      <c r="F10177" s="3">
        <f t="shared" si="392"/>
        <v>0</v>
      </c>
    </row>
    <row r="10178" spans="1:6" x14ac:dyDescent="0.3">
      <c r="A10178" s="3"/>
      <c r="B10178" s="4"/>
      <c r="C10178" s="3"/>
      <c r="D10178" s="3">
        <f t="shared" si="393"/>
        <v>5500</v>
      </c>
      <c r="E10178" s="3"/>
      <c r="F10178" s="3">
        <f t="shared" si="392"/>
        <v>0</v>
      </c>
    </row>
    <row r="10179" spans="1:6" x14ac:dyDescent="0.3">
      <c r="A10179" s="3"/>
      <c r="B10179" s="4"/>
      <c r="C10179" s="3"/>
      <c r="D10179" s="3">
        <f t="shared" si="393"/>
        <v>5600</v>
      </c>
      <c r="E10179" s="3"/>
      <c r="F10179" s="3">
        <f t="shared" si="392"/>
        <v>0</v>
      </c>
    </row>
    <row r="10180" spans="1:6" x14ac:dyDescent="0.3">
      <c r="A10180" s="3"/>
      <c r="B10180" s="4"/>
      <c r="C10180" s="3"/>
      <c r="D10180" s="3">
        <f t="shared" si="393"/>
        <v>5700</v>
      </c>
      <c r="E10180" s="3"/>
      <c r="F10180" s="3">
        <f t="shared" si="392"/>
        <v>0</v>
      </c>
    </row>
    <row r="10181" spans="1:6" x14ac:dyDescent="0.3">
      <c r="A10181" s="3"/>
      <c r="B10181" s="4"/>
      <c r="C10181" s="3"/>
      <c r="D10181" s="3">
        <f t="shared" si="393"/>
        <v>5800</v>
      </c>
      <c r="E10181" s="3"/>
      <c r="F10181" s="3">
        <f t="shared" si="392"/>
        <v>0</v>
      </c>
    </row>
    <row r="10182" spans="1:6" x14ac:dyDescent="0.3">
      <c r="A10182" s="3"/>
      <c r="B10182" s="4"/>
      <c r="C10182" s="3"/>
      <c r="D10182" s="3">
        <f t="shared" si="393"/>
        <v>5900</v>
      </c>
      <c r="E10182" s="3"/>
      <c r="F10182" s="3">
        <f t="shared" si="392"/>
        <v>0</v>
      </c>
    </row>
    <row r="10183" spans="1:6" x14ac:dyDescent="0.3">
      <c r="A10183" s="3"/>
      <c r="B10183" s="4"/>
      <c r="C10183" s="3"/>
      <c r="D10183" s="3">
        <f t="shared" si="393"/>
        <v>6000</v>
      </c>
      <c r="E10183" s="3"/>
      <c r="F10183" s="3">
        <f t="shared" si="392"/>
        <v>0</v>
      </c>
    </row>
    <row r="10184" spans="1:6" x14ac:dyDescent="0.3">
      <c r="A10184" s="3"/>
      <c r="B10184" s="4"/>
      <c r="C10184" s="3"/>
      <c r="D10184" s="3">
        <f t="shared" si="393"/>
        <v>6100</v>
      </c>
      <c r="E10184" s="3">
        <f>356*60*550/(D10132*2*PI())</f>
        <v>306.51676581042403</v>
      </c>
      <c r="F10184" s="3">
        <f t="shared" si="392"/>
        <v>356</v>
      </c>
    </row>
    <row r="10185" spans="1:6" x14ac:dyDescent="0.3">
      <c r="A10185" s="3"/>
      <c r="B10185" s="4"/>
      <c r="C10185" s="3"/>
      <c r="D10185" s="3">
        <f t="shared" si="393"/>
        <v>6200</v>
      </c>
      <c r="E10185" s="3"/>
      <c r="F10185" s="3">
        <f t="shared" si="392"/>
        <v>0</v>
      </c>
    </row>
    <row r="10186" spans="1:6" x14ac:dyDescent="0.3">
      <c r="A10186" s="3"/>
      <c r="B10186" s="4"/>
      <c r="C10186" s="3"/>
      <c r="D10186" s="3">
        <f t="shared" si="393"/>
        <v>6300</v>
      </c>
      <c r="E10186" s="3"/>
      <c r="F10186" s="3">
        <f t="shared" si="392"/>
        <v>0</v>
      </c>
    </row>
    <row r="10187" spans="1:6" x14ac:dyDescent="0.3">
      <c r="A10187" s="3"/>
      <c r="B10187" s="4"/>
      <c r="C10187" s="3"/>
      <c r="D10187" s="3">
        <f t="shared" si="393"/>
        <v>6400</v>
      </c>
      <c r="E10187" s="3"/>
      <c r="F10187" s="3">
        <f t="shared" si="392"/>
        <v>0</v>
      </c>
    </row>
    <row r="10188" spans="1:6" x14ac:dyDescent="0.3">
      <c r="A10188" s="3"/>
      <c r="B10188" s="4"/>
      <c r="C10188" s="3"/>
      <c r="D10188" s="3">
        <f t="shared" si="393"/>
        <v>6500</v>
      </c>
      <c r="E10188" s="3"/>
      <c r="F10188" s="3">
        <f t="shared" si="392"/>
        <v>0</v>
      </c>
    </row>
    <row r="10189" spans="1:6" x14ac:dyDescent="0.3">
      <c r="A10189" s="3"/>
      <c r="B10189" s="4"/>
      <c r="C10189" s="3"/>
      <c r="D10189" s="3">
        <f t="shared" si="393"/>
        <v>6600</v>
      </c>
      <c r="E10189" s="3"/>
      <c r="F10189" s="3">
        <f t="shared" si="392"/>
        <v>0</v>
      </c>
    </row>
    <row r="10190" spans="1:6" x14ac:dyDescent="0.3">
      <c r="A10190" s="3"/>
      <c r="B10190" s="4"/>
      <c r="C10190" s="3"/>
      <c r="D10190" s="3">
        <f t="shared" si="393"/>
        <v>6700</v>
      </c>
      <c r="E10190" s="3"/>
      <c r="F10190" s="3">
        <f t="shared" si="392"/>
        <v>0</v>
      </c>
    </row>
    <row r="10191" spans="1:6" x14ac:dyDescent="0.3">
      <c r="A10191" s="3"/>
      <c r="B10191" s="4"/>
      <c r="C10191" s="3"/>
      <c r="D10191" s="3">
        <f t="shared" si="393"/>
        <v>6800</v>
      </c>
      <c r="E10191" s="3"/>
      <c r="F10191" s="3">
        <f t="shared" si="392"/>
        <v>0</v>
      </c>
    </row>
    <row r="10192" spans="1:6" x14ac:dyDescent="0.3">
      <c r="A10192" s="3"/>
      <c r="B10192" s="4"/>
      <c r="C10192" s="3"/>
      <c r="D10192" s="3">
        <f t="shared" si="393"/>
        <v>6900</v>
      </c>
      <c r="E10192" s="3"/>
      <c r="F10192" s="3">
        <f t="shared" si="392"/>
        <v>0</v>
      </c>
    </row>
    <row r="10193" spans="1:6" x14ac:dyDescent="0.3">
      <c r="A10193" s="3"/>
      <c r="B10193" s="4"/>
      <c r="C10193" s="3"/>
      <c r="D10193" s="3">
        <f t="shared" si="393"/>
        <v>7000</v>
      </c>
      <c r="E10193" s="3"/>
      <c r="F10193" s="3">
        <f t="shared" si="392"/>
        <v>0</v>
      </c>
    </row>
    <row r="10194" spans="1:6" x14ac:dyDescent="0.3">
      <c r="A10194" s="3"/>
      <c r="B10194" s="4" t="s">
        <v>33</v>
      </c>
      <c r="C10194" s="3" t="s">
        <v>113</v>
      </c>
      <c r="D10194" s="3" t="s">
        <v>272</v>
      </c>
      <c r="E10194" s="3">
        <v>2.87</v>
      </c>
    </row>
    <row r="10195" spans="1:6" x14ac:dyDescent="0.3">
      <c r="A10195" s="3"/>
      <c r="B10195" s="4"/>
      <c r="C10195" s="3">
        <v>10.5</v>
      </c>
      <c r="D10195" s="3" t="s">
        <v>273</v>
      </c>
      <c r="E10195" s="3">
        <v>4</v>
      </c>
    </row>
    <row r="10196" spans="1:6" x14ac:dyDescent="0.3">
      <c r="A10196" s="3"/>
      <c r="B10196" s="4"/>
      <c r="C10196" s="3"/>
      <c r="D10196" s="4" t="s">
        <v>274</v>
      </c>
      <c r="E10196" s="3">
        <v>1.78</v>
      </c>
    </row>
    <row r="10197" spans="1:6" x14ac:dyDescent="0.3">
      <c r="A10197" s="3"/>
      <c r="B10197" s="4"/>
      <c r="C10197" s="3"/>
      <c r="D10197" s="4" t="s">
        <v>275</v>
      </c>
      <c r="E10197" s="3">
        <v>228</v>
      </c>
    </row>
    <row r="10198" spans="1:6" x14ac:dyDescent="0.3">
      <c r="A10198" s="3"/>
      <c r="B10198" s="4"/>
      <c r="C10198" s="3"/>
      <c r="D10198" s="4" t="s">
        <v>276</v>
      </c>
      <c r="E10198" s="3">
        <v>0.47699999999999998</v>
      </c>
    </row>
    <row r="10199" spans="1:6" ht="28.8" x14ac:dyDescent="0.3">
      <c r="A10199" s="3"/>
      <c r="B10199" s="4"/>
      <c r="C10199" s="3"/>
      <c r="D10199" s="4" t="s">
        <v>277</v>
      </c>
      <c r="E10199" s="3">
        <v>289</v>
      </c>
    </row>
    <row r="10200" spans="1:6" x14ac:dyDescent="0.3">
      <c r="A10200" s="3"/>
      <c r="B10200" s="4"/>
      <c r="C10200" s="3"/>
      <c r="D10200" s="3">
        <f>2500</f>
        <v>2500</v>
      </c>
      <c r="E10200" s="3"/>
      <c r="F10200" s="3">
        <f>E10200*D10200*2*PI()/60/550</f>
        <v>0</v>
      </c>
    </row>
    <row r="10201" spans="1:6" x14ac:dyDescent="0.3">
      <c r="A10201" s="3"/>
      <c r="B10201" s="4"/>
      <c r="C10201" s="3"/>
      <c r="D10201" s="3">
        <f>2600</f>
        <v>2600</v>
      </c>
      <c r="E10201" s="3"/>
      <c r="F10201" s="3">
        <f t="shared" ref="F10201:F10245" si="394">E10201*D10201*2*PI()/60/550</f>
        <v>0</v>
      </c>
    </row>
    <row r="10202" spans="1:6" x14ac:dyDescent="0.3">
      <c r="A10202" s="3"/>
      <c r="B10202" s="4"/>
      <c r="C10202" s="3"/>
      <c r="D10202" s="3">
        <f t="shared" ref="D10202:D10245" si="395">D10201+100</f>
        <v>2700</v>
      </c>
      <c r="E10202" s="3"/>
      <c r="F10202" s="3">
        <f t="shared" si="394"/>
        <v>0</v>
      </c>
    </row>
    <row r="10203" spans="1:6" x14ac:dyDescent="0.3">
      <c r="A10203" s="3"/>
      <c r="B10203" s="4"/>
      <c r="C10203" s="3"/>
      <c r="D10203" s="3">
        <f t="shared" si="395"/>
        <v>2800</v>
      </c>
      <c r="E10203" s="3"/>
      <c r="F10203" s="3">
        <f t="shared" si="394"/>
        <v>0</v>
      </c>
    </row>
    <row r="10204" spans="1:6" x14ac:dyDescent="0.3">
      <c r="A10204" s="3"/>
      <c r="B10204" s="4"/>
      <c r="C10204" s="3"/>
      <c r="D10204" s="3">
        <f t="shared" si="395"/>
        <v>2900</v>
      </c>
      <c r="E10204" s="3"/>
      <c r="F10204" s="3">
        <f t="shared" si="394"/>
        <v>0</v>
      </c>
    </row>
    <row r="10205" spans="1:6" x14ac:dyDescent="0.3">
      <c r="A10205" s="3"/>
      <c r="B10205" s="4"/>
      <c r="C10205" s="3"/>
      <c r="D10205" s="3">
        <f>D10204+100</f>
        <v>3000</v>
      </c>
      <c r="E10205" s="3"/>
      <c r="F10205" s="3">
        <f t="shared" si="394"/>
        <v>0</v>
      </c>
    </row>
    <row r="10206" spans="1:6" x14ac:dyDescent="0.3">
      <c r="A10206" s="3"/>
      <c r="B10206" s="4"/>
      <c r="C10206" s="3"/>
      <c r="D10206" s="3">
        <f t="shared" si="395"/>
        <v>3100</v>
      </c>
      <c r="E10206" s="3"/>
      <c r="F10206" s="3">
        <f t="shared" si="394"/>
        <v>0</v>
      </c>
    </row>
    <row r="10207" spans="1:6" x14ac:dyDescent="0.3">
      <c r="A10207" s="3"/>
      <c r="B10207" s="4"/>
      <c r="C10207" s="3"/>
      <c r="D10207" s="3">
        <f t="shared" si="395"/>
        <v>3200</v>
      </c>
      <c r="E10207" s="3"/>
      <c r="F10207" s="3">
        <f t="shared" si="394"/>
        <v>0</v>
      </c>
    </row>
    <row r="10208" spans="1:6" x14ac:dyDescent="0.3">
      <c r="A10208" s="3"/>
      <c r="B10208" s="4"/>
      <c r="C10208" s="3"/>
      <c r="D10208" s="3">
        <f t="shared" si="395"/>
        <v>3300</v>
      </c>
      <c r="E10208" s="3"/>
      <c r="F10208" s="3">
        <f t="shared" si="394"/>
        <v>0</v>
      </c>
    </row>
    <row r="10209" spans="1:6" x14ac:dyDescent="0.3">
      <c r="A10209" s="3"/>
      <c r="B10209" s="4"/>
      <c r="C10209" s="3"/>
      <c r="D10209" s="3">
        <f t="shared" si="395"/>
        <v>3400</v>
      </c>
      <c r="E10209" s="3"/>
      <c r="F10209" s="3">
        <f t="shared" si="394"/>
        <v>0</v>
      </c>
    </row>
    <row r="10210" spans="1:6" x14ac:dyDescent="0.3">
      <c r="A10210" s="3"/>
      <c r="B10210" s="4"/>
      <c r="C10210" s="3"/>
      <c r="D10210" s="3">
        <f t="shared" si="395"/>
        <v>3500</v>
      </c>
      <c r="E10210" s="3"/>
      <c r="F10210" s="3">
        <f t="shared" si="394"/>
        <v>0</v>
      </c>
    </row>
    <row r="10211" spans="1:6" x14ac:dyDescent="0.3">
      <c r="A10211" s="3"/>
      <c r="B10211" s="4"/>
      <c r="C10211" s="3"/>
      <c r="D10211" s="3">
        <f t="shared" si="395"/>
        <v>3600</v>
      </c>
      <c r="E10211" s="3"/>
      <c r="F10211" s="3">
        <f t="shared" si="394"/>
        <v>0</v>
      </c>
    </row>
    <row r="10212" spans="1:6" x14ac:dyDescent="0.3">
      <c r="A10212" s="3"/>
      <c r="B10212" s="4"/>
      <c r="C10212" s="3"/>
      <c r="D10212" s="3">
        <f t="shared" si="395"/>
        <v>3700</v>
      </c>
      <c r="E10212" s="3"/>
      <c r="F10212" s="3">
        <f t="shared" si="394"/>
        <v>0</v>
      </c>
    </row>
    <row r="10213" spans="1:6" x14ac:dyDescent="0.3">
      <c r="A10213" s="3"/>
      <c r="B10213" s="4"/>
      <c r="C10213" s="3"/>
      <c r="D10213" s="3">
        <f t="shared" si="395"/>
        <v>3800</v>
      </c>
      <c r="E10213" s="3"/>
      <c r="F10213" s="3">
        <f t="shared" si="394"/>
        <v>0</v>
      </c>
    </row>
    <row r="10214" spans="1:6" x14ac:dyDescent="0.3">
      <c r="A10214" s="3"/>
      <c r="B10214" s="4"/>
      <c r="C10214" s="3"/>
      <c r="D10214" s="3">
        <f t="shared" si="395"/>
        <v>3900</v>
      </c>
      <c r="E10214" s="3"/>
      <c r="F10214" s="3">
        <f t="shared" si="394"/>
        <v>0</v>
      </c>
    </row>
    <row r="10215" spans="1:6" x14ac:dyDescent="0.3">
      <c r="A10215" s="3"/>
      <c r="B10215" s="4"/>
      <c r="C10215" s="3"/>
      <c r="D10215" s="3">
        <f t="shared" si="395"/>
        <v>4000</v>
      </c>
      <c r="E10215" s="3"/>
      <c r="F10215" s="3">
        <f t="shared" si="394"/>
        <v>0</v>
      </c>
    </row>
    <row r="10216" spans="1:6" x14ac:dyDescent="0.3">
      <c r="A10216" s="3"/>
      <c r="B10216" s="4"/>
      <c r="C10216" s="3"/>
      <c r="D10216" s="3">
        <f t="shared" si="395"/>
        <v>4100</v>
      </c>
      <c r="E10216" s="3"/>
      <c r="F10216" s="3">
        <f t="shared" si="394"/>
        <v>0</v>
      </c>
    </row>
    <row r="10217" spans="1:6" x14ac:dyDescent="0.3">
      <c r="A10217" s="3"/>
      <c r="B10217" s="4"/>
      <c r="C10217" s="3"/>
      <c r="D10217" s="3">
        <f t="shared" si="395"/>
        <v>4200</v>
      </c>
      <c r="E10217" s="3"/>
      <c r="F10217" s="3">
        <f t="shared" si="394"/>
        <v>0</v>
      </c>
    </row>
    <row r="10218" spans="1:6" x14ac:dyDescent="0.3">
      <c r="A10218" s="3"/>
      <c r="B10218" s="4"/>
      <c r="C10218" s="3"/>
      <c r="D10218" s="3">
        <f t="shared" si="395"/>
        <v>4300</v>
      </c>
      <c r="E10218" s="3"/>
      <c r="F10218" s="3">
        <f t="shared" si="394"/>
        <v>0</v>
      </c>
    </row>
    <row r="10219" spans="1:6" x14ac:dyDescent="0.3">
      <c r="A10219" s="3"/>
      <c r="B10219" s="4"/>
      <c r="C10219" s="3"/>
      <c r="D10219" s="3">
        <f t="shared" si="395"/>
        <v>4400</v>
      </c>
      <c r="E10219" s="3"/>
      <c r="F10219" s="3">
        <f t="shared" si="394"/>
        <v>0</v>
      </c>
    </row>
    <row r="10220" spans="1:6" x14ac:dyDescent="0.3">
      <c r="A10220" s="3"/>
      <c r="B10220" s="4"/>
      <c r="C10220" s="3"/>
      <c r="D10220" s="3">
        <f t="shared" si="395"/>
        <v>4500</v>
      </c>
      <c r="E10220" s="3"/>
      <c r="F10220" s="3">
        <f t="shared" si="394"/>
        <v>0</v>
      </c>
    </row>
    <row r="10221" spans="1:6" x14ac:dyDescent="0.3">
      <c r="A10221" s="3"/>
      <c r="B10221" s="4"/>
      <c r="C10221" s="3"/>
      <c r="D10221" s="3">
        <f t="shared" si="395"/>
        <v>4600</v>
      </c>
      <c r="E10221" s="3">
        <v>310</v>
      </c>
      <c r="F10221" s="3">
        <f t="shared" si="394"/>
        <v>271.50976509206333</v>
      </c>
    </row>
    <row r="10222" spans="1:6" x14ac:dyDescent="0.3">
      <c r="A10222" s="3"/>
      <c r="B10222" s="4"/>
      <c r="C10222" s="3"/>
      <c r="D10222" s="3">
        <f t="shared" si="395"/>
        <v>4700</v>
      </c>
      <c r="E10222" s="3"/>
      <c r="F10222" s="3">
        <f t="shared" si="394"/>
        <v>0</v>
      </c>
    </row>
    <row r="10223" spans="1:6" x14ac:dyDescent="0.3">
      <c r="A10223" s="3"/>
      <c r="B10223" s="4"/>
      <c r="C10223" s="3"/>
      <c r="D10223" s="3">
        <f t="shared" si="395"/>
        <v>4800</v>
      </c>
      <c r="E10223" s="3"/>
      <c r="F10223" s="3">
        <f t="shared" si="394"/>
        <v>0</v>
      </c>
    </row>
    <row r="10224" spans="1:6" x14ac:dyDescent="0.3">
      <c r="A10224" s="3"/>
      <c r="B10224" s="4"/>
      <c r="C10224" s="3"/>
      <c r="D10224" s="3">
        <f t="shared" si="395"/>
        <v>4900</v>
      </c>
      <c r="E10224" s="3"/>
      <c r="F10224" s="3">
        <f t="shared" si="394"/>
        <v>0</v>
      </c>
    </row>
    <row r="10225" spans="1:6" x14ac:dyDescent="0.3">
      <c r="A10225" s="3"/>
      <c r="B10225" s="4"/>
      <c r="C10225" s="3"/>
      <c r="D10225" s="3">
        <f t="shared" si="395"/>
        <v>5000</v>
      </c>
      <c r="E10225" s="3"/>
      <c r="F10225" s="3">
        <f t="shared" si="394"/>
        <v>0</v>
      </c>
    </row>
    <row r="10226" spans="1:6" x14ac:dyDescent="0.3">
      <c r="A10226" s="3"/>
      <c r="B10226" s="4"/>
      <c r="C10226" s="3"/>
      <c r="D10226" s="3">
        <f t="shared" si="395"/>
        <v>5100</v>
      </c>
      <c r="E10226" s="3"/>
      <c r="F10226" s="3">
        <f t="shared" si="394"/>
        <v>0</v>
      </c>
    </row>
    <row r="10227" spans="1:6" x14ac:dyDescent="0.3">
      <c r="A10227" s="3"/>
      <c r="B10227" s="4"/>
      <c r="C10227" s="3"/>
      <c r="D10227" s="3">
        <f t="shared" si="395"/>
        <v>5200</v>
      </c>
      <c r="E10227" s="3"/>
      <c r="F10227" s="3">
        <f t="shared" si="394"/>
        <v>0</v>
      </c>
    </row>
    <row r="10228" spans="1:6" x14ac:dyDescent="0.3">
      <c r="A10228" s="3"/>
      <c r="B10228" s="4"/>
      <c r="C10228" s="3"/>
      <c r="D10228" s="3">
        <f t="shared" si="395"/>
        <v>5300</v>
      </c>
      <c r="E10228" s="3"/>
      <c r="F10228" s="3">
        <f t="shared" si="394"/>
        <v>0</v>
      </c>
    </row>
    <row r="10229" spans="1:6" x14ac:dyDescent="0.3">
      <c r="A10229" s="3"/>
      <c r="B10229" s="4"/>
      <c r="C10229" s="3"/>
      <c r="D10229" s="3">
        <f t="shared" si="395"/>
        <v>5400</v>
      </c>
      <c r="E10229" s="3"/>
      <c r="F10229" s="3">
        <f t="shared" si="394"/>
        <v>0</v>
      </c>
    </row>
    <row r="10230" spans="1:6" x14ac:dyDescent="0.3">
      <c r="A10230" s="3"/>
      <c r="B10230" s="4"/>
      <c r="C10230" s="3"/>
      <c r="D10230" s="3">
        <f t="shared" si="395"/>
        <v>5500</v>
      </c>
      <c r="E10230" s="3"/>
      <c r="F10230" s="3">
        <f t="shared" si="394"/>
        <v>0</v>
      </c>
    </row>
    <row r="10231" spans="1:6" x14ac:dyDescent="0.3">
      <c r="A10231" s="3"/>
      <c r="B10231" s="4"/>
      <c r="C10231" s="3"/>
      <c r="D10231" s="3">
        <f t="shared" si="395"/>
        <v>5600</v>
      </c>
      <c r="E10231" s="3"/>
      <c r="F10231" s="3">
        <f t="shared" si="394"/>
        <v>0</v>
      </c>
    </row>
    <row r="10232" spans="1:6" x14ac:dyDescent="0.3">
      <c r="A10232" s="3"/>
      <c r="B10232" s="4"/>
      <c r="C10232" s="3"/>
      <c r="D10232" s="3">
        <f t="shared" si="395"/>
        <v>5700</v>
      </c>
      <c r="E10232" s="3"/>
      <c r="F10232" s="3">
        <f t="shared" si="394"/>
        <v>0</v>
      </c>
    </row>
    <row r="10233" spans="1:6" x14ac:dyDescent="0.3">
      <c r="A10233" s="3"/>
      <c r="B10233" s="4"/>
      <c r="C10233" s="3"/>
      <c r="D10233" s="3">
        <f t="shared" si="395"/>
        <v>5800</v>
      </c>
      <c r="E10233" s="3">
        <f>302*60*550/(D10181*2*PI())</f>
        <v>273.47209704376365</v>
      </c>
      <c r="F10233" s="3">
        <f t="shared" si="394"/>
        <v>302</v>
      </c>
    </row>
    <row r="10234" spans="1:6" x14ac:dyDescent="0.3">
      <c r="A10234" s="3"/>
      <c r="B10234" s="4"/>
      <c r="C10234" s="3"/>
      <c r="D10234" s="3">
        <f t="shared" si="395"/>
        <v>5900</v>
      </c>
      <c r="E10234" s="3"/>
      <c r="F10234" s="3">
        <f t="shared" si="394"/>
        <v>0</v>
      </c>
    </row>
    <row r="10235" spans="1:6" x14ac:dyDescent="0.3">
      <c r="A10235" s="3"/>
      <c r="B10235" s="4"/>
      <c r="C10235" s="3"/>
      <c r="D10235" s="3">
        <f t="shared" si="395"/>
        <v>6000</v>
      </c>
      <c r="E10235" s="3"/>
      <c r="F10235" s="3">
        <f t="shared" si="394"/>
        <v>0</v>
      </c>
    </row>
    <row r="10236" spans="1:6" x14ac:dyDescent="0.3">
      <c r="A10236" s="3"/>
      <c r="B10236" s="4"/>
      <c r="C10236" s="3"/>
      <c r="D10236" s="3">
        <f t="shared" si="395"/>
        <v>6100</v>
      </c>
      <c r="E10236" s="3"/>
      <c r="F10236" s="3">
        <f t="shared" si="394"/>
        <v>0</v>
      </c>
    </row>
    <row r="10237" spans="1:6" x14ac:dyDescent="0.3">
      <c r="A10237" s="3"/>
      <c r="B10237" s="4"/>
      <c r="C10237" s="3"/>
      <c r="D10237" s="3">
        <f t="shared" si="395"/>
        <v>6200</v>
      </c>
      <c r="E10237" s="3"/>
      <c r="F10237" s="3">
        <f t="shared" si="394"/>
        <v>0</v>
      </c>
    </row>
    <row r="10238" spans="1:6" x14ac:dyDescent="0.3">
      <c r="A10238" s="3"/>
      <c r="B10238" s="4"/>
      <c r="C10238" s="3"/>
      <c r="D10238" s="3">
        <f t="shared" si="395"/>
        <v>6300</v>
      </c>
      <c r="E10238" s="3"/>
      <c r="F10238" s="3">
        <f t="shared" si="394"/>
        <v>0</v>
      </c>
    </row>
    <row r="10239" spans="1:6" x14ac:dyDescent="0.3">
      <c r="A10239" s="3"/>
      <c r="B10239" s="4"/>
      <c r="C10239" s="3"/>
      <c r="D10239" s="3">
        <f t="shared" si="395"/>
        <v>6400</v>
      </c>
      <c r="E10239" s="3"/>
      <c r="F10239" s="3">
        <f t="shared" si="394"/>
        <v>0</v>
      </c>
    </row>
    <row r="10240" spans="1:6" x14ac:dyDescent="0.3">
      <c r="A10240" s="3"/>
      <c r="B10240" s="4"/>
      <c r="C10240" s="3"/>
      <c r="D10240" s="3">
        <f t="shared" si="395"/>
        <v>6500</v>
      </c>
      <c r="E10240" s="3"/>
      <c r="F10240" s="3">
        <f t="shared" si="394"/>
        <v>0</v>
      </c>
    </row>
    <row r="10241" spans="1:6" x14ac:dyDescent="0.3">
      <c r="A10241" s="3"/>
      <c r="B10241" s="4"/>
      <c r="C10241" s="3"/>
      <c r="D10241" s="3">
        <f t="shared" si="395"/>
        <v>6600</v>
      </c>
      <c r="E10241" s="3"/>
      <c r="F10241" s="3">
        <f t="shared" si="394"/>
        <v>0</v>
      </c>
    </row>
    <row r="10242" spans="1:6" x14ac:dyDescent="0.3">
      <c r="A10242" s="3"/>
      <c r="B10242" s="4"/>
      <c r="C10242" s="3"/>
      <c r="D10242" s="3">
        <f t="shared" si="395"/>
        <v>6700</v>
      </c>
      <c r="E10242" s="3"/>
      <c r="F10242" s="3">
        <f t="shared" si="394"/>
        <v>0</v>
      </c>
    </row>
    <row r="10243" spans="1:6" x14ac:dyDescent="0.3">
      <c r="A10243" s="3"/>
      <c r="B10243" s="4"/>
      <c r="C10243" s="3"/>
      <c r="D10243" s="3">
        <f t="shared" si="395"/>
        <v>6800</v>
      </c>
      <c r="E10243" s="3"/>
      <c r="F10243" s="3">
        <f t="shared" si="394"/>
        <v>0</v>
      </c>
    </row>
    <row r="10244" spans="1:6" x14ac:dyDescent="0.3">
      <c r="A10244" s="3"/>
      <c r="B10244" s="4"/>
      <c r="C10244" s="3"/>
      <c r="D10244" s="3">
        <f t="shared" si="395"/>
        <v>6900</v>
      </c>
      <c r="E10244" s="3"/>
      <c r="F10244" s="3">
        <f t="shared" si="394"/>
        <v>0</v>
      </c>
    </row>
    <row r="10245" spans="1:6" x14ac:dyDescent="0.3">
      <c r="A10245" s="3"/>
      <c r="B10245" s="4"/>
      <c r="C10245" s="3"/>
      <c r="D10245" s="3">
        <f t="shared" si="395"/>
        <v>7000</v>
      </c>
      <c r="E10245" s="3"/>
      <c r="F10245" s="3">
        <f t="shared" si="394"/>
        <v>0</v>
      </c>
    </row>
    <row r="10246" spans="1:6" x14ac:dyDescent="0.3">
      <c r="A10246" s="3"/>
      <c r="B10246" s="4" t="s">
        <v>33</v>
      </c>
      <c r="C10246" s="3" t="s">
        <v>219</v>
      </c>
      <c r="D10246" s="3" t="s">
        <v>272</v>
      </c>
      <c r="E10246" s="3">
        <v>3</v>
      </c>
    </row>
    <row r="10247" spans="1:6" x14ac:dyDescent="0.3">
      <c r="A10247" s="3"/>
      <c r="B10247" s="4"/>
      <c r="C10247" s="3">
        <v>11</v>
      </c>
      <c r="D10247" s="3" t="s">
        <v>273</v>
      </c>
      <c r="E10247" s="3">
        <v>4</v>
      </c>
    </row>
    <row r="10248" spans="1:6" x14ac:dyDescent="0.3">
      <c r="A10248" s="3"/>
      <c r="B10248" s="4"/>
      <c r="C10248" s="3"/>
      <c r="D10248" s="4" t="s">
        <v>274</v>
      </c>
      <c r="E10248" s="3">
        <v>2.02</v>
      </c>
    </row>
    <row r="10249" spans="1:6" x14ac:dyDescent="0.3">
      <c r="A10249" s="3"/>
      <c r="B10249" s="4"/>
      <c r="C10249" s="3"/>
      <c r="D10249" s="4" t="s">
        <v>275</v>
      </c>
      <c r="E10249" s="3">
        <v>254</v>
      </c>
    </row>
    <row r="10250" spans="1:6" x14ac:dyDescent="0.3">
      <c r="A10250" s="3"/>
      <c r="B10250" s="4"/>
      <c r="C10250" s="3"/>
      <c r="D10250" s="4" t="s">
        <v>276</v>
      </c>
      <c r="E10250" s="3">
        <v>0.48499999999999999</v>
      </c>
    </row>
    <row r="10251" spans="1:6" ht="28.8" x14ac:dyDescent="0.3">
      <c r="A10251" s="3"/>
      <c r="B10251" s="4"/>
      <c r="C10251" s="3"/>
      <c r="D10251" s="4" t="s">
        <v>277</v>
      </c>
      <c r="E10251" s="3">
        <v>302</v>
      </c>
    </row>
    <row r="10252" spans="1:6" x14ac:dyDescent="0.3">
      <c r="A10252" s="3"/>
      <c r="B10252" s="4"/>
      <c r="C10252" s="3"/>
      <c r="D10252" s="3">
        <f>2500</f>
        <v>2500</v>
      </c>
      <c r="E10252" s="3"/>
      <c r="F10252" s="3">
        <f>E10252*D10252*2*PI()/60/550</f>
        <v>0</v>
      </c>
    </row>
    <row r="10253" spans="1:6" x14ac:dyDescent="0.3">
      <c r="A10253" s="3"/>
      <c r="B10253" s="4"/>
      <c r="C10253" s="3"/>
      <c r="D10253" s="3">
        <f>2600</f>
        <v>2600</v>
      </c>
      <c r="E10253" s="3"/>
      <c r="F10253" s="3">
        <f t="shared" ref="F10253:F10297" si="396">E10253*D10253*2*PI()/60/550</f>
        <v>0</v>
      </c>
    </row>
    <row r="10254" spans="1:6" x14ac:dyDescent="0.3">
      <c r="A10254" s="3"/>
      <c r="B10254" s="4"/>
      <c r="C10254" s="3"/>
      <c r="D10254" s="3">
        <f t="shared" ref="D10254:D10297" si="397">D10253+100</f>
        <v>2700</v>
      </c>
      <c r="E10254" s="3"/>
      <c r="F10254" s="3">
        <f t="shared" si="396"/>
        <v>0</v>
      </c>
    </row>
    <row r="10255" spans="1:6" x14ac:dyDescent="0.3">
      <c r="A10255" s="3"/>
      <c r="B10255" s="4"/>
      <c r="C10255" s="3"/>
      <c r="D10255" s="3">
        <f t="shared" si="397"/>
        <v>2800</v>
      </c>
      <c r="E10255" s="3"/>
      <c r="F10255" s="3">
        <f t="shared" si="396"/>
        <v>0</v>
      </c>
    </row>
    <row r="10256" spans="1:6" x14ac:dyDescent="0.3">
      <c r="A10256" s="3"/>
      <c r="B10256" s="4"/>
      <c r="C10256" s="3"/>
      <c r="D10256" s="3">
        <f t="shared" si="397"/>
        <v>2900</v>
      </c>
      <c r="E10256" s="3"/>
      <c r="F10256" s="3">
        <f t="shared" si="396"/>
        <v>0</v>
      </c>
    </row>
    <row r="10257" spans="1:6" x14ac:dyDescent="0.3">
      <c r="A10257" s="3"/>
      <c r="B10257" s="4"/>
      <c r="C10257" s="3"/>
      <c r="D10257" s="3">
        <f>D10256+100</f>
        <v>3000</v>
      </c>
      <c r="E10257" s="3"/>
      <c r="F10257" s="3">
        <f t="shared" si="396"/>
        <v>0</v>
      </c>
    </row>
    <row r="10258" spans="1:6" x14ac:dyDescent="0.3">
      <c r="A10258" s="3"/>
      <c r="B10258" s="4"/>
      <c r="C10258" s="3"/>
      <c r="D10258" s="3">
        <f t="shared" si="397"/>
        <v>3100</v>
      </c>
      <c r="E10258" s="3"/>
      <c r="F10258" s="3">
        <f t="shared" si="396"/>
        <v>0</v>
      </c>
    </row>
    <row r="10259" spans="1:6" x14ac:dyDescent="0.3">
      <c r="A10259" s="3"/>
      <c r="B10259" s="4"/>
      <c r="C10259" s="3"/>
      <c r="D10259" s="3">
        <f t="shared" si="397"/>
        <v>3200</v>
      </c>
      <c r="E10259" s="3"/>
      <c r="F10259" s="3">
        <f t="shared" si="396"/>
        <v>0</v>
      </c>
    </row>
    <row r="10260" spans="1:6" x14ac:dyDescent="0.3">
      <c r="A10260" s="3"/>
      <c r="B10260" s="4"/>
      <c r="C10260" s="3"/>
      <c r="D10260" s="3">
        <f t="shared" si="397"/>
        <v>3300</v>
      </c>
      <c r="E10260" s="3"/>
      <c r="F10260" s="3">
        <f t="shared" si="396"/>
        <v>0</v>
      </c>
    </row>
    <row r="10261" spans="1:6" x14ac:dyDescent="0.3">
      <c r="A10261" s="3"/>
      <c r="B10261" s="4"/>
      <c r="C10261" s="3"/>
      <c r="D10261" s="3">
        <f t="shared" si="397"/>
        <v>3400</v>
      </c>
      <c r="E10261" s="3"/>
      <c r="F10261" s="3">
        <f t="shared" si="396"/>
        <v>0</v>
      </c>
    </row>
    <row r="10262" spans="1:6" x14ac:dyDescent="0.3">
      <c r="A10262" s="3"/>
      <c r="B10262" s="4"/>
      <c r="C10262" s="3"/>
      <c r="D10262" s="3">
        <f t="shared" si="397"/>
        <v>3500</v>
      </c>
      <c r="E10262" s="3"/>
      <c r="F10262" s="3">
        <f t="shared" si="396"/>
        <v>0</v>
      </c>
    </row>
    <row r="10263" spans="1:6" x14ac:dyDescent="0.3">
      <c r="A10263" s="3"/>
      <c r="B10263" s="4"/>
      <c r="C10263" s="3"/>
      <c r="D10263" s="3">
        <f t="shared" si="397"/>
        <v>3600</v>
      </c>
      <c r="E10263" s="3"/>
      <c r="F10263" s="3">
        <f t="shared" si="396"/>
        <v>0</v>
      </c>
    </row>
    <row r="10264" spans="1:6" x14ac:dyDescent="0.3">
      <c r="A10264" s="3"/>
      <c r="B10264" s="4"/>
      <c r="C10264" s="3"/>
      <c r="D10264" s="3">
        <f t="shared" si="397"/>
        <v>3700</v>
      </c>
      <c r="E10264" s="3"/>
      <c r="F10264" s="3">
        <f t="shared" si="396"/>
        <v>0</v>
      </c>
    </row>
    <row r="10265" spans="1:6" x14ac:dyDescent="0.3">
      <c r="A10265" s="3"/>
      <c r="B10265" s="4"/>
      <c r="C10265" s="3"/>
      <c r="D10265" s="3">
        <f t="shared" si="397"/>
        <v>3800</v>
      </c>
      <c r="E10265" s="3"/>
      <c r="F10265" s="3">
        <f t="shared" si="396"/>
        <v>0</v>
      </c>
    </row>
    <row r="10266" spans="1:6" x14ac:dyDescent="0.3">
      <c r="A10266" s="3"/>
      <c r="B10266" s="4"/>
      <c r="C10266" s="3"/>
      <c r="D10266" s="3">
        <f t="shared" si="397"/>
        <v>3900</v>
      </c>
      <c r="E10266" s="3"/>
      <c r="F10266" s="3">
        <f t="shared" si="396"/>
        <v>0</v>
      </c>
    </row>
    <row r="10267" spans="1:6" x14ac:dyDescent="0.3">
      <c r="A10267" s="3"/>
      <c r="B10267" s="4"/>
      <c r="C10267" s="3"/>
      <c r="D10267" s="3">
        <f t="shared" si="397"/>
        <v>4000</v>
      </c>
      <c r="E10267" s="3"/>
      <c r="F10267" s="3">
        <f t="shared" si="396"/>
        <v>0</v>
      </c>
    </row>
    <row r="10268" spans="1:6" x14ac:dyDescent="0.3">
      <c r="A10268" s="3"/>
      <c r="B10268" s="4"/>
      <c r="C10268" s="3"/>
      <c r="D10268" s="3">
        <f t="shared" si="397"/>
        <v>4100</v>
      </c>
      <c r="E10268" s="3"/>
      <c r="F10268" s="3">
        <f t="shared" si="396"/>
        <v>0</v>
      </c>
    </row>
    <row r="10269" spans="1:6" x14ac:dyDescent="0.3">
      <c r="A10269" s="3"/>
      <c r="B10269" s="4"/>
      <c r="C10269" s="3"/>
      <c r="D10269" s="3">
        <f t="shared" si="397"/>
        <v>4200</v>
      </c>
      <c r="E10269" s="3"/>
      <c r="F10269" s="3">
        <f t="shared" si="396"/>
        <v>0</v>
      </c>
    </row>
    <row r="10270" spans="1:6" x14ac:dyDescent="0.3">
      <c r="A10270" s="3"/>
      <c r="B10270" s="4"/>
      <c r="C10270" s="3"/>
      <c r="D10270" s="3">
        <f t="shared" si="397"/>
        <v>4300</v>
      </c>
      <c r="E10270" s="3"/>
      <c r="F10270" s="3">
        <f t="shared" si="396"/>
        <v>0</v>
      </c>
    </row>
    <row r="10271" spans="1:6" x14ac:dyDescent="0.3">
      <c r="A10271" s="3"/>
      <c r="B10271" s="4"/>
      <c r="C10271" s="3"/>
      <c r="D10271" s="3">
        <f t="shared" si="397"/>
        <v>4400</v>
      </c>
      <c r="E10271" s="3">
        <v>333</v>
      </c>
      <c r="F10271" s="3">
        <f t="shared" si="396"/>
        <v>278.97342763877361</v>
      </c>
    </row>
    <row r="10272" spans="1:6" x14ac:dyDescent="0.3">
      <c r="A10272" s="3"/>
      <c r="B10272" s="4"/>
      <c r="C10272" s="3"/>
      <c r="D10272" s="3">
        <f t="shared" si="397"/>
        <v>4500</v>
      </c>
      <c r="E10272" s="3"/>
      <c r="F10272" s="3">
        <f t="shared" si="396"/>
        <v>0</v>
      </c>
    </row>
    <row r="10273" spans="1:6" x14ac:dyDescent="0.3">
      <c r="A10273" s="3"/>
      <c r="B10273" s="4"/>
      <c r="C10273" s="3"/>
      <c r="D10273" s="3">
        <f t="shared" si="397"/>
        <v>4600</v>
      </c>
      <c r="E10273" s="3"/>
      <c r="F10273" s="3">
        <f t="shared" si="396"/>
        <v>0</v>
      </c>
    </row>
    <row r="10274" spans="1:6" x14ac:dyDescent="0.3">
      <c r="A10274" s="3"/>
      <c r="B10274" s="4"/>
      <c r="C10274" s="3"/>
      <c r="D10274" s="3">
        <f t="shared" si="397"/>
        <v>4700</v>
      </c>
      <c r="E10274" s="3"/>
      <c r="F10274" s="3">
        <f t="shared" si="396"/>
        <v>0</v>
      </c>
    </row>
    <row r="10275" spans="1:6" x14ac:dyDescent="0.3">
      <c r="A10275" s="3"/>
      <c r="B10275" s="4"/>
      <c r="C10275" s="3"/>
      <c r="D10275" s="3">
        <f t="shared" si="397"/>
        <v>4800</v>
      </c>
      <c r="E10275" s="3"/>
      <c r="F10275" s="3">
        <f t="shared" si="396"/>
        <v>0</v>
      </c>
    </row>
    <row r="10276" spans="1:6" x14ac:dyDescent="0.3">
      <c r="A10276" s="3"/>
      <c r="B10276" s="4"/>
      <c r="C10276" s="3"/>
      <c r="D10276" s="3">
        <f t="shared" si="397"/>
        <v>4900</v>
      </c>
      <c r="E10276" s="3"/>
      <c r="F10276" s="3">
        <f t="shared" si="396"/>
        <v>0</v>
      </c>
    </row>
    <row r="10277" spans="1:6" x14ac:dyDescent="0.3">
      <c r="A10277" s="3"/>
      <c r="B10277" s="4"/>
      <c r="C10277" s="3"/>
      <c r="D10277" s="3">
        <f t="shared" si="397"/>
        <v>5000</v>
      </c>
      <c r="E10277" s="3"/>
      <c r="F10277" s="3">
        <f t="shared" si="396"/>
        <v>0</v>
      </c>
    </row>
    <row r="10278" spans="1:6" x14ac:dyDescent="0.3">
      <c r="A10278" s="3"/>
      <c r="B10278" s="4"/>
      <c r="C10278" s="3"/>
      <c r="D10278" s="3">
        <f t="shared" si="397"/>
        <v>5100</v>
      </c>
      <c r="E10278" s="3"/>
      <c r="F10278" s="3">
        <f t="shared" si="396"/>
        <v>0</v>
      </c>
    </row>
    <row r="10279" spans="1:6" x14ac:dyDescent="0.3">
      <c r="A10279" s="3"/>
      <c r="B10279" s="4"/>
      <c r="C10279" s="3"/>
      <c r="D10279" s="3">
        <f t="shared" si="397"/>
        <v>5200</v>
      </c>
      <c r="E10279" s="3"/>
      <c r="F10279" s="3">
        <f t="shared" si="396"/>
        <v>0</v>
      </c>
    </row>
    <row r="10280" spans="1:6" x14ac:dyDescent="0.3">
      <c r="A10280" s="3"/>
      <c r="B10280" s="4"/>
      <c r="C10280" s="3"/>
      <c r="D10280" s="3">
        <f t="shared" si="397"/>
        <v>5300</v>
      </c>
      <c r="E10280" s="3"/>
      <c r="F10280" s="3">
        <f t="shared" si="396"/>
        <v>0</v>
      </c>
    </row>
    <row r="10281" spans="1:6" x14ac:dyDescent="0.3">
      <c r="A10281" s="3"/>
      <c r="B10281" s="4"/>
      <c r="C10281" s="3"/>
      <c r="D10281" s="3">
        <f t="shared" si="397"/>
        <v>5400</v>
      </c>
      <c r="E10281" s="3"/>
      <c r="F10281" s="3">
        <f t="shared" si="396"/>
        <v>0</v>
      </c>
    </row>
    <row r="10282" spans="1:6" x14ac:dyDescent="0.3">
      <c r="A10282" s="3"/>
      <c r="B10282" s="4"/>
      <c r="C10282" s="3"/>
      <c r="D10282" s="3">
        <f t="shared" si="397"/>
        <v>5500</v>
      </c>
      <c r="E10282" s="3"/>
      <c r="F10282" s="3">
        <f t="shared" si="396"/>
        <v>0</v>
      </c>
    </row>
    <row r="10283" spans="1:6" x14ac:dyDescent="0.3">
      <c r="A10283" s="3"/>
      <c r="B10283" s="4"/>
      <c r="C10283" s="3"/>
      <c r="D10283" s="3">
        <f t="shared" si="397"/>
        <v>5600</v>
      </c>
      <c r="E10283" s="3"/>
      <c r="F10283" s="3">
        <f t="shared" si="396"/>
        <v>0</v>
      </c>
    </row>
    <row r="10284" spans="1:6" x14ac:dyDescent="0.3">
      <c r="A10284" s="3"/>
      <c r="B10284" s="4"/>
      <c r="C10284" s="3"/>
      <c r="D10284" s="3">
        <f t="shared" si="397"/>
        <v>5700</v>
      </c>
      <c r="E10284" s="3"/>
      <c r="F10284" s="3">
        <f t="shared" si="396"/>
        <v>0</v>
      </c>
    </row>
    <row r="10285" spans="1:6" x14ac:dyDescent="0.3">
      <c r="A10285" s="3"/>
      <c r="B10285" s="4"/>
      <c r="C10285" s="3"/>
      <c r="D10285" s="3">
        <f t="shared" si="397"/>
        <v>5800</v>
      </c>
      <c r="E10285" s="3"/>
      <c r="F10285" s="3">
        <f t="shared" si="396"/>
        <v>0</v>
      </c>
    </row>
    <row r="10286" spans="1:6" x14ac:dyDescent="0.3">
      <c r="A10286" s="3"/>
      <c r="B10286" s="4"/>
      <c r="C10286" s="3"/>
      <c r="D10286" s="3">
        <f t="shared" si="397"/>
        <v>5900</v>
      </c>
      <c r="E10286" s="3"/>
      <c r="F10286" s="3">
        <f t="shared" si="396"/>
        <v>0</v>
      </c>
    </row>
    <row r="10287" spans="1:6" x14ac:dyDescent="0.3">
      <c r="A10287" s="3"/>
      <c r="B10287" s="4"/>
      <c r="C10287" s="3"/>
      <c r="D10287" s="3">
        <f t="shared" si="397"/>
        <v>6000</v>
      </c>
      <c r="E10287" s="3"/>
      <c r="F10287" s="3">
        <f t="shared" si="396"/>
        <v>0</v>
      </c>
    </row>
    <row r="10288" spans="1:6" x14ac:dyDescent="0.3">
      <c r="A10288" s="3"/>
      <c r="B10288" s="4"/>
      <c r="C10288" s="3"/>
      <c r="D10288" s="3">
        <f t="shared" si="397"/>
        <v>6100</v>
      </c>
      <c r="E10288" s="3"/>
      <c r="F10288" s="3">
        <f t="shared" si="396"/>
        <v>0</v>
      </c>
    </row>
    <row r="10289" spans="1:6" x14ac:dyDescent="0.3">
      <c r="A10289" s="3"/>
      <c r="B10289" s="4"/>
      <c r="C10289" s="3"/>
      <c r="D10289" s="3">
        <f t="shared" si="397"/>
        <v>6200</v>
      </c>
      <c r="E10289" s="3"/>
      <c r="F10289" s="3">
        <f t="shared" si="396"/>
        <v>0</v>
      </c>
    </row>
    <row r="10290" spans="1:6" x14ac:dyDescent="0.3">
      <c r="A10290" s="3"/>
      <c r="B10290" s="4"/>
      <c r="C10290" s="3"/>
      <c r="D10290" s="3">
        <f t="shared" si="397"/>
        <v>6300</v>
      </c>
      <c r="E10290" s="3"/>
      <c r="F10290" s="3">
        <f t="shared" si="396"/>
        <v>0</v>
      </c>
    </row>
    <row r="10291" spans="1:6" x14ac:dyDescent="0.3">
      <c r="A10291" s="3"/>
      <c r="B10291" s="4"/>
      <c r="C10291" s="3"/>
      <c r="D10291" s="3">
        <f t="shared" si="397"/>
        <v>6400</v>
      </c>
      <c r="E10291" s="3"/>
      <c r="F10291" s="3">
        <f t="shared" si="396"/>
        <v>0</v>
      </c>
    </row>
    <row r="10292" spans="1:6" x14ac:dyDescent="0.3">
      <c r="A10292" s="3"/>
      <c r="B10292" s="4"/>
      <c r="C10292" s="3"/>
      <c r="D10292" s="3">
        <f t="shared" si="397"/>
        <v>6500</v>
      </c>
      <c r="E10292" s="3"/>
      <c r="F10292" s="3">
        <f t="shared" si="396"/>
        <v>0</v>
      </c>
    </row>
    <row r="10293" spans="1:6" x14ac:dyDescent="0.3">
      <c r="A10293" s="3"/>
      <c r="B10293" s="4"/>
      <c r="C10293" s="3"/>
      <c r="D10293" s="3">
        <f t="shared" si="397"/>
        <v>6600</v>
      </c>
      <c r="E10293" s="3"/>
      <c r="F10293" s="3">
        <f t="shared" si="396"/>
        <v>0</v>
      </c>
    </row>
    <row r="10294" spans="1:6" x14ac:dyDescent="0.3">
      <c r="A10294" s="3"/>
      <c r="B10294" s="4"/>
      <c r="C10294" s="3"/>
      <c r="D10294" s="3">
        <f t="shared" si="397"/>
        <v>6700</v>
      </c>
      <c r="E10294" s="3">
        <f>356*60*550/(D10242*2*PI())</f>
        <v>279.06750320053527</v>
      </c>
      <c r="F10294" s="3">
        <f t="shared" si="396"/>
        <v>356</v>
      </c>
    </row>
    <row r="10295" spans="1:6" x14ac:dyDescent="0.3">
      <c r="A10295" s="3"/>
      <c r="B10295" s="4"/>
      <c r="C10295" s="3"/>
      <c r="D10295" s="3">
        <f t="shared" si="397"/>
        <v>6800</v>
      </c>
      <c r="E10295" s="3"/>
      <c r="F10295" s="3">
        <f t="shared" si="396"/>
        <v>0</v>
      </c>
    </row>
    <row r="10296" spans="1:6" x14ac:dyDescent="0.3">
      <c r="A10296" s="3"/>
      <c r="B10296" s="4"/>
      <c r="C10296" s="3"/>
      <c r="D10296" s="3">
        <f t="shared" si="397"/>
        <v>6900</v>
      </c>
      <c r="E10296" s="3"/>
      <c r="F10296" s="3">
        <f t="shared" si="396"/>
        <v>0</v>
      </c>
    </row>
    <row r="10297" spans="1:6" x14ac:dyDescent="0.3">
      <c r="A10297" s="3"/>
      <c r="B10297" s="4"/>
      <c r="C10297" s="3"/>
      <c r="D10297" s="3">
        <f t="shared" si="397"/>
        <v>7000</v>
      </c>
      <c r="E10297" s="3"/>
      <c r="F10297" s="3">
        <f t="shared" si="396"/>
        <v>0</v>
      </c>
    </row>
    <row r="10298" spans="1:6" x14ac:dyDescent="0.3">
      <c r="A10298" s="3"/>
      <c r="B10298" s="4" t="s">
        <v>33</v>
      </c>
      <c r="C10298" s="3" t="s">
        <v>48</v>
      </c>
      <c r="D10298" s="3" t="s">
        <v>272</v>
      </c>
      <c r="E10298" s="3">
        <v>3</v>
      </c>
    </row>
    <row r="10299" spans="1:6" x14ac:dyDescent="0.3">
      <c r="A10299" s="3"/>
      <c r="B10299" s="4"/>
      <c r="C10299" s="3">
        <v>10.5</v>
      </c>
      <c r="D10299" s="3" t="s">
        <v>273</v>
      </c>
      <c r="E10299" s="3">
        <v>4</v>
      </c>
    </row>
    <row r="10300" spans="1:6" x14ac:dyDescent="0.3">
      <c r="A10300" s="3"/>
      <c r="B10300" s="4"/>
      <c r="C10300" s="3"/>
      <c r="D10300" s="4" t="s">
        <v>274</v>
      </c>
      <c r="E10300" s="3">
        <v>2.23</v>
      </c>
    </row>
    <row r="10301" spans="1:6" x14ac:dyDescent="0.3">
      <c r="A10301" s="3"/>
      <c r="B10301" s="4"/>
      <c r="C10301" s="3"/>
      <c r="D10301" s="4" t="s">
        <v>275</v>
      </c>
      <c r="E10301" s="3">
        <v>228</v>
      </c>
    </row>
    <row r="10302" spans="1:6" x14ac:dyDescent="0.3">
      <c r="A10302" s="3"/>
      <c r="B10302" s="4"/>
      <c r="C10302" s="3"/>
      <c r="D10302" s="4" t="s">
        <v>276</v>
      </c>
      <c r="E10302" s="3">
        <v>0.51400000000000001</v>
      </c>
    </row>
    <row r="10303" spans="1:6" ht="28.8" x14ac:dyDescent="0.3">
      <c r="A10303" s="3"/>
      <c r="B10303" s="4"/>
      <c r="C10303" s="3"/>
      <c r="D10303" s="4" t="s">
        <v>277</v>
      </c>
      <c r="E10303" s="3">
        <v>302</v>
      </c>
    </row>
    <row r="10304" spans="1:6" x14ac:dyDescent="0.3">
      <c r="A10304" s="3"/>
      <c r="B10304" s="4"/>
      <c r="C10304" s="3"/>
      <c r="D10304" s="3">
        <f>2500</f>
        <v>2500</v>
      </c>
      <c r="E10304" s="3"/>
      <c r="F10304" s="3">
        <f>E10304*D10304*2*PI()/60/550</f>
        <v>0</v>
      </c>
    </row>
    <row r="10305" spans="1:6" x14ac:dyDescent="0.3">
      <c r="A10305" s="3"/>
      <c r="B10305" s="4"/>
      <c r="C10305" s="3"/>
      <c r="D10305" s="3">
        <f>2600</f>
        <v>2600</v>
      </c>
      <c r="E10305" s="3"/>
      <c r="F10305" s="3">
        <f t="shared" ref="F10305:F10349" si="398">E10305*D10305*2*PI()/60/550</f>
        <v>0</v>
      </c>
    </row>
    <row r="10306" spans="1:6" x14ac:dyDescent="0.3">
      <c r="A10306" s="3"/>
      <c r="B10306" s="4"/>
      <c r="C10306" s="3"/>
      <c r="D10306" s="3">
        <f t="shared" ref="D10306:D10349" si="399">D10305+100</f>
        <v>2700</v>
      </c>
      <c r="E10306" s="3"/>
      <c r="F10306" s="3">
        <f t="shared" si="398"/>
        <v>0</v>
      </c>
    </row>
    <row r="10307" spans="1:6" x14ac:dyDescent="0.3">
      <c r="A10307" s="3"/>
      <c r="B10307" s="4"/>
      <c r="C10307" s="3"/>
      <c r="D10307" s="3">
        <f t="shared" si="399"/>
        <v>2800</v>
      </c>
      <c r="E10307" s="3"/>
      <c r="F10307" s="3">
        <f t="shared" si="398"/>
        <v>0</v>
      </c>
    </row>
    <row r="10308" spans="1:6" x14ac:dyDescent="0.3">
      <c r="A10308" s="3"/>
      <c r="B10308" s="4"/>
      <c r="C10308" s="3"/>
      <c r="D10308" s="3">
        <f t="shared" si="399"/>
        <v>2900</v>
      </c>
      <c r="E10308" s="3"/>
      <c r="F10308" s="3">
        <f t="shared" si="398"/>
        <v>0</v>
      </c>
    </row>
    <row r="10309" spans="1:6" x14ac:dyDescent="0.3">
      <c r="A10309" s="3"/>
      <c r="B10309" s="4"/>
      <c r="C10309" s="3"/>
      <c r="D10309" s="3">
        <f>D10308+100</f>
        <v>3000</v>
      </c>
      <c r="E10309" s="3"/>
      <c r="F10309" s="3">
        <f t="shared" si="398"/>
        <v>0</v>
      </c>
    </row>
    <row r="10310" spans="1:6" x14ac:dyDescent="0.3">
      <c r="A10310" s="3"/>
      <c r="B10310" s="4"/>
      <c r="C10310" s="3"/>
      <c r="D10310" s="3">
        <f t="shared" si="399"/>
        <v>3100</v>
      </c>
      <c r="E10310" s="3"/>
      <c r="F10310" s="3">
        <f t="shared" si="398"/>
        <v>0</v>
      </c>
    </row>
    <row r="10311" spans="1:6" x14ac:dyDescent="0.3">
      <c r="A10311" s="3"/>
      <c r="B10311" s="4"/>
      <c r="C10311" s="3"/>
      <c r="D10311" s="3">
        <f t="shared" si="399"/>
        <v>3200</v>
      </c>
      <c r="E10311" s="3"/>
      <c r="F10311" s="3">
        <f t="shared" si="398"/>
        <v>0</v>
      </c>
    </row>
    <row r="10312" spans="1:6" x14ac:dyDescent="0.3">
      <c r="A10312" s="3"/>
      <c r="B10312" s="4"/>
      <c r="C10312" s="3"/>
      <c r="D10312" s="3">
        <f t="shared" si="399"/>
        <v>3300</v>
      </c>
      <c r="E10312" s="3"/>
      <c r="F10312" s="3">
        <f t="shared" si="398"/>
        <v>0</v>
      </c>
    </row>
    <row r="10313" spans="1:6" x14ac:dyDescent="0.3">
      <c r="A10313" s="3"/>
      <c r="B10313" s="4"/>
      <c r="C10313" s="3"/>
      <c r="D10313" s="3">
        <f t="shared" si="399"/>
        <v>3400</v>
      </c>
      <c r="E10313" s="3"/>
      <c r="F10313" s="3">
        <f t="shared" si="398"/>
        <v>0</v>
      </c>
    </row>
    <row r="10314" spans="1:6" x14ac:dyDescent="0.3">
      <c r="A10314" s="3"/>
      <c r="B10314" s="4"/>
      <c r="C10314" s="3"/>
      <c r="D10314" s="3">
        <f t="shared" si="399"/>
        <v>3500</v>
      </c>
      <c r="E10314" s="3"/>
      <c r="F10314" s="3">
        <f t="shared" si="398"/>
        <v>0</v>
      </c>
    </row>
    <row r="10315" spans="1:6" x14ac:dyDescent="0.3">
      <c r="A10315" s="3"/>
      <c r="B10315" s="4"/>
      <c r="C10315" s="3"/>
      <c r="D10315" s="3">
        <f t="shared" si="399"/>
        <v>3600</v>
      </c>
      <c r="E10315" s="3"/>
      <c r="F10315" s="3">
        <f t="shared" si="398"/>
        <v>0</v>
      </c>
    </row>
    <row r="10316" spans="1:6" x14ac:dyDescent="0.3">
      <c r="A10316" s="3"/>
      <c r="B10316" s="4"/>
      <c r="C10316" s="3"/>
      <c r="D10316" s="3">
        <f t="shared" si="399"/>
        <v>3700</v>
      </c>
      <c r="E10316" s="3"/>
      <c r="F10316" s="3">
        <f t="shared" si="398"/>
        <v>0</v>
      </c>
    </row>
    <row r="10317" spans="1:6" x14ac:dyDescent="0.3">
      <c r="A10317" s="3"/>
      <c r="B10317" s="4"/>
      <c r="C10317" s="3"/>
      <c r="D10317" s="3">
        <f t="shared" si="399"/>
        <v>3800</v>
      </c>
      <c r="E10317" s="3"/>
      <c r="F10317" s="3">
        <f t="shared" si="398"/>
        <v>0</v>
      </c>
    </row>
    <row r="10318" spans="1:6" x14ac:dyDescent="0.3">
      <c r="A10318" s="3"/>
      <c r="B10318" s="4"/>
      <c r="C10318" s="3"/>
      <c r="D10318" s="3">
        <f t="shared" si="399"/>
        <v>3900</v>
      </c>
      <c r="E10318" s="3"/>
      <c r="F10318" s="3">
        <f t="shared" si="398"/>
        <v>0</v>
      </c>
    </row>
    <row r="10319" spans="1:6" x14ac:dyDescent="0.3">
      <c r="A10319" s="3"/>
      <c r="B10319" s="4"/>
      <c r="C10319" s="3"/>
      <c r="D10319" s="3">
        <f t="shared" si="399"/>
        <v>4000</v>
      </c>
      <c r="E10319" s="3"/>
      <c r="F10319" s="3">
        <f t="shared" si="398"/>
        <v>0</v>
      </c>
    </row>
    <row r="10320" spans="1:6" x14ac:dyDescent="0.3">
      <c r="A10320" s="3"/>
      <c r="B10320" s="4"/>
      <c r="C10320" s="3"/>
      <c r="D10320" s="3">
        <f t="shared" si="399"/>
        <v>4100</v>
      </c>
      <c r="E10320" s="3"/>
      <c r="F10320" s="3">
        <f t="shared" si="398"/>
        <v>0</v>
      </c>
    </row>
    <row r="10321" spans="1:6" x14ac:dyDescent="0.3">
      <c r="A10321" s="3"/>
      <c r="B10321" s="4"/>
      <c r="C10321" s="3"/>
      <c r="D10321" s="3">
        <f t="shared" si="399"/>
        <v>4200</v>
      </c>
      <c r="E10321" s="3">
        <v>325</v>
      </c>
      <c r="F10321" s="3">
        <f t="shared" si="398"/>
        <v>259.89539225151924</v>
      </c>
    </row>
    <row r="10322" spans="1:6" x14ac:dyDescent="0.3">
      <c r="A10322" s="3"/>
      <c r="B10322" s="4"/>
      <c r="C10322" s="3"/>
      <c r="D10322" s="3">
        <f t="shared" si="399"/>
        <v>4300</v>
      </c>
      <c r="E10322" s="3"/>
      <c r="F10322" s="3">
        <f t="shared" si="398"/>
        <v>0</v>
      </c>
    </row>
    <row r="10323" spans="1:6" x14ac:dyDescent="0.3">
      <c r="A10323" s="3"/>
      <c r="B10323" s="4"/>
      <c r="C10323" s="3"/>
      <c r="D10323" s="3">
        <f t="shared" si="399"/>
        <v>4400</v>
      </c>
      <c r="E10323" s="3"/>
      <c r="F10323" s="3">
        <f t="shared" si="398"/>
        <v>0</v>
      </c>
    </row>
    <row r="10324" spans="1:6" x14ac:dyDescent="0.3">
      <c r="A10324" s="3"/>
      <c r="B10324" s="4"/>
      <c r="C10324" s="3"/>
      <c r="D10324" s="3">
        <f t="shared" si="399"/>
        <v>4500</v>
      </c>
      <c r="E10324" s="3"/>
      <c r="F10324" s="3">
        <f t="shared" si="398"/>
        <v>0</v>
      </c>
    </row>
    <row r="10325" spans="1:6" x14ac:dyDescent="0.3">
      <c r="A10325" s="3"/>
      <c r="B10325" s="4"/>
      <c r="C10325" s="3"/>
      <c r="D10325" s="3">
        <f t="shared" si="399"/>
        <v>4600</v>
      </c>
      <c r="E10325" s="3"/>
      <c r="F10325" s="3">
        <f t="shared" si="398"/>
        <v>0</v>
      </c>
    </row>
    <row r="10326" spans="1:6" x14ac:dyDescent="0.3">
      <c r="A10326" s="3"/>
      <c r="B10326" s="4"/>
      <c r="C10326" s="3"/>
      <c r="D10326" s="3">
        <f t="shared" si="399"/>
        <v>4700</v>
      </c>
      <c r="E10326" s="3"/>
      <c r="F10326" s="3">
        <f t="shared" si="398"/>
        <v>0</v>
      </c>
    </row>
    <row r="10327" spans="1:6" x14ac:dyDescent="0.3">
      <c r="A10327" s="3"/>
      <c r="B10327" s="4"/>
      <c r="C10327" s="3"/>
      <c r="D10327" s="3">
        <f t="shared" si="399"/>
        <v>4800</v>
      </c>
      <c r="E10327" s="3"/>
      <c r="F10327" s="3">
        <f t="shared" si="398"/>
        <v>0</v>
      </c>
    </row>
    <row r="10328" spans="1:6" x14ac:dyDescent="0.3">
      <c r="A10328" s="3"/>
      <c r="B10328" s="4"/>
      <c r="C10328" s="3"/>
      <c r="D10328" s="3">
        <f t="shared" si="399"/>
        <v>4900</v>
      </c>
      <c r="E10328" s="3"/>
      <c r="F10328" s="3">
        <f t="shared" si="398"/>
        <v>0</v>
      </c>
    </row>
    <row r="10329" spans="1:6" x14ac:dyDescent="0.3">
      <c r="A10329" s="3"/>
      <c r="B10329" s="4"/>
      <c r="C10329" s="3"/>
      <c r="D10329" s="3">
        <f t="shared" si="399"/>
        <v>5000</v>
      </c>
      <c r="E10329" s="3"/>
      <c r="F10329" s="3">
        <f t="shared" si="398"/>
        <v>0</v>
      </c>
    </row>
    <row r="10330" spans="1:6" x14ac:dyDescent="0.3">
      <c r="A10330" s="3"/>
      <c r="B10330" s="4"/>
      <c r="C10330" s="3"/>
      <c r="D10330" s="3">
        <f t="shared" si="399"/>
        <v>5100</v>
      </c>
      <c r="E10330" s="3"/>
      <c r="F10330" s="3">
        <f t="shared" si="398"/>
        <v>0</v>
      </c>
    </row>
    <row r="10331" spans="1:6" x14ac:dyDescent="0.3">
      <c r="A10331" s="3"/>
      <c r="B10331" s="4"/>
      <c r="C10331" s="3"/>
      <c r="D10331" s="3">
        <f t="shared" si="399"/>
        <v>5200</v>
      </c>
      <c r="E10331" s="3"/>
      <c r="F10331" s="3">
        <f t="shared" si="398"/>
        <v>0</v>
      </c>
    </row>
    <row r="10332" spans="1:6" x14ac:dyDescent="0.3">
      <c r="A10332" s="3"/>
      <c r="B10332" s="4"/>
      <c r="C10332" s="3"/>
      <c r="D10332" s="3">
        <f t="shared" si="399"/>
        <v>5300</v>
      </c>
      <c r="E10332" s="3"/>
      <c r="F10332" s="3">
        <f t="shared" si="398"/>
        <v>0</v>
      </c>
    </row>
    <row r="10333" spans="1:6" x14ac:dyDescent="0.3">
      <c r="A10333" s="3"/>
      <c r="B10333" s="4"/>
      <c r="C10333" s="3"/>
      <c r="D10333" s="3">
        <f t="shared" si="399"/>
        <v>5400</v>
      </c>
      <c r="E10333" s="3"/>
      <c r="F10333" s="3">
        <f t="shared" si="398"/>
        <v>0</v>
      </c>
    </row>
    <row r="10334" spans="1:6" x14ac:dyDescent="0.3">
      <c r="A10334" s="3"/>
      <c r="B10334" s="4"/>
      <c r="C10334" s="3"/>
      <c r="D10334" s="3">
        <f t="shared" si="399"/>
        <v>5500</v>
      </c>
      <c r="E10334" s="3"/>
      <c r="F10334" s="3">
        <f t="shared" si="398"/>
        <v>0</v>
      </c>
    </row>
    <row r="10335" spans="1:6" x14ac:dyDescent="0.3">
      <c r="A10335" s="3"/>
      <c r="B10335" s="4"/>
      <c r="C10335" s="3"/>
      <c r="D10335" s="3">
        <f t="shared" si="399"/>
        <v>5600</v>
      </c>
      <c r="E10335" s="3"/>
      <c r="F10335" s="3">
        <f t="shared" si="398"/>
        <v>0</v>
      </c>
    </row>
    <row r="10336" spans="1:6" x14ac:dyDescent="0.3">
      <c r="A10336" s="3"/>
      <c r="B10336" s="4"/>
      <c r="C10336" s="3"/>
      <c r="D10336" s="3">
        <f t="shared" si="399"/>
        <v>5700</v>
      </c>
      <c r="E10336" s="3"/>
      <c r="F10336" s="3">
        <f t="shared" si="398"/>
        <v>0</v>
      </c>
    </row>
    <row r="10337" spans="1:6" x14ac:dyDescent="0.3">
      <c r="A10337" s="3"/>
      <c r="B10337" s="4"/>
      <c r="C10337" s="3"/>
      <c r="D10337" s="3">
        <f t="shared" si="399"/>
        <v>5800</v>
      </c>
      <c r="E10337" s="3"/>
      <c r="F10337" s="3">
        <f t="shared" si="398"/>
        <v>0</v>
      </c>
    </row>
    <row r="10338" spans="1:6" x14ac:dyDescent="0.3">
      <c r="A10338" s="3"/>
      <c r="B10338" s="4"/>
      <c r="C10338" s="3"/>
      <c r="D10338" s="3">
        <f t="shared" si="399"/>
        <v>5900</v>
      </c>
      <c r="E10338" s="3"/>
      <c r="F10338" s="3">
        <f t="shared" si="398"/>
        <v>0</v>
      </c>
    </row>
    <row r="10339" spans="1:6" x14ac:dyDescent="0.3">
      <c r="A10339" s="3"/>
      <c r="B10339" s="4"/>
      <c r="C10339" s="3"/>
      <c r="D10339" s="3">
        <f t="shared" si="399"/>
        <v>6000</v>
      </c>
      <c r="E10339" s="3"/>
      <c r="F10339" s="3">
        <f t="shared" si="398"/>
        <v>0</v>
      </c>
    </row>
    <row r="10340" spans="1:6" x14ac:dyDescent="0.3">
      <c r="A10340" s="3"/>
      <c r="B10340" s="4"/>
      <c r="C10340" s="3"/>
      <c r="D10340" s="3">
        <f t="shared" si="399"/>
        <v>6100</v>
      </c>
      <c r="E10340" s="3"/>
      <c r="F10340" s="3">
        <f t="shared" si="398"/>
        <v>0</v>
      </c>
    </row>
    <row r="10341" spans="1:6" x14ac:dyDescent="0.3">
      <c r="A10341" s="3"/>
      <c r="B10341" s="4"/>
      <c r="C10341" s="3"/>
      <c r="D10341" s="3">
        <f t="shared" si="399"/>
        <v>6200</v>
      </c>
      <c r="E10341" s="3"/>
      <c r="F10341" s="3">
        <f t="shared" si="398"/>
        <v>0</v>
      </c>
    </row>
    <row r="10342" spans="1:6" x14ac:dyDescent="0.3">
      <c r="A10342" s="3"/>
      <c r="B10342" s="4"/>
      <c r="C10342" s="3"/>
      <c r="D10342" s="3">
        <f t="shared" si="399"/>
        <v>6300</v>
      </c>
      <c r="E10342" s="3"/>
      <c r="F10342" s="3">
        <f t="shared" si="398"/>
        <v>0</v>
      </c>
    </row>
    <row r="10343" spans="1:6" x14ac:dyDescent="0.3">
      <c r="A10343" s="3"/>
      <c r="B10343" s="4"/>
      <c r="C10343" s="3"/>
      <c r="D10343" s="3">
        <f t="shared" si="399"/>
        <v>6400</v>
      </c>
      <c r="E10343" s="3"/>
      <c r="F10343" s="3">
        <f t="shared" si="398"/>
        <v>0</v>
      </c>
    </row>
    <row r="10344" spans="1:6" x14ac:dyDescent="0.3">
      <c r="A10344" s="3"/>
      <c r="B10344" s="4"/>
      <c r="C10344" s="3"/>
      <c r="D10344" s="3">
        <f t="shared" si="399"/>
        <v>6500</v>
      </c>
      <c r="E10344" s="3"/>
      <c r="F10344" s="3">
        <f t="shared" si="398"/>
        <v>0</v>
      </c>
    </row>
    <row r="10345" spans="1:6" x14ac:dyDescent="0.3">
      <c r="A10345" s="3"/>
      <c r="B10345" s="4"/>
      <c r="C10345" s="3"/>
      <c r="D10345" s="3">
        <f t="shared" si="399"/>
        <v>6600</v>
      </c>
      <c r="E10345" s="3"/>
      <c r="F10345" s="3">
        <f t="shared" si="398"/>
        <v>0</v>
      </c>
    </row>
    <row r="10346" spans="1:6" x14ac:dyDescent="0.3">
      <c r="A10346" s="3"/>
      <c r="B10346" s="4"/>
      <c r="C10346" s="3"/>
      <c r="D10346" s="3">
        <f t="shared" si="399"/>
        <v>6700</v>
      </c>
      <c r="E10346" s="3"/>
      <c r="F10346" s="3">
        <f t="shared" si="398"/>
        <v>0</v>
      </c>
    </row>
    <row r="10347" spans="1:6" x14ac:dyDescent="0.3">
      <c r="A10347" s="3"/>
      <c r="B10347" s="4"/>
      <c r="C10347" s="3"/>
      <c r="D10347" s="3">
        <f t="shared" si="399"/>
        <v>6800</v>
      </c>
      <c r="E10347" s="3">
        <f>372*60*550/(D10295*2*PI())</f>
        <v>287.32148255825109</v>
      </c>
      <c r="F10347" s="3">
        <f t="shared" si="398"/>
        <v>372</v>
      </c>
    </row>
    <row r="10348" spans="1:6" x14ac:dyDescent="0.3">
      <c r="A10348" s="3"/>
      <c r="B10348" s="4"/>
      <c r="C10348" s="3"/>
      <c r="D10348" s="3">
        <f t="shared" si="399"/>
        <v>6900</v>
      </c>
      <c r="E10348" s="3"/>
      <c r="F10348" s="3">
        <f t="shared" si="398"/>
        <v>0</v>
      </c>
    </row>
    <row r="10349" spans="1:6" x14ac:dyDescent="0.3">
      <c r="A10349" s="3"/>
      <c r="B10349" s="4"/>
      <c r="C10349" s="3"/>
      <c r="D10349" s="3">
        <f t="shared" si="399"/>
        <v>7000</v>
      </c>
      <c r="E10349" s="3"/>
      <c r="F10349" s="3">
        <f t="shared" si="398"/>
        <v>0</v>
      </c>
    </row>
    <row r="10350" spans="1:6" x14ac:dyDescent="0.3">
      <c r="A10350" s="3"/>
      <c r="B10350" s="4" t="s">
        <v>33</v>
      </c>
      <c r="C10350" s="3" t="s">
        <v>34</v>
      </c>
      <c r="D10350" s="3" t="s">
        <v>272</v>
      </c>
      <c r="E10350" s="3">
        <v>3.48</v>
      </c>
    </row>
    <row r="10351" spans="1:6" x14ac:dyDescent="0.3">
      <c r="A10351" s="3"/>
      <c r="B10351" s="4"/>
      <c r="C10351" s="3">
        <v>11</v>
      </c>
      <c r="D10351" s="3" t="s">
        <v>273</v>
      </c>
      <c r="E10351" s="3">
        <v>4</v>
      </c>
    </row>
    <row r="10352" spans="1:6" x14ac:dyDescent="0.3">
      <c r="A10352" s="3"/>
      <c r="B10352" s="4"/>
      <c r="C10352" s="3"/>
      <c r="D10352" s="4" t="s">
        <v>274</v>
      </c>
      <c r="E10352" s="3">
        <v>2.02</v>
      </c>
    </row>
    <row r="10353" spans="1:6" x14ac:dyDescent="0.3">
      <c r="A10353" s="3"/>
      <c r="B10353" s="4"/>
      <c r="C10353" s="3"/>
      <c r="D10353" s="4" t="s">
        <v>275</v>
      </c>
      <c r="E10353" s="3">
        <v>242</v>
      </c>
    </row>
    <row r="10354" spans="1:6" x14ac:dyDescent="0.3">
      <c r="A10354" s="3"/>
      <c r="B10354" s="4"/>
      <c r="C10354" s="3"/>
      <c r="D10354" s="4" t="s">
        <v>276</v>
      </c>
      <c r="E10354" s="3">
        <v>0.45900000000000002</v>
      </c>
    </row>
    <row r="10355" spans="1:6" ht="28.8" x14ac:dyDescent="0.3">
      <c r="A10355" s="3"/>
      <c r="B10355" s="4"/>
      <c r="C10355" s="3"/>
      <c r="D10355" s="4" t="s">
        <v>277</v>
      </c>
      <c r="E10355" s="3">
        <v>350</v>
      </c>
    </row>
    <row r="10356" spans="1:6" x14ac:dyDescent="0.3">
      <c r="A10356" s="3"/>
      <c r="B10356" s="4"/>
      <c r="C10356" s="3"/>
      <c r="D10356" s="3">
        <f>2500</f>
        <v>2500</v>
      </c>
      <c r="E10356" s="3"/>
      <c r="F10356" s="3">
        <f>E10356*D10356*2*PI()/60/550</f>
        <v>0</v>
      </c>
    </row>
    <row r="10357" spans="1:6" x14ac:dyDescent="0.3">
      <c r="A10357" s="3"/>
      <c r="B10357" s="4"/>
      <c r="C10357" s="3"/>
      <c r="D10357" s="3">
        <f>2600</f>
        <v>2600</v>
      </c>
      <c r="E10357" s="3"/>
      <c r="F10357" s="3">
        <f t="shared" ref="F10357:F10401" si="400">E10357*D10357*2*PI()/60/550</f>
        <v>0</v>
      </c>
    </row>
    <row r="10358" spans="1:6" x14ac:dyDescent="0.3">
      <c r="A10358" s="3"/>
      <c r="B10358" s="4"/>
      <c r="C10358" s="3"/>
      <c r="D10358" s="3">
        <f t="shared" ref="D10358:D10401" si="401">D10357+100</f>
        <v>2700</v>
      </c>
      <c r="E10358" s="3"/>
      <c r="F10358" s="3">
        <f t="shared" si="400"/>
        <v>0</v>
      </c>
    </row>
    <row r="10359" spans="1:6" x14ac:dyDescent="0.3">
      <c r="A10359" s="3"/>
      <c r="B10359" s="4"/>
      <c r="C10359" s="3"/>
      <c r="D10359" s="3">
        <f t="shared" si="401"/>
        <v>2800</v>
      </c>
      <c r="E10359" s="3"/>
      <c r="F10359" s="3">
        <f t="shared" si="400"/>
        <v>0</v>
      </c>
    </row>
    <row r="10360" spans="1:6" x14ac:dyDescent="0.3">
      <c r="A10360" s="3"/>
      <c r="B10360" s="4"/>
      <c r="C10360" s="3"/>
      <c r="D10360" s="3">
        <f t="shared" si="401"/>
        <v>2900</v>
      </c>
      <c r="E10360" s="3"/>
      <c r="F10360" s="3">
        <f t="shared" si="400"/>
        <v>0</v>
      </c>
    </row>
    <row r="10361" spans="1:6" x14ac:dyDescent="0.3">
      <c r="A10361" s="3"/>
      <c r="B10361" s="4"/>
      <c r="C10361" s="3"/>
      <c r="D10361" s="3">
        <f>D10360+100</f>
        <v>3000</v>
      </c>
      <c r="E10361" s="3"/>
      <c r="F10361" s="3">
        <f t="shared" si="400"/>
        <v>0</v>
      </c>
    </row>
    <row r="10362" spans="1:6" x14ac:dyDescent="0.3">
      <c r="A10362" s="3"/>
      <c r="B10362" s="4"/>
      <c r="C10362" s="3"/>
      <c r="D10362" s="3">
        <f t="shared" si="401"/>
        <v>3100</v>
      </c>
      <c r="E10362" s="3"/>
      <c r="F10362" s="3">
        <f t="shared" si="400"/>
        <v>0</v>
      </c>
    </row>
    <row r="10363" spans="1:6" x14ac:dyDescent="0.3">
      <c r="A10363" s="3"/>
      <c r="B10363" s="4"/>
      <c r="C10363" s="3"/>
      <c r="D10363" s="3">
        <f t="shared" si="401"/>
        <v>3200</v>
      </c>
      <c r="E10363" s="3"/>
      <c r="F10363" s="3">
        <f t="shared" si="400"/>
        <v>0</v>
      </c>
    </row>
    <row r="10364" spans="1:6" x14ac:dyDescent="0.3">
      <c r="A10364" s="3"/>
      <c r="B10364" s="4"/>
      <c r="C10364" s="3"/>
      <c r="D10364" s="3">
        <f t="shared" si="401"/>
        <v>3300</v>
      </c>
      <c r="E10364" s="3"/>
      <c r="F10364" s="3">
        <f t="shared" si="400"/>
        <v>0</v>
      </c>
    </row>
    <row r="10365" spans="1:6" x14ac:dyDescent="0.3">
      <c r="A10365" s="3"/>
      <c r="B10365" s="4"/>
      <c r="C10365" s="3"/>
      <c r="D10365" s="3">
        <f t="shared" si="401"/>
        <v>3400</v>
      </c>
      <c r="E10365" s="3"/>
      <c r="F10365" s="3">
        <f t="shared" si="400"/>
        <v>0</v>
      </c>
    </row>
    <row r="10366" spans="1:6" x14ac:dyDescent="0.3">
      <c r="A10366" s="3"/>
      <c r="B10366" s="4"/>
      <c r="C10366" s="3"/>
      <c r="D10366" s="3">
        <f t="shared" si="401"/>
        <v>3500</v>
      </c>
      <c r="E10366" s="3"/>
      <c r="F10366" s="3">
        <f t="shared" si="400"/>
        <v>0</v>
      </c>
    </row>
    <row r="10367" spans="1:6" x14ac:dyDescent="0.3">
      <c r="A10367" s="3"/>
      <c r="B10367" s="4"/>
      <c r="C10367" s="3"/>
      <c r="D10367" s="3">
        <f t="shared" si="401"/>
        <v>3600</v>
      </c>
      <c r="E10367" s="3"/>
      <c r="F10367" s="3">
        <f t="shared" si="400"/>
        <v>0</v>
      </c>
    </row>
    <row r="10368" spans="1:6" x14ac:dyDescent="0.3">
      <c r="A10368" s="3"/>
      <c r="B10368" s="4"/>
      <c r="C10368" s="3"/>
      <c r="D10368" s="3">
        <f t="shared" si="401"/>
        <v>3700</v>
      </c>
      <c r="E10368" s="3"/>
      <c r="F10368" s="3">
        <f t="shared" si="400"/>
        <v>0</v>
      </c>
    </row>
    <row r="10369" spans="1:6" x14ac:dyDescent="0.3">
      <c r="A10369" s="3"/>
      <c r="B10369" s="4"/>
      <c r="C10369" s="3"/>
      <c r="D10369" s="3">
        <f t="shared" si="401"/>
        <v>3800</v>
      </c>
      <c r="E10369" s="3"/>
      <c r="F10369" s="3">
        <f t="shared" si="400"/>
        <v>0</v>
      </c>
    </row>
    <row r="10370" spans="1:6" x14ac:dyDescent="0.3">
      <c r="A10370" s="3"/>
      <c r="B10370" s="4"/>
      <c r="C10370" s="3"/>
      <c r="D10370" s="3">
        <f t="shared" si="401"/>
        <v>3900</v>
      </c>
      <c r="E10370" s="3"/>
      <c r="F10370" s="3">
        <f t="shared" si="400"/>
        <v>0</v>
      </c>
    </row>
    <row r="10371" spans="1:6" x14ac:dyDescent="0.3">
      <c r="A10371" s="3"/>
      <c r="B10371" s="4"/>
      <c r="C10371" s="3"/>
      <c r="D10371" s="3">
        <f t="shared" si="401"/>
        <v>4000</v>
      </c>
      <c r="E10371" s="3"/>
      <c r="F10371" s="3">
        <f t="shared" si="400"/>
        <v>0</v>
      </c>
    </row>
    <row r="10372" spans="1:6" x14ac:dyDescent="0.3">
      <c r="A10372" s="3"/>
      <c r="B10372" s="4"/>
      <c r="C10372" s="3"/>
      <c r="D10372" s="3">
        <f t="shared" si="401"/>
        <v>4100</v>
      </c>
      <c r="E10372" s="3">
        <v>392</v>
      </c>
      <c r="F10372" s="3">
        <f t="shared" si="400"/>
        <v>306.01016441512212</v>
      </c>
    </row>
    <row r="10373" spans="1:6" x14ac:dyDescent="0.3">
      <c r="A10373" s="3"/>
      <c r="B10373" s="4"/>
      <c r="C10373" s="3"/>
      <c r="D10373" s="3">
        <f t="shared" si="401"/>
        <v>4200</v>
      </c>
      <c r="E10373" s="3"/>
      <c r="F10373" s="3">
        <f t="shared" si="400"/>
        <v>0</v>
      </c>
    </row>
    <row r="10374" spans="1:6" x14ac:dyDescent="0.3">
      <c r="A10374" s="3"/>
      <c r="B10374" s="4"/>
      <c r="C10374" s="3"/>
      <c r="D10374" s="3">
        <f t="shared" si="401"/>
        <v>4300</v>
      </c>
      <c r="E10374" s="3"/>
      <c r="F10374" s="3">
        <f t="shared" si="400"/>
        <v>0</v>
      </c>
    </row>
    <row r="10375" spans="1:6" x14ac:dyDescent="0.3">
      <c r="A10375" s="3"/>
      <c r="B10375" s="4"/>
      <c r="C10375" s="3"/>
      <c r="D10375" s="3">
        <f t="shared" si="401"/>
        <v>4400</v>
      </c>
      <c r="E10375" s="3"/>
      <c r="F10375" s="3">
        <f t="shared" si="400"/>
        <v>0</v>
      </c>
    </row>
    <row r="10376" spans="1:6" x14ac:dyDescent="0.3">
      <c r="A10376" s="3"/>
      <c r="B10376" s="4"/>
      <c r="C10376" s="3"/>
      <c r="D10376" s="3">
        <f t="shared" si="401"/>
        <v>4500</v>
      </c>
      <c r="E10376" s="3"/>
      <c r="F10376" s="3">
        <f t="shared" si="400"/>
        <v>0</v>
      </c>
    </row>
    <row r="10377" spans="1:6" x14ac:dyDescent="0.3">
      <c r="A10377" s="3"/>
      <c r="B10377" s="4"/>
      <c r="C10377" s="3"/>
      <c r="D10377" s="3">
        <f t="shared" si="401"/>
        <v>4600</v>
      </c>
      <c r="E10377" s="3"/>
      <c r="F10377" s="3">
        <f t="shared" si="400"/>
        <v>0</v>
      </c>
    </row>
    <row r="10378" spans="1:6" x14ac:dyDescent="0.3">
      <c r="A10378" s="3"/>
      <c r="B10378" s="4"/>
      <c r="C10378" s="3"/>
      <c r="D10378" s="3">
        <f t="shared" si="401"/>
        <v>4700</v>
      </c>
      <c r="E10378" s="3"/>
      <c r="F10378" s="3">
        <f t="shared" si="400"/>
        <v>0</v>
      </c>
    </row>
    <row r="10379" spans="1:6" x14ac:dyDescent="0.3">
      <c r="A10379" s="3"/>
      <c r="B10379" s="4"/>
      <c r="C10379" s="3"/>
      <c r="D10379" s="3">
        <f t="shared" si="401"/>
        <v>4800</v>
      </c>
      <c r="E10379" s="3"/>
      <c r="F10379" s="3">
        <f t="shared" si="400"/>
        <v>0</v>
      </c>
    </row>
    <row r="10380" spans="1:6" x14ac:dyDescent="0.3">
      <c r="A10380" s="3"/>
      <c r="B10380" s="4"/>
      <c r="C10380" s="3"/>
      <c r="D10380" s="3">
        <f t="shared" si="401"/>
        <v>4900</v>
      </c>
      <c r="E10380" s="3"/>
      <c r="F10380" s="3">
        <f t="shared" si="400"/>
        <v>0</v>
      </c>
    </row>
    <row r="10381" spans="1:6" x14ac:dyDescent="0.3">
      <c r="A10381" s="3"/>
      <c r="B10381" s="4"/>
      <c r="C10381" s="3"/>
      <c r="D10381" s="3">
        <f t="shared" si="401"/>
        <v>5000</v>
      </c>
      <c r="E10381" s="3"/>
      <c r="F10381" s="3">
        <f t="shared" si="400"/>
        <v>0</v>
      </c>
    </row>
    <row r="10382" spans="1:6" x14ac:dyDescent="0.3">
      <c r="A10382" s="3"/>
      <c r="B10382" s="4"/>
      <c r="C10382" s="3"/>
      <c r="D10382" s="3">
        <f t="shared" si="401"/>
        <v>5100</v>
      </c>
      <c r="E10382" s="3"/>
      <c r="F10382" s="3">
        <f t="shared" si="400"/>
        <v>0</v>
      </c>
    </row>
    <row r="10383" spans="1:6" x14ac:dyDescent="0.3">
      <c r="A10383" s="3"/>
      <c r="B10383" s="4"/>
      <c r="C10383" s="3"/>
      <c r="D10383" s="3">
        <f t="shared" si="401"/>
        <v>5200</v>
      </c>
      <c r="E10383" s="3"/>
      <c r="F10383" s="3">
        <f t="shared" si="400"/>
        <v>0</v>
      </c>
    </row>
    <row r="10384" spans="1:6" x14ac:dyDescent="0.3">
      <c r="A10384" s="3"/>
      <c r="B10384" s="4"/>
      <c r="C10384" s="3"/>
      <c r="D10384" s="3">
        <f t="shared" si="401"/>
        <v>5300</v>
      </c>
      <c r="E10384" s="3"/>
      <c r="F10384" s="3">
        <f t="shared" si="400"/>
        <v>0</v>
      </c>
    </row>
    <row r="10385" spans="1:6" x14ac:dyDescent="0.3">
      <c r="A10385" s="3"/>
      <c r="B10385" s="4"/>
      <c r="C10385" s="3"/>
      <c r="D10385" s="3">
        <f t="shared" si="401"/>
        <v>5400</v>
      </c>
      <c r="E10385" s="3"/>
      <c r="F10385" s="3">
        <f t="shared" si="400"/>
        <v>0</v>
      </c>
    </row>
    <row r="10386" spans="1:6" x14ac:dyDescent="0.3">
      <c r="A10386" s="3"/>
      <c r="B10386" s="4"/>
      <c r="C10386" s="3"/>
      <c r="D10386" s="3">
        <f t="shared" si="401"/>
        <v>5500</v>
      </c>
      <c r="E10386" s="3"/>
      <c r="F10386" s="3">
        <f t="shared" si="400"/>
        <v>0</v>
      </c>
    </row>
    <row r="10387" spans="1:6" x14ac:dyDescent="0.3">
      <c r="A10387" s="3"/>
      <c r="B10387" s="4"/>
      <c r="C10387" s="3"/>
      <c r="D10387" s="3">
        <f t="shared" si="401"/>
        <v>5600</v>
      </c>
      <c r="E10387" s="3">
        <f>353*60*550/(D10335*2*PI())</f>
        <v>331.07070215669444</v>
      </c>
      <c r="F10387" s="3">
        <f t="shared" si="400"/>
        <v>353</v>
      </c>
    </row>
    <row r="10388" spans="1:6" x14ac:dyDescent="0.3">
      <c r="A10388" s="3"/>
      <c r="B10388" s="4"/>
      <c r="C10388" s="3"/>
      <c r="D10388" s="3">
        <f t="shared" si="401"/>
        <v>5700</v>
      </c>
      <c r="E10388" s="3"/>
      <c r="F10388" s="3">
        <f t="shared" si="400"/>
        <v>0</v>
      </c>
    </row>
    <row r="10389" spans="1:6" x14ac:dyDescent="0.3">
      <c r="A10389" s="3"/>
      <c r="B10389" s="4"/>
      <c r="C10389" s="3"/>
      <c r="D10389" s="3">
        <f t="shared" si="401"/>
        <v>5800</v>
      </c>
      <c r="E10389" s="3"/>
      <c r="F10389" s="3">
        <f t="shared" si="400"/>
        <v>0</v>
      </c>
    </row>
    <row r="10390" spans="1:6" x14ac:dyDescent="0.3">
      <c r="A10390" s="3"/>
      <c r="B10390" s="4"/>
      <c r="C10390" s="3"/>
      <c r="D10390" s="3">
        <f t="shared" si="401"/>
        <v>5900</v>
      </c>
      <c r="E10390" s="3"/>
      <c r="F10390" s="3">
        <f t="shared" si="400"/>
        <v>0</v>
      </c>
    </row>
    <row r="10391" spans="1:6" x14ac:dyDescent="0.3">
      <c r="A10391" s="3"/>
      <c r="B10391" s="4"/>
      <c r="C10391" s="3"/>
      <c r="D10391" s="3">
        <f t="shared" si="401"/>
        <v>6000</v>
      </c>
      <c r="E10391" s="3"/>
      <c r="F10391" s="3">
        <f t="shared" si="400"/>
        <v>0</v>
      </c>
    </row>
    <row r="10392" spans="1:6" x14ac:dyDescent="0.3">
      <c r="A10392" s="3"/>
      <c r="B10392" s="4"/>
      <c r="C10392" s="3"/>
      <c r="D10392" s="3">
        <f t="shared" si="401"/>
        <v>6100</v>
      </c>
      <c r="E10392" s="3"/>
      <c r="F10392" s="3">
        <f t="shared" si="400"/>
        <v>0</v>
      </c>
    </row>
    <row r="10393" spans="1:6" x14ac:dyDescent="0.3">
      <c r="A10393" s="3"/>
      <c r="B10393" s="4"/>
      <c r="C10393" s="3"/>
      <c r="D10393" s="3">
        <f t="shared" si="401"/>
        <v>6200</v>
      </c>
      <c r="E10393" s="3"/>
      <c r="F10393" s="3">
        <f t="shared" si="400"/>
        <v>0</v>
      </c>
    </row>
    <row r="10394" spans="1:6" x14ac:dyDescent="0.3">
      <c r="A10394" s="3"/>
      <c r="B10394" s="4"/>
      <c r="C10394" s="3"/>
      <c r="D10394" s="3">
        <f t="shared" si="401"/>
        <v>6300</v>
      </c>
      <c r="E10394" s="3"/>
      <c r="F10394" s="3">
        <f t="shared" si="400"/>
        <v>0</v>
      </c>
    </row>
    <row r="10395" spans="1:6" x14ac:dyDescent="0.3">
      <c r="A10395" s="3"/>
      <c r="B10395" s="4"/>
      <c r="C10395" s="3"/>
      <c r="D10395" s="3">
        <f t="shared" si="401"/>
        <v>6400</v>
      </c>
      <c r="E10395" s="3"/>
      <c r="F10395" s="3">
        <f t="shared" si="400"/>
        <v>0</v>
      </c>
    </row>
    <row r="10396" spans="1:6" x14ac:dyDescent="0.3">
      <c r="A10396" s="3"/>
      <c r="B10396" s="4"/>
      <c r="C10396" s="3"/>
      <c r="D10396" s="3">
        <f t="shared" si="401"/>
        <v>6500</v>
      </c>
      <c r="E10396" s="3"/>
      <c r="F10396" s="3">
        <f t="shared" si="400"/>
        <v>0</v>
      </c>
    </row>
    <row r="10397" spans="1:6" x14ac:dyDescent="0.3">
      <c r="A10397" s="3"/>
      <c r="B10397" s="4"/>
      <c r="C10397" s="3"/>
      <c r="D10397" s="3">
        <f t="shared" si="401"/>
        <v>6600</v>
      </c>
      <c r="E10397" s="3"/>
      <c r="F10397" s="3">
        <f t="shared" si="400"/>
        <v>0</v>
      </c>
    </row>
    <row r="10398" spans="1:6" x14ac:dyDescent="0.3">
      <c r="A10398" s="3"/>
      <c r="B10398" s="4"/>
      <c r="C10398" s="3"/>
      <c r="D10398" s="3">
        <f t="shared" si="401"/>
        <v>6700</v>
      </c>
      <c r="E10398" s="3"/>
      <c r="F10398" s="3">
        <f t="shared" si="400"/>
        <v>0</v>
      </c>
    </row>
    <row r="10399" spans="1:6" x14ac:dyDescent="0.3">
      <c r="A10399" s="3"/>
      <c r="B10399" s="4"/>
      <c r="C10399" s="3"/>
      <c r="D10399" s="3">
        <f t="shared" si="401"/>
        <v>6800</v>
      </c>
      <c r="E10399" s="3"/>
      <c r="F10399" s="3">
        <f t="shared" si="400"/>
        <v>0</v>
      </c>
    </row>
    <row r="10400" spans="1:6" x14ac:dyDescent="0.3">
      <c r="A10400" s="3"/>
      <c r="B10400" s="4"/>
      <c r="C10400" s="3"/>
      <c r="D10400" s="3">
        <f t="shared" si="401"/>
        <v>6900</v>
      </c>
      <c r="E10400" s="3"/>
      <c r="F10400" s="3">
        <f t="shared" si="400"/>
        <v>0</v>
      </c>
    </row>
    <row r="10401" spans="1:6" x14ac:dyDescent="0.3">
      <c r="A10401" s="3"/>
      <c r="B10401" s="4"/>
      <c r="C10401" s="3"/>
      <c r="D10401" s="3">
        <f t="shared" si="401"/>
        <v>7000</v>
      </c>
      <c r="E10401" s="3"/>
      <c r="F10401" s="3">
        <f t="shared" si="400"/>
        <v>0</v>
      </c>
    </row>
    <row r="10402" spans="1:6" x14ac:dyDescent="0.3">
      <c r="A10402" s="3"/>
      <c r="B10402" s="4" t="s">
        <v>33</v>
      </c>
      <c r="C10402" s="3" t="s">
        <v>342</v>
      </c>
      <c r="D10402" s="3" t="s">
        <v>272</v>
      </c>
      <c r="E10402" s="3">
        <v>3.5</v>
      </c>
    </row>
    <row r="10403" spans="1:6" x14ac:dyDescent="0.3">
      <c r="A10403" s="3"/>
      <c r="B10403" s="4"/>
      <c r="C10403" s="3"/>
      <c r="D10403" s="3" t="s">
        <v>273</v>
      </c>
      <c r="E10403" s="3">
        <v>4</v>
      </c>
    </row>
    <row r="10404" spans="1:6" x14ac:dyDescent="0.3">
      <c r="A10404" s="3"/>
      <c r="B10404" s="4"/>
      <c r="C10404" s="3"/>
      <c r="D10404" s="4" t="s">
        <v>274</v>
      </c>
      <c r="E10404" s="3">
        <v>2.19</v>
      </c>
    </row>
    <row r="10405" spans="1:6" x14ac:dyDescent="0.3">
      <c r="A10405" s="3"/>
      <c r="B10405" s="4"/>
      <c r="C10405" s="3"/>
      <c r="D10405" s="4" t="s">
        <v>275</v>
      </c>
      <c r="E10405" s="3">
        <v>207</v>
      </c>
    </row>
    <row r="10406" spans="1:6" x14ac:dyDescent="0.3">
      <c r="A10406" s="3"/>
      <c r="B10406" s="4"/>
      <c r="C10406" s="3"/>
      <c r="D10406" s="4" t="s">
        <v>276</v>
      </c>
      <c r="E10406" s="3">
        <v>0.48099999999999998</v>
      </c>
    </row>
    <row r="10407" spans="1:6" ht="28.8" x14ac:dyDescent="0.3">
      <c r="A10407" s="3"/>
      <c r="B10407" s="4"/>
      <c r="C10407" s="3"/>
      <c r="D10407" s="4" t="s">
        <v>277</v>
      </c>
      <c r="E10407" s="3">
        <v>351</v>
      </c>
    </row>
    <row r="10408" spans="1:6" x14ac:dyDescent="0.3">
      <c r="A10408" s="3"/>
      <c r="B10408" s="4"/>
      <c r="C10408" s="3"/>
      <c r="D10408" s="3">
        <f>2500</f>
        <v>2500</v>
      </c>
      <c r="E10408" s="3"/>
      <c r="F10408" s="3">
        <f>E10408*D10408*2*PI()/60/550</f>
        <v>0</v>
      </c>
    </row>
    <row r="10409" spans="1:6" x14ac:dyDescent="0.3">
      <c r="A10409" s="3"/>
      <c r="B10409" s="4"/>
      <c r="C10409" s="3"/>
      <c r="D10409" s="3">
        <f>2600</f>
        <v>2600</v>
      </c>
      <c r="E10409" s="3"/>
      <c r="F10409" s="3">
        <f t="shared" ref="F10409:F10453" si="402">E10409*D10409*2*PI()/60/550</f>
        <v>0</v>
      </c>
    </row>
    <row r="10410" spans="1:6" x14ac:dyDescent="0.3">
      <c r="A10410" s="3"/>
      <c r="B10410" s="4"/>
      <c r="C10410" s="3"/>
      <c r="D10410" s="3">
        <f t="shared" ref="D10410:D10453" si="403">D10409+100</f>
        <v>2700</v>
      </c>
      <c r="E10410" s="3"/>
      <c r="F10410" s="3">
        <f t="shared" si="402"/>
        <v>0</v>
      </c>
    </row>
    <row r="10411" spans="1:6" x14ac:dyDescent="0.3">
      <c r="A10411" s="3"/>
      <c r="B10411" s="4"/>
      <c r="C10411" s="3"/>
      <c r="D10411" s="3">
        <f t="shared" si="403"/>
        <v>2800</v>
      </c>
      <c r="E10411" s="3"/>
      <c r="F10411" s="3">
        <f t="shared" si="402"/>
        <v>0</v>
      </c>
    </row>
    <row r="10412" spans="1:6" x14ac:dyDescent="0.3">
      <c r="A10412" s="3"/>
      <c r="B10412" s="4"/>
      <c r="C10412" s="3"/>
      <c r="D10412" s="3">
        <f t="shared" si="403"/>
        <v>2900</v>
      </c>
      <c r="E10412" s="3"/>
      <c r="F10412" s="3">
        <f t="shared" si="402"/>
        <v>0</v>
      </c>
    </row>
    <row r="10413" spans="1:6" x14ac:dyDescent="0.3">
      <c r="A10413" s="3"/>
      <c r="B10413" s="4"/>
      <c r="C10413" s="3"/>
      <c r="D10413" s="3">
        <f>D10412+100</f>
        <v>3000</v>
      </c>
      <c r="E10413" s="3"/>
      <c r="F10413" s="3">
        <f t="shared" si="402"/>
        <v>0</v>
      </c>
    </row>
    <row r="10414" spans="1:6" x14ac:dyDescent="0.3">
      <c r="A10414" s="3"/>
      <c r="B10414" s="4"/>
      <c r="C10414" s="3"/>
      <c r="D10414" s="3">
        <f t="shared" si="403"/>
        <v>3100</v>
      </c>
      <c r="E10414" s="3"/>
      <c r="F10414" s="3">
        <f t="shared" si="402"/>
        <v>0</v>
      </c>
    </row>
    <row r="10415" spans="1:6" x14ac:dyDescent="0.3">
      <c r="A10415" s="3"/>
      <c r="B10415" s="4"/>
      <c r="C10415" s="3"/>
      <c r="D10415" s="3">
        <f t="shared" si="403"/>
        <v>3200</v>
      </c>
      <c r="E10415" s="3"/>
      <c r="F10415" s="3">
        <f t="shared" si="402"/>
        <v>0</v>
      </c>
    </row>
    <row r="10416" spans="1:6" x14ac:dyDescent="0.3">
      <c r="A10416" s="3"/>
      <c r="B10416" s="4"/>
      <c r="C10416" s="3"/>
      <c r="D10416" s="3">
        <f t="shared" si="403"/>
        <v>3300</v>
      </c>
      <c r="E10416" s="3"/>
      <c r="F10416" s="3">
        <f t="shared" si="402"/>
        <v>0</v>
      </c>
    </row>
    <row r="10417" spans="1:6" x14ac:dyDescent="0.3">
      <c r="A10417" s="3"/>
      <c r="B10417" s="4"/>
      <c r="C10417" s="3"/>
      <c r="D10417" s="3">
        <f t="shared" si="403"/>
        <v>3400</v>
      </c>
      <c r="E10417" s="3"/>
      <c r="F10417" s="3">
        <f t="shared" si="402"/>
        <v>0</v>
      </c>
    </row>
    <row r="10418" spans="1:6" x14ac:dyDescent="0.3">
      <c r="A10418" s="3"/>
      <c r="B10418" s="4"/>
      <c r="C10418" s="3"/>
      <c r="D10418" s="3">
        <f t="shared" si="403"/>
        <v>3500</v>
      </c>
      <c r="E10418" s="3"/>
      <c r="F10418" s="3">
        <f t="shared" si="402"/>
        <v>0</v>
      </c>
    </row>
    <row r="10419" spans="1:6" x14ac:dyDescent="0.3">
      <c r="A10419" s="3"/>
      <c r="B10419" s="4"/>
      <c r="C10419" s="3"/>
      <c r="D10419" s="3">
        <f t="shared" si="403"/>
        <v>3600</v>
      </c>
      <c r="E10419" s="3"/>
      <c r="F10419" s="3">
        <f t="shared" si="402"/>
        <v>0</v>
      </c>
    </row>
    <row r="10420" spans="1:6" x14ac:dyDescent="0.3">
      <c r="A10420" s="3"/>
      <c r="B10420" s="4"/>
      <c r="C10420" s="3"/>
      <c r="D10420" s="3">
        <f t="shared" si="403"/>
        <v>3700</v>
      </c>
      <c r="E10420" s="3"/>
      <c r="F10420" s="3">
        <f t="shared" si="402"/>
        <v>0</v>
      </c>
    </row>
    <row r="10421" spans="1:6" x14ac:dyDescent="0.3">
      <c r="A10421" s="3"/>
      <c r="B10421" s="4"/>
      <c r="C10421" s="3"/>
      <c r="D10421" s="3">
        <f t="shared" si="403"/>
        <v>3800</v>
      </c>
      <c r="E10421" s="3">
        <v>379</v>
      </c>
      <c r="F10421" s="3">
        <f t="shared" si="402"/>
        <v>274.2134387696982</v>
      </c>
    </row>
    <row r="10422" spans="1:6" x14ac:dyDescent="0.3">
      <c r="A10422" s="3"/>
      <c r="B10422" s="4"/>
      <c r="C10422" s="3"/>
      <c r="D10422" s="3">
        <f t="shared" si="403"/>
        <v>3900</v>
      </c>
      <c r="E10422" s="3"/>
      <c r="F10422" s="3">
        <f t="shared" si="402"/>
        <v>0</v>
      </c>
    </row>
    <row r="10423" spans="1:6" x14ac:dyDescent="0.3">
      <c r="A10423" s="3"/>
      <c r="B10423" s="4"/>
      <c r="C10423" s="3"/>
      <c r="D10423" s="3">
        <f t="shared" si="403"/>
        <v>4000</v>
      </c>
      <c r="E10423" s="3"/>
      <c r="F10423" s="3">
        <f t="shared" si="402"/>
        <v>0</v>
      </c>
    </row>
    <row r="10424" spans="1:6" x14ac:dyDescent="0.3">
      <c r="A10424" s="3"/>
      <c r="B10424" s="4"/>
      <c r="C10424" s="3"/>
      <c r="D10424" s="3">
        <f t="shared" si="403"/>
        <v>4100</v>
      </c>
      <c r="E10424" s="3"/>
      <c r="F10424" s="3">
        <f t="shared" si="402"/>
        <v>0</v>
      </c>
    </row>
    <row r="10425" spans="1:6" x14ac:dyDescent="0.3">
      <c r="A10425" s="3"/>
      <c r="B10425" s="4"/>
      <c r="C10425" s="3"/>
      <c r="D10425" s="3">
        <f t="shared" si="403"/>
        <v>4200</v>
      </c>
      <c r="E10425" s="3"/>
      <c r="F10425" s="3">
        <f t="shared" si="402"/>
        <v>0</v>
      </c>
    </row>
    <row r="10426" spans="1:6" x14ac:dyDescent="0.3">
      <c r="A10426" s="3"/>
      <c r="B10426" s="4"/>
      <c r="C10426" s="3"/>
      <c r="D10426" s="3">
        <f t="shared" si="403"/>
        <v>4300</v>
      </c>
      <c r="E10426" s="3"/>
      <c r="F10426" s="3">
        <f t="shared" si="402"/>
        <v>0</v>
      </c>
    </row>
    <row r="10427" spans="1:6" x14ac:dyDescent="0.3">
      <c r="A10427" s="3"/>
      <c r="B10427" s="4"/>
      <c r="C10427" s="3"/>
      <c r="D10427" s="3">
        <f t="shared" si="403"/>
        <v>4400</v>
      </c>
      <c r="E10427" s="3"/>
      <c r="F10427" s="3">
        <f t="shared" si="402"/>
        <v>0</v>
      </c>
    </row>
    <row r="10428" spans="1:6" x14ac:dyDescent="0.3">
      <c r="A10428" s="3"/>
      <c r="B10428" s="4"/>
      <c r="C10428" s="3"/>
      <c r="D10428" s="3">
        <f t="shared" si="403"/>
        <v>4500</v>
      </c>
      <c r="E10428" s="3"/>
      <c r="F10428" s="3">
        <f t="shared" si="402"/>
        <v>0</v>
      </c>
    </row>
    <row r="10429" spans="1:6" x14ac:dyDescent="0.3">
      <c r="A10429" s="3"/>
      <c r="B10429" s="4"/>
      <c r="C10429" s="3"/>
      <c r="D10429" s="3">
        <f t="shared" si="403"/>
        <v>4600</v>
      </c>
      <c r="E10429" s="3"/>
      <c r="F10429" s="3">
        <f t="shared" si="402"/>
        <v>0</v>
      </c>
    </row>
    <row r="10430" spans="1:6" x14ac:dyDescent="0.3">
      <c r="A10430" s="3"/>
      <c r="B10430" s="4"/>
      <c r="C10430" s="3"/>
      <c r="D10430" s="3">
        <f t="shared" si="403"/>
        <v>4700</v>
      </c>
      <c r="E10430" s="3"/>
      <c r="F10430" s="3">
        <f t="shared" si="402"/>
        <v>0</v>
      </c>
    </row>
    <row r="10431" spans="1:6" x14ac:dyDescent="0.3">
      <c r="A10431" s="3"/>
      <c r="B10431" s="4"/>
      <c r="C10431" s="3"/>
      <c r="D10431" s="3">
        <f t="shared" si="403"/>
        <v>4800</v>
      </c>
      <c r="E10431" s="3"/>
      <c r="F10431" s="3">
        <f t="shared" si="402"/>
        <v>0</v>
      </c>
    </row>
    <row r="10432" spans="1:6" x14ac:dyDescent="0.3">
      <c r="A10432" s="3"/>
      <c r="B10432" s="4"/>
      <c r="C10432" s="3"/>
      <c r="D10432" s="3">
        <f t="shared" si="403"/>
        <v>4900</v>
      </c>
      <c r="E10432" s="3"/>
      <c r="F10432" s="3">
        <f t="shared" si="402"/>
        <v>0</v>
      </c>
    </row>
    <row r="10433" spans="1:6" x14ac:dyDescent="0.3">
      <c r="A10433" s="3"/>
      <c r="B10433" s="4"/>
      <c r="C10433" s="3"/>
      <c r="D10433" s="3">
        <f t="shared" si="403"/>
        <v>5000</v>
      </c>
      <c r="E10433" s="3"/>
      <c r="F10433" s="3">
        <f t="shared" si="402"/>
        <v>0</v>
      </c>
    </row>
    <row r="10434" spans="1:6" x14ac:dyDescent="0.3">
      <c r="A10434" s="3"/>
      <c r="B10434" s="4"/>
      <c r="C10434" s="3"/>
      <c r="D10434" s="3">
        <f t="shared" si="403"/>
        <v>5100</v>
      </c>
      <c r="E10434" s="3"/>
      <c r="F10434" s="3">
        <f t="shared" si="402"/>
        <v>0</v>
      </c>
    </row>
    <row r="10435" spans="1:6" x14ac:dyDescent="0.3">
      <c r="A10435" s="3"/>
      <c r="B10435" s="4"/>
      <c r="C10435" s="3"/>
      <c r="D10435" s="3">
        <f t="shared" si="403"/>
        <v>5200</v>
      </c>
      <c r="E10435" s="3"/>
      <c r="F10435" s="3">
        <f t="shared" si="402"/>
        <v>0</v>
      </c>
    </row>
    <row r="10436" spans="1:6" x14ac:dyDescent="0.3">
      <c r="A10436" s="3"/>
      <c r="B10436" s="4"/>
      <c r="C10436" s="3"/>
      <c r="D10436" s="3">
        <f t="shared" si="403"/>
        <v>5300</v>
      </c>
      <c r="E10436" s="3"/>
      <c r="F10436" s="3">
        <f t="shared" si="402"/>
        <v>0</v>
      </c>
    </row>
    <row r="10437" spans="1:6" x14ac:dyDescent="0.3">
      <c r="A10437" s="3"/>
      <c r="B10437" s="4"/>
      <c r="C10437" s="3"/>
      <c r="D10437" s="3">
        <f t="shared" si="403"/>
        <v>5400</v>
      </c>
      <c r="E10437" s="3"/>
      <c r="F10437" s="3">
        <f t="shared" si="402"/>
        <v>0</v>
      </c>
    </row>
    <row r="10438" spans="1:6" x14ac:dyDescent="0.3">
      <c r="A10438" s="3"/>
      <c r="B10438" s="4"/>
      <c r="C10438" s="3"/>
      <c r="D10438" s="3">
        <f t="shared" si="403"/>
        <v>5500</v>
      </c>
      <c r="E10438" s="3"/>
      <c r="F10438" s="3">
        <f t="shared" si="402"/>
        <v>0</v>
      </c>
    </row>
    <row r="10439" spans="1:6" x14ac:dyDescent="0.3">
      <c r="A10439" s="3"/>
      <c r="B10439" s="4"/>
      <c r="C10439" s="3"/>
      <c r="D10439" s="3">
        <f t="shared" si="403"/>
        <v>5600</v>
      </c>
      <c r="E10439" s="3"/>
      <c r="F10439" s="3">
        <f t="shared" si="402"/>
        <v>0</v>
      </c>
    </row>
    <row r="10440" spans="1:6" x14ac:dyDescent="0.3">
      <c r="A10440" s="3"/>
      <c r="B10440" s="4"/>
      <c r="C10440" s="3"/>
      <c r="D10440" s="3">
        <f t="shared" si="403"/>
        <v>5700</v>
      </c>
      <c r="E10440" s="3"/>
      <c r="F10440" s="3">
        <f t="shared" si="402"/>
        <v>0</v>
      </c>
    </row>
    <row r="10441" spans="1:6" x14ac:dyDescent="0.3">
      <c r="A10441" s="3"/>
      <c r="B10441" s="4"/>
      <c r="C10441" s="3"/>
      <c r="D10441" s="3">
        <f t="shared" si="403"/>
        <v>5800</v>
      </c>
      <c r="E10441" s="3">
        <f>365*60*550/(2*PI()*D10389)</f>
        <v>330.5209119899792</v>
      </c>
      <c r="F10441" s="3">
        <f t="shared" si="402"/>
        <v>365</v>
      </c>
    </row>
    <row r="10442" spans="1:6" x14ac:dyDescent="0.3">
      <c r="A10442" s="3"/>
      <c r="B10442" s="4"/>
      <c r="C10442" s="3"/>
      <c r="D10442" s="3">
        <f t="shared" si="403"/>
        <v>5900</v>
      </c>
      <c r="E10442" s="3"/>
      <c r="F10442" s="3">
        <f t="shared" si="402"/>
        <v>0</v>
      </c>
    </row>
    <row r="10443" spans="1:6" x14ac:dyDescent="0.3">
      <c r="A10443" s="3"/>
      <c r="B10443" s="4"/>
      <c r="C10443" s="3"/>
      <c r="D10443" s="3">
        <f t="shared" si="403"/>
        <v>6000</v>
      </c>
      <c r="E10443" s="3"/>
      <c r="F10443" s="3">
        <f t="shared" si="402"/>
        <v>0</v>
      </c>
    </row>
    <row r="10444" spans="1:6" x14ac:dyDescent="0.3">
      <c r="A10444" s="3"/>
      <c r="B10444" s="4"/>
      <c r="C10444" s="3"/>
      <c r="D10444" s="3">
        <f t="shared" si="403"/>
        <v>6100</v>
      </c>
      <c r="E10444" s="3"/>
      <c r="F10444" s="3">
        <f t="shared" si="402"/>
        <v>0</v>
      </c>
    </row>
    <row r="10445" spans="1:6" x14ac:dyDescent="0.3">
      <c r="A10445" s="3"/>
      <c r="B10445" s="4"/>
      <c r="C10445" s="3"/>
      <c r="D10445" s="3">
        <f t="shared" si="403"/>
        <v>6200</v>
      </c>
      <c r="E10445" s="3"/>
      <c r="F10445" s="3">
        <f t="shared" si="402"/>
        <v>0</v>
      </c>
    </row>
    <row r="10446" spans="1:6" x14ac:dyDescent="0.3">
      <c r="A10446" s="3"/>
      <c r="B10446" s="4"/>
      <c r="C10446" s="3"/>
      <c r="D10446" s="3">
        <f t="shared" si="403"/>
        <v>6300</v>
      </c>
      <c r="E10446" s="3"/>
      <c r="F10446" s="3">
        <f t="shared" si="402"/>
        <v>0</v>
      </c>
    </row>
    <row r="10447" spans="1:6" x14ac:dyDescent="0.3">
      <c r="A10447" s="3"/>
      <c r="B10447" s="4"/>
      <c r="C10447" s="3"/>
      <c r="D10447" s="3">
        <f t="shared" si="403"/>
        <v>6400</v>
      </c>
      <c r="E10447" s="3"/>
      <c r="F10447" s="3">
        <f t="shared" si="402"/>
        <v>0</v>
      </c>
    </row>
    <row r="10448" spans="1:6" x14ac:dyDescent="0.3">
      <c r="A10448" s="3"/>
      <c r="B10448" s="4"/>
      <c r="C10448" s="3"/>
      <c r="D10448" s="3">
        <f t="shared" si="403"/>
        <v>6500</v>
      </c>
      <c r="E10448" s="3"/>
      <c r="F10448" s="3">
        <f t="shared" si="402"/>
        <v>0</v>
      </c>
    </row>
    <row r="10449" spans="1:6" x14ac:dyDescent="0.3">
      <c r="A10449" s="3"/>
      <c r="B10449" s="4"/>
      <c r="C10449" s="3"/>
      <c r="D10449" s="3">
        <f t="shared" si="403"/>
        <v>6600</v>
      </c>
      <c r="E10449" s="3"/>
      <c r="F10449" s="3">
        <f t="shared" si="402"/>
        <v>0</v>
      </c>
    </row>
    <row r="10450" spans="1:6" x14ac:dyDescent="0.3">
      <c r="A10450" s="3"/>
      <c r="B10450" s="4"/>
      <c r="C10450" s="3"/>
      <c r="D10450" s="3">
        <f t="shared" si="403"/>
        <v>6700</v>
      </c>
      <c r="E10450" s="3"/>
      <c r="F10450" s="3">
        <f t="shared" si="402"/>
        <v>0</v>
      </c>
    </row>
    <row r="10451" spans="1:6" x14ac:dyDescent="0.3">
      <c r="A10451" s="3"/>
      <c r="B10451" s="4"/>
      <c r="C10451" s="3"/>
      <c r="D10451" s="3">
        <f t="shared" si="403"/>
        <v>6800</v>
      </c>
      <c r="E10451" s="3"/>
      <c r="F10451" s="3">
        <f t="shared" si="402"/>
        <v>0</v>
      </c>
    </row>
    <row r="10452" spans="1:6" x14ac:dyDescent="0.3">
      <c r="A10452" s="3"/>
      <c r="B10452" s="4"/>
      <c r="C10452" s="3"/>
      <c r="D10452" s="3">
        <f t="shared" si="403"/>
        <v>6900</v>
      </c>
      <c r="E10452" s="3"/>
      <c r="F10452" s="3">
        <f t="shared" si="402"/>
        <v>0</v>
      </c>
    </row>
    <row r="10453" spans="1:6" x14ac:dyDescent="0.3">
      <c r="A10453" s="3">
        <f>10556/52</f>
        <v>203</v>
      </c>
      <c r="B10453" s="4"/>
      <c r="C10453" s="3"/>
      <c r="D10453" s="3">
        <f t="shared" si="403"/>
        <v>7000</v>
      </c>
      <c r="E10453" s="3"/>
      <c r="F10453" s="3">
        <f t="shared" si="402"/>
        <v>0</v>
      </c>
    </row>
    <row r="10454" spans="1:6" x14ac:dyDescent="0.3">
      <c r="A10454" s="3"/>
      <c r="B10454" s="4" t="s">
        <v>33</v>
      </c>
      <c r="C10454" s="3" t="s">
        <v>343</v>
      </c>
      <c r="D10454" s="3" t="s">
        <v>272</v>
      </c>
      <c r="E10454" s="3">
        <v>3.48</v>
      </c>
    </row>
    <row r="10455" spans="1:6" x14ac:dyDescent="0.3">
      <c r="A10455" s="3"/>
      <c r="B10455" s="4"/>
      <c r="C10455" s="3">
        <v>9</v>
      </c>
      <c r="D10455" s="3" t="s">
        <v>273</v>
      </c>
      <c r="E10455" s="3">
        <v>4</v>
      </c>
    </row>
    <row r="10456" spans="1:6" x14ac:dyDescent="0.3">
      <c r="A10456" s="3"/>
      <c r="B10456" s="4"/>
      <c r="C10456" s="3"/>
      <c r="D10456" s="4" t="s">
        <v>274</v>
      </c>
      <c r="E10456" s="3">
        <v>2.02</v>
      </c>
    </row>
    <row r="10457" spans="1:6" x14ac:dyDescent="0.3">
      <c r="A10457" s="3"/>
      <c r="B10457" s="4"/>
      <c r="C10457" s="3"/>
      <c r="D10457" s="4" t="s">
        <v>275</v>
      </c>
      <c r="E10457" s="3">
        <v>242</v>
      </c>
    </row>
    <row r="10458" spans="1:6" x14ac:dyDescent="0.3">
      <c r="A10458" s="3"/>
      <c r="B10458" s="4"/>
      <c r="C10458" s="3"/>
      <c r="D10458" s="4" t="s">
        <v>276</v>
      </c>
      <c r="E10458" s="3">
        <v>0.45900000000000002</v>
      </c>
    </row>
    <row r="10459" spans="1:6" ht="28.8" x14ac:dyDescent="0.3">
      <c r="A10459" s="3"/>
      <c r="B10459" s="4"/>
      <c r="C10459" s="3"/>
      <c r="D10459" s="4" t="s">
        <v>277</v>
      </c>
      <c r="E10459" s="3">
        <v>350</v>
      </c>
    </row>
    <row r="10460" spans="1:6" x14ac:dyDescent="0.3">
      <c r="A10460" s="3"/>
      <c r="B10460" s="4"/>
      <c r="C10460" s="3"/>
      <c r="D10460" s="3">
        <f>2500</f>
        <v>2500</v>
      </c>
      <c r="E10460" s="3"/>
      <c r="F10460" s="3">
        <f>E10460*D10460*2*PI()/60/550</f>
        <v>0</v>
      </c>
    </row>
    <row r="10461" spans="1:6" x14ac:dyDescent="0.3">
      <c r="A10461" s="3"/>
      <c r="B10461" s="4"/>
      <c r="C10461" s="3"/>
      <c r="D10461" s="3">
        <f>2600</f>
        <v>2600</v>
      </c>
      <c r="E10461" s="3"/>
      <c r="F10461" s="3">
        <f t="shared" ref="F10461:F10505" si="404">E10461*D10461*2*PI()/60/550</f>
        <v>0</v>
      </c>
    </row>
    <row r="10462" spans="1:6" x14ac:dyDescent="0.3">
      <c r="A10462" s="3"/>
      <c r="B10462" s="4"/>
      <c r="C10462" s="3"/>
      <c r="D10462" s="3">
        <f t="shared" ref="D10462:D10505" si="405">D10461+100</f>
        <v>2700</v>
      </c>
      <c r="E10462" s="3"/>
      <c r="F10462" s="3">
        <f t="shared" si="404"/>
        <v>0</v>
      </c>
    </row>
    <row r="10463" spans="1:6" x14ac:dyDescent="0.3">
      <c r="A10463" s="3"/>
      <c r="B10463" s="4"/>
      <c r="C10463" s="3"/>
      <c r="D10463" s="3">
        <f t="shared" si="405"/>
        <v>2800</v>
      </c>
      <c r="E10463" s="3"/>
      <c r="F10463" s="3">
        <f t="shared" si="404"/>
        <v>0</v>
      </c>
    </row>
    <row r="10464" spans="1:6" x14ac:dyDescent="0.3">
      <c r="A10464" s="3"/>
      <c r="B10464" s="4"/>
      <c r="C10464" s="3"/>
      <c r="D10464" s="3">
        <f t="shared" si="405"/>
        <v>2900</v>
      </c>
      <c r="E10464" s="3"/>
      <c r="F10464" s="3">
        <f t="shared" si="404"/>
        <v>0</v>
      </c>
    </row>
    <row r="10465" spans="1:6" x14ac:dyDescent="0.3">
      <c r="A10465" s="3"/>
      <c r="B10465" s="4"/>
      <c r="C10465" s="3"/>
      <c r="D10465" s="3">
        <f>D10464+100</f>
        <v>3000</v>
      </c>
      <c r="E10465" s="3"/>
      <c r="F10465" s="3">
        <f t="shared" si="404"/>
        <v>0</v>
      </c>
    </row>
    <row r="10466" spans="1:6" x14ac:dyDescent="0.3">
      <c r="A10466" s="3"/>
      <c r="B10466" s="4"/>
      <c r="C10466" s="3"/>
      <c r="D10466" s="3">
        <f t="shared" si="405"/>
        <v>3100</v>
      </c>
      <c r="E10466" s="3"/>
      <c r="F10466" s="3">
        <f t="shared" si="404"/>
        <v>0</v>
      </c>
    </row>
    <row r="10467" spans="1:6" x14ac:dyDescent="0.3">
      <c r="A10467" s="3"/>
      <c r="B10467" s="4"/>
      <c r="C10467" s="3"/>
      <c r="D10467" s="3">
        <f t="shared" si="405"/>
        <v>3200</v>
      </c>
      <c r="E10467" s="3"/>
      <c r="F10467" s="3">
        <f t="shared" si="404"/>
        <v>0</v>
      </c>
    </row>
    <row r="10468" spans="1:6" x14ac:dyDescent="0.3">
      <c r="A10468" s="3"/>
      <c r="B10468" s="4"/>
      <c r="C10468" s="3"/>
      <c r="D10468" s="3">
        <f t="shared" si="405"/>
        <v>3300</v>
      </c>
      <c r="E10468" s="3"/>
      <c r="F10468" s="3">
        <f t="shared" si="404"/>
        <v>0</v>
      </c>
    </row>
    <row r="10469" spans="1:6" x14ac:dyDescent="0.3">
      <c r="A10469" s="3"/>
      <c r="B10469" s="4"/>
      <c r="C10469" s="3"/>
      <c r="D10469" s="3">
        <f t="shared" si="405"/>
        <v>3400</v>
      </c>
      <c r="E10469" s="3"/>
      <c r="F10469" s="3">
        <f t="shared" si="404"/>
        <v>0</v>
      </c>
    </row>
    <row r="10470" spans="1:6" x14ac:dyDescent="0.3">
      <c r="A10470" s="3"/>
      <c r="B10470" s="4"/>
      <c r="C10470" s="3"/>
      <c r="D10470" s="3">
        <f t="shared" si="405"/>
        <v>3500</v>
      </c>
      <c r="E10470" s="3"/>
      <c r="F10470" s="3">
        <f t="shared" si="404"/>
        <v>0</v>
      </c>
    </row>
    <row r="10471" spans="1:6" x14ac:dyDescent="0.3">
      <c r="A10471" s="3"/>
      <c r="B10471" s="4"/>
      <c r="C10471" s="3"/>
      <c r="D10471" s="3">
        <f t="shared" si="405"/>
        <v>3600</v>
      </c>
      <c r="E10471" s="3"/>
      <c r="F10471" s="3">
        <f t="shared" si="404"/>
        <v>0</v>
      </c>
    </row>
    <row r="10472" spans="1:6" x14ac:dyDescent="0.3">
      <c r="A10472" s="3"/>
      <c r="B10472" s="4"/>
      <c r="C10472" s="3"/>
      <c r="D10472" s="3">
        <f t="shared" si="405"/>
        <v>3700</v>
      </c>
      <c r="E10472" s="3"/>
      <c r="F10472" s="3">
        <f t="shared" si="404"/>
        <v>0</v>
      </c>
    </row>
    <row r="10473" spans="1:6" x14ac:dyDescent="0.3">
      <c r="A10473" s="3"/>
      <c r="B10473" s="4"/>
      <c r="C10473" s="3"/>
      <c r="D10473" s="3">
        <f t="shared" si="405"/>
        <v>3800</v>
      </c>
      <c r="E10473" s="3"/>
      <c r="F10473" s="3">
        <f t="shared" si="404"/>
        <v>0</v>
      </c>
    </row>
    <row r="10474" spans="1:6" x14ac:dyDescent="0.3">
      <c r="A10474" s="3"/>
      <c r="B10474" s="4"/>
      <c r="C10474" s="3"/>
      <c r="D10474" s="3">
        <f t="shared" si="405"/>
        <v>3900</v>
      </c>
      <c r="E10474" s="3"/>
      <c r="F10474" s="3">
        <f t="shared" si="404"/>
        <v>0</v>
      </c>
    </row>
    <row r="10475" spans="1:6" x14ac:dyDescent="0.3">
      <c r="A10475" s="3"/>
      <c r="B10475" s="4"/>
      <c r="C10475" s="3"/>
      <c r="D10475" s="3">
        <f t="shared" si="405"/>
        <v>4000</v>
      </c>
      <c r="E10475" s="3"/>
      <c r="F10475" s="3">
        <f t="shared" si="404"/>
        <v>0</v>
      </c>
    </row>
    <row r="10476" spans="1:6" x14ac:dyDescent="0.3">
      <c r="A10476" s="3"/>
      <c r="B10476" s="4"/>
      <c r="C10476" s="3"/>
      <c r="D10476" s="3">
        <f t="shared" si="405"/>
        <v>4100</v>
      </c>
      <c r="E10476" s="3">
        <v>376</v>
      </c>
      <c r="F10476" s="3">
        <f t="shared" si="404"/>
        <v>293.5199536226682</v>
      </c>
    </row>
    <row r="10477" spans="1:6" x14ac:dyDescent="0.3">
      <c r="A10477" s="3"/>
      <c r="B10477" s="4"/>
      <c r="C10477" s="3"/>
      <c r="D10477" s="3">
        <f t="shared" si="405"/>
        <v>4200</v>
      </c>
      <c r="E10477" s="3"/>
      <c r="F10477" s="3">
        <f t="shared" si="404"/>
        <v>0</v>
      </c>
    </row>
    <row r="10478" spans="1:6" x14ac:dyDescent="0.3">
      <c r="A10478" s="3"/>
      <c r="B10478" s="4"/>
      <c r="C10478" s="3"/>
      <c r="D10478" s="3">
        <f t="shared" si="405"/>
        <v>4300</v>
      </c>
      <c r="E10478" s="3"/>
      <c r="F10478" s="3">
        <f t="shared" si="404"/>
        <v>0</v>
      </c>
    </row>
    <row r="10479" spans="1:6" x14ac:dyDescent="0.3">
      <c r="A10479" s="3"/>
      <c r="B10479" s="4"/>
      <c r="C10479" s="3"/>
      <c r="D10479" s="3">
        <f t="shared" si="405"/>
        <v>4400</v>
      </c>
      <c r="E10479" s="3"/>
      <c r="F10479" s="3">
        <f t="shared" si="404"/>
        <v>0</v>
      </c>
    </row>
    <row r="10480" spans="1:6" x14ac:dyDescent="0.3">
      <c r="A10480" s="3"/>
      <c r="B10480" s="4"/>
      <c r="C10480" s="3"/>
      <c r="D10480" s="3">
        <f t="shared" si="405"/>
        <v>4500</v>
      </c>
      <c r="E10480" s="3"/>
      <c r="F10480" s="3">
        <f t="shared" si="404"/>
        <v>0</v>
      </c>
    </row>
    <row r="10481" spans="1:6" x14ac:dyDescent="0.3">
      <c r="A10481" s="3"/>
      <c r="B10481" s="4"/>
      <c r="C10481" s="3"/>
      <c r="D10481" s="3">
        <f t="shared" si="405"/>
        <v>4600</v>
      </c>
      <c r="E10481" s="3"/>
      <c r="F10481" s="3">
        <f t="shared" si="404"/>
        <v>0</v>
      </c>
    </row>
    <row r="10482" spans="1:6" x14ac:dyDescent="0.3">
      <c r="A10482" s="3"/>
      <c r="B10482" s="4"/>
      <c r="C10482" s="3"/>
      <c r="D10482" s="3">
        <f t="shared" si="405"/>
        <v>4700</v>
      </c>
      <c r="E10482" s="3"/>
      <c r="F10482" s="3">
        <f t="shared" si="404"/>
        <v>0</v>
      </c>
    </row>
    <row r="10483" spans="1:6" x14ac:dyDescent="0.3">
      <c r="A10483" s="3"/>
      <c r="B10483" s="4"/>
      <c r="C10483" s="3"/>
      <c r="D10483" s="3">
        <f t="shared" si="405"/>
        <v>4800</v>
      </c>
      <c r="E10483" s="3"/>
      <c r="F10483" s="3">
        <f t="shared" si="404"/>
        <v>0</v>
      </c>
    </row>
    <row r="10484" spans="1:6" x14ac:dyDescent="0.3">
      <c r="A10484" s="3"/>
      <c r="B10484" s="4"/>
      <c r="C10484" s="3"/>
      <c r="D10484" s="3">
        <f t="shared" si="405"/>
        <v>4900</v>
      </c>
      <c r="E10484" s="3"/>
      <c r="F10484" s="3">
        <f t="shared" si="404"/>
        <v>0</v>
      </c>
    </row>
    <row r="10485" spans="1:6" x14ac:dyDescent="0.3">
      <c r="A10485" s="3"/>
      <c r="B10485" s="4"/>
      <c r="C10485" s="3"/>
      <c r="D10485" s="3">
        <f t="shared" si="405"/>
        <v>5000</v>
      </c>
      <c r="E10485" s="3"/>
      <c r="F10485" s="3">
        <f t="shared" si="404"/>
        <v>0</v>
      </c>
    </row>
    <row r="10486" spans="1:6" x14ac:dyDescent="0.3">
      <c r="A10486" s="3"/>
      <c r="B10486" s="4"/>
      <c r="C10486" s="3"/>
      <c r="D10486" s="3">
        <f t="shared" si="405"/>
        <v>5100</v>
      </c>
      <c r="E10486" s="3"/>
      <c r="F10486" s="3">
        <f t="shared" si="404"/>
        <v>0</v>
      </c>
    </row>
    <row r="10487" spans="1:6" x14ac:dyDescent="0.3">
      <c r="A10487" s="3"/>
      <c r="B10487" s="4"/>
      <c r="C10487" s="3"/>
      <c r="D10487" s="3">
        <f t="shared" si="405"/>
        <v>5200</v>
      </c>
      <c r="E10487" s="3"/>
      <c r="F10487" s="3">
        <f t="shared" si="404"/>
        <v>0</v>
      </c>
    </row>
    <row r="10488" spans="1:6" x14ac:dyDescent="0.3">
      <c r="A10488" s="3"/>
      <c r="B10488" s="4"/>
      <c r="C10488" s="3"/>
      <c r="D10488" s="3">
        <f t="shared" si="405"/>
        <v>5300</v>
      </c>
      <c r="E10488" s="3"/>
      <c r="F10488" s="3">
        <f t="shared" si="404"/>
        <v>0</v>
      </c>
    </row>
    <row r="10489" spans="1:6" x14ac:dyDescent="0.3">
      <c r="A10489" s="3"/>
      <c r="B10489" s="4"/>
      <c r="C10489" s="3"/>
      <c r="D10489" s="3">
        <f t="shared" si="405"/>
        <v>5400</v>
      </c>
      <c r="E10489" s="3"/>
      <c r="F10489" s="3">
        <f t="shared" si="404"/>
        <v>0</v>
      </c>
    </row>
    <row r="10490" spans="1:6" x14ac:dyDescent="0.3">
      <c r="A10490" s="3"/>
      <c r="B10490" s="4"/>
      <c r="C10490" s="3"/>
      <c r="D10490" s="3">
        <f t="shared" si="405"/>
        <v>5500</v>
      </c>
      <c r="E10490" s="3"/>
      <c r="F10490" s="3">
        <f t="shared" si="404"/>
        <v>0</v>
      </c>
    </row>
    <row r="10491" spans="1:6" x14ac:dyDescent="0.3">
      <c r="A10491" s="3"/>
      <c r="B10491" s="4"/>
      <c r="C10491" s="3"/>
      <c r="D10491" s="3">
        <f t="shared" si="405"/>
        <v>5600</v>
      </c>
      <c r="E10491" s="3"/>
      <c r="F10491" s="3">
        <f t="shared" si="404"/>
        <v>0</v>
      </c>
    </row>
    <row r="10492" spans="1:6" x14ac:dyDescent="0.3">
      <c r="A10492" s="3"/>
      <c r="B10492" s="4"/>
      <c r="C10492" s="3"/>
      <c r="D10492" s="3">
        <f t="shared" si="405"/>
        <v>5700</v>
      </c>
      <c r="E10492" s="3"/>
      <c r="F10492" s="3">
        <f t="shared" si="404"/>
        <v>0</v>
      </c>
    </row>
    <row r="10493" spans="1:6" x14ac:dyDescent="0.3">
      <c r="A10493" s="3"/>
      <c r="B10493" s="4"/>
      <c r="C10493" s="3"/>
      <c r="D10493" s="3">
        <f t="shared" si="405"/>
        <v>5800</v>
      </c>
      <c r="E10493" s="3"/>
      <c r="F10493" s="3">
        <f t="shared" si="404"/>
        <v>0</v>
      </c>
    </row>
    <row r="10494" spans="1:6" x14ac:dyDescent="0.3">
      <c r="A10494" s="3"/>
      <c r="B10494" s="4"/>
      <c r="C10494" s="3"/>
      <c r="D10494" s="3">
        <f t="shared" si="405"/>
        <v>5900</v>
      </c>
      <c r="E10494" s="3">
        <f>359*60*550/(D10442*2*PI())</f>
        <v>319.57773064570921</v>
      </c>
      <c r="F10494" s="3">
        <f t="shared" si="404"/>
        <v>359.00000000000006</v>
      </c>
    </row>
    <row r="10495" spans="1:6" x14ac:dyDescent="0.3">
      <c r="A10495" s="3"/>
      <c r="B10495" s="4"/>
      <c r="C10495" s="3"/>
      <c r="D10495" s="3">
        <f t="shared" si="405"/>
        <v>6000</v>
      </c>
      <c r="E10495" s="3"/>
      <c r="F10495" s="3">
        <f t="shared" si="404"/>
        <v>0</v>
      </c>
    </row>
    <row r="10496" spans="1:6" x14ac:dyDescent="0.3">
      <c r="A10496" s="3"/>
      <c r="B10496" s="4"/>
      <c r="C10496" s="3"/>
      <c r="D10496" s="3">
        <f t="shared" si="405"/>
        <v>6100</v>
      </c>
      <c r="E10496" s="3"/>
      <c r="F10496" s="3">
        <f t="shared" si="404"/>
        <v>0</v>
      </c>
    </row>
    <row r="10497" spans="1:6" x14ac:dyDescent="0.3">
      <c r="A10497" s="3"/>
      <c r="B10497" s="4"/>
      <c r="C10497" s="3"/>
      <c r="D10497" s="3">
        <f t="shared" si="405"/>
        <v>6200</v>
      </c>
      <c r="E10497" s="3"/>
      <c r="F10497" s="3">
        <f t="shared" si="404"/>
        <v>0</v>
      </c>
    </row>
    <row r="10498" spans="1:6" x14ac:dyDescent="0.3">
      <c r="A10498" s="3"/>
      <c r="B10498" s="4"/>
      <c r="C10498" s="3"/>
      <c r="D10498" s="3">
        <f t="shared" si="405"/>
        <v>6300</v>
      </c>
      <c r="E10498" s="3"/>
      <c r="F10498" s="3">
        <f t="shared" si="404"/>
        <v>0</v>
      </c>
    </row>
    <row r="10499" spans="1:6" x14ac:dyDescent="0.3">
      <c r="A10499" s="3"/>
      <c r="B10499" s="4"/>
      <c r="C10499" s="3"/>
      <c r="D10499" s="3">
        <f t="shared" si="405"/>
        <v>6400</v>
      </c>
      <c r="E10499" s="3"/>
      <c r="F10499" s="3">
        <f t="shared" si="404"/>
        <v>0</v>
      </c>
    </row>
    <row r="10500" spans="1:6" x14ac:dyDescent="0.3">
      <c r="A10500" s="3"/>
      <c r="B10500" s="4"/>
      <c r="C10500" s="3"/>
      <c r="D10500" s="3">
        <f t="shared" si="405"/>
        <v>6500</v>
      </c>
      <c r="E10500" s="3"/>
      <c r="F10500" s="3">
        <f t="shared" si="404"/>
        <v>0</v>
      </c>
    </row>
    <row r="10501" spans="1:6" x14ac:dyDescent="0.3">
      <c r="A10501" s="3"/>
      <c r="B10501" s="4"/>
      <c r="C10501" s="3"/>
      <c r="D10501" s="3">
        <f t="shared" si="405"/>
        <v>6600</v>
      </c>
      <c r="E10501" s="3"/>
      <c r="F10501" s="3">
        <f t="shared" si="404"/>
        <v>0</v>
      </c>
    </row>
    <row r="10502" spans="1:6" x14ac:dyDescent="0.3">
      <c r="A10502" s="3"/>
      <c r="B10502" s="4"/>
      <c r="C10502" s="3"/>
      <c r="D10502" s="3">
        <f t="shared" si="405"/>
        <v>6700</v>
      </c>
      <c r="E10502" s="3"/>
      <c r="F10502" s="3">
        <f t="shared" si="404"/>
        <v>0</v>
      </c>
    </row>
    <row r="10503" spans="1:6" x14ac:dyDescent="0.3">
      <c r="A10503" s="3"/>
      <c r="B10503" s="4"/>
      <c r="C10503" s="3"/>
      <c r="D10503" s="3">
        <f t="shared" si="405"/>
        <v>6800</v>
      </c>
      <c r="E10503" s="3"/>
      <c r="F10503" s="3">
        <f t="shared" si="404"/>
        <v>0</v>
      </c>
    </row>
    <row r="10504" spans="1:6" x14ac:dyDescent="0.3">
      <c r="A10504" s="3"/>
      <c r="B10504" s="4"/>
      <c r="C10504" s="3"/>
      <c r="D10504" s="3">
        <f t="shared" si="405"/>
        <v>6900</v>
      </c>
      <c r="E10504" s="3"/>
      <c r="F10504" s="3">
        <f t="shared" si="404"/>
        <v>0</v>
      </c>
    </row>
    <row r="10505" spans="1:6" x14ac:dyDescent="0.3">
      <c r="A10505" s="3"/>
      <c r="B10505" s="4"/>
      <c r="C10505" s="3"/>
      <c r="D10505" s="3">
        <f t="shared" si="405"/>
        <v>7000</v>
      </c>
      <c r="E10505" s="3"/>
      <c r="F10505" s="3">
        <f t="shared" si="404"/>
        <v>0</v>
      </c>
    </row>
    <row r="10506" spans="1:6" x14ac:dyDescent="0.3">
      <c r="A10506" s="3"/>
      <c r="B10506" s="4" t="s">
        <v>33</v>
      </c>
      <c r="C10506" s="3" t="s">
        <v>220</v>
      </c>
      <c r="D10506" s="3" t="s">
        <v>272</v>
      </c>
      <c r="E10506" s="3">
        <v>3.5</v>
      </c>
    </row>
    <row r="10507" spans="1:6" x14ac:dyDescent="0.3">
      <c r="A10507" s="3"/>
      <c r="B10507" s="4"/>
      <c r="C10507" s="3">
        <v>11</v>
      </c>
      <c r="D10507" s="3" t="s">
        <v>273</v>
      </c>
      <c r="E10507" s="3">
        <v>4</v>
      </c>
    </row>
    <row r="10508" spans="1:6" x14ac:dyDescent="0.3">
      <c r="A10508" s="3"/>
      <c r="B10508" s="4"/>
      <c r="C10508" s="3"/>
      <c r="D10508" s="4" t="s">
        <v>274</v>
      </c>
      <c r="E10508" s="3">
        <v>2.19</v>
      </c>
    </row>
    <row r="10509" spans="1:6" x14ac:dyDescent="0.3">
      <c r="A10509" s="3"/>
      <c r="B10509" s="4"/>
      <c r="C10509" s="3"/>
      <c r="D10509" s="4" t="s">
        <v>275</v>
      </c>
      <c r="E10509" s="3">
        <v>228</v>
      </c>
    </row>
    <row r="10510" spans="1:6" x14ac:dyDescent="0.3">
      <c r="A10510" s="3"/>
      <c r="B10510" s="4"/>
      <c r="C10510" s="3"/>
      <c r="D10510" s="4" t="s">
        <v>276</v>
      </c>
      <c r="E10510" s="3">
        <v>0.51400000000000001</v>
      </c>
    </row>
    <row r="10511" spans="1:6" ht="28.8" x14ac:dyDescent="0.3">
      <c r="A10511" s="3"/>
      <c r="B10511" s="4"/>
      <c r="C10511" s="3"/>
      <c r="D10511" s="4" t="s">
        <v>277</v>
      </c>
      <c r="E10511" s="3">
        <v>351</v>
      </c>
    </row>
    <row r="10512" spans="1:6" x14ac:dyDescent="0.3">
      <c r="A10512" s="3"/>
      <c r="B10512" s="4"/>
      <c r="C10512" s="3"/>
      <c r="D10512" s="3">
        <f>2500</f>
        <v>2500</v>
      </c>
      <c r="E10512" s="3"/>
      <c r="F10512" s="3">
        <f>E10512*D10512*2*PI()/60/550</f>
        <v>0</v>
      </c>
    </row>
    <row r="10513" spans="1:6" x14ac:dyDescent="0.3">
      <c r="A10513" s="3"/>
      <c r="B10513" s="4"/>
      <c r="C10513" s="3"/>
      <c r="D10513" s="3">
        <f>2600</f>
        <v>2600</v>
      </c>
      <c r="E10513" s="3"/>
      <c r="F10513" s="3">
        <f t="shared" ref="F10513:F10557" si="406">E10513*D10513*2*PI()/60/550</f>
        <v>0</v>
      </c>
    </row>
    <row r="10514" spans="1:6" x14ac:dyDescent="0.3">
      <c r="A10514" s="3"/>
      <c r="B10514" s="4"/>
      <c r="C10514" s="3"/>
      <c r="D10514" s="3">
        <f t="shared" ref="D10514:D10557" si="407">D10513+100</f>
        <v>2700</v>
      </c>
      <c r="E10514" s="3"/>
      <c r="F10514" s="3">
        <f t="shared" si="406"/>
        <v>0</v>
      </c>
    </row>
    <row r="10515" spans="1:6" x14ac:dyDescent="0.3">
      <c r="A10515" s="3"/>
      <c r="B10515" s="4"/>
      <c r="C10515" s="3"/>
      <c r="D10515" s="3">
        <f t="shared" si="407"/>
        <v>2800</v>
      </c>
      <c r="E10515" s="3"/>
      <c r="F10515" s="3">
        <f t="shared" si="406"/>
        <v>0</v>
      </c>
    </row>
    <row r="10516" spans="1:6" x14ac:dyDescent="0.3">
      <c r="A10516" s="3"/>
      <c r="B10516" s="4"/>
      <c r="C10516" s="3"/>
      <c r="D10516" s="3">
        <f t="shared" si="407"/>
        <v>2900</v>
      </c>
      <c r="E10516" s="3"/>
      <c r="F10516" s="3">
        <f t="shared" si="406"/>
        <v>0</v>
      </c>
    </row>
    <row r="10517" spans="1:6" x14ac:dyDescent="0.3">
      <c r="A10517" s="3"/>
      <c r="B10517" s="4"/>
      <c r="C10517" s="3"/>
      <c r="D10517" s="3">
        <f>D10516+100</f>
        <v>3000</v>
      </c>
      <c r="E10517" s="3"/>
      <c r="F10517" s="3">
        <f t="shared" si="406"/>
        <v>0</v>
      </c>
    </row>
    <row r="10518" spans="1:6" x14ac:dyDescent="0.3">
      <c r="A10518" s="3"/>
      <c r="B10518" s="4"/>
      <c r="C10518" s="3"/>
      <c r="D10518" s="3">
        <f t="shared" si="407"/>
        <v>3100</v>
      </c>
      <c r="E10518" s="3"/>
      <c r="F10518" s="3">
        <f t="shared" si="406"/>
        <v>0</v>
      </c>
    </row>
    <row r="10519" spans="1:6" x14ac:dyDescent="0.3">
      <c r="A10519" s="3"/>
      <c r="B10519" s="4"/>
      <c r="C10519" s="3"/>
      <c r="D10519" s="3">
        <f t="shared" si="407"/>
        <v>3200</v>
      </c>
      <c r="E10519" s="3"/>
      <c r="F10519" s="3">
        <f t="shared" si="406"/>
        <v>0</v>
      </c>
    </row>
    <row r="10520" spans="1:6" x14ac:dyDescent="0.3">
      <c r="A10520" s="3"/>
      <c r="B10520" s="4"/>
      <c r="C10520" s="3"/>
      <c r="D10520" s="3">
        <f t="shared" si="407"/>
        <v>3300</v>
      </c>
      <c r="E10520" s="3"/>
      <c r="F10520" s="3">
        <f t="shared" si="406"/>
        <v>0</v>
      </c>
    </row>
    <row r="10521" spans="1:6" x14ac:dyDescent="0.3">
      <c r="A10521" s="3"/>
      <c r="B10521" s="4"/>
      <c r="C10521" s="3"/>
      <c r="D10521" s="3">
        <f t="shared" si="407"/>
        <v>3400</v>
      </c>
      <c r="E10521" s="3"/>
      <c r="F10521" s="3">
        <f t="shared" si="406"/>
        <v>0</v>
      </c>
    </row>
    <row r="10522" spans="1:6" x14ac:dyDescent="0.3">
      <c r="A10522" s="3"/>
      <c r="B10522" s="4"/>
      <c r="C10522" s="3"/>
      <c r="D10522" s="3">
        <f t="shared" si="407"/>
        <v>3500</v>
      </c>
      <c r="E10522" s="3"/>
      <c r="F10522" s="3">
        <f t="shared" si="406"/>
        <v>0</v>
      </c>
    </row>
    <row r="10523" spans="1:6" x14ac:dyDescent="0.3">
      <c r="A10523" s="3"/>
      <c r="B10523" s="4"/>
      <c r="C10523" s="3"/>
      <c r="D10523" s="3">
        <f t="shared" si="407"/>
        <v>3600</v>
      </c>
      <c r="E10523" s="3"/>
      <c r="F10523" s="3">
        <f t="shared" si="406"/>
        <v>0</v>
      </c>
    </row>
    <row r="10524" spans="1:6" x14ac:dyDescent="0.3">
      <c r="A10524" s="3"/>
      <c r="B10524" s="4"/>
      <c r="C10524" s="3"/>
      <c r="D10524" s="3">
        <f t="shared" si="407"/>
        <v>3700</v>
      </c>
      <c r="E10524" s="3"/>
      <c r="F10524" s="3">
        <f t="shared" si="406"/>
        <v>0</v>
      </c>
    </row>
    <row r="10525" spans="1:6" x14ac:dyDescent="0.3">
      <c r="A10525" s="3"/>
      <c r="B10525" s="4"/>
      <c r="C10525" s="3"/>
      <c r="D10525" s="3">
        <f t="shared" si="407"/>
        <v>3800</v>
      </c>
      <c r="E10525" s="3"/>
      <c r="F10525" s="3">
        <f t="shared" si="406"/>
        <v>0</v>
      </c>
    </row>
    <row r="10526" spans="1:6" x14ac:dyDescent="0.3">
      <c r="A10526" s="3"/>
      <c r="B10526" s="4"/>
      <c r="C10526" s="3"/>
      <c r="D10526" s="3">
        <f t="shared" si="407"/>
        <v>3900</v>
      </c>
      <c r="E10526" s="3"/>
      <c r="F10526" s="3">
        <f t="shared" si="406"/>
        <v>0</v>
      </c>
    </row>
    <row r="10527" spans="1:6" x14ac:dyDescent="0.3">
      <c r="A10527" s="3"/>
      <c r="B10527" s="4"/>
      <c r="C10527" s="3"/>
      <c r="D10527" s="3">
        <f t="shared" si="407"/>
        <v>4000</v>
      </c>
      <c r="E10527" s="3">
        <v>391</v>
      </c>
      <c r="F10527" s="3">
        <f t="shared" si="406"/>
        <v>297.78490364935982</v>
      </c>
    </row>
    <row r="10528" spans="1:6" x14ac:dyDescent="0.3">
      <c r="A10528" s="3"/>
      <c r="B10528" s="4"/>
      <c r="C10528" s="3"/>
      <c r="D10528" s="3">
        <f t="shared" si="407"/>
        <v>4100</v>
      </c>
      <c r="E10528" s="3"/>
      <c r="F10528" s="3">
        <f t="shared" si="406"/>
        <v>0</v>
      </c>
    </row>
    <row r="10529" spans="1:6" x14ac:dyDescent="0.3">
      <c r="A10529" s="3"/>
      <c r="B10529" s="4"/>
      <c r="C10529" s="3"/>
      <c r="D10529" s="3">
        <f t="shared" si="407"/>
        <v>4200</v>
      </c>
      <c r="E10529" s="3"/>
      <c r="F10529" s="3">
        <f t="shared" si="406"/>
        <v>0</v>
      </c>
    </row>
    <row r="10530" spans="1:6" x14ac:dyDescent="0.3">
      <c r="A10530" s="3"/>
      <c r="B10530" s="4"/>
      <c r="C10530" s="3"/>
      <c r="D10530" s="3">
        <f t="shared" si="407"/>
        <v>4300</v>
      </c>
      <c r="E10530" s="3"/>
      <c r="F10530" s="3">
        <f t="shared" si="406"/>
        <v>0</v>
      </c>
    </row>
    <row r="10531" spans="1:6" x14ac:dyDescent="0.3">
      <c r="A10531" s="3"/>
      <c r="B10531" s="4"/>
      <c r="C10531" s="3"/>
      <c r="D10531" s="3">
        <f t="shared" si="407"/>
        <v>4400</v>
      </c>
      <c r="E10531" s="3"/>
      <c r="F10531" s="3">
        <f t="shared" si="406"/>
        <v>0</v>
      </c>
    </row>
    <row r="10532" spans="1:6" x14ac:dyDescent="0.3">
      <c r="A10532" s="3"/>
      <c r="B10532" s="4"/>
      <c r="C10532" s="3"/>
      <c r="D10532" s="3">
        <f t="shared" si="407"/>
        <v>4500</v>
      </c>
      <c r="E10532" s="3"/>
      <c r="F10532" s="3">
        <f t="shared" si="406"/>
        <v>0</v>
      </c>
    </row>
    <row r="10533" spans="1:6" x14ac:dyDescent="0.3">
      <c r="A10533" s="3"/>
      <c r="B10533" s="4"/>
      <c r="C10533" s="3"/>
      <c r="D10533" s="3">
        <f t="shared" si="407"/>
        <v>4600</v>
      </c>
      <c r="E10533" s="3"/>
      <c r="F10533" s="3">
        <f t="shared" si="406"/>
        <v>0</v>
      </c>
    </row>
    <row r="10534" spans="1:6" x14ac:dyDescent="0.3">
      <c r="A10534" s="3"/>
      <c r="B10534" s="4"/>
      <c r="C10534" s="3"/>
      <c r="D10534" s="3">
        <f t="shared" si="407"/>
        <v>4700</v>
      </c>
      <c r="E10534" s="3"/>
      <c r="F10534" s="3">
        <f t="shared" si="406"/>
        <v>0</v>
      </c>
    </row>
    <row r="10535" spans="1:6" x14ac:dyDescent="0.3">
      <c r="A10535" s="3"/>
      <c r="B10535" s="4"/>
      <c r="C10535" s="3"/>
      <c r="D10535" s="3">
        <f t="shared" si="407"/>
        <v>4800</v>
      </c>
      <c r="E10535" s="3"/>
      <c r="F10535" s="3">
        <f t="shared" si="406"/>
        <v>0</v>
      </c>
    </row>
    <row r="10536" spans="1:6" x14ac:dyDescent="0.3">
      <c r="A10536" s="3"/>
      <c r="B10536" s="4"/>
      <c r="C10536" s="3"/>
      <c r="D10536" s="3">
        <f t="shared" si="407"/>
        <v>4900</v>
      </c>
      <c r="E10536" s="3"/>
      <c r="F10536" s="3">
        <f t="shared" si="406"/>
        <v>0</v>
      </c>
    </row>
    <row r="10537" spans="1:6" x14ac:dyDescent="0.3">
      <c r="A10537" s="3"/>
      <c r="B10537" s="4"/>
      <c r="C10537" s="3"/>
      <c r="D10537" s="3">
        <f t="shared" si="407"/>
        <v>5000</v>
      </c>
      <c r="E10537" s="3"/>
      <c r="F10537" s="3">
        <f t="shared" si="406"/>
        <v>0</v>
      </c>
    </row>
    <row r="10538" spans="1:6" x14ac:dyDescent="0.3">
      <c r="A10538" s="3"/>
      <c r="B10538" s="4"/>
      <c r="C10538" s="3"/>
      <c r="D10538" s="3">
        <f t="shared" si="407"/>
        <v>5100</v>
      </c>
      <c r="E10538" s="3"/>
      <c r="F10538" s="3">
        <f t="shared" si="406"/>
        <v>0</v>
      </c>
    </row>
    <row r="10539" spans="1:6" x14ac:dyDescent="0.3">
      <c r="A10539" s="3"/>
      <c r="B10539" s="4"/>
      <c r="C10539" s="3"/>
      <c r="D10539" s="3">
        <f t="shared" si="407"/>
        <v>5200</v>
      </c>
      <c r="E10539" s="3"/>
      <c r="F10539" s="3">
        <f t="shared" si="406"/>
        <v>0</v>
      </c>
    </row>
    <row r="10540" spans="1:6" x14ac:dyDescent="0.3">
      <c r="A10540" s="3"/>
      <c r="B10540" s="4"/>
      <c r="C10540" s="3"/>
      <c r="D10540" s="3">
        <f t="shared" si="407"/>
        <v>5300</v>
      </c>
      <c r="E10540" s="3"/>
      <c r="F10540" s="3">
        <f t="shared" si="406"/>
        <v>0</v>
      </c>
    </row>
    <row r="10541" spans="1:6" x14ac:dyDescent="0.3">
      <c r="A10541" s="3"/>
      <c r="B10541" s="4"/>
      <c r="C10541" s="3"/>
      <c r="D10541" s="3">
        <f t="shared" si="407"/>
        <v>5400</v>
      </c>
      <c r="E10541" s="3"/>
      <c r="F10541" s="3">
        <f t="shared" si="406"/>
        <v>0</v>
      </c>
    </row>
    <row r="10542" spans="1:6" x14ac:dyDescent="0.3">
      <c r="A10542" s="3"/>
      <c r="B10542" s="4"/>
      <c r="C10542" s="3"/>
      <c r="D10542" s="3">
        <f t="shared" si="407"/>
        <v>5500</v>
      </c>
      <c r="E10542" s="3"/>
      <c r="F10542" s="3">
        <f t="shared" si="406"/>
        <v>0</v>
      </c>
    </row>
    <row r="10543" spans="1:6" x14ac:dyDescent="0.3">
      <c r="A10543" s="3"/>
      <c r="B10543" s="4"/>
      <c r="C10543" s="3"/>
      <c r="D10543" s="3">
        <f t="shared" si="407"/>
        <v>5600</v>
      </c>
      <c r="E10543" s="3"/>
      <c r="F10543" s="3">
        <f t="shared" si="406"/>
        <v>0</v>
      </c>
    </row>
    <row r="10544" spans="1:6" x14ac:dyDescent="0.3">
      <c r="A10544" s="3"/>
      <c r="B10544" s="4"/>
      <c r="C10544" s="3"/>
      <c r="D10544" s="3">
        <f t="shared" si="407"/>
        <v>5700</v>
      </c>
      <c r="E10544" s="3"/>
      <c r="F10544" s="3">
        <f t="shared" si="406"/>
        <v>0</v>
      </c>
    </row>
    <row r="10545" spans="1:6" x14ac:dyDescent="0.3">
      <c r="A10545" s="3"/>
      <c r="B10545" s="4"/>
      <c r="C10545" s="3"/>
      <c r="D10545" s="3">
        <f t="shared" si="407"/>
        <v>5800</v>
      </c>
      <c r="E10545" s="3"/>
      <c r="F10545" s="3">
        <f t="shared" si="406"/>
        <v>0</v>
      </c>
    </row>
    <row r="10546" spans="1:6" x14ac:dyDescent="0.3">
      <c r="A10546" s="3"/>
      <c r="B10546" s="4"/>
      <c r="C10546" s="3"/>
      <c r="D10546" s="3">
        <f t="shared" si="407"/>
        <v>5900</v>
      </c>
      <c r="E10546" s="3"/>
      <c r="F10546" s="3">
        <f t="shared" si="406"/>
        <v>0</v>
      </c>
    </row>
    <row r="10547" spans="1:6" x14ac:dyDescent="0.3">
      <c r="A10547" s="3"/>
      <c r="B10547" s="4"/>
      <c r="C10547" s="3"/>
      <c r="D10547" s="3">
        <f t="shared" si="407"/>
        <v>6000</v>
      </c>
      <c r="E10547" s="3"/>
      <c r="F10547" s="3">
        <f t="shared" si="406"/>
        <v>0</v>
      </c>
    </row>
    <row r="10548" spans="1:6" x14ac:dyDescent="0.3">
      <c r="A10548" s="3"/>
      <c r="B10548" s="4"/>
      <c r="C10548" s="3"/>
      <c r="D10548" s="3">
        <f t="shared" si="407"/>
        <v>6100</v>
      </c>
      <c r="E10548" s="3">
        <f>383*60*550/(D10496*2*PI())</f>
        <v>329.76382389155168</v>
      </c>
      <c r="F10548" s="3">
        <f t="shared" si="406"/>
        <v>383</v>
      </c>
    </row>
    <row r="10549" spans="1:6" x14ac:dyDescent="0.3">
      <c r="A10549" s="3"/>
      <c r="B10549" s="4"/>
      <c r="C10549" s="3"/>
      <c r="D10549" s="3">
        <f t="shared" si="407"/>
        <v>6200</v>
      </c>
      <c r="E10549" s="3"/>
      <c r="F10549" s="3">
        <f t="shared" si="406"/>
        <v>0</v>
      </c>
    </row>
    <row r="10550" spans="1:6" x14ac:dyDescent="0.3">
      <c r="A10550" s="3"/>
      <c r="B10550" s="4"/>
      <c r="C10550" s="3"/>
      <c r="D10550" s="3">
        <f t="shared" si="407"/>
        <v>6300</v>
      </c>
      <c r="E10550" s="3"/>
      <c r="F10550" s="3">
        <f t="shared" si="406"/>
        <v>0</v>
      </c>
    </row>
    <row r="10551" spans="1:6" x14ac:dyDescent="0.3">
      <c r="A10551" s="3"/>
      <c r="B10551" s="4"/>
      <c r="C10551" s="3"/>
      <c r="D10551" s="3">
        <f t="shared" si="407"/>
        <v>6400</v>
      </c>
      <c r="E10551" s="3"/>
      <c r="F10551" s="3">
        <f t="shared" si="406"/>
        <v>0</v>
      </c>
    </row>
    <row r="10552" spans="1:6" x14ac:dyDescent="0.3">
      <c r="A10552" s="3"/>
      <c r="B10552" s="4"/>
      <c r="C10552" s="3"/>
      <c r="D10552" s="3">
        <f t="shared" si="407"/>
        <v>6500</v>
      </c>
      <c r="E10552" s="3"/>
      <c r="F10552" s="3">
        <f t="shared" si="406"/>
        <v>0</v>
      </c>
    </row>
    <row r="10553" spans="1:6" x14ac:dyDescent="0.3">
      <c r="A10553" s="3"/>
      <c r="B10553" s="4"/>
      <c r="C10553" s="3"/>
      <c r="D10553" s="3">
        <f t="shared" si="407"/>
        <v>6600</v>
      </c>
      <c r="E10553" s="3"/>
      <c r="F10553" s="3">
        <f t="shared" si="406"/>
        <v>0</v>
      </c>
    </row>
    <row r="10554" spans="1:6" x14ac:dyDescent="0.3">
      <c r="A10554" s="3"/>
      <c r="B10554" s="4"/>
      <c r="C10554" s="3"/>
      <c r="D10554" s="3">
        <f t="shared" si="407"/>
        <v>6700</v>
      </c>
      <c r="E10554" s="3"/>
      <c r="F10554" s="3">
        <f t="shared" si="406"/>
        <v>0</v>
      </c>
    </row>
    <row r="10555" spans="1:6" x14ac:dyDescent="0.3">
      <c r="A10555" s="3"/>
      <c r="B10555" s="4"/>
      <c r="C10555" s="3"/>
      <c r="D10555" s="3">
        <f t="shared" si="407"/>
        <v>6800</v>
      </c>
      <c r="E10555" s="3"/>
      <c r="F10555" s="3">
        <f t="shared" si="406"/>
        <v>0</v>
      </c>
    </row>
    <row r="10556" spans="1:6" x14ac:dyDescent="0.3">
      <c r="A10556" s="3"/>
      <c r="B10556" s="4"/>
      <c r="C10556" s="3"/>
      <c r="D10556" s="3">
        <f t="shared" si="407"/>
        <v>6900</v>
      </c>
      <c r="E10556" s="3"/>
      <c r="F10556" s="3">
        <f t="shared" si="406"/>
        <v>0</v>
      </c>
    </row>
    <row r="10557" spans="1:6" x14ac:dyDescent="0.3">
      <c r="A10557" s="3">
        <f>10660/52</f>
        <v>205</v>
      </c>
      <c r="B10557" s="4"/>
      <c r="C10557" s="3"/>
      <c r="D10557" s="3">
        <f t="shared" si="407"/>
        <v>7000</v>
      </c>
      <c r="E10557" s="3"/>
      <c r="F10557" s="3">
        <f t="shared" si="406"/>
        <v>0</v>
      </c>
    </row>
    <row r="10558" spans="1:6" x14ac:dyDescent="0.3">
      <c r="A10558" s="3"/>
      <c r="B10558" s="4" t="s">
        <v>162</v>
      </c>
      <c r="C10558" s="3" t="s">
        <v>163</v>
      </c>
      <c r="D10558" s="3" t="s">
        <v>272</v>
      </c>
      <c r="E10558" s="3">
        <v>3.64</v>
      </c>
    </row>
    <row r="10559" spans="1:6" x14ac:dyDescent="0.3">
      <c r="A10559" s="3"/>
      <c r="B10559" s="4"/>
      <c r="C10559" s="3">
        <v>11.4</v>
      </c>
      <c r="D10559" s="3" t="s">
        <v>273</v>
      </c>
      <c r="E10559" s="3">
        <v>4.3499999999999996</v>
      </c>
    </row>
    <row r="10560" spans="1:6" x14ac:dyDescent="0.3">
      <c r="A10560" s="3"/>
      <c r="B10560" s="4"/>
      <c r="C10560" s="3"/>
      <c r="D10560" s="4" t="s">
        <v>274</v>
      </c>
      <c r="E10560" s="3">
        <v>2.25</v>
      </c>
    </row>
    <row r="10561" spans="1:6" x14ac:dyDescent="0.3">
      <c r="A10561" s="3"/>
      <c r="B10561" s="4"/>
      <c r="C10561" s="3"/>
      <c r="D10561" s="4" t="s">
        <v>275</v>
      </c>
      <c r="E10561" s="3">
        <v>244</v>
      </c>
    </row>
    <row r="10562" spans="1:6" x14ac:dyDescent="0.3">
      <c r="A10562" s="3"/>
      <c r="B10562" s="4"/>
      <c r="C10562" s="3"/>
      <c r="D10562" s="4" t="s">
        <v>276</v>
      </c>
      <c r="E10562" s="3">
        <v>0.71299999999999997</v>
      </c>
    </row>
    <row r="10563" spans="1:6" ht="28.8" x14ac:dyDescent="0.3">
      <c r="A10563" s="3"/>
      <c r="B10563" s="4"/>
      <c r="C10563" s="3"/>
      <c r="D10563" s="4" t="s">
        <v>277</v>
      </c>
      <c r="E10563" s="3">
        <v>433</v>
      </c>
    </row>
    <row r="10564" spans="1:6" x14ac:dyDescent="0.3">
      <c r="A10564" s="3"/>
      <c r="B10564" s="4"/>
      <c r="C10564" s="3"/>
      <c r="D10564" s="3">
        <f>2500</f>
        <v>2500</v>
      </c>
      <c r="E10564" s="3"/>
      <c r="F10564" s="3">
        <f>E10564*D10564*2*PI()/60/550</f>
        <v>0</v>
      </c>
    </row>
    <row r="10565" spans="1:6" x14ac:dyDescent="0.3">
      <c r="A10565" s="3"/>
      <c r="B10565" s="4"/>
      <c r="C10565" s="3"/>
      <c r="D10565" s="3">
        <f>2600</f>
        <v>2600</v>
      </c>
      <c r="E10565" s="3"/>
      <c r="F10565" s="3">
        <f t="shared" ref="F10565:F10609" si="408">E10565*D10565*2*PI()/60/550</f>
        <v>0</v>
      </c>
    </row>
    <row r="10566" spans="1:6" x14ac:dyDescent="0.3">
      <c r="A10566" s="3"/>
      <c r="B10566" s="4"/>
      <c r="C10566" s="3"/>
      <c r="D10566" s="3">
        <f t="shared" ref="D10566:D10609" si="409">D10565+100</f>
        <v>2700</v>
      </c>
      <c r="E10566" s="3"/>
      <c r="F10566" s="3">
        <f t="shared" si="408"/>
        <v>0</v>
      </c>
    </row>
    <row r="10567" spans="1:6" x14ac:dyDescent="0.3">
      <c r="A10567" s="3"/>
      <c r="B10567" s="4"/>
      <c r="C10567" s="3"/>
      <c r="D10567" s="3">
        <f t="shared" si="409"/>
        <v>2800</v>
      </c>
      <c r="E10567" s="3"/>
      <c r="F10567" s="3">
        <f t="shared" si="408"/>
        <v>0</v>
      </c>
    </row>
    <row r="10568" spans="1:6" x14ac:dyDescent="0.3">
      <c r="A10568" s="3"/>
      <c r="B10568" s="4"/>
      <c r="C10568" s="3"/>
      <c r="D10568" s="3">
        <f t="shared" si="409"/>
        <v>2900</v>
      </c>
      <c r="E10568" s="3"/>
      <c r="F10568" s="3">
        <f t="shared" si="408"/>
        <v>0</v>
      </c>
    </row>
    <row r="10569" spans="1:6" x14ac:dyDescent="0.3">
      <c r="A10569" s="3"/>
      <c r="B10569" s="4"/>
      <c r="C10569" s="3"/>
      <c r="D10569" s="3">
        <f>D10568+100</f>
        <v>3000</v>
      </c>
      <c r="E10569" s="3">
        <v>471</v>
      </c>
      <c r="F10569" s="3">
        <f t="shared" si="408"/>
        <v>269.03457088014414</v>
      </c>
    </row>
    <row r="10570" spans="1:6" x14ac:dyDescent="0.3">
      <c r="A10570" s="3"/>
      <c r="B10570" s="4"/>
      <c r="C10570" s="3"/>
      <c r="D10570" s="3">
        <f t="shared" si="409"/>
        <v>3100</v>
      </c>
      <c r="E10570" s="3">
        <v>471</v>
      </c>
      <c r="F10570" s="3">
        <f t="shared" si="408"/>
        <v>278.00238990948225</v>
      </c>
    </row>
    <row r="10571" spans="1:6" x14ac:dyDescent="0.3">
      <c r="A10571" s="3"/>
      <c r="B10571" s="4"/>
      <c r="C10571" s="3"/>
      <c r="D10571" s="3">
        <f t="shared" si="409"/>
        <v>3200</v>
      </c>
      <c r="E10571" s="3">
        <v>479</v>
      </c>
      <c r="F10571" s="3">
        <f t="shared" si="408"/>
        <v>291.84443754075357</v>
      </c>
    </row>
    <row r="10572" spans="1:6" x14ac:dyDescent="0.3">
      <c r="A10572" s="3"/>
      <c r="B10572" s="4"/>
      <c r="C10572" s="3"/>
      <c r="D10572" s="3">
        <f t="shared" si="409"/>
        <v>3300</v>
      </c>
      <c r="E10572" s="3">
        <v>492</v>
      </c>
      <c r="F10572" s="3">
        <f t="shared" si="408"/>
        <v>309.13271711323563</v>
      </c>
    </row>
    <row r="10573" spans="1:6" x14ac:dyDescent="0.3">
      <c r="A10573" s="3"/>
      <c r="B10573" s="4"/>
      <c r="C10573" s="3"/>
      <c r="D10573" s="3">
        <f t="shared" si="409"/>
        <v>3400</v>
      </c>
      <c r="E10573" s="3">
        <v>506</v>
      </c>
      <c r="F10573" s="3">
        <f t="shared" si="408"/>
        <v>327.5633940142958</v>
      </c>
    </row>
    <row r="10574" spans="1:6" x14ac:dyDescent="0.3">
      <c r="A10574" s="3"/>
      <c r="B10574" s="4"/>
      <c r="C10574" s="3"/>
      <c r="D10574" s="3">
        <f t="shared" si="409"/>
        <v>3500</v>
      </c>
      <c r="E10574" s="3">
        <v>516</v>
      </c>
      <c r="F10574" s="3">
        <f t="shared" si="408"/>
        <v>343.86159590201009</v>
      </c>
    </row>
    <row r="10575" spans="1:6" x14ac:dyDescent="0.3">
      <c r="A10575" s="3"/>
      <c r="B10575" s="4"/>
      <c r="C10575" s="3"/>
      <c r="D10575" s="3">
        <f t="shared" si="409"/>
        <v>3600</v>
      </c>
      <c r="E10575" s="3">
        <v>519</v>
      </c>
      <c r="F10575" s="3">
        <f t="shared" si="408"/>
        <v>355.74252811922241</v>
      </c>
    </row>
    <row r="10576" spans="1:6" x14ac:dyDescent="0.3">
      <c r="A10576" s="3"/>
      <c r="B10576" s="4"/>
      <c r="C10576" s="3"/>
      <c r="D10576" s="3">
        <f t="shared" si="409"/>
        <v>3700</v>
      </c>
      <c r="E10576" s="3">
        <v>521</v>
      </c>
      <c r="F10576" s="3">
        <f t="shared" si="408"/>
        <v>367.03322171666935</v>
      </c>
    </row>
    <row r="10577" spans="1:6" x14ac:dyDescent="0.3">
      <c r="A10577" s="3"/>
      <c r="B10577" s="4"/>
      <c r="C10577" s="3"/>
      <c r="D10577" s="3">
        <f t="shared" si="409"/>
        <v>3800</v>
      </c>
      <c r="E10577" s="3">
        <v>526</v>
      </c>
      <c r="F10577" s="3">
        <f t="shared" si="408"/>
        <v>380.57063006031996</v>
      </c>
    </row>
    <row r="10578" spans="1:6" x14ac:dyDescent="0.3">
      <c r="A10578" s="3"/>
      <c r="B10578" s="4"/>
      <c r="C10578" s="3"/>
      <c r="D10578" s="3">
        <f t="shared" si="409"/>
        <v>3900</v>
      </c>
      <c r="E10578" s="3">
        <v>532</v>
      </c>
      <c r="F10578" s="3">
        <f t="shared" si="408"/>
        <v>395.04099622230922</v>
      </c>
    </row>
    <row r="10579" spans="1:6" x14ac:dyDescent="0.3">
      <c r="A10579" s="3"/>
      <c r="B10579" s="4"/>
      <c r="C10579" s="3"/>
      <c r="D10579" s="3">
        <f t="shared" si="409"/>
        <v>4000</v>
      </c>
      <c r="E10579" s="3">
        <v>536</v>
      </c>
      <c r="F10579" s="3">
        <f t="shared" si="408"/>
        <v>408.21664541191006</v>
      </c>
    </row>
    <row r="10580" spans="1:6" x14ac:dyDescent="0.3">
      <c r="A10580" s="3"/>
      <c r="B10580" s="4"/>
      <c r="C10580" s="3"/>
      <c r="D10580" s="3">
        <f t="shared" si="409"/>
        <v>4100</v>
      </c>
      <c r="E10580" s="3">
        <v>537</v>
      </c>
      <c r="F10580" s="3">
        <f t="shared" si="408"/>
        <v>419.20269972173617</v>
      </c>
    </row>
    <row r="10581" spans="1:6" x14ac:dyDescent="0.3">
      <c r="A10581" s="3"/>
      <c r="B10581" s="4"/>
      <c r="C10581" s="3"/>
      <c r="D10581" s="3">
        <f t="shared" si="409"/>
        <v>4200</v>
      </c>
      <c r="E10581" s="3">
        <v>543</v>
      </c>
      <c r="F10581" s="3">
        <f t="shared" si="408"/>
        <v>434.22522459253832</v>
      </c>
    </row>
    <row r="10582" spans="1:6" x14ac:dyDescent="0.3">
      <c r="A10582" s="3"/>
      <c r="B10582" s="4"/>
      <c r="C10582" s="3"/>
      <c r="D10582" s="3">
        <f t="shared" si="409"/>
        <v>4300</v>
      </c>
      <c r="E10582" s="3">
        <v>554</v>
      </c>
      <c r="F10582" s="3">
        <f t="shared" si="408"/>
        <v>453.56981935646093</v>
      </c>
    </row>
    <row r="10583" spans="1:6" x14ac:dyDescent="0.3">
      <c r="A10583" s="3"/>
      <c r="B10583" s="4"/>
      <c r="C10583" s="3"/>
      <c r="D10583" s="3">
        <f t="shared" si="409"/>
        <v>4400</v>
      </c>
      <c r="E10583" s="3">
        <v>564</v>
      </c>
      <c r="F10583" s="3">
        <f t="shared" si="408"/>
        <v>472.49553509990488</v>
      </c>
    </row>
    <row r="10584" spans="1:6" x14ac:dyDescent="0.3">
      <c r="A10584" s="3"/>
      <c r="B10584" s="4"/>
      <c r="C10584" s="3"/>
      <c r="D10584" s="3">
        <f t="shared" si="409"/>
        <v>4500</v>
      </c>
      <c r="E10584" s="3">
        <v>572</v>
      </c>
      <c r="F10584" s="3">
        <f t="shared" si="408"/>
        <v>490.08845396000777</v>
      </c>
    </row>
    <row r="10585" spans="1:6" x14ac:dyDescent="0.3">
      <c r="A10585" s="3"/>
      <c r="B10585" s="4"/>
      <c r="C10585" s="3"/>
      <c r="D10585" s="3">
        <f t="shared" si="409"/>
        <v>4600</v>
      </c>
      <c r="E10585" s="3">
        <v>579</v>
      </c>
      <c r="F10585" s="3">
        <f t="shared" si="408"/>
        <v>507.11017415582148</v>
      </c>
    </row>
    <row r="10586" spans="1:6" x14ac:dyDescent="0.3">
      <c r="A10586" s="3"/>
      <c r="B10586" s="4"/>
      <c r="C10586" s="3"/>
      <c r="D10586" s="3">
        <f t="shared" si="409"/>
        <v>4700</v>
      </c>
      <c r="E10586" s="3">
        <v>586</v>
      </c>
      <c r="F10586" s="3">
        <f t="shared" si="408"/>
        <v>524.39845372830359</v>
      </c>
    </row>
    <row r="10587" spans="1:6" x14ac:dyDescent="0.3">
      <c r="A10587" s="3"/>
      <c r="B10587" s="4"/>
      <c r="C10587" s="3"/>
      <c r="D10587" s="3">
        <f t="shared" si="409"/>
        <v>4800</v>
      </c>
      <c r="E10587" s="3">
        <v>593</v>
      </c>
      <c r="F10587" s="3">
        <f t="shared" si="408"/>
        <v>541.95329267745376</v>
      </c>
    </row>
    <row r="10588" spans="1:6" x14ac:dyDescent="0.3">
      <c r="A10588" s="3"/>
      <c r="B10588" s="4"/>
      <c r="C10588" s="3"/>
      <c r="D10588" s="3">
        <f t="shared" si="409"/>
        <v>4900</v>
      </c>
      <c r="E10588" s="3">
        <v>599</v>
      </c>
      <c r="F10588" s="3">
        <f t="shared" si="408"/>
        <v>558.84173318493333</v>
      </c>
    </row>
    <row r="10589" spans="1:6" x14ac:dyDescent="0.3">
      <c r="A10589" s="3"/>
      <c r="B10589" s="4"/>
      <c r="C10589" s="3"/>
      <c r="D10589" s="3">
        <f t="shared" si="409"/>
        <v>5000</v>
      </c>
      <c r="E10589" s="3">
        <v>604</v>
      </c>
      <c r="F10589" s="3">
        <f t="shared" si="408"/>
        <v>575.00665538431372</v>
      </c>
    </row>
    <row r="10590" spans="1:6" x14ac:dyDescent="0.3">
      <c r="A10590" s="3"/>
      <c r="B10590" s="4"/>
      <c r="C10590" s="3"/>
      <c r="D10590" s="3">
        <f t="shared" si="409"/>
        <v>5100</v>
      </c>
      <c r="E10590" s="3">
        <v>608</v>
      </c>
      <c r="F10590" s="3">
        <f t="shared" si="408"/>
        <v>590.39093940916541</v>
      </c>
    </row>
    <row r="10591" spans="1:6" x14ac:dyDescent="0.3">
      <c r="A10591" s="3"/>
      <c r="B10591" s="4"/>
      <c r="C10591" s="3"/>
      <c r="D10591" s="3">
        <f t="shared" si="409"/>
        <v>5200</v>
      </c>
      <c r="E10591" s="3">
        <v>610</v>
      </c>
      <c r="F10591" s="3">
        <f t="shared" si="408"/>
        <v>603.94738770829224</v>
      </c>
    </row>
    <row r="10592" spans="1:6" x14ac:dyDescent="0.3">
      <c r="A10592" s="3"/>
      <c r="B10592" s="4"/>
      <c r="C10592" s="3"/>
      <c r="D10592" s="3">
        <f t="shared" si="409"/>
        <v>5300</v>
      </c>
      <c r="E10592" s="3">
        <v>611</v>
      </c>
      <c r="F10592" s="3">
        <f t="shared" si="408"/>
        <v>616.57087818908053</v>
      </c>
    </row>
    <row r="10593" spans="1:6" x14ac:dyDescent="0.3">
      <c r="A10593" s="3"/>
      <c r="B10593" s="4"/>
      <c r="C10593" s="3"/>
      <c r="D10593" s="3">
        <f t="shared" si="409"/>
        <v>5400</v>
      </c>
      <c r="E10593" s="3">
        <v>611</v>
      </c>
      <c r="F10593" s="3">
        <f t="shared" si="408"/>
        <v>628.20429098510078</v>
      </c>
    </row>
    <row r="10594" spans="1:6" x14ac:dyDescent="0.3">
      <c r="A10594" s="3"/>
      <c r="B10594" s="4"/>
      <c r="C10594" s="3"/>
      <c r="D10594" s="3">
        <f t="shared" si="409"/>
        <v>5500</v>
      </c>
      <c r="E10594" s="3">
        <v>612</v>
      </c>
      <c r="F10594" s="3">
        <f t="shared" si="408"/>
        <v>640.88490133231778</v>
      </c>
    </row>
    <row r="10595" spans="1:6" x14ac:dyDescent="0.3">
      <c r="A10595" s="3"/>
      <c r="B10595" s="4"/>
      <c r="C10595" s="3"/>
      <c r="D10595" s="3">
        <f t="shared" si="409"/>
        <v>5600</v>
      </c>
      <c r="E10595" s="3">
        <v>611</v>
      </c>
      <c r="F10595" s="3">
        <f t="shared" si="408"/>
        <v>651.47111657714152</v>
      </c>
    </row>
    <row r="10596" spans="1:6" x14ac:dyDescent="0.3">
      <c r="A10596" s="3"/>
      <c r="B10596" s="4"/>
      <c r="C10596" s="3"/>
      <c r="D10596" s="3">
        <f t="shared" si="409"/>
        <v>5700</v>
      </c>
      <c r="E10596" s="3">
        <v>610</v>
      </c>
      <c r="F10596" s="3">
        <f t="shared" si="408"/>
        <v>662.0192519110127</v>
      </c>
    </row>
    <row r="10597" spans="1:6" x14ac:dyDescent="0.3">
      <c r="A10597" s="3"/>
      <c r="B10597" s="4"/>
      <c r="C10597" s="3"/>
      <c r="D10597" s="3">
        <f t="shared" si="409"/>
        <v>5800</v>
      </c>
      <c r="E10597" s="3">
        <v>607</v>
      </c>
      <c r="F10597" s="3">
        <f t="shared" si="408"/>
        <v>670.32067249868032</v>
      </c>
    </row>
    <row r="10598" spans="1:6" x14ac:dyDescent="0.3">
      <c r="A10598" s="3"/>
      <c r="B10598" s="4"/>
      <c r="C10598" s="3"/>
      <c r="D10598" s="3">
        <f t="shared" si="409"/>
        <v>5900</v>
      </c>
      <c r="E10598" s="3">
        <v>604</v>
      </c>
      <c r="F10598" s="3">
        <f t="shared" si="408"/>
        <v>678.50785335349019</v>
      </c>
    </row>
    <row r="10599" spans="1:6" x14ac:dyDescent="0.3">
      <c r="A10599" s="3"/>
      <c r="B10599" s="4"/>
      <c r="C10599" s="3"/>
      <c r="D10599" s="3">
        <f t="shared" si="409"/>
        <v>6000</v>
      </c>
      <c r="E10599" s="3">
        <v>601</v>
      </c>
      <c r="F10599" s="3">
        <f t="shared" si="408"/>
        <v>686.58079447544208</v>
      </c>
    </row>
    <row r="10600" spans="1:6" x14ac:dyDescent="0.3">
      <c r="A10600" s="3"/>
      <c r="B10600" s="4"/>
      <c r="C10600" s="3"/>
      <c r="D10600" s="3">
        <f t="shared" si="409"/>
        <v>6100</v>
      </c>
      <c r="E10600" s="3">
        <v>598</v>
      </c>
      <c r="F10600" s="3">
        <f t="shared" si="408"/>
        <v>694.53949586453609</v>
      </c>
    </row>
    <row r="10601" spans="1:6" x14ac:dyDescent="0.3">
      <c r="A10601" s="3"/>
      <c r="B10601" s="4"/>
      <c r="C10601" s="3"/>
      <c r="D10601" s="3">
        <f t="shared" si="409"/>
        <v>6200</v>
      </c>
      <c r="E10601" s="3">
        <v>593</v>
      </c>
      <c r="F10601" s="3">
        <f t="shared" si="408"/>
        <v>700.02300304171115</v>
      </c>
    </row>
    <row r="10602" spans="1:6" x14ac:dyDescent="0.3">
      <c r="A10602" s="3"/>
      <c r="B10602" s="4"/>
      <c r="C10602" s="3"/>
      <c r="D10602" s="3">
        <f t="shared" si="409"/>
        <v>6300</v>
      </c>
      <c r="E10602" s="3">
        <v>588</v>
      </c>
      <c r="F10602" s="3">
        <f t="shared" si="408"/>
        <v>705.31611066412313</v>
      </c>
    </row>
    <row r="10603" spans="1:6" x14ac:dyDescent="0.3">
      <c r="A10603" s="3"/>
      <c r="B10603" s="4"/>
      <c r="C10603" s="3"/>
      <c r="D10603" s="3">
        <f t="shared" si="409"/>
        <v>6400</v>
      </c>
      <c r="E10603" s="3">
        <v>582</v>
      </c>
      <c r="F10603" s="3">
        <f t="shared" si="408"/>
        <v>709.2002615812886</v>
      </c>
    </row>
    <row r="10604" spans="1:6" x14ac:dyDescent="0.3">
      <c r="A10604" s="3"/>
      <c r="B10604" s="4"/>
      <c r="C10604" s="3"/>
      <c r="D10604" s="3">
        <f t="shared" si="409"/>
        <v>6500</v>
      </c>
      <c r="E10604" s="3">
        <v>574</v>
      </c>
      <c r="F10604" s="3">
        <f t="shared" si="408"/>
        <v>710.38073882081926</v>
      </c>
    </row>
    <row r="10605" spans="1:6" x14ac:dyDescent="0.3">
      <c r="A10605" s="3"/>
      <c r="B10605" s="4"/>
      <c r="C10605" s="3"/>
      <c r="D10605" s="3">
        <f t="shared" si="409"/>
        <v>6600</v>
      </c>
      <c r="E10605" s="3">
        <v>566</v>
      </c>
      <c r="F10605" s="3">
        <f t="shared" si="408"/>
        <v>711.2565767727292</v>
      </c>
    </row>
    <row r="10606" spans="1:6" x14ac:dyDescent="0.3">
      <c r="A10606" s="3"/>
      <c r="B10606" s="4"/>
      <c r="C10606" s="3"/>
      <c r="D10606" s="3">
        <f t="shared" si="409"/>
        <v>6700</v>
      </c>
      <c r="E10606" s="3">
        <v>555</v>
      </c>
      <c r="F10606" s="3">
        <f t="shared" si="408"/>
        <v>708.00074438628155</v>
      </c>
    </row>
    <row r="10607" spans="1:6" x14ac:dyDescent="0.3">
      <c r="A10607" s="3"/>
      <c r="B10607" s="4"/>
      <c r="C10607" s="3"/>
      <c r="D10607" s="3">
        <f t="shared" si="409"/>
        <v>6800</v>
      </c>
      <c r="E10607" s="3">
        <v>544</v>
      </c>
      <c r="F10607" s="3">
        <f t="shared" si="408"/>
        <v>704.3260329793552</v>
      </c>
    </row>
    <row r="10608" spans="1:6" x14ac:dyDescent="0.3">
      <c r="A10608" s="3"/>
      <c r="B10608" s="4"/>
      <c r="C10608" s="3"/>
      <c r="D10608" s="3">
        <f t="shared" si="409"/>
        <v>6900</v>
      </c>
      <c r="E10608" s="3">
        <v>533</v>
      </c>
      <c r="F10608" s="3">
        <f t="shared" si="408"/>
        <v>700.23244255195038</v>
      </c>
    </row>
    <row r="10609" spans="1:6" x14ac:dyDescent="0.3">
      <c r="A10609" s="3">
        <f>10608/52</f>
        <v>204</v>
      </c>
      <c r="B10609" s="4"/>
      <c r="C10609" s="3"/>
      <c r="D10609" s="3">
        <f t="shared" si="409"/>
        <v>7000</v>
      </c>
      <c r="E10609" s="3">
        <v>525</v>
      </c>
      <c r="F10609" s="3">
        <f t="shared" si="408"/>
        <v>699.71836375409032</v>
      </c>
    </row>
  </sheetData>
  <mergeCells count="2">
    <mergeCell ref="A1:D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96"/>
  <sheetViews>
    <sheetView workbookViewId="0">
      <pane ySplit="1" topLeftCell="A186" activePane="bottomLeft" state="frozen"/>
      <selection pane="bottomLeft" activeCell="AB188" sqref="AB188"/>
    </sheetView>
  </sheetViews>
  <sheetFormatPr defaultRowHeight="14.4" x14ac:dyDescent="0.3"/>
  <cols>
    <col min="1" max="1" width="10.6640625" style="3" customWidth="1"/>
    <col min="2" max="2" width="23.6640625" style="3" customWidth="1"/>
    <col min="3" max="12" width="9.109375" style="3"/>
    <col min="14" max="15" width="9.109375" style="3"/>
    <col min="17" max="17" width="10.6640625" style="3" customWidth="1"/>
    <col min="18" max="18" width="23.6640625" style="3" customWidth="1"/>
    <col min="19" max="22" width="9.109375" style="3"/>
  </cols>
  <sheetData>
    <row r="1" spans="1:27" ht="60" x14ac:dyDescent="0.25">
      <c r="A1" s="4" t="s">
        <v>22</v>
      </c>
      <c r="B1" s="4" t="s">
        <v>23</v>
      </c>
      <c r="C1" s="4" t="s">
        <v>0</v>
      </c>
      <c r="D1" s="4" t="s">
        <v>9</v>
      </c>
      <c r="E1" s="4" t="s">
        <v>10</v>
      </c>
      <c r="F1" s="4" t="s">
        <v>11</v>
      </c>
      <c r="G1" s="4" t="s">
        <v>1</v>
      </c>
      <c r="H1" s="4" t="s">
        <v>2</v>
      </c>
      <c r="I1" s="4" t="s">
        <v>3</v>
      </c>
      <c r="J1" s="4" t="s">
        <v>19</v>
      </c>
      <c r="K1" s="4" t="s">
        <v>425</v>
      </c>
      <c r="L1" s="4" t="s">
        <v>426</v>
      </c>
      <c r="M1" s="4" t="s">
        <v>428</v>
      </c>
      <c r="N1" s="4" t="s">
        <v>432</v>
      </c>
      <c r="O1" s="4" t="s">
        <v>433</v>
      </c>
      <c r="Q1" s="4" t="s">
        <v>22</v>
      </c>
      <c r="R1" s="4" t="s">
        <v>23</v>
      </c>
      <c r="S1" s="4" t="s">
        <v>0</v>
      </c>
      <c r="T1" s="4" t="s">
        <v>9</v>
      </c>
      <c r="U1" s="4" t="s">
        <v>10</v>
      </c>
      <c r="V1" s="4" t="s">
        <v>11</v>
      </c>
      <c r="AA1" s="4" t="s">
        <v>428</v>
      </c>
    </row>
    <row r="2" spans="1:27" ht="90" x14ac:dyDescent="0.25">
      <c r="A2" s="4" t="s">
        <v>53</v>
      </c>
      <c r="B2" s="3" t="s">
        <v>134</v>
      </c>
      <c r="C2" s="3">
        <v>436</v>
      </c>
      <c r="D2" s="3">
        <v>774.24074948838643</v>
      </c>
      <c r="E2" s="3">
        <v>59940.998485140684</v>
      </c>
      <c r="F2" s="3">
        <v>6800</v>
      </c>
      <c r="G2" s="3">
        <v>677</v>
      </c>
      <c r="H2" s="3">
        <v>50244.660494897325</v>
      </c>
      <c r="I2" s="3">
        <v>5700</v>
      </c>
      <c r="J2" s="3">
        <v>44074.265625</v>
      </c>
      <c r="K2" s="3">
        <f>E2/J2</f>
        <v>1.3599999372681706</v>
      </c>
      <c r="L2" s="3">
        <f>H2/J2</f>
        <v>1.1399999474159661</v>
      </c>
      <c r="M2">
        <f>F2-I2</f>
        <v>1100</v>
      </c>
      <c r="N2" s="3">
        <f>D2/C2</f>
        <v>1.775781535523822</v>
      </c>
      <c r="O2" s="3">
        <f>G2/C2</f>
        <v>1.5527522935779816</v>
      </c>
      <c r="Q2" s="4" t="s">
        <v>51</v>
      </c>
      <c r="R2" s="3" t="s">
        <v>56</v>
      </c>
      <c r="S2" s="3">
        <v>405</v>
      </c>
      <c r="T2" s="3">
        <v>600.23459639045302</v>
      </c>
      <c r="U2" s="3">
        <v>99817.783746450761</v>
      </c>
      <c r="V2" s="3">
        <v>6500</v>
      </c>
      <c r="AA2" s="3">
        <v>0</v>
      </c>
    </row>
    <row r="3" spans="1:27" ht="45" x14ac:dyDescent="0.25">
      <c r="A3" s="4" t="s">
        <v>53</v>
      </c>
      <c r="B3" s="3" t="s">
        <v>135</v>
      </c>
      <c r="C3" s="3">
        <v>401</v>
      </c>
      <c r="D3" s="3">
        <v>747.69905155441995</v>
      </c>
      <c r="E3" s="3">
        <v>59639.928506287128</v>
      </c>
      <c r="F3" s="3">
        <v>7000</v>
      </c>
      <c r="G3" s="3">
        <v>621</v>
      </c>
      <c r="H3" s="3">
        <v>42599.948933062231</v>
      </c>
      <c r="I3" s="3">
        <v>5000</v>
      </c>
      <c r="J3" s="3">
        <v>42599.94140625</v>
      </c>
      <c r="K3" s="3">
        <f t="shared" ref="K3:K66" si="0">E3/J3</f>
        <v>1.4000002473603668</v>
      </c>
      <c r="L3" s="3">
        <f t="shared" ref="L3:L66" si="1">H3/J3</f>
        <v>1.0000001766859761</v>
      </c>
      <c r="M3" s="3">
        <f t="shared" ref="M3:M66" si="2">F3-I3</f>
        <v>2000</v>
      </c>
      <c r="N3" s="3">
        <f t="shared" ref="N3:N66" si="3">D3/C3</f>
        <v>1.8645861634773564</v>
      </c>
      <c r="O3" s="3">
        <f t="shared" ref="O3:O66" si="4">G3/C3</f>
        <v>1.5486284289276808</v>
      </c>
      <c r="Q3" s="4" t="s">
        <v>209</v>
      </c>
      <c r="R3" s="3" t="s">
        <v>30</v>
      </c>
      <c r="S3" s="3">
        <v>400</v>
      </c>
      <c r="T3" s="3">
        <v>466.0981100598982</v>
      </c>
      <c r="U3" s="3">
        <v>98112.671846081415</v>
      </c>
      <c r="V3" s="3">
        <v>6000</v>
      </c>
      <c r="AA3" s="3">
        <v>0</v>
      </c>
    </row>
    <row r="4" spans="1:27" ht="45" x14ac:dyDescent="0.25">
      <c r="A4" s="4" t="s">
        <v>53</v>
      </c>
      <c r="B4" s="3" t="s">
        <v>97</v>
      </c>
      <c r="C4" s="3">
        <v>417</v>
      </c>
      <c r="D4" s="3">
        <v>778.35337987126798</v>
      </c>
      <c r="E4" s="3">
        <v>60777.522665729732</v>
      </c>
      <c r="F4" s="3">
        <v>7000</v>
      </c>
      <c r="G4" s="3">
        <v>642</v>
      </c>
      <c r="H4" s="3">
        <v>46017.267161195377</v>
      </c>
      <c r="I4" s="3">
        <v>5300</v>
      </c>
      <c r="J4" s="3">
        <v>43412.50390625</v>
      </c>
      <c r="K4" s="3">
        <f t="shared" si="0"/>
        <v>1.4000003961296443</v>
      </c>
      <c r="L4" s="3">
        <f t="shared" si="1"/>
        <v>1.0600002999267308</v>
      </c>
      <c r="M4" s="3">
        <f t="shared" si="2"/>
        <v>1700</v>
      </c>
      <c r="N4" s="3">
        <f t="shared" si="3"/>
        <v>1.8665548677968058</v>
      </c>
      <c r="O4" s="3">
        <f t="shared" si="4"/>
        <v>1.539568345323741</v>
      </c>
      <c r="Q4" s="5" t="s">
        <v>149</v>
      </c>
      <c r="R4" s="6" t="s">
        <v>85</v>
      </c>
      <c r="S4" s="6">
        <v>572</v>
      </c>
      <c r="T4" s="6">
        <v>823.09727524058007</v>
      </c>
      <c r="U4" s="6">
        <v>97460.679267940446</v>
      </c>
      <c r="V4" s="6">
        <v>6600</v>
      </c>
      <c r="W4" t="s">
        <v>412</v>
      </c>
      <c r="AA4" s="3">
        <v>300</v>
      </c>
    </row>
    <row r="5" spans="1:27" ht="45" x14ac:dyDescent="0.25">
      <c r="A5" s="4" t="s">
        <v>53</v>
      </c>
      <c r="B5" s="3" t="s">
        <v>71</v>
      </c>
      <c r="C5" s="3">
        <v>409</v>
      </c>
      <c r="D5" s="3">
        <v>717.73016163471902</v>
      </c>
      <c r="E5" s="3">
        <v>54858.094483599372</v>
      </c>
      <c r="F5" s="3">
        <v>6400</v>
      </c>
      <c r="G5" s="3">
        <v>636</v>
      </c>
      <c r="H5" s="3">
        <v>47143.674946843203</v>
      </c>
      <c r="I5" s="3">
        <v>5500</v>
      </c>
      <c r="J5" s="3">
        <v>42857.8828125</v>
      </c>
      <c r="K5" s="3">
        <f t="shared" si="0"/>
        <v>1.2800001046155125</v>
      </c>
      <c r="L5" s="3">
        <f t="shared" si="1"/>
        <v>1.1000000899039559</v>
      </c>
      <c r="M5" s="3">
        <f t="shared" si="2"/>
        <v>900</v>
      </c>
      <c r="N5" s="3">
        <f t="shared" si="3"/>
        <v>1.754841470989533</v>
      </c>
      <c r="O5" s="3">
        <f t="shared" si="4"/>
        <v>1.5550122249388754</v>
      </c>
      <c r="Q5" s="5" t="s">
        <v>59</v>
      </c>
      <c r="R5" s="6" t="s">
        <v>115</v>
      </c>
      <c r="S5" s="6">
        <v>455</v>
      </c>
      <c r="T5" s="6">
        <v>456.38773276698362</v>
      </c>
      <c r="U5" s="6">
        <v>96688.892501559298</v>
      </c>
      <c r="V5" s="6">
        <v>5100</v>
      </c>
      <c r="W5" t="s">
        <v>413</v>
      </c>
      <c r="AA5" s="3">
        <v>600</v>
      </c>
    </row>
    <row r="6" spans="1:27" ht="45" x14ac:dyDescent="0.25">
      <c r="A6" s="5" t="s">
        <v>53</v>
      </c>
      <c r="B6" s="6" t="s">
        <v>147</v>
      </c>
      <c r="C6" s="6">
        <v>401</v>
      </c>
      <c r="D6" s="6">
        <v>644.54057278381015</v>
      </c>
      <c r="E6" s="6">
        <v>59674.774801109073</v>
      </c>
      <c r="F6" s="6">
        <v>6200</v>
      </c>
      <c r="G6" s="6">
        <v>602</v>
      </c>
      <c r="H6" s="6">
        <v>47162.322020231382</v>
      </c>
      <c r="I6" s="6">
        <v>4900</v>
      </c>
      <c r="J6" s="6">
        <v>48124.80859375</v>
      </c>
      <c r="K6" s="3">
        <f t="shared" si="0"/>
        <v>1.2400002523617117</v>
      </c>
      <c r="L6" s="3">
        <f t="shared" si="1"/>
        <v>0.98000019944715966</v>
      </c>
      <c r="M6" s="3">
        <f t="shared" si="2"/>
        <v>1300</v>
      </c>
      <c r="N6" s="3">
        <f t="shared" si="3"/>
        <v>1.6073330992114967</v>
      </c>
      <c r="O6" s="3">
        <f t="shared" si="4"/>
        <v>1.5012468827930174</v>
      </c>
      <c r="Q6" s="4" t="s">
        <v>212</v>
      </c>
      <c r="R6" s="3" t="s">
        <v>213</v>
      </c>
      <c r="S6" s="3">
        <v>427</v>
      </c>
      <c r="T6" s="3">
        <v>540.35393641747999</v>
      </c>
      <c r="U6" s="3">
        <v>96103.744210988938</v>
      </c>
      <c r="V6" s="3">
        <v>6000</v>
      </c>
      <c r="AA6" s="3">
        <v>600</v>
      </c>
    </row>
    <row r="7" spans="1:27" ht="45" x14ac:dyDescent="0.25">
      <c r="A7" s="5" t="s">
        <v>53</v>
      </c>
      <c r="B7" s="6" t="s">
        <v>79</v>
      </c>
      <c r="C7" s="6">
        <v>407</v>
      </c>
      <c r="D7" s="6">
        <v>698.11900749412678</v>
      </c>
      <c r="E7" s="6">
        <v>64800.764361828718</v>
      </c>
      <c r="F7" s="6">
        <v>6300</v>
      </c>
      <c r="G7" s="6">
        <v>611</v>
      </c>
      <c r="H7" s="6">
        <v>56572.095871437778</v>
      </c>
      <c r="I7" s="6">
        <v>5500</v>
      </c>
      <c r="J7" s="6">
        <v>51429.17578125</v>
      </c>
      <c r="K7" s="3">
        <f t="shared" si="0"/>
        <v>1.2600000559498314</v>
      </c>
      <c r="L7" s="3">
        <f t="shared" si="1"/>
        <v>1.1000000488450912</v>
      </c>
      <c r="M7" s="3">
        <f t="shared" si="2"/>
        <v>800</v>
      </c>
      <c r="N7" s="3">
        <f t="shared" si="3"/>
        <v>1.7152801166931861</v>
      </c>
      <c r="O7" s="3">
        <f t="shared" si="4"/>
        <v>1.5012285012285012</v>
      </c>
      <c r="Q7" s="4" t="s">
        <v>59</v>
      </c>
      <c r="R7" s="3" t="s">
        <v>204</v>
      </c>
      <c r="S7" s="3">
        <v>455</v>
      </c>
      <c r="T7" s="3">
        <v>459.5483653760499</v>
      </c>
      <c r="U7" s="3">
        <v>96083.078471512577</v>
      </c>
      <c r="V7" s="3">
        <v>5600</v>
      </c>
      <c r="W7" s="3" t="s">
        <v>414</v>
      </c>
      <c r="AA7" s="3">
        <v>600</v>
      </c>
    </row>
    <row r="8" spans="1:27" ht="45" x14ac:dyDescent="0.25">
      <c r="A8" s="5" t="s">
        <v>53</v>
      </c>
      <c r="B8" s="6" t="s">
        <v>101</v>
      </c>
      <c r="C8" s="6">
        <v>417</v>
      </c>
      <c r="D8" s="6">
        <v>686.12383554405608</v>
      </c>
      <c r="E8" s="6">
        <v>65544.781377273073</v>
      </c>
      <c r="F8" s="6">
        <v>6600</v>
      </c>
      <c r="G8" s="6">
        <v>615</v>
      </c>
      <c r="H8" s="6">
        <v>47668.931910744053</v>
      </c>
      <c r="I8" s="6">
        <v>4800</v>
      </c>
      <c r="J8" s="6">
        <v>49655.13671875</v>
      </c>
      <c r="K8" s="3">
        <f t="shared" si="0"/>
        <v>1.3200000182966585</v>
      </c>
      <c r="L8" s="3">
        <f t="shared" si="1"/>
        <v>0.96000001330666063</v>
      </c>
      <c r="M8" s="3">
        <f t="shared" si="2"/>
        <v>1800</v>
      </c>
      <c r="N8" s="3">
        <f t="shared" si="3"/>
        <v>1.6453809005852664</v>
      </c>
      <c r="O8" s="3">
        <f t="shared" si="4"/>
        <v>1.474820143884892</v>
      </c>
      <c r="Q8" s="9" t="s">
        <v>67</v>
      </c>
      <c r="R8" s="7" t="s">
        <v>68</v>
      </c>
      <c r="S8" s="7">
        <v>598</v>
      </c>
      <c r="T8" s="7">
        <v>795.10854069041454</v>
      </c>
      <c r="U8" s="7">
        <v>95608.207346546857</v>
      </c>
      <c r="V8" s="7">
        <v>6000</v>
      </c>
      <c r="AA8" s="3">
        <v>600</v>
      </c>
    </row>
    <row r="9" spans="1:27" ht="75" x14ac:dyDescent="0.25">
      <c r="A9" s="4" t="s">
        <v>49</v>
      </c>
      <c r="B9" s="3" t="s">
        <v>103</v>
      </c>
      <c r="C9" s="3">
        <v>365</v>
      </c>
      <c r="D9" s="3">
        <v>707.71514505418372</v>
      </c>
      <c r="E9" s="3">
        <v>63386.434011202335</v>
      </c>
      <c r="F9" s="3">
        <v>7000</v>
      </c>
      <c r="G9" s="3">
        <v>539</v>
      </c>
      <c r="H9" s="3">
        <v>46181.544779590273</v>
      </c>
      <c r="I9" s="3">
        <v>5100</v>
      </c>
      <c r="J9" s="3">
        <v>45276.01953125</v>
      </c>
      <c r="K9" s="3">
        <f t="shared" si="0"/>
        <v>1.4000001472623345</v>
      </c>
      <c r="L9" s="3">
        <f t="shared" si="1"/>
        <v>1.0200001072911296</v>
      </c>
      <c r="M9" s="3">
        <f t="shared" si="2"/>
        <v>1900</v>
      </c>
      <c r="N9" s="3">
        <f t="shared" si="3"/>
        <v>1.9389456028881746</v>
      </c>
      <c r="O9" s="3">
        <f t="shared" si="4"/>
        <v>1.4767123287671233</v>
      </c>
      <c r="Q9" s="4" t="s">
        <v>203</v>
      </c>
      <c r="R9" s="3" t="s">
        <v>85</v>
      </c>
      <c r="S9" s="3">
        <v>496</v>
      </c>
      <c r="T9" s="3">
        <v>597.09300373686312</v>
      </c>
      <c r="U9" s="3">
        <v>95473.002745967431</v>
      </c>
      <c r="V9" s="3">
        <v>5600</v>
      </c>
      <c r="W9" s="3" t="s">
        <v>415</v>
      </c>
      <c r="AA9" s="3">
        <v>700</v>
      </c>
    </row>
    <row r="10" spans="1:27" ht="45" x14ac:dyDescent="0.25">
      <c r="A10" s="5" t="s">
        <v>53</v>
      </c>
      <c r="B10" s="6" t="s">
        <v>96</v>
      </c>
      <c r="C10" s="6">
        <v>436</v>
      </c>
      <c r="D10" s="6">
        <v>711.63737588230208</v>
      </c>
      <c r="E10" s="6">
        <v>76987.128005923558</v>
      </c>
      <c r="F10" s="6">
        <v>6400</v>
      </c>
      <c r="G10" s="6">
        <v>629</v>
      </c>
      <c r="H10" s="6">
        <v>63754.96537990545</v>
      </c>
      <c r="I10" s="6">
        <v>5300</v>
      </c>
      <c r="J10" s="6">
        <v>60146.1953125</v>
      </c>
      <c r="K10" s="3">
        <f t="shared" si="0"/>
        <v>1.2799999668461748</v>
      </c>
      <c r="L10" s="3">
        <f t="shared" si="1"/>
        <v>1.0599999725444886</v>
      </c>
      <c r="M10" s="3">
        <f t="shared" si="2"/>
        <v>1100</v>
      </c>
      <c r="N10" s="3">
        <f t="shared" si="3"/>
        <v>1.6321958162438122</v>
      </c>
      <c r="O10" s="3">
        <f t="shared" si="4"/>
        <v>1.4426605504587156</v>
      </c>
      <c r="Q10" s="4" t="s">
        <v>53</v>
      </c>
      <c r="R10" s="3" t="s">
        <v>161</v>
      </c>
      <c r="S10" s="3">
        <v>466</v>
      </c>
      <c r="T10" s="3">
        <v>754.49631565946027</v>
      </c>
      <c r="U10" s="3">
        <v>95267.558623060322</v>
      </c>
      <c r="V10" s="3">
        <v>6300</v>
      </c>
      <c r="AA10" s="3">
        <v>700</v>
      </c>
    </row>
    <row r="11" spans="1:27" ht="45" x14ac:dyDescent="0.25">
      <c r="A11" s="5" t="s">
        <v>138</v>
      </c>
      <c r="B11" s="6" t="s">
        <v>139</v>
      </c>
      <c r="C11" s="6">
        <v>466</v>
      </c>
      <c r="D11" s="6">
        <v>754.49631565946027</v>
      </c>
      <c r="E11" s="6">
        <v>67745.819465287335</v>
      </c>
      <c r="F11" s="6">
        <v>6300</v>
      </c>
      <c r="G11" s="6">
        <v>696</v>
      </c>
      <c r="H11" s="6">
        <v>41937.888240415967</v>
      </c>
      <c r="I11" s="6">
        <v>3900</v>
      </c>
      <c r="J11" s="6">
        <v>53766.53125</v>
      </c>
      <c r="K11" s="3">
        <f t="shared" si="0"/>
        <v>1.2599998156899388</v>
      </c>
      <c r="L11" s="3">
        <f t="shared" si="1"/>
        <v>0.77999988590329539</v>
      </c>
      <c r="M11" s="3">
        <f t="shared" si="2"/>
        <v>2400</v>
      </c>
      <c r="N11" s="3">
        <f t="shared" si="3"/>
        <v>1.6190908061361808</v>
      </c>
      <c r="O11" s="3">
        <f t="shared" si="4"/>
        <v>1.4935622317596566</v>
      </c>
      <c r="Q11" s="9" t="s">
        <v>84</v>
      </c>
      <c r="R11" s="7" t="s">
        <v>117</v>
      </c>
      <c r="S11" s="7">
        <v>461</v>
      </c>
      <c r="T11" s="7">
        <v>442.79320455690328</v>
      </c>
      <c r="U11" s="7">
        <v>94251.498251977362</v>
      </c>
      <c r="V11" s="7">
        <v>5100</v>
      </c>
      <c r="W11" s="3" t="s">
        <v>416</v>
      </c>
      <c r="AA11" s="3">
        <v>800</v>
      </c>
    </row>
    <row r="12" spans="1:27" ht="90" x14ac:dyDescent="0.25">
      <c r="A12" s="4" t="s">
        <v>49</v>
      </c>
      <c r="B12" s="3" t="s">
        <v>30</v>
      </c>
      <c r="C12" s="3">
        <v>403</v>
      </c>
      <c r="D12" s="3">
        <v>648.93880249883625</v>
      </c>
      <c r="E12" s="3">
        <v>52247.152502251403</v>
      </c>
      <c r="F12" s="3">
        <v>6300</v>
      </c>
      <c r="G12" s="3">
        <v>584</v>
      </c>
      <c r="H12" s="3">
        <v>45612.593454346468</v>
      </c>
      <c r="I12" s="3">
        <v>5500</v>
      </c>
      <c r="J12" s="3">
        <v>41465.9921875</v>
      </c>
      <c r="K12" s="3">
        <f t="shared" si="0"/>
        <v>1.2600000565765168</v>
      </c>
      <c r="L12" s="3">
        <f t="shared" si="1"/>
        <v>1.1000000493921973</v>
      </c>
      <c r="M12" s="3">
        <f t="shared" si="2"/>
        <v>800</v>
      </c>
      <c r="N12" s="3">
        <f t="shared" si="3"/>
        <v>1.6102699813866905</v>
      </c>
      <c r="O12" s="3">
        <f t="shared" si="4"/>
        <v>1.4491315136476426</v>
      </c>
      <c r="Q12" s="4" t="s">
        <v>51</v>
      </c>
      <c r="R12" s="3" t="s">
        <v>52</v>
      </c>
      <c r="S12" s="3">
        <v>408</v>
      </c>
      <c r="T12" s="3">
        <v>594.0466108606546</v>
      </c>
      <c r="U12" s="3">
        <v>93248.089241292939</v>
      </c>
      <c r="V12" s="3">
        <v>6500</v>
      </c>
      <c r="AA12" s="3">
        <v>800</v>
      </c>
    </row>
    <row r="13" spans="1:27" ht="45" x14ac:dyDescent="0.25">
      <c r="A13" s="4" t="s">
        <v>25</v>
      </c>
      <c r="B13" s="3" t="s">
        <v>148</v>
      </c>
      <c r="C13" s="3">
        <v>403</v>
      </c>
      <c r="D13" s="3">
        <v>663.18068919511074</v>
      </c>
      <c r="E13" s="3">
        <v>60435.846345480531</v>
      </c>
      <c r="F13" s="3">
        <v>6100</v>
      </c>
      <c r="G13" s="3">
        <v>617</v>
      </c>
      <c r="H13" s="3">
        <v>51519.082130573581</v>
      </c>
      <c r="I13" s="3">
        <v>5200</v>
      </c>
      <c r="J13" s="3">
        <v>44583.828125</v>
      </c>
      <c r="K13" s="3">
        <f t="shared" si="0"/>
        <v>1.3555553411886505</v>
      </c>
      <c r="L13" s="3">
        <f t="shared" si="1"/>
        <v>1.1555553728165548</v>
      </c>
      <c r="M13" s="3">
        <f t="shared" si="2"/>
        <v>900</v>
      </c>
      <c r="N13" s="3">
        <f t="shared" si="3"/>
        <v>1.6456096506082152</v>
      </c>
      <c r="O13" s="3">
        <f t="shared" si="4"/>
        <v>1.5310173697270471</v>
      </c>
      <c r="Q13" s="4" t="s">
        <v>73</v>
      </c>
      <c r="R13" s="3" t="s">
        <v>100</v>
      </c>
      <c r="S13" s="3">
        <v>496</v>
      </c>
      <c r="T13" s="3">
        <v>566.51483524192031</v>
      </c>
      <c r="U13" s="3">
        <v>92671.097608733282</v>
      </c>
      <c r="V13" s="3">
        <v>5800</v>
      </c>
      <c r="AA13" s="3">
        <v>800</v>
      </c>
    </row>
    <row r="14" spans="1:27" ht="45" x14ac:dyDescent="0.25">
      <c r="A14" s="5" t="s">
        <v>53</v>
      </c>
      <c r="B14" s="6" t="s">
        <v>54</v>
      </c>
      <c r="C14" s="6">
        <v>405</v>
      </c>
      <c r="D14" s="6">
        <v>648.50088352288128</v>
      </c>
      <c r="E14" s="6">
        <v>71475.816972579109</v>
      </c>
      <c r="F14" s="6">
        <v>6500</v>
      </c>
      <c r="G14" s="6">
        <v>574</v>
      </c>
      <c r="H14" s="6">
        <v>54981.397671214698</v>
      </c>
      <c r="I14" s="6">
        <v>5000</v>
      </c>
      <c r="J14" s="6">
        <v>54981.390625</v>
      </c>
      <c r="K14" s="3">
        <f t="shared" si="0"/>
        <v>1.3000001666032635</v>
      </c>
      <c r="L14" s="3">
        <f t="shared" si="1"/>
        <v>1.0000001281563564</v>
      </c>
      <c r="M14" s="3">
        <f t="shared" si="2"/>
        <v>1500</v>
      </c>
      <c r="N14" s="3">
        <f t="shared" si="3"/>
        <v>1.601236749439213</v>
      </c>
      <c r="O14" s="3">
        <f t="shared" si="4"/>
        <v>1.4172839506172838</v>
      </c>
      <c r="Q14" s="5" t="s">
        <v>59</v>
      </c>
      <c r="R14" s="6" t="s">
        <v>60</v>
      </c>
      <c r="S14" s="6">
        <v>455</v>
      </c>
      <c r="T14" s="6">
        <v>501.74090671153749</v>
      </c>
      <c r="U14" s="6">
        <v>92651.539954672844</v>
      </c>
      <c r="V14" s="6">
        <v>5400</v>
      </c>
      <c r="AA14" s="3">
        <v>800</v>
      </c>
    </row>
    <row r="15" spans="1:27" ht="45" x14ac:dyDescent="0.25">
      <c r="A15" s="4" t="s">
        <v>141</v>
      </c>
      <c r="B15" s="3" t="s">
        <v>142</v>
      </c>
      <c r="C15" s="3">
        <v>385</v>
      </c>
      <c r="D15" s="3">
        <v>735.70387960434914</v>
      </c>
      <c r="E15" s="3">
        <v>63967.768835945695</v>
      </c>
      <c r="F15" s="3">
        <v>7000</v>
      </c>
      <c r="G15" s="3">
        <v>598</v>
      </c>
      <c r="H15" s="3">
        <v>55743.341414181254</v>
      </c>
      <c r="I15" s="3">
        <v>6100</v>
      </c>
      <c r="J15" s="3">
        <v>47975.828125</v>
      </c>
      <c r="K15" s="3">
        <f t="shared" si="0"/>
        <v>1.3333332917001253</v>
      </c>
      <c r="L15" s="3">
        <f t="shared" si="1"/>
        <v>1.1619047256243948</v>
      </c>
      <c r="M15" s="3">
        <f t="shared" si="2"/>
        <v>900</v>
      </c>
      <c r="N15" s="3">
        <f t="shared" si="3"/>
        <v>1.9109191678035042</v>
      </c>
      <c r="O15" s="3">
        <f t="shared" si="4"/>
        <v>1.5532467532467533</v>
      </c>
      <c r="Q15" s="4" t="s">
        <v>212</v>
      </c>
      <c r="R15" s="3" t="s">
        <v>218</v>
      </c>
      <c r="S15" s="3">
        <v>509</v>
      </c>
      <c r="T15" s="3">
        <v>611.79184936456898</v>
      </c>
      <c r="U15" s="3">
        <v>92147.600674939313</v>
      </c>
      <c r="V15" s="3">
        <v>5800</v>
      </c>
      <c r="AA15" s="3">
        <v>800</v>
      </c>
    </row>
    <row r="16" spans="1:27" ht="75" x14ac:dyDescent="0.25">
      <c r="A16" s="4" t="s">
        <v>49</v>
      </c>
      <c r="B16" s="3" t="s">
        <v>57</v>
      </c>
      <c r="C16" s="3">
        <v>342</v>
      </c>
      <c r="D16" s="3">
        <v>603.01442988999327</v>
      </c>
      <c r="E16" s="3">
        <v>53979.662121174304</v>
      </c>
      <c r="F16" s="3">
        <v>6900</v>
      </c>
      <c r="G16" s="3">
        <v>488</v>
      </c>
      <c r="H16" s="3">
        <v>46156.522683322968</v>
      </c>
      <c r="I16" s="3">
        <v>5900</v>
      </c>
      <c r="J16" s="3">
        <v>39115.69140625</v>
      </c>
      <c r="K16" s="3">
        <f t="shared" si="0"/>
        <v>1.3800002040242423</v>
      </c>
      <c r="L16" s="3">
        <f t="shared" si="1"/>
        <v>1.180000174455512</v>
      </c>
      <c r="M16" s="3">
        <f t="shared" si="2"/>
        <v>1000</v>
      </c>
      <c r="N16" s="3">
        <f t="shared" si="3"/>
        <v>1.7632000873976412</v>
      </c>
      <c r="O16" s="3">
        <f t="shared" si="4"/>
        <v>1.4269005847953216</v>
      </c>
      <c r="Q16" s="5" t="s">
        <v>120</v>
      </c>
      <c r="R16" s="6" t="s">
        <v>121</v>
      </c>
      <c r="S16" s="6">
        <v>500</v>
      </c>
      <c r="T16" s="6">
        <v>657.37350277483847</v>
      </c>
      <c r="U16" s="6">
        <v>92101.307098907084</v>
      </c>
      <c r="V16" s="6">
        <v>6100</v>
      </c>
      <c r="AA16" s="3">
        <v>800</v>
      </c>
    </row>
    <row r="17" spans="1:27" ht="45" x14ac:dyDescent="0.25">
      <c r="A17" s="4" t="s">
        <v>53</v>
      </c>
      <c r="B17" s="3" t="s">
        <v>114</v>
      </c>
      <c r="C17" s="3">
        <v>540</v>
      </c>
      <c r="D17" s="3">
        <v>852.1522472974184</v>
      </c>
      <c r="E17" s="3">
        <v>78460.289977277556</v>
      </c>
      <c r="F17" s="3">
        <v>6700</v>
      </c>
      <c r="G17" s="3">
        <v>759</v>
      </c>
      <c r="H17" s="3">
        <v>63236.651623477439</v>
      </c>
      <c r="I17" s="3">
        <v>5400</v>
      </c>
      <c r="J17" s="3">
        <v>58552.45703125</v>
      </c>
      <c r="K17" s="3">
        <f t="shared" si="0"/>
        <v>1.3399999582494473</v>
      </c>
      <c r="L17" s="3">
        <f t="shared" si="1"/>
        <v>1.0799999663503008</v>
      </c>
      <c r="M17" s="3">
        <f t="shared" si="2"/>
        <v>1300</v>
      </c>
      <c r="N17" s="3">
        <f t="shared" si="3"/>
        <v>1.5780597172174415</v>
      </c>
      <c r="O17" s="3">
        <f t="shared" si="4"/>
        <v>1.4055555555555554</v>
      </c>
      <c r="Q17" s="9" t="s">
        <v>132</v>
      </c>
      <c r="R17" s="7" t="s">
        <v>133</v>
      </c>
      <c r="S17" s="7">
        <v>461</v>
      </c>
      <c r="T17" s="7">
        <v>513.05064026446144</v>
      </c>
      <c r="U17" s="7">
        <v>88460.403061165343</v>
      </c>
      <c r="V17" s="7">
        <v>5400</v>
      </c>
      <c r="AA17" s="3">
        <v>900</v>
      </c>
    </row>
    <row r="18" spans="1:27" ht="45" x14ac:dyDescent="0.25">
      <c r="A18" s="4" t="s">
        <v>104</v>
      </c>
      <c r="B18" s="3" t="s">
        <v>105</v>
      </c>
      <c r="C18" s="3">
        <v>540</v>
      </c>
      <c r="D18" s="3">
        <v>852.1522472974184</v>
      </c>
      <c r="E18" s="3">
        <v>76666.76391910325</v>
      </c>
      <c r="F18" s="3">
        <v>6700</v>
      </c>
      <c r="G18" s="3">
        <v>759</v>
      </c>
      <c r="H18" s="3">
        <v>61791.123158680261</v>
      </c>
      <c r="I18" s="3">
        <v>5400</v>
      </c>
      <c r="J18" s="3">
        <v>57214</v>
      </c>
      <c r="K18" s="3">
        <f t="shared" si="0"/>
        <v>1.3400000684990256</v>
      </c>
      <c r="L18" s="3">
        <f t="shared" si="1"/>
        <v>1.0800000552081703</v>
      </c>
      <c r="M18" s="3">
        <f t="shared" si="2"/>
        <v>1300</v>
      </c>
      <c r="N18" s="3">
        <f t="shared" si="3"/>
        <v>1.5780597172174415</v>
      </c>
      <c r="O18" s="3">
        <f t="shared" si="4"/>
        <v>1.4055555555555554</v>
      </c>
      <c r="Q18" s="4" t="s">
        <v>98</v>
      </c>
      <c r="R18" s="3" t="s">
        <v>99</v>
      </c>
      <c r="S18" s="3">
        <v>483</v>
      </c>
      <c r="T18" s="3">
        <v>726.46950119834219</v>
      </c>
      <c r="U18" s="3">
        <v>87682.031052454855</v>
      </c>
      <c r="V18" s="3">
        <v>6500</v>
      </c>
      <c r="AA18" s="3">
        <v>900</v>
      </c>
    </row>
    <row r="19" spans="1:27" ht="90" x14ac:dyDescent="0.25">
      <c r="A19" s="4" t="s">
        <v>80</v>
      </c>
      <c r="B19" s="3" t="s">
        <v>81</v>
      </c>
      <c r="C19" s="3">
        <v>412</v>
      </c>
      <c r="D19" s="3">
        <v>619.75055075366367</v>
      </c>
      <c r="E19" s="3">
        <v>77203.9524234688</v>
      </c>
      <c r="F19" s="3">
        <v>7000</v>
      </c>
      <c r="G19" s="3">
        <v>520</v>
      </c>
      <c r="H19" s="3">
        <v>56248.593908527269</v>
      </c>
      <c r="I19" s="3">
        <v>5100</v>
      </c>
      <c r="J19" s="3">
        <v>51216.546875</v>
      </c>
      <c r="K19" s="3">
        <f t="shared" si="0"/>
        <v>1.5074025316836397</v>
      </c>
      <c r="L19" s="3">
        <f t="shared" si="1"/>
        <v>1.0982504159409374</v>
      </c>
      <c r="M19" s="3">
        <f t="shared" si="2"/>
        <v>1900</v>
      </c>
      <c r="N19" s="3">
        <f t="shared" si="3"/>
        <v>1.504248909596271</v>
      </c>
      <c r="O19" s="3">
        <f t="shared" si="4"/>
        <v>1.2621359223300972</v>
      </c>
      <c r="Q19" s="4" t="s">
        <v>51</v>
      </c>
      <c r="R19" s="3" t="s">
        <v>85</v>
      </c>
      <c r="S19" s="3">
        <v>483</v>
      </c>
      <c r="T19" s="3">
        <v>695.52957354934983</v>
      </c>
      <c r="U19" s="3">
        <v>87682.031052454855</v>
      </c>
      <c r="V19" s="3">
        <v>6500</v>
      </c>
      <c r="AA19" s="3">
        <v>900</v>
      </c>
    </row>
    <row r="20" spans="1:27" ht="45" x14ac:dyDescent="0.25">
      <c r="A20" s="5" t="s">
        <v>53</v>
      </c>
      <c r="B20" s="6" t="s">
        <v>58</v>
      </c>
      <c r="C20" s="6">
        <v>572</v>
      </c>
      <c r="D20" s="6">
        <v>870.04980544514331</v>
      </c>
      <c r="E20" s="6">
        <v>78031.711118818173</v>
      </c>
      <c r="F20" s="6">
        <v>6400</v>
      </c>
      <c r="G20" s="6">
        <v>815</v>
      </c>
      <c r="H20" s="6">
        <v>58523.783339113623</v>
      </c>
      <c r="I20" s="6">
        <v>4800</v>
      </c>
      <c r="J20" s="6">
        <v>60962.28515625</v>
      </c>
      <c r="K20" s="3">
        <f t="shared" si="0"/>
        <v>1.2799997722988601</v>
      </c>
      <c r="L20" s="3">
        <f t="shared" si="1"/>
        <v>0.95999982922414484</v>
      </c>
      <c r="M20" s="3">
        <f t="shared" si="2"/>
        <v>1600</v>
      </c>
      <c r="N20" s="3">
        <f t="shared" si="3"/>
        <v>1.5210660934355653</v>
      </c>
      <c r="O20" s="3">
        <f t="shared" si="4"/>
        <v>1.4248251748251748</v>
      </c>
      <c r="Q20" s="4" t="s">
        <v>77</v>
      </c>
      <c r="R20" s="3" t="s">
        <v>78</v>
      </c>
      <c r="S20" s="3">
        <v>509</v>
      </c>
      <c r="T20" s="3">
        <v>717.73016163471902</v>
      </c>
      <c r="U20" s="3">
        <v>87633.284757827729</v>
      </c>
      <c r="V20" s="3">
        <v>6400</v>
      </c>
      <c r="AA20" s="3">
        <v>900</v>
      </c>
    </row>
    <row r="21" spans="1:27" ht="75" x14ac:dyDescent="0.25">
      <c r="A21" s="4" t="s">
        <v>49</v>
      </c>
      <c r="B21" s="3" t="s">
        <v>95</v>
      </c>
      <c r="C21" s="3">
        <v>432</v>
      </c>
      <c r="D21" s="3">
        <v>706.91546692417887</v>
      </c>
      <c r="E21" s="3">
        <v>66351.108998419426</v>
      </c>
      <c r="F21" s="3">
        <v>6800</v>
      </c>
      <c r="G21" s="3">
        <v>613</v>
      </c>
      <c r="H21" s="3">
        <v>54642.089763404234</v>
      </c>
      <c r="I21" s="3">
        <v>5600</v>
      </c>
      <c r="J21" s="3">
        <v>48787.5859375</v>
      </c>
      <c r="K21" s="3">
        <f t="shared" si="0"/>
        <v>1.3599998385535905</v>
      </c>
      <c r="L21" s="3">
        <f t="shared" si="1"/>
        <v>1.1199998670441333</v>
      </c>
      <c r="M21" s="3">
        <f t="shared" si="2"/>
        <v>1200</v>
      </c>
      <c r="N21" s="3">
        <f t="shared" si="3"/>
        <v>1.6363783956578215</v>
      </c>
      <c r="O21" s="3">
        <f t="shared" si="4"/>
        <v>1.4189814814814814</v>
      </c>
      <c r="Q21" s="5" t="s">
        <v>221</v>
      </c>
      <c r="R21" s="6" t="s">
        <v>222</v>
      </c>
      <c r="S21" s="6">
        <v>555</v>
      </c>
      <c r="T21" s="6">
        <v>676.94657700447794</v>
      </c>
      <c r="U21" s="6">
        <v>87384.401179765438</v>
      </c>
      <c r="V21" s="6">
        <v>5800</v>
      </c>
      <c r="AA21" s="3">
        <v>900</v>
      </c>
    </row>
    <row r="22" spans="1:27" ht="45" x14ac:dyDescent="0.25">
      <c r="A22" s="4" t="s">
        <v>109</v>
      </c>
      <c r="B22" s="3" t="s">
        <v>110</v>
      </c>
      <c r="C22" s="3">
        <v>534</v>
      </c>
      <c r="D22" s="3">
        <v>854.70360133124302</v>
      </c>
      <c r="E22" s="3">
        <v>70696.332677768602</v>
      </c>
      <c r="F22" s="3">
        <v>6700</v>
      </c>
      <c r="G22" s="3">
        <v>749</v>
      </c>
      <c r="H22" s="3">
        <v>56979.133799992618</v>
      </c>
      <c r="I22" s="3">
        <v>5400</v>
      </c>
      <c r="J22" s="3">
        <v>52758.45703125</v>
      </c>
      <c r="K22" s="3">
        <f t="shared" si="0"/>
        <v>1.340000004850286</v>
      </c>
      <c r="L22" s="3">
        <f t="shared" si="1"/>
        <v>1.0800000039091859</v>
      </c>
      <c r="M22" s="3">
        <f t="shared" si="2"/>
        <v>1300</v>
      </c>
      <c r="N22" s="3">
        <f t="shared" si="3"/>
        <v>1.6005685418188071</v>
      </c>
      <c r="O22" s="3">
        <f t="shared" si="4"/>
        <v>1.4026217228464419</v>
      </c>
      <c r="Q22" s="4" t="s">
        <v>197</v>
      </c>
      <c r="R22" s="3" t="s">
        <v>198</v>
      </c>
      <c r="S22" s="3">
        <v>466</v>
      </c>
      <c r="T22" s="3">
        <v>813.00609883813934</v>
      </c>
      <c r="U22" s="3">
        <v>87130.041323877711</v>
      </c>
      <c r="V22" s="3">
        <v>7000</v>
      </c>
      <c r="AA22" s="3">
        <v>900</v>
      </c>
    </row>
    <row r="23" spans="1:27" ht="45" x14ac:dyDescent="0.25">
      <c r="A23" s="4" t="s">
        <v>25</v>
      </c>
      <c r="B23" s="3" t="s">
        <v>238</v>
      </c>
      <c r="C23" s="3">
        <v>401</v>
      </c>
      <c r="D23" s="3">
        <v>640.96106115426517</v>
      </c>
      <c r="E23" s="3">
        <v>65397.54281628882</v>
      </c>
      <c r="F23" s="3">
        <v>6400</v>
      </c>
      <c r="G23" s="3">
        <v>574</v>
      </c>
      <c r="H23" s="3">
        <v>49048.157112216613</v>
      </c>
      <c r="I23" s="3">
        <v>4800</v>
      </c>
      <c r="J23" s="3">
        <v>45982.64453125</v>
      </c>
      <c r="K23" s="3">
        <f t="shared" si="0"/>
        <v>1.4222223076327063</v>
      </c>
      <c r="L23" s="3">
        <f t="shared" si="1"/>
        <v>1.0666667307245297</v>
      </c>
      <c r="M23" s="3">
        <f t="shared" si="2"/>
        <v>1600</v>
      </c>
      <c r="N23" s="3">
        <f t="shared" si="3"/>
        <v>1.5984066362949256</v>
      </c>
      <c r="O23" s="3">
        <f t="shared" si="4"/>
        <v>1.43142144638404</v>
      </c>
      <c r="Q23" s="4" t="s">
        <v>129</v>
      </c>
      <c r="R23" s="3" t="s">
        <v>130</v>
      </c>
      <c r="S23" s="3">
        <v>496</v>
      </c>
      <c r="T23" s="3">
        <v>762.35981727117337</v>
      </c>
      <c r="U23" s="3">
        <v>87045.18614476244</v>
      </c>
      <c r="V23" s="3">
        <v>6500</v>
      </c>
      <c r="AA23" s="3">
        <v>900</v>
      </c>
    </row>
    <row r="24" spans="1:27" ht="45" x14ac:dyDescent="0.25">
      <c r="A24" s="9" t="s">
        <v>25</v>
      </c>
      <c r="B24" s="7" t="s">
        <v>87</v>
      </c>
      <c r="C24" s="7">
        <v>408.60000610351562</v>
      </c>
      <c r="D24" s="7">
        <v>652.72775363862047</v>
      </c>
      <c r="E24" s="7">
        <v>57874.134733090097</v>
      </c>
      <c r="F24" s="7">
        <v>6100</v>
      </c>
      <c r="G24" s="7">
        <v>599</v>
      </c>
      <c r="H24" s="7">
        <v>46489.059047892035</v>
      </c>
      <c r="I24" s="7">
        <v>4900</v>
      </c>
      <c r="J24" s="7">
        <v>42694.03515625</v>
      </c>
      <c r="K24" s="3">
        <f t="shared" si="0"/>
        <v>1.3555555131128869</v>
      </c>
      <c r="L24" s="3">
        <f t="shared" si="1"/>
        <v>1.0888888547955973</v>
      </c>
      <c r="M24" s="3">
        <f t="shared" si="2"/>
        <v>1200</v>
      </c>
      <c r="N24" s="3">
        <f t="shared" si="3"/>
        <v>1.5974736756936243</v>
      </c>
      <c r="O24" s="3">
        <f t="shared" si="4"/>
        <v>1.4659813780038173</v>
      </c>
      <c r="Q24" s="9" t="s">
        <v>106</v>
      </c>
      <c r="R24" s="7" t="s">
        <v>85</v>
      </c>
      <c r="S24" s="7">
        <v>460</v>
      </c>
      <c r="T24" s="7">
        <v>554.82430257947033</v>
      </c>
      <c r="U24" s="7">
        <v>86754.970199983072</v>
      </c>
      <c r="V24" s="7">
        <v>6200</v>
      </c>
      <c r="AA24" s="3">
        <v>900</v>
      </c>
    </row>
    <row r="25" spans="1:27" ht="90" x14ac:dyDescent="0.25">
      <c r="A25" s="5" t="s">
        <v>51</v>
      </c>
      <c r="B25" s="6" t="s">
        <v>128</v>
      </c>
      <c r="C25" s="6">
        <v>369</v>
      </c>
      <c r="D25" s="6">
        <v>592.80901375469489</v>
      </c>
      <c r="E25" s="6">
        <v>70489.926287131879</v>
      </c>
      <c r="F25" s="6">
        <v>6500</v>
      </c>
      <c r="G25" s="6">
        <v>525</v>
      </c>
      <c r="H25" s="6">
        <v>55307.480625288073</v>
      </c>
      <c r="I25" s="6">
        <v>5100</v>
      </c>
      <c r="J25" s="6">
        <v>50026.625</v>
      </c>
      <c r="K25" s="3">
        <f t="shared" si="0"/>
        <v>1.4090482075721054</v>
      </c>
      <c r="L25" s="3">
        <f t="shared" si="1"/>
        <v>1.1055609013258054</v>
      </c>
      <c r="M25" s="3">
        <f t="shared" si="2"/>
        <v>1400</v>
      </c>
      <c r="N25" s="3">
        <f t="shared" si="3"/>
        <v>1.6065284925601488</v>
      </c>
      <c r="O25" s="3">
        <f t="shared" si="4"/>
        <v>1.4227642276422765</v>
      </c>
      <c r="Q25" s="4" t="s">
        <v>43</v>
      </c>
      <c r="R25" s="3" t="s">
        <v>192</v>
      </c>
      <c r="S25" s="3">
        <v>493</v>
      </c>
      <c r="T25" s="3">
        <v>646.02568931096175</v>
      </c>
      <c r="U25" s="3">
        <v>86320.183863231272</v>
      </c>
      <c r="V25" s="3">
        <v>6500</v>
      </c>
      <c r="AA25" s="3">
        <v>900</v>
      </c>
    </row>
    <row r="26" spans="1:27" ht="75" x14ac:dyDescent="0.25">
      <c r="A26" s="4" t="s">
        <v>43</v>
      </c>
      <c r="B26" s="3" t="s">
        <v>47</v>
      </c>
      <c r="C26" s="3">
        <v>402</v>
      </c>
      <c r="D26" s="3">
        <v>591.36197713849583</v>
      </c>
      <c r="E26" s="3">
        <v>62260.60423899303</v>
      </c>
      <c r="F26" s="3">
        <v>6300</v>
      </c>
      <c r="G26" s="3">
        <v>555</v>
      </c>
      <c r="H26" s="3">
        <v>46448.387289407503</v>
      </c>
      <c r="I26" s="3">
        <v>4700</v>
      </c>
      <c r="J26" s="3">
        <v>44247.25390625</v>
      </c>
      <c r="K26" s="3">
        <f t="shared" si="0"/>
        <v>1.4071066279256397</v>
      </c>
      <c r="L26" s="3">
        <f t="shared" si="1"/>
        <v>1.0497462144842076</v>
      </c>
      <c r="M26" s="3">
        <f t="shared" si="2"/>
        <v>1600</v>
      </c>
      <c r="N26" s="3">
        <f t="shared" si="3"/>
        <v>1.4710496943743678</v>
      </c>
      <c r="O26" s="3">
        <f t="shared" si="4"/>
        <v>1.3805970149253732</v>
      </c>
      <c r="Q26" s="4" t="s">
        <v>27</v>
      </c>
      <c r="R26" s="3" t="s">
        <v>28</v>
      </c>
      <c r="S26" s="3">
        <v>454</v>
      </c>
      <c r="T26" s="3">
        <v>682.01120516117464</v>
      </c>
      <c r="U26" s="3">
        <v>85939.797840184954</v>
      </c>
      <c r="V26" s="3">
        <v>6000</v>
      </c>
      <c r="AA26" s="3">
        <v>900</v>
      </c>
    </row>
    <row r="27" spans="1:27" ht="75" x14ac:dyDescent="0.25">
      <c r="A27" s="5" t="s">
        <v>49</v>
      </c>
      <c r="B27" s="6" t="s">
        <v>72</v>
      </c>
      <c r="C27" s="6">
        <v>395</v>
      </c>
      <c r="D27" s="6">
        <v>627.63309232085305</v>
      </c>
      <c r="E27" s="6">
        <v>73122.665514960419</v>
      </c>
      <c r="F27" s="6">
        <v>6700</v>
      </c>
      <c r="G27" s="6">
        <v>530</v>
      </c>
      <c r="H27" s="6">
        <v>58934.685638923329</v>
      </c>
      <c r="I27" s="6">
        <v>5400</v>
      </c>
      <c r="J27" s="6">
        <v>54569.15234375</v>
      </c>
      <c r="K27" s="3">
        <f t="shared" si="0"/>
        <v>1.3400000251852073</v>
      </c>
      <c r="L27" s="3">
        <f t="shared" si="1"/>
        <v>1.0800000202985254</v>
      </c>
      <c r="M27" s="3">
        <f t="shared" si="2"/>
        <v>1300</v>
      </c>
      <c r="N27" s="3">
        <f t="shared" si="3"/>
        <v>1.5889445375211471</v>
      </c>
      <c r="O27" s="3">
        <f t="shared" si="4"/>
        <v>1.3417721518987342</v>
      </c>
      <c r="Q27" s="9" t="s">
        <v>33</v>
      </c>
      <c r="R27" s="7" t="s">
        <v>34</v>
      </c>
      <c r="S27" s="7">
        <v>350</v>
      </c>
      <c r="T27" s="7">
        <v>353.00000000002325</v>
      </c>
      <c r="U27" s="7">
        <v>85648.507124101918</v>
      </c>
      <c r="V27" s="7">
        <v>5600</v>
      </c>
      <c r="AA27" s="3">
        <v>900</v>
      </c>
    </row>
    <row r="28" spans="1:27" ht="75" x14ac:dyDescent="0.25">
      <c r="A28" s="9" t="s">
        <v>43</v>
      </c>
      <c r="B28" s="7" t="s">
        <v>118</v>
      </c>
      <c r="C28" s="7">
        <v>385</v>
      </c>
      <c r="D28" s="7">
        <v>606.95570067358801</v>
      </c>
      <c r="E28" s="7">
        <v>54407.682875301289</v>
      </c>
      <c r="F28" s="7">
        <v>6300</v>
      </c>
      <c r="G28" s="7">
        <v>563</v>
      </c>
      <c r="H28" s="7">
        <v>45771.542736364587</v>
      </c>
      <c r="I28" s="7">
        <v>5300</v>
      </c>
      <c r="J28" s="7">
        <v>38862.6328125</v>
      </c>
      <c r="K28" s="3">
        <f t="shared" si="0"/>
        <v>1.3999999212045482</v>
      </c>
      <c r="L28" s="3">
        <f t="shared" si="1"/>
        <v>1.1777777114895409</v>
      </c>
      <c r="M28" s="3">
        <f t="shared" si="2"/>
        <v>1000</v>
      </c>
      <c r="N28" s="3">
        <f t="shared" si="3"/>
        <v>1.576508313437891</v>
      </c>
      <c r="O28" s="3">
        <f t="shared" si="4"/>
        <v>1.4623376623376623</v>
      </c>
      <c r="Q28" s="5" t="s">
        <v>206</v>
      </c>
      <c r="R28" s="6" t="s">
        <v>207</v>
      </c>
      <c r="S28" s="6">
        <v>460</v>
      </c>
      <c r="T28" s="6">
        <v>566.40059550906255</v>
      </c>
      <c r="U28" s="6">
        <v>85383.534662556383</v>
      </c>
      <c r="V28" s="6">
        <v>6700</v>
      </c>
      <c r="AA28" s="3">
        <v>900</v>
      </c>
    </row>
    <row r="29" spans="1:27" ht="45" x14ac:dyDescent="0.25">
      <c r="A29" s="5" t="s">
        <v>136</v>
      </c>
      <c r="B29" s="6" t="s">
        <v>137</v>
      </c>
      <c r="C29" s="6">
        <v>409</v>
      </c>
      <c r="D29" s="6">
        <v>587.49686617680629</v>
      </c>
      <c r="E29" s="6">
        <v>74458.717171793862</v>
      </c>
      <c r="F29" s="6">
        <v>5800</v>
      </c>
      <c r="G29" s="6">
        <v>581</v>
      </c>
      <c r="H29" s="6">
        <v>41080.671543058685</v>
      </c>
      <c r="I29" s="6">
        <v>3200</v>
      </c>
      <c r="J29" s="6">
        <v>57127.80078125</v>
      </c>
      <c r="K29" s="3">
        <f t="shared" si="0"/>
        <v>1.3033709709377097</v>
      </c>
      <c r="L29" s="3">
        <f t="shared" si="1"/>
        <v>0.71910122534494336</v>
      </c>
      <c r="M29" s="3">
        <f t="shared" si="2"/>
        <v>2600</v>
      </c>
      <c r="N29" s="3">
        <f t="shared" si="3"/>
        <v>1.436422655689013</v>
      </c>
      <c r="O29" s="3">
        <f t="shared" si="4"/>
        <v>1.4205378973105134</v>
      </c>
      <c r="Q29" s="5" t="s">
        <v>214</v>
      </c>
      <c r="R29" s="6" t="s">
        <v>215</v>
      </c>
      <c r="S29" s="6">
        <v>467</v>
      </c>
      <c r="T29" s="6">
        <v>463.62291584797879</v>
      </c>
      <c r="U29" s="6">
        <v>85060.092525313521</v>
      </c>
      <c r="V29" s="6">
        <v>5000</v>
      </c>
      <c r="AA29" s="3">
        <v>900</v>
      </c>
    </row>
    <row r="30" spans="1:27" ht="45" x14ac:dyDescent="0.25">
      <c r="A30" s="5" t="s">
        <v>174</v>
      </c>
      <c r="B30" s="6" t="s">
        <v>175</v>
      </c>
      <c r="C30" s="6">
        <v>281</v>
      </c>
      <c r="D30" s="6">
        <v>441.49848758451463</v>
      </c>
      <c r="E30" s="6">
        <v>69536.25513298584</v>
      </c>
      <c r="F30" s="6">
        <v>6800</v>
      </c>
      <c r="G30" s="6">
        <v>367</v>
      </c>
      <c r="H30" s="6">
        <v>56242.559298738539</v>
      </c>
      <c r="I30" s="6">
        <v>5500</v>
      </c>
      <c r="J30" s="6">
        <v>51129.60546875</v>
      </c>
      <c r="K30" s="3">
        <f t="shared" si="0"/>
        <v>1.3599998375791464</v>
      </c>
      <c r="L30" s="3">
        <f t="shared" si="1"/>
        <v>1.0999998686301919</v>
      </c>
      <c r="M30" s="3">
        <f t="shared" si="2"/>
        <v>1300</v>
      </c>
      <c r="N30" s="3">
        <f t="shared" si="3"/>
        <v>1.5711689949626855</v>
      </c>
      <c r="O30" s="3">
        <f t="shared" si="4"/>
        <v>1.3060498220640568</v>
      </c>
      <c r="Q30" s="9" t="s">
        <v>140</v>
      </c>
      <c r="R30" s="7" t="s">
        <v>30</v>
      </c>
      <c r="S30" s="7">
        <v>357</v>
      </c>
      <c r="T30" s="7">
        <v>401.97154001570959</v>
      </c>
      <c r="U30" s="7">
        <v>84891.092376639732</v>
      </c>
      <c r="V30" s="7">
        <v>5200</v>
      </c>
      <c r="AA30" s="3">
        <v>900</v>
      </c>
    </row>
    <row r="31" spans="1:27" ht="45" x14ac:dyDescent="0.25">
      <c r="A31" s="4" t="s">
        <v>25</v>
      </c>
      <c r="B31" s="3" t="s">
        <v>127</v>
      </c>
      <c r="C31" s="3">
        <v>337</v>
      </c>
      <c r="D31" s="3">
        <v>528.45396424479065</v>
      </c>
      <c r="E31" s="3">
        <v>62920.781393657257</v>
      </c>
      <c r="F31" s="3">
        <v>6500</v>
      </c>
      <c r="G31" s="3">
        <v>481</v>
      </c>
      <c r="H31" s="3">
        <v>48400.601072044054</v>
      </c>
      <c r="I31" s="3">
        <v>5000</v>
      </c>
      <c r="J31" s="3">
        <v>43560.5390625</v>
      </c>
      <c r="K31" s="3">
        <f t="shared" si="0"/>
        <v>1.4444445075250212</v>
      </c>
      <c r="L31" s="3">
        <f t="shared" si="1"/>
        <v>1.1111111596346319</v>
      </c>
      <c r="M31" s="3">
        <f t="shared" si="2"/>
        <v>1500</v>
      </c>
      <c r="N31" s="3">
        <f t="shared" si="3"/>
        <v>1.5681126535453729</v>
      </c>
      <c r="O31" s="3">
        <f t="shared" si="4"/>
        <v>1.4272997032640951</v>
      </c>
      <c r="Q31" s="4" t="s">
        <v>61</v>
      </c>
      <c r="R31" s="3" t="s">
        <v>111</v>
      </c>
      <c r="S31" s="3">
        <v>302</v>
      </c>
      <c r="T31" s="3">
        <v>294.05307237602398</v>
      </c>
      <c r="U31" s="3">
        <v>84292.055178843424</v>
      </c>
      <c r="V31" s="3">
        <v>5400</v>
      </c>
      <c r="AA31" s="3">
        <v>1000</v>
      </c>
    </row>
    <row r="32" spans="1:27" ht="45" x14ac:dyDescent="0.25">
      <c r="A32" s="4" t="s">
        <v>25</v>
      </c>
      <c r="B32" s="3" t="s">
        <v>83</v>
      </c>
      <c r="C32" s="3">
        <v>407</v>
      </c>
      <c r="D32" s="3">
        <v>621.27374719176794</v>
      </c>
      <c r="E32" s="3">
        <v>75723.693334794545</v>
      </c>
      <c r="F32" s="3">
        <v>6500</v>
      </c>
      <c r="G32" s="3">
        <v>566</v>
      </c>
      <c r="H32" s="3">
        <v>52424.095385626984</v>
      </c>
      <c r="I32" s="3">
        <v>4500</v>
      </c>
      <c r="J32" s="3">
        <v>52424.09765625</v>
      </c>
      <c r="K32" s="3">
        <f t="shared" si="0"/>
        <v>1.4444443818818267</v>
      </c>
      <c r="L32" s="3">
        <f t="shared" si="1"/>
        <v>0.99999995668741826</v>
      </c>
      <c r="M32" s="3">
        <f t="shared" si="2"/>
        <v>2000</v>
      </c>
      <c r="N32" s="3">
        <f t="shared" si="3"/>
        <v>1.5264711233212971</v>
      </c>
      <c r="O32" s="3">
        <f t="shared" si="4"/>
        <v>1.3906633906633907</v>
      </c>
      <c r="Q32" s="4" t="s">
        <v>33</v>
      </c>
      <c r="R32" s="3" t="s">
        <v>219</v>
      </c>
      <c r="S32" s="3">
        <v>302</v>
      </c>
      <c r="T32" s="3">
        <v>356.00000000002342</v>
      </c>
      <c r="U32" s="3">
        <v>84228.438743426726</v>
      </c>
      <c r="V32" s="3">
        <v>6700</v>
      </c>
      <c r="AA32" s="3">
        <v>1000</v>
      </c>
    </row>
    <row r="33" spans="1:27" ht="75" x14ac:dyDescent="0.25">
      <c r="A33" s="4" t="s">
        <v>25</v>
      </c>
      <c r="B33" s="3" t="s">
        <v>86</v>
      </c>
      <c r="C33" s="3">
        <v>418</v>
      </c>
      <c r="D33" s="3">
        <v>639.83770378116333</v>
      </c>
      <c r="E33" s="3">
        <v>71739.417783637909</v>
      </c>
      <c r="F33" s="3">
        <v>6500</v>
      </c>
      <c r="G33" s="3">
        <v>573</v>
      </c>
      <c r="H33" s="3">
        <v>51873.117474322797</v>
      </c>
      <c r="I33" s="3">
        <v>4700</v>
      </c>
      <c r="J33" s="3">
        <v>49665.75</v>
      </c>
      <c r="K33" s="3">
        <f t="shared" si="0"/>
        <v>1.4444444669342134</v>
      </c>
      <c r="L33" s="3">
        <f t="shared" si="1"/>
        <v>1.0444444607062775</v>
      </c>
      <c r="M33" s="3">
        <f t="shared" si="2"/>
        <v>1800</v>
      </c>
      <c r="N33" s="3">
        <f t="shared" si="3"/>
        <v>1.530712210002783</v>
      </c>
      <c r="O33" s="3">
        <f t="shared" si="4"/>
        <v>1.3708133971291867</v>
      </c>
      <c r="Q33" s="4" t="s">
        <v>49</v>
      </c>
      <c r="R33" s="3" t="s">
        <v>103</v>
      </c>
      <c r="S33" s="3">
        <v>514</v>
      </c>
      <c r="T33" s="3">
        <v>805.00931753809209</v>
      </c>
      <c r="U33" s="3">
        <v>83894.419066025555</v>
      </c>
      <c r="V33" s="3">
        <v>7000</v>
      </c>
      <c r="AA33" s="3">
        <v>1000</v>
      </c>
    </row>
    <row r="34" spans="1:27" ht="75" x14ac:dyDescent="0.25">
      <c r="A34" s="4" t="s">
        <v>35</v>
      </c>
      <c r="B34" s="3" t="s">
        <v>36</v>
      </c>
      <c r="C34" s="3">
        <v>383</v>
      </c>
      <c r="D34" s="3">
        <v>605.18498481429197</v>
      </c>
      <c r="E34" s="3">
        <v>72668.647515393488</v>
      </c>
      <c r="F34" s="3">
        <v>6500</v>
      </c>
      <c r="G34" s="3">
        <v>536</v>
      </c>
      <c r="H34" s="3">
        <v>54780.980434681238</v>
      </c>
      <c r="I34" s="3">
        <v>4900</v>
      </c>
      <c r="J34" s="3">
        <v>50309.06640625</v>
      </c>
      <c r="K34" s="3">
        <f t="shared" si="0"/>
        <v>1.4444443657250159</v>
      </c>
      <c r="L34" s="3">
        <f t="shared" si="1"/>
        <v>1.0888888295465504</v>
      </c>
      <c r="M34" s="3">
        <f t="shared" si="2"/>
        <v>1600</v>
      </c>
      <c r="N34" s="3">
        <f t="shared" si="3"/>
        <v>1.5801174538232166</v>
      </c>
      <c r="O34" s="3">
        <f t="shared" si="4"/>
        <v>1.3994778067885119</v>
      </c>
      <c r="Q34" s="4" t="s">
        <v>43</v>
      </c>
      <c r="R34" s="3" t="s">
        <v>46</v>
      </c>
      <c r="S34" s="3">
        <v>408</v>
      </c>
      <c r="T34" s="3">
        <v>564.45852005047959</v>
      </c>
      <c r="U34" s="3">
        <v>83202.040260238879</v>
      </c>
      <c r="V34" s="3">
        <v>6100</v>
      </c>
      <c r="AA34" s="3">
        <v>1000</v>
      </c>
    </row>
    <row r="35" spans="1:27" ht="45" x14ac:dyDescent="0.25">
      <c r="A35" s="4" t="s">
        <v>112</v>
      </c>
      <c r="B35" s="3" t="s">
        <v>30</v>
      </c>
      <c r="C35" s="3">
        <v>407</v>
      </c>
      <c r="D35" s="3">
        <v>616.20911903507124</v>
      </c>
      <c r="E35" s="3">
        <v>70969.082408270944</v>
      </c>
      <c r="F35" s="3">
        <v>6200</v>
      </c>
      <c r="G35" s="3">
        <v>571</v>
      </c>
      <c r="H35" s="3">
        <v>54943.80573543557</v>
      </c>
      <c r="I35" s="3">
        <v>4800</v>
      </c>
      <c r="J35" s="3">
        <v>51509.81640625</v>
      </c>
      <c r="K35" s="3">
        <f t="shared" si="0"/>
        <v>1.377777817116425</v>
      </c>
      <c r="L35" s="3">
        <f t="shared" si="1"/>
        <v>1.0666666971223937</v>
      </c>
      <c r="M35" s="3">
        <f t="shared" si="2"/>
        <v>1400</v>
      </c>
      <c r="N35" s="3">
        <f t="shared" si="3"/>
        <v>1.5140273194964895</v>
      </c>
      <c r="O35" s="3">
        <f t="shared" si="4"/>
        <v>1.402948402948403</v>
      </c>
      <c r="Q35" s="4" t="s">
        <v>84</v>
      </c>
      <c r="R35" s="3" t="s">
        <v>85</v>
      </c>
      <c r="S35" s="3">
        <v>461</v>
      </c>
      <c r="T35" s="3">
        <v>441.82216682761185</v>
      </c>
      <c r="U35" s="3">
        <v>83182.734237089564</v>
      </c>
      <c r="V35" s="3">
        <v>5100</v>
      </c>
      <c r="AA35" s="3">
        <v>1000</v>
      </c>
    </row>
    <row r="36" spans="1:27" ht="90" x14ac:dyDescent="0.25">
      <c r="A36" s="4" t="s">
        <v>51</v>
      </c>
      <c r="B36" s="3" t="s">
        <v>82</v>
      </c>
      <c r="C36" s="3">
        <v>378</v>
      </c>
      <c r="D36" s="3">
        <v>584.14583401297693</v>
      </c>
      <c r="E36" s="3">
        <v>67245.263642995822</v>
      </c>
      <c r="F36" s="3">
        <v>6500</v>
      </c>
      <c r="G36" s="3">
        <v>524</v>
      </c>
      <c r="H36" s="3">
        <v>52761.668396812092</v>
      </c>
      <c r="I36" s="3">
        <v>5100</v>
      </c>
      <c r="J36" s="3">
        <v>46554.4140625</v>
      </c>
      <c r="K36" s="3">
        <f t="shared" si="0"/>
        <v>1.4444444205165603</v>
      </c>
      <c r="L36" s="3">
        <f t="shared" si="1"/>
        <v>1.1333333145591471</v>
      </c>
      <c r="M36" s="3">
        <f t="shared" si="2"/>
        <v>1400</v>
      </c>
      <c r="N36" s="3">
        <f t="shared" si="3"/>
        <v>1.5453593492406796</v>
      </c>
      <c r="O36" s="3">
        <f t="shared" si="4"/>
        <v>1.3862433862433863</v>
      </c>
      <c r="Q36" s="9" t="s">
        <v>33</v>
      </c>
      <c r="R36" s="7" t="s">
        <v>66</v>
      </c>
      <c r="S36" s="7">
        <v>327</v>
      </c>
      <c r="T36" s="7">
        <v>356.00000000002348</v>
      </c>
      <c r="U36" s="7">
        <v>83076.059606389783</v>
      </c>
      <c r="V36" s="7">
        <v>6100</v>
      </c>
      <c r="AA36" s="3">
        <v>1000</v>
      </c>
    </row>
    <row r="37" spans="1:27" ht="75" x14ac:dyDescent="0.25">
      <c r="A37" s="4" t="s">
        <v>49</v>
      </c>
      <c r="B37" s="3" t="s">
        <v>217</v>
      </c>
      <c r="C37" s="3">
        <v>471</v>
      </c>
      <c r="D37" s="3">
        <v>714.09353013874511</v>
      </c>
      <c r="E37" s="3">
        <v>62688.064618213</v>
      </c>
      <c r="F37" s="3">
        <v>6500</v>
      </c>
      <c r="G37" s="3">
        <v>627</v>
      </c>
      <c r="H37" s="3">
        <v>54008.178747998893</v>
      </c>
      <c r="I37" s="3">
        <v>5600</v>
      </c>
      <c r="J37" s="3">
        <v>48221.58984375</v>
      </c>
      <c r="K37" s="3">
        <f t="shared" si="0"/>
        <v>1.2999999548197807</v>
      </c>
      <c r="L37" s="3">
        <f t="shared" si="1"/>
        <v>1.1199999610755034</v>
      </c>
      <c r="M37" s="3">
        <f t="shared" si="2"/>
        <v>900</v>
      </c>
      <c r="N37" s="3">
        <f t="shared" si="3"/>
        <v>1.5161221446682487</v>
      </c>
      <c r="O37" s="3">
        <f t="shared" si="4"/>
        <v>1.3312101910828025</v>
      </c>
      <c r="Q37" s="5" t="s">
        <v>63</v>
      </c>
      <c r="R37" s="6" t="s">
        <v>64</v>
      </c>
      <c r="S37" s="6">
        <v>383</v>
      </c>
      <c r="T37" s="6">
        <v>472.64785474374639</v>
      </c>
      <c r="U37" s="6">
        <v>82968.473316730044</v>
      </c>
      <c r="V37" s="6">
        <v>5800</v>
      </c>
      <c r="AA37" s="3">
        <v>1000</v>
      </c>
    </row>
    <row r="38" spans="1:27" ht="45" x14ac:dyDescent="0.25">
      <c r="A38" s="4" t="s">
        <v>88</v>
      </c>
      <c r="B38" s="3" t="s">
        <v>89</v>
      </c>
      <c r="C38" s="3">
        <v>572</v>
      </c>
      <c r="D38" s="3">
        <v>845.71674234642796</v>
      </c>
      <c r="E38" s="3">
        <v>74578.621923366722</v>
      </c>
      <c r="F38" s="3">
        <v>6600</v>
      </c>
      <c r="G38" s="3">
        <v>756</v>
      </c>
      <c r="H38" s="3">
        <v>61018.872482754574</v>
      </c>
      <c r="I38" s="3">
        <v>5400</v>
      </c>
      <c r="J38" s="3">
        <v>56498.953125</v>
      </c>
      <c r="K38" s="3">
        <f t="shared" si="0"/>
        <v>1.3200000672289753</v>
      </c>
      <c r="L38" s="3">
        <f t="shared" si="1"/>
        <v>1.0800000550055249</v>
      </c>
      <c r="M38" s="3">
        <f t="shared" si="2"/>
        <v>1200</v>
      </c>
      <c r="N38" s="3">
        <f t="shared" si="3"/>
        <v>1.478525773332916</v>
      </c>
      <c r="O38" s="3">
        <f t="shared" si="4"/>
        <v>1.3216783216783217</v>
      </c>
      <c r="Q38" s="5" t="s">
        <v>27</v>
      </c>
      <c r="R38" s="6" t="s">
        <v>29</v>
      </c>
      <c r="S38" s="6">
        <v>454</v>
      </c>
      <c r="T38" s="6">
        <v>629.9940467999146</v>
      </c>
      <c r="U38" s="6">
        <v>82792.091161192249</v>
      </c>
      <c r="V38" s="6">
        <v>6400</v>
      </c>
      <c r="AA38" s="3">
        <v>1000</v>
      </c>
    </row>
    <row r="39" spans="1:27" ht="75" x14ac:dyDescent="0.25">
      <c r="A39" s="4" t="s">
        <v>49</v>
      </c>
      <c r="B39" s="3" t="s">
        <v>50</v>
      </c>
      <c r="C39" s="3">
        <v>457</v>
      </c>
      <c r="D39" s="3">
        <v>682.31584444879536</v>
      </c>
      <c r="E39" s="3">
        <v>63783.421936678424</v>
      </c>
      <c r="F39" s="3">
        <v>6200</v>
      </c>
      <c r="G39" s="3">
        <v>604</v>
      </c>
      <c r="H39" s="3">
        <v>56582.06784705344</v>
      </c>
      <c r="I39" s="3">
        <v>5500</v>
      </c>
      <c r="J39" s="3">
        <v>51438.2421875</v>
      </c>
      <c r="K39" s="3">
        <f t="shared" si="0"/>
        <v>1.2400000315753097</v>
      </c>
      <c r="L39" s="3">
        <f t="shared" si="1"/>
        <v>1.1000000280103552</v>
      </c>
      <c r="M39" s="3">
        <f t="shared" si="2"/>
        <v>700</v>
      </c>
      <c r="N39" s="3">
        <f t="shared" si="3"/>
        <v>1.4930324823824843</v>
      </c>
      <c r="O39" s="3">
        <f t="shared" si="4"/>
        <v>1.3216630196936543</v>
      </c>
      <c r="Q39" s="4" t="s">
        <v>107</v>
      </c>
      <c r="R39" s="3" t="s">
        <v>108</v>
      </c>
      <c r="S39" s="3">
        <v>521</v>
      </c>
      <c r="T39" s="3">
        <v>830.33245832157525</v>
      </c>
      <c r="U39" s="3">
        <v>82589.561940984233</v>
      </c>
      <c r="V39" s="3">
        <v>7000</v>
      </c>
      <c r="AA39" s="3">
        <v>1000</v>
      </c>
    </row>
    <row r="40" spans="1:27" ht="45" x14ac:dyDescent="0.25">
      <c r="A40" s="4" t="s">
        <v>25</v>
      </c>
      <c r="B40" s="3" t="s">
        <v>65</v>
      </c>
      <c r="C40" s="3">
        <v>345</v>
      </c>
      <c r="D40" s="3">
        <v>535.93666674697772</v>
      </c>
      <c r="E40" s="3">
        <v>62553.287457645907</v>
      </c>
      <c r="F40" s="3">
        <v>6200</v>
      </c>
      <c r="G40" s="3">
        <v>485</v>
      </c>
      <c r="H40" s="3">
        <v>51455.123553870006</v>
      </c>
      <c r="I40" s="3">
        <v>5100</v>
      </c>
      <c r="J40" s="3">
        <v>45401.578125</v>
      </c>
      <c r="K40" s="3">
        <f t="shared" si="0"/>
        <v>1.377777822731705</v>
      </c>
      <c r="L40" s="3">
        <f t="shared" si="1"/>
        <v>1.1333333703115636</v>
      </c>
      <c r="M40" s="3">
        <f t="shared" si="2"/>
        <v>1100</v>
      </c>
      <c r="N40" s="3">
        <f t="shared" si="3"/>
        <v>1.5534396137593558</v>
      </c>
      <c r="O40" s="3">
        <f t="shared" si="4"/>
        <v>1.4057971014492754</v>
      </c>
      <c r="Q40" s="5" t="s">
        <v>122</v>
      </c>
      <c r="R40" s="6" t="s">
        <v>123</v>
      </c>
      <c r="S40" s="6">
        <v>407</v>
      </c>
      <c r="T40" s="6">
        <v>616.58991814459739</v>
      </c>
      <c r="U40" s="6">
        <v>82445.59429822606</v>
      </c>
      <c r="V40" s="6">
        <v>6400</v>
      </c>
      <c r="AA40" s="3">
        <v>1000</v>
      </c>
    </row>
    <row r="41" spans="1:27" ht="75" x14ac:dyDescent="0.25">
      <c r="A41" s="9" t="s">
        <v>49</v>
      </c>
      <c r="B41" s="7" t="s">
        <v>85</v>
      </c>
      <c r="C41" s="7">
        <v>573</v>
      </c>
      <c r="D41" s="7">
        <v>846.85913967500619</v>
      </c>
      <c r="E41" s="7">
        <v>66317.135094739482</v>
      </c>
      <c r="F41" s="7">
        <v>6300</v>
      </c>
      <c r="G41" s="7">
        <v>750</v>
      </c>
      <c r="H41" s="7">
        <v>56843.258652633835</v>
      </c>
      <c r="I41" s="7">
        <v>5400</v>
      </c>
      <c r="J41" s="7">
        <v>52632.64453125</v>
      </c>
      <c r="K41" s="3">
        <f t="shared" si="0"/>
        <v>1.2600000567207768</v>
      </c>
      <c r="L41" s="3">
        <f t="shared" si="1"/>
        <v>1.0800000486178085</v>
      </c>
      <c r="M41" s="3">
        <f t="shared" si="2"/>
        <v>900</v>
      </c>
      <c r="N41" s="3">
        <f t="shared" si="3"/>
        <v>1.4779391617364854</v>
      </c>
      <c r="O41" s="3">
        <f t="shared" si="4"/>
        <v>1.3089005235602094</v>
      </c>
      <c r="Q41" s="4" t="s">
        <v>41</v>
      </c>
      <c r="R41" s="3" t="s">
        <v>202</v>
      </c>
      <c r="S41" s="3">
        <v>505</v>
      </c>
      <c r="T41" s="3">
        <v>627.25229321132701</v>
      </c>
      <c r="U41" s="3">
        <v>82324.229056912096</v>
      </c>
      <c r="V41" s="3">
        <v>5800</v>
      </c>
      <c r="AA41" s="3">
        <v>1100</v>
      </c>
    </row>
    <row r="42" spans="1:27" ht="90" x14ac:dyDescent="0.25">
      <c r="A42" s="4" t="s">
        <v>51</v>
      </c>
      <c r="B42" s="3" t="s">
        <v>70</v>
      </c>
      <c r="C42" s="3">
        <v>327</v>
      </c>
      <c r="D42" s="3">
        <v>504.93961923155638</v>
      </c>
      <c r="E42" s="3">
        <v>59214.763514769744</v>
      </c>
      <c r="F42" s="3">
        <v>6500</v>
      </c>
      <c r="G42" s="3">
        <v>431</v>
      </c>
      <c r="H42" s="3">
        <v>45549.818088284424</v>
      </c>
      <c r="I42" s="3">
        <v>5000</v>
      </c>
      <c r="J42" s="3">
        <v>41201.87890625</v>
      </c>
      <c r="K42" s="3">
        <f t="shared" si="0"/>
        <v>1.4371859994420626</v>
      </c>
      <c r="L42" s="3">
        <f t="shared" si="1"/>
        <v>1.1055276918785097</v>
      </c>
      <c r="M42" s="3">
        <f t="shared" si="2"/>
        <v>1500</v>
      </c>
      <c r="N42" s="3">
        <f t="shared" si="3"/>
        <v>1.5441578569772367</v>
      </c>
      <c r="O42" s="3">
        <f t="shared" si="4"/>
        <v>1.3180428134556574</v>
      </c>
      <c r="Q42" s="5" t="s">
        <v>210</v>
      </c>
      <c r="R42" s="6" t="s">
        <v>211</v>
      </c>
      <c r="S42" s="6">
        <v>535</v>
      </c>
      <c r="T42" s="6">
        <v>652.88007328243089</v>
      </c>
      <c r="U42" s="6">
        <v>81981.281971813034</v>
      </c>
      <c r="V42" s="6">
        <v>5400</v>
      </c>
      <c r="AA42" s="3">
        <v>1100</v>
      </c>
    </row>
    <row r="43" spans="1:27" ht="90" x14ac:dyDescent="0.25">
      <c r="A43" s="4" t="s">
        <v>51</v>
      </c>
      <c r="B43" s="3" t="s">
        <v>52</v>
      </c>
      <c r="C43" s="3">
        <v>408</v>
      </c>
      <c r="D43" s="3">
        <v>594.0466108606546</v>
      </c>
      <c r="E43" s="3">
        <v>93248.089241292939</v>
      </c>
      <c r="F43" s="3">
        <v>6500</v>
      </c>
      <c r="G43" s="3">
        <v>554</v>
      </c>
      <c r="H43" s="3">
        <v>74598.471393034357</v>
      </c>
      <c r="I43" s="3">
        <v>5200</v>
      </c>
      <c r="J43" s="3">
        <v>65012.828125</v>
      </c>
      <c r="K43" s="3">
        <f t="shared" si="0"/>
        <v>1.4343029203714239</v>
      </c>
      <c r="L43" s="3">
        <f t="shared" si="1"/>
        <v>1.1474423362971391</v>
      </c>
      <c r="M43" s="3">
        <f t="shared" si="2"/>
        <v>1300</v>
      </c>
      <c r="N43" s="3">
        <f t="shared" si="3"/>
        <v>1.4559965952467024</v>
      </c>
      <c r="O43" s="3">
        <f t="shared" si="4"/>
        <v>1.357843137254902</v>
      </c>
      <c r="Q43" s="9" t="s">
        <v>27</v>
      </c>
      <c r="R43" s="7" t="s">
        <v>243</v>
      </c>
      <c r="S43" s="7">
        <v>454</v>
      </c>
      <c r="T43" s="7">
        <v>599.30163857211426</v>
      </c>
      <c r="U43" s="7">
        <v>81620.971125857555</v>
      </c>
      <c r="V43" s="7">
        <v>6100</v>
      </c>
      <c r="AA43" s="3">
        <v>1100</v>
      </c>
    </row>
    <row r="44" spans="1:27" ht="45" x14ac:dyDescent="0.25">
      <c r="A44" s="4" t="s">
        <v>25</v>
      </c>
      <c r="B44" s="3" t="s">
        <v>93</v>
      </c>
      <c r="C44" s="3">
        <v>361</v>
      </c>
      <c r="D44" s="3">
        <v>544.69504626607716</v>
      </c>
      <c r="E44" s="3">
        <v>67972.06216962263</v>
      </c>
      <c r="F44" s="3">
        <v>6400</v>
      </c>
      <c r="G44" s="3">
        <v>496</v>
      </c>
      <c r="H44" s="3">
        <v>49916.983155816619</v>
      </c>
      <c r="I44" s="3">
        <v>4700</v>
      </c>
      <c r="J44" s="3">
        <v>47792.8515625</v>
      </c>
      <c r="K44" s="3">
        <f t="shared" si="0"/>
        <v>1.4222223606125224</v>
      </c>
      <c r="L44" s="3">
        <f t="shared" si="1"/>
        <v>1.0444445460748211</v>
      </c>
      <c r="M44" s="3">
        <f t="shared" si="2"/>
        <v>1700</v>
      </c>
      <c r="N44" s="3">
        <f t="shared" si="3"/>
        <v>1.5088505436733439</v>
      </c>
      <c r="O44" s="3">
        <f t="shared" si="4"/>
        <v>1.3739612188365651</v>
      </c>
      <c r="Q44" s="4" t="s">
        <v>193</v>
      </c>
      <c r="R44" s="3" t="s">
        <v>194</v>
      </c>
      <c r="S44" s="3">
        <v>454</v>
      </c>
      <c r="T44" s="3">
        <v>609.27857524169701</v>
      </c>
      <c r="U44" s="3">
        <v>81607.777235965725</v>
      </c>
      <c r="V44" s="3">
        <v>6400</v>
      </c>
      <c r="AA44" s="3">
        <v>1100</v>
      </c>
    </row>
    <row r="45" spans="1:27" ht="75" x14ac:dyDescent="0.25">
      <c r="A45" s="4" t="s">
        <v>43</v>
      </c>
      <c r="B45" s="3" t="s">
        <v>102</v>
      </c>
      <c r="C45" s="3">
        <v>403</v>
      </c>
      <c r="D45" s="3">
        <v>557.64221598996312</v>
      </c>
      <c r="E45" s="3">
        <v>57621.668923250436</v>
      </c>
      <c r="F45" s="3">
        <v>5600</v>
      </c>
      <c r="G45" s="3">
        <v>563</v>
      </c>
      <c r="H45" s="3">
        <v>48361.043560585189</v>
      </c>
      <c r="I45" s="3">
        <v>4700</v>
      </c>
      <c r="J45" s="3">
        <v>46817.609375</v>
      </c>
      <c r="K45" s="3">
        <f t="shared" si="0"/>
        <v>1.2307691420489246</v>
      </c>
      <c r="L45" s="3">
        <f t="shared" si="1"/>
        <v>1.0329669585053474</v>
      </c>
      <c r="M45" s="3">
        <f t="shared" si="2"/>
        <v>900</v>
      </c>
      <c r="N45" s="3">
        <f t="shared" si="3"/>
        <v>1.3837275831016456</v>
      </c>
      <c r="O45" s="3">
        <f t="shared" si="4"/>
        <v>1.3970223325062034</v>
      </c>
      <c r="Q45" s="5" t="s">
        <v>224</v>
      </c>
      <c r="R45" s="6" t="s">
        <v>217</v>
      </c>
      <c r="S45" s="6">
        <v>557</v>
      </c>
      <c r="T45" s="6">
        <v>605.47058414643641</v>
      </c>
      <c r="U45" s="6">
        <v>81283.287532451068</v>
      </c>
      <c r="V45" s="6">
        <v>5300</v>
      </c>
      <c r="AA45" s="3">
        <v>1100</v>
      </c>
    </row>
    <row r="46" spans="1:27" ht="90" x14ac:dyDescent="0.25">
      <c r="A46" s="4" t="s">
        <v>51</v>
      </c>
      <c r="B46" s="3" t="s">
        <v>82</v>
      </c>
      <c r="C46" s="3">
        <v>383</v>
      </c>
      <c r="D46" s="3">
        <v>540.06833708533543</v>
      </c>
      <c r="E46" s="3">
        <v>71208.141601237701</v>
      </c>
      <c r="F46" s="3">
        <v>6100</v>
      </c>
      <c r="G46" s="3">
        <v>508</v>
      </c>
      <c r="H46" s="3">
        <v>54865.289430461846</v>
      </c>
      <c r="I46" s="3">
        <v>4700</v>
      </c>
      <c r="J46" s="3">
        <v>52689.77734375</v>
      </c>
      <c r="K46" s="3">
        <f t="shared" si="0"/>
        <v>1.3514602868156611</v>
      </c>
      <c r="L46" s="3">
        <f t="shared" si="1"/>
        <v>1.0412890734481326</v>
      </c>
      <c r="M46" s="3">
        <f t="shared" si="2"/>
        <v>1400</v>
      </c>
      <c r="N46" s="3">
        <f t="shared" si="3"/>
        <v>1.410100096828552</v>
      </c>
      <c r="O46" s="3">
        <f t="shared" si="4"/>
        <v>1.3263707571801566</v>
      </c>
      <c r="Q46" s="9" t="s">
        <v>33</v>
      </c>
      <c r="R46" s="7" t="s">
        <v>113</v>
      </c>
      <c r="S46" s="7">
        <v>289</v>
      </c>
      <c r="T46" s="7">
        <v>302.00000000001995</v>
      </c>
      <c r="U46" s="7">
        <v>79286.35685013303</v>
      </c>
      <c r="V46" s="7">
        <v>5800</v>
      </c>
      <c r="AA46" s="3">
        <v>1100</v>
      </c>
    </row>
    <row r="47" spans="1:27" ht="45" x14ac:dyDescent="0.25">
      <c r="A47" s="4" t="s">
        <v>25</v>
      </c>
      <c r="B47" s="3" t="s">
        <v>94</v>
      </c>
      <c r="C47" s="3">
        <v>463.70001220703125</v>
      </c>
      <c r="D47" s="3">
        <v>720.90983419926158</v>
      </c>
      <c r="E47" s="3">
        <v>78525.483925576205</v>
      </c>
      <c r="F47" s="3">
        <v>6300</v>
      </c>
      <c r="G47" s="3">
        <v>642</v>
      </c>
      <c r="H47" s="3">
        <v>67307.55765049388</v>
      </c>
      <c r="I47" s="3">
        <v>5400</v>
      </c>
      <c r="J47" s="3">
        <v>56089.62890625</v>
      </c>
      <c r="K47" s="3">
        <f t="shared" si="0"/>
        <v>1.4000000616303989</v>
      </c>
      <c r="L47" s="3">
        <f t="shared" si="1"/>
        <v>1.2000000528260562</v>
      </c>
      <c r="M47" s="3">
        <f t="shared" si="2"/>
        <v>900</v>
      </c>
      <c r="N47" s="3">
        <f t="shared" si="3"/>
        <v>1.5546901341839778</v>
      </c>
      <c r="O47" s="3">
        <f t="shared" si="4"/>
        <v>1.384515814317818</v>
      </c>
      <c r="Q47" s="9" t="s">
        <v>143</v>
      </c>
      <c r="R47" s="7" t="s">
        <v>144</v>
      </c>
      <c r="S47" s="7">
        <v>532</v>
      </c>
      <c r="T47" s="7">
        <v>775.34506690601199</v>
      </c>
      <c r="U47" s="7">
        <v>79007.406492612557</v>
      </c>
      <c r="V47" s="7">
        <v>6600</v>
      </c>
      <c r="AA47" s="3">
        <v>1100</v>
      </c>
    </row>
    <row r="48" spans="1:27" ht="45" x14ac:dyDescent="0.25">
      <c r="A48" s="4" t="s">
        <v>239</v>
      </c>
      <c r="B48" s="3" t="s">
        <v>240</v>
      </c>
      <c r="C48" s="3">
        <v>464</v>
      </c>
      <c r="D48" s="3">
        <v>720.90983419926158</v>
      </c>
      <c r="E48" s="3">
        <v>78525.483925576205</v>
      </c>
      <c r="F48" s="3">
        <v>6300</v>
      </c>
      <c r="G48" s="3">
        <v>642</v>
      </c>
      <c r="H48" s="3">
        <v>67307.55765049388</v>
      </c>
      <c r="I48" s="3">
        <v>5400</v>
      </c>
      <c r="J48" s="3">
        <v>56089.62890625</v>
      </c>
      <c r="K48" s="3">
        <f t="shared" si="0"/>
        <v>1.4000000616303989</v>
      </c>
      <c r="L48" s="3">
        <f t="shared" si="1"/>
        <v>1.2000000528260562</v>
      </c>
      <c r="M48" s="3">
        <f t="shared" si="2"/>
        <v>900</v>
      </c>
      <c r="N48" s="3">
        <f t="shared" si="3"/>
        <v>1.5536849874984087</v>
      </c>
      <c r="O48" s="3">
        <f t="shared" si="4"/>
        <v>1.3836206896551724</v>
      </c>
      <c r="Q48" s="4" t="s">
        <v>25</v>
      </c>
      <c r="R48" s="3" t="s">
        <v>94</v>
      </c>
      <c r="S48" s="3">
        <v>463.70001220703125</v>
      </c>
      <c r="T48" s="3">
        <v>720.90983419926158</v>
      </c>
      <c r="U48" s="3">
        <v>78525.483925576205</v>
      </c>
      <c r="V48" s="3">
        <v>6300</v>
      </c>
      <c r="AA48" s="3">
        <v>1100</v>
      </c>
    </row>
    <row r="49" spans="1:27" ht="75" x14ac:dyDescent="0.25">
      <c r="A49" s="4" t="s">
        <v>43</v>
      </c>
      <c r="B49" s="3" t="s">
        <v>119</v>
      </c>
      <c r="C49" s="3">
        <v>418</v>
      </c>
      <c r="D49" s="3">
        <v>565.48667764619995</v>
      </c>
      <c r="E49" s="3">
        <v>64118.21307997487</v>
      </c>
      <c r="F49" s="3">
        <v>6000</v>
      </c>
      <c r="G49" s="3">
        <v>564</v>
      </c>
      <c r="H49" s="3">
        <v>48088.659809981138</v>
      </c>
      <c r="I49" s="3">
        <v>4500</v>
      </c>
      <c r="J49" s="3">
        <v>48817.2734375</v>
      </c>
      <c r="K49" s="3">
        <f t="shared" si="0"/>
        <v>1.3134329012058494</v>
      </c>
      <c r="L49" s="3">
        <f t="shared" si="1"/>
        <v>0.98507467590438669</v>
      </c>
      <c r="M49" s="3">
        <f t="shared" si="2"/>
        <v>1500</v>
      </c>
      <c r="N49" s="3">
        <f t="shared" si="3"/>
        <v>1.3528389417373206</v>
      </c>
      <c r="O49" s="3">
        <f t="shared" si="4"/>
        <v>1.3492822966507176</v>
      </c>
      <c r="Q49" s="4" t="s">
        <v>239</v>
      </c>
      <c r="R49" s="3" t="s">
        <v>240</v>
      </c>
      <c r="S49" s="3">
        <v>464</v>
      </c>
      <c r="T49" s="3">
        <v>720.90983419926158</v>
      </c>
      <c r="U49" s="3">
        <v>78525.483925576205</v>
      </c>
      <c r="V49" s="3">
        <v>6300</v>
      </c>
      <c r="AA49" s="3">
        <v>1100</v>
      </c>
    </row>
    <row r="50" spans="1:27" ht="45" x14ac:dyDescent="0.25">
      <c r="A50" s="4" t="s">
        <v>91</v>
      </c>
      <c r="B50" s="3" t="s">
        <v>92</v>
      </c>
      <c r="C50" s="3">
        <v>471</v>
      </c>
      <c r="D50" s="3">
        <v>689.89374672836402</v>
      </c>
      <c r="E50" s="3">
        <v>67447.374536940304</v>
      </c>
      <c r="F50" s="3">
        <v>6100</v>
      </c>
      <c r="G50" s="3">
        <v>615</v>
      </c>
      <c r="H50" s="3">
        <v>60813.206549700277</v>
      </c>
      <c r="I50" s="3">
        <v>5500</v>
      </c>
      <c r="J50" s="3">
        <v>55284.73828125</v>
      </c>
      <c r="K50" s="3">
        <f t="shared" si="0"/>
        <v>1.2199998884649745</v>
      </c>
      <c r="L50" s="3">
        <f t="shared" si="1"/>
        <v>1.0999998994356328</v>
      </c>
      <c r="M50" s="3">
        <f t="shared" si="2"/>
        <v>600</v>
      </c>
      <c r="N50" s="3">
        <f t="shared" si="3"/>
        <v>1.4647425620559746</v>
      </c>
      <c r="O50" s="3">
        <f t="shared" si="4"/>
        <v>1.3057324840764331</v>
      </c>
      <c r="Q50" s="4" t="s">
        <v>53</v>
      </c>
      <c r="R50" s="3" t="s">
        <v>114</v>
      </c>
      <c r="S50" s="3">
        <v>540</v>
      </c>
      <c r="T50" s="3">
        <v>852.1522472974184</v>
      </c>
      <c r="U50" s="3">
        <v>78460.289977277556</v>
      </c>
      <c r="V50" s="3">
        <v>6700</v>
      </c>
      <c r="AA50" s="3">
        <v>1100</v>
      </c>
    </row>
    <row r="51" spans="1:27" ht="45" x14ac:dyDescent="0.25">
      <c r="A51" s="4" t="s">
        <v>125</v>
      </c>
      <c r="B51" s="3" t="s">
        <v>126</v>
      </c>
      <c r="C51" s="3">
        <v>323</v>
      </c>
      <c r="D51" s="3">
        <v>477.71248290044309</v>
      </c>
      <c r="E51" s="3">
        <v>65893.09718691156</v>
      </c>
      <c r="F51" s="3">
        <v>6500</v>
      </c>
      <c r="G51" s="3">
        <v>427</v>
      </c>
      <c r="H51" s="3">
        <v>49673.257879364086</v>
      </c>
      <c r="I51" s="3">
        <v>4900</v>
      </c>
      <c r="J51" s="3">
        <v>45618.296875</v>
      </c>
      <c r="K51" s="3">
        <f t="shared" si="0"/>
        <v>1.44444448172774</v>
      </c>
      <c r="L51" s="3">
        <f t="shared" si="1"/>
        <v>1.0888889169947575</v>
      </c>
      <c r="M51" s="3">
        <f t="shared" si="2"/>
        <v>1600</v>
      </c>
      <c r="N51" s="3">
        <f t="shared" si="3"/>
        <v>1.4789860151716505</v>
      </c>
      <c r="O51" s="3">
        <f t="shared" si="4"/>
        <v>1.3219814241486068</v>
      </c>
      <c r="Q51" s="4" t="s">
        <v>31</v>
      </c>
      <c r="R51" s="3" t="s">
        <v>32</v>
      </c>
      <c r="S51" s="3">
        <v>429</v>
      </c>
      <c r="T51" s="3">
        <v>658.40166037055883</v>
      </c>
      <c r="U51" s="3">
        <v>78285.40827849209</v>
      </c>
      <c r="V51" s="3">
        <v>6500</v>
      </c>
      <c r="AA51" s="3">
        <v>1100</v>
      </c>
    </row>
    <row r="52" spans="1:27" ht="45" x14ac:dyDescent="0.25">
      <c r="A52" s="4" t="s">
        <v>98</v>
      </c>
      <c r="B52" s="3" t="s">
        <v>99</v>
      </c>
      <c r="C52" s="3">
        <v>483</v>
      </c>
      <c r="D52" s="3">
        <v>726.46950119834219</v>
      </c>
      <c r="E52" s="3">
        <v>87682.031052454855</v>
      </c>
      <c r="F52" s="3">
        <v>6500</v>
      </c>
      <c r="G52" s="3">
        <v>647</v>
      </c>
      <c r="H52" s="3">
        <v>64749.807546428201</v>
      </c>
      <c r="I52" s="3">
        <v>4800</v>
      </c>
      <c r="J52" s="3">
        <v>60702.9375</v>
      </c>
      <c r="K52" s="3">
        <f t="shared" si="0"/>
        <v>1.444444612790853</v>
      </c>
      <c r="L52" s="3">
        <f t="shared" si="1"/>
        <v>1.0666667909840146</v>
      </c>
      <c r="M52" s="3">
        <f t="shared" si="2"/>
        <v>1700</v>
      </c>
      <c r="N52" s="3">
        <f t="shared" si="3"/>
        <v>1.5040776422325925</v>
      </c>
      <c r="O52" s="3">
        <f t="shared" si="4"/>
        <v>1.339544513457557</v>
      </c>
      <c r="Q52" s="5" t="s">
        <v>223</v>
      </c>
      <c r="R52" s="6" t="s">
        <v>85</v>
      </c>
      <c r="S52" s="6">
        <v>454</v>
      </c>
      <c r="T52" s="6">
        <v>407.60736683669529</v>
      </c>
      <c r="U52" s="6">
        <v>78203.419587751618</v>
      </c>
      <c r="V52" s="6">
        <v>4800</v>
      </c>
      <c r="AA52" s="3">
        <v>1100</v>
      </c>
    </row>
    <row r="53" spans="1:27" ht="90" x14ac:dyDescent="0.25">
      <c r="A53" s="4" t="s">
        <v>51</v>
      </c>
      <c r="B53" s="3" t="s">
        <v>72</v>
      </c>
      <c r="C53" s="3">
        <v>371</v>
      </c>
      <c r="D53" s="3">
        <v>515.22119518876002</v>
      </c>
      <c r="E53" s="3">
        <v>64857.562649526772</v>
      </c>
      <c r="F53" s="3">
        <v>6000</v>
      </c>
      <c r="G53" s="3">
        <v>495</v>
      </c>
      <c r="H53" s="3">
        <v>51886.050119621425</v>
      </c>
      <c r="I53" s="3">
        <v>4800</v>
      </c>
      <c r="J53" s="3">
        <v>49489.1484375</v>
      </c>
      <c r="K53" s="3">
        <f t="shared" si="0"/>
        <v>1.3105410922848186</v>
      </c>
      <c r="L53" s="3">
        <f t="shared" si="1"/>
        <v>1.048432873827855</v>
      </c>
      <c r="M53" s="3">
        <f t="shared" si="2"/>
        <v>1200</v>
      </c>
      <c r="N53" s="3">
        <f t="shared" si="3"/>
        <v>1.38873637517186</v>
      </c>
      <c r="O53" s="3">
        <f t="shared" si="4"/>
        <v>1.3342318059299192</v>
      </c>
      <c r="Q53" s="5" t="s">
        <v>216</v>
      </c>
      <c r="R53" s="6" t="s">
        <v>217</v>
      </c>
      <c r="S53" s="6">
        <v>460</v>
      </c>
      <c r="T53" s="6">
        <v>519.69558472569122</v>
      </c>
      <c r="U53" s="6">
        <v>78196.019500384544</v>
      </c>
      <c r="V53" s="6">
        <v>5300</v>
      </c>
      <c r="AA53" s="3">
        <v>1200</v>
      </c>
    </row>
    <row r="54" spans="1:27" ht="75" x14ac:dyDescent="0.25">
      <c r="A54" s="5" t="s">
        <v>49</v>
      </c>
      <c r="B54" s="6" t="s">
        <v>116</v>
      </c>
      <c r="C54" s="6">
        <v>471</v>
      </c>
      <c r="D54" s="6">
        <v>678.58401317543996</v>
      </c>
      <c r="E54" s="6">
        <v>66341.679872400302</v>
      </c>
      <c r="F54" s="6">
        <v>6000</v>
      </c>
      <c r="G54" s="6">
        <v>615</v>
      </c>
      <c r="H54" s="6">
        <v>59707.511885160275</v>
      </c>
      <c r="I54" s="6">
        <v>5400</v>
      </c>
      <c r="J54" s="6">
        <v>55284.73828125</v>
      </c>
      <c r="K54" s="3">
        <f t="shared" si="0"/>
        <v>1.1999998902934175</v>
      </c>
      <c r="L54" s="3">
        <f t="shared" si="1"/>
        <v>1.0799999012640757</v>
      </c>
      <c r="M54" s="3">
        <f t="shared" si="2"/>
        <v>600</v>
      </c>
      <c r="N54" s="3">
        <f t="shared" si="3"/>
        <v>1.4407303889075158</v>
      </c>
      <c r="O54" s="3">
        <f t="shared" si="4"/>
        <v>1.3057324840764331</v>
      </c>
      <c r="Q54" s="5" t="s">
        <v>53</v>
      </c>
      <c r="R54" s="6" t="s">
        <v>58</v>
      </c>
      <c r="S54" s="6">
        <v>572</v>
      </c>
      <c r="T54" s="6">
        <v>870.04980544514331</v>
      </c>
      <c r="U54" s="6">
        <v>78031.711118818173</v>
      </c>
      <c r="V54" s="6">
        <v>6400</v>
      </c>
      <c r="AA54" s="3">
        <v>1200</v>
      </c>
    </row>
    <row r="55" spans="1:27" ht="45" x14ac:dyDescent="0.25">
      <c r="A55" s="4" t="s">
        <v>77</v>
      </c>
      <c r="B55" s="3" t="s">
        <v>26</v>
      </c>
      <c r="C55" s="3">
        <v>316</v>
      </c>
      <c r="D55" s="3">
        <v>435.25338218828728</v>
      </c>
      <c r="E55" s="3">
        <v>58202.019896104626</v>
      </c>
      <c r="F55" s="3">
        <v>6000</v>
      </c>
      <c r="G55" s="3">
        <v>430</v>
      </c>
      <c r="H55" s="3">
        <v>44621.548587013545</v>
      </c>
      <c r="I55" s="3">
        <v>4600</v>
      </c>
      <c r="J55" s="3">
        <v>43651.51953125</v>
      </c>
      <c r="K55" s="3">
        <f t="shared" si="0"/>
        <v>1.3333331925464351</v>
      </c>
      <c r="L55" s="3">
        <f t="shared" si="1"/>
        <v>1.0222221142856001</v>
      </c>
      <c r="M55" s="3">
        <f t="shared" si="2"/>
        <v>1400</v>
      </c>
      <c r="N55" s="3">
        <f t="shared" si="3"/>
        <v>1.3773841208490103</v>
      </c>
      <c r="O55" s="3">
        <f t="shared" si="4"/>
        <v>1.360759493670886</v>
      </c>
      <c r="Q55" s="9" t="s">
        <v>41</v>
      </c>
      <c r="R55" s="7" t="s">
        <v>42</v>
      </c>
      <c r="S55" s="7">
        <v>383</v>
      </c>
      <c r="T55" s="7">
        <v>453.45557962363301</v>
      </c>
      <c r="U55" s="7">
        <v>77916.635210549284</v>
      </c>
      <c r="V55" s="7">
        <v>5200</v>
      </c>
      <c r="AA55" s="3">
        <v>1200</v>
      </c>
    </row>
    <row r="56" spans="1:27" ht="45" x14ac:dyDescent="0.25">
      <c r="A56" s="4" t="s">
        <v>25</v>
      </c>
      <c r="B56" s="3" t="s">
        <v>26</v>
      </c>
      <c r="C56" s="3">
        <v>316</v>
      </c>
      <c r="D56" s="3">
        <v>434.7393033904271</v>
      </c>
      <c r="E56" s="3">
        <v>57231.986231169562</v>
      </c>
      <c r="F56" s="3">
        <v>5900</v>
      </c>
      <c r="G56" s="3">
        <v>429</v>
      </c>
      <c r="H56" s="3">
        <v>44621.548587013545</v>
      </c>
      <c r="I56" s="3">
        <v>4600</v>
      </c>
      <c r="J56" s="3">
        <v>43651.51953125</v>
      </c>
      <c r="K56" s="3">
        <f t="shared" si="0"/>
        <v>1.3111109726706613</v>
      </c>
      <c r="L56" s="3">
        <f t="shared" si="1"/>
        <v>1.0222221142856001</v>
      </c>
      <c r="M56" s="3">
        <f t="shared" si="2"/>
        <v>1300</v>
      </c>
      <c r="N56" s="3">
        <f t="shared" si="3"/>
        <v>1.3757572892102123</v>
      </c>
      <c r="O56" s="3">
        <f t="shared" si="4"/>
        <v>1.3575949367088607</v>
      </c>
      <c r="Q56" s="4" t="s">
        <v>25</v>
      </c>
      <c r="R56" s="3" t="s">
        <v>185</v>
      </c>
      <c r="S56" s="3">
        <v>457</v>
      </c>
      <c r="T56" s="3">
        <v>628.0138914303792</v>
      </c>
      <c r="U56" s="3">
        <v>77606.373443621764</v>
      </c>
      <c r="V56" s="3">
        <v>6200</v>
      </c>
      <c r="AA56" s="3">
        <v>1200</v>
      </c>
    </row>
    <row r="57" spans="1:27" ht="90" x14ac:dyDescent="0.25">
      <c r="A57" s="5" t="s">
        <v>43</v>
      </c>
      <c r="B57" s="6" t="s">
        <v>44</v>
      </c>
      <c r="C57" s="6">
        <v>433</v>
      </c>
      <c r="D57" s="6">
        <v>597.47380284638905</v>
      </c>
      <c r="E57" s="6">
        <v>71403.291089216116</v>
      </c>
      <c r="F57" s="6">
        <v>6000</v>
      </c>
      <c r="G57" s="6">
        <v>561</v>
      </c>
      <c r="H57" s="6">
        <v>61882.852277320642</v>
      </c>
      <c r="I57" s="6">
        <v>5200</v>
      </c>
      <c r="J57" s="6">
        <v>54690.7890625</v>
      </c>
      <c r="K57" s="3">
        <f t="shared" si="0"/>
        <v>1.3055816585059188</v>
      </c>
      <c r="L57" s="3">
        <f t="shared" si="1"/>
        <v>1.1315041040384632</v>
      </c>
      <c r="M57" s="3">
        <f t="shared" si="2"/>
        <v>800</v>
      </c>
      <c r="N57" s="3">
        <f t="shared" si="3"/>
        <v>1.379847119737619</v>
      </c>
      <c r="O57" s="3">
        <f t="shared" si="4"/>
        <v>1.2956120092378753</v>
      </c>
      <c r="Q57" s="4" t="s">
        <v>51</v>
      </c>
      <c r="R57" s="3" t="s">
        <v>82</v>
      </c>
      <c r="S57" s="3">
        <v>436</v>
      </c>
      <c r="T57" s="3">
        <v>685.62879670167217</v>
      </c>
      <c r="U57" s="3">
        <v>77556.097754869654</v>
      </c>
      <c r="V57" s="3">
        <v>6500</v>
      </c>
      <c r="AA57" s="3">
        <v>1200</v>
      </c>
    </row>
    <row r="58" spans="1:27" ht="75" x14ac:dyDescent="0.25">
      <c r="A58" s="9" t="s">
        <v>43</v>
      </c>
      <c r="B58" s="7" t="s">
        <v>131</v>
      </c>
      <c r="C58" s="7">
        <v>433</v>
      </c>
      <c r="D58" s="7">
        <v>632.41212114540519</v>
      </c>
      <c r="E58" s="7">
        <v>69025.484240772072</v>
      </c>
      <c r="F58" s="7">
        <v>6500</v>
      </c>
      <c r="G58" s="7">
        <v>576</v>
      </c>
      <c r="H58" s="7">
        <v>56282.317919398767</v>
      </c>
      <c r="I58" s="7">
        <v>5300</v>
      </c>
      <c r="J58" s="7">
        <v>47786.87109375</v>
      </c>
      <c r="K58" s="3">
        <f t="shared" si="0"/>
        <v>1.4444445233787204</v>
      </c>
      <c r="L58" s="3">
        <f t="shared" si="1"/>
        <v>1.1777778421395722</v>
      </c>
      <c r="M58" s="3">
        <f t="shared" si="2"/>
        <v>1200</v>
      </c>
      <c r="N58" s="3">
        <f t="shared" si="3"/>
        <v>1.46053607654828</v>
      </c>
      <c r="O58" s="3">
        <f t="shared" si="4"/>
        <v>1.3302540415704387</v>
      </c>
      <c r="Q58" s="4" t="s">
        <v>49</v>
      </c>
      <c r="R58" s="3" t="s">
        <v>191</v>
      </c>
      <c r="S58" s="3">
        <v>492</v>
      </c>
      <c r="T58" s="3">
        <v>633.34507896374407</v>
      </c>
      <c r="U58" s="3">
        <v>77504.777793361121</v>
      </c>
      <c r="V58" s="3">
        <v>6300</v>
      </c>
      <c r="AA58" s="3">
        <v>1200</v>
      </c>
    </row>
    <row r="59" spans="1:27" ht="45" x14ac:dyDescent="0.25">
      <c r="A59" s="4" t="s">
        <v>31</v>
      </c>
      <c r="B59" s="3" t="s">
        <v>32</v>
      </c>
      <c r="C59" s="3">
        <v>429</v>
      </c>
      <c r="D59" s="3">
        <v>658.40166037055883</v>
      </c>
      <c r="E59" s="3">
        <v>78285.40827849209</v>
      </c>
      <c r="F59" s="3">
        <v>6500</v>
      </c>
      <c r="G59" s="3">
        <v>564</v>
      </c>
      <c r="H59" s="3">
        <v>60219.544829609287</v>
      </c>
      <c r="I59" s="3">
        <v>5000</v>
      </c>
      <c r="J59" s="3">
        <v>54197.58984375</v>
      </c>
      <c r="K59" s="3">
        <f t="shared" si="0"/>
        <v>1.444444457847416</v>
      </c>
      <c r="L59" s="3">
        <f t="shared" si="1"/>
        <v>1.1111111214210889</v>
      </c>
      <c r="M59" s="3">
        <f t="shared" si="2"/>
        <v>1500</v>
      </c>
      <c r="N59" s="3">
        <f t="shared" si="3"/>
        <v>1.5347358050595776</v>
      </c>
      <c r="O59" s="3">
        <f t="shared" si="4"/>
        <v>1.3146853146853146</v>
      </c>
      <c r="Q59" s="4" t="s">
        <v>80</v>
      </c>
      <c r="R59" s="3" t="s">
        <v>81</v>
      </c>
      <c r="S59" s="3">
        <v>412</v>
      </c>
      <c r="T59" s="3">
        <v>619.75055075366367</v>
      </c>
      <c r="U59" s="3">
        <v>77203.9524234688</v>
      </c>
      <c r="V59" s="3">
        <v>7000</v>
      </c>
      <c r="AA59" s="3">
        <v>1200</v>
      </c>
    </row>
    <row r="60" spans="1:27" ht="90" x14ac:dyDescent="0.25">
      <c r="A60" s="4" t="s">
        <v>51</v>
      </c>
      <c r="B60" s="3" t="s">
        <v>56</v>
      </c>
      <c r="C60" s="3">
        <v>405</v>
      </c>
      <c r="D60" s="3">
        <v>600.23459639045302</v>
      </c>
      <c r="E60" s="3">
        <v>99817.783746450761</v>
      </c>
      <c r="F60" s="3">
        <v>6500</v>
      </c>
      <c r="G60" s="3">
        <v>533</v>
      </c>
      <c r="H60" s="3">
        <v>78318.568785676733</v>
      </c>
      <c r="I60" s="3">
        <v>5100</v>
      </c>
      <c r="J60" s="3">
        <v>69104.6171875</v>
      </c>
      <c r="K60" s="3">
        <f t="shared" si="0"/>
        <v>1.4444444931315865</v>
      </c>
      <c r="L60" s="3">
        <f t="shared" si="1"/>
        <v>1.1333333715340137</v>
      </c>
      <c r="M60" s="3">
        <f t="shared" si="2"/>
        <v>1400</v>
      </c>
      <c r="N60" s="3">
        <f t="shared" si="3"/>
        <v>1.482060731828279</v>
      </c>
      <c r="O60" s="3">
        <f t="shared" si="4"/>
        <v>1.3160493827160493</v>
      </c>
      <c r="Q60" s="5" t="s">
        <v>49</v>
      </c>
      <c r="R60" s="6" t="s">
        <v>69</v>
      </c>
      <c r="S60" s="6">
        <v>375</v>
      </c>
      <c r="T60" s="6">
        <v>433.23514690779916</v>
      </c>
      <c r="U60" s="6">
        <v>77059.524112883431</v>
      </c>
      <c r="V60" s="6">
        <v>6200</v>
      </c>
      <c r="AA60" s="3">
        <v>1200</v>
      </c>
    </row>
    <row r="61" spans="1:27" ht="45" x14ac:dyDescent="0.25">
      <c r="A61" s="4" t="s">
        <v>45</v>
      </c>
      <c r="B61" s="3" t="s">
        <v>46</v>
      </c>
      <c r="C61" s="3">
        <v>408</v>
      </c>
      <c r="D61" s="3">
        <v>545.53280430703444</v>
      </c>
      <c r="E61" s="3">
        <v>59772.103239778182</v>
      </c>
      <c r="F61" s="3">
        <v>5800</v>
      </c>
      <c r="G61" s="3">
        <v>535</v>
      </c>
      <c r="H61" s="3">
        <v>48436.014694303005</v>
      </c>
      <c r="I61" s="3">
        <v>4700</v>
      </c>
      <c r="J61" s="3">
        <v>46983.875</v>
      </c>
      <c r="K61" s="3">
        <f t="shared" si="0"/>
        <v>1.2721833446002098</v>
      </c>
      <c r="L61" s="3">
        <f t="shared" si="1"/>
        <v>1.0309071930381009</v>
      </c>
      <c r="M61" s="3">
        <f t="shared" si="2"/>
        <v>1100</v>
      </c>
      <c r="N61" s="3">
        <f t="shared" si="3"/>
        <v>1.3370902066348884</v>
      </c>
      <c r="O61" s="3">
        <f t="shared" si="4"/>
        <v>1.3112745098039216</v>
      </c>
      <c r="Q61" s="5" t="s">
        <v>53</v>
      </c>
      <c r="R61" s="6" t="s">
        <v>96</v>
      </c>
      <c r="S61" s="6">
        <v>436</v>
      </c>
      <c r="T61" s="6">
        <v>711.63737588230208</v>
      </c>
      <c r="U61" s="6">
        <v>76987.128005923558</v>
      </c>
      <c r="V61" s="6">
        <v>6400</v>
      </c>
      <c r="AA61" s="3">
        <v>1200</v>
      </c>
    </row>
    <row r="62" spans="1:27" ht="90" x14ac:dyDescent="0.25">
      <c r="A62" s="4" t="s">
        <v>43</v>
      </c>
      <c r="B62" s="3" t="s">
        <v>46</v>
      </c>
      <c r="C62" s="3">
        <v>408</v>
      </c>
      <c r="D62" s="3">
        <v>564.45852005047959</v>
      </c>
      <c r="E62" s="3">
        <v>83202.040260238879</v>
      </c>
      <c r="F62" s="3">
        <v>6100</v>
      </c>
      <c r="G62" s="3">
        <v>535</v>
      </c>
      <c r="H62" s="3">
        <v>64106.490036577496</v>
      </c>
      <c r="I62" s="3">
        <v>4700</v>
      </c>
      <c r="J62" s="3">
        <v>61378.55859375</v>
      </c>
      <c r="K62" s="3">
        <f t="shared" si="0"/>
        <v>1.3555554605140419</v>
      </c>
      <c r="L62" s="3">
        <f t="shared" si="1"/>
        <v>1.0444443712157372</v>
      </c>
      <c r="M62" s="3">
        <f t="shared" si="2"/>
        <v>1400</v>
      </c>
      <c r="N62" s="3">
        <f t="shared" si="3"/>
        <v>1.3834767648296069</v>
      </c>
      <c r="O62" s="3">
        <f t="shared" si="4"/>
        <v>1.3112745098039216</v>
      </c>
      <c r="Q62" s="4" t="s">
        <v>51</v>
      </c>
      <c r="R62" s="3" t="s">
        <v>72</v>
      </c>
      <c r="S62" s="3">
        <v>434</v>
      </c>
      <c r="T62" s="3">
        <v>616.72319783293153</v>
      </c>
      <c r="U62" s="3">
        <v>76910.506479914882</v>
      </c>
      <c r="V62" s="3">
        <v>6100</v>
      </c>
      <c r="AA62" s="3">
        <v>1200</v>
      </c>
    </row>
    <row r="63" spans="1:27" ht="45" x14ac:dyDescent="0.25">
      <c r="A63" s="9" t="s">
        <v>75</v>
      </c>
      <c r="B63" s="7" t="s">
        <v>76</v>
      </c>
      <c r="C63" s="7">
        <v>545</v>
      </c>
      <c r="D63" s="7">
        <v>750.78352434158114</v>
      </c>
      <c r="E63" s="7">
        <v>66631.975368495245</v>
      </c>
      <c r="F63" s="7">
        <v>6200</v>
      </c>
      <c r="G63" s="7">
        <v>704</v>
      </c>
      <c r="H63" s="7">
        <v>51586.045446576973</v>
      </c>
      <c r="I63" s="7">
        <v>4800</v>
      </c>
      <c r="J63" s="7">
        <v>49296.44921875</v>
      </c>
      <c r="K63" s="3">
        <f t="shared" si="0"/>
        <v>1.3516587183149824</v>
      </c>
      <c r="L63" s="3">
        <f t="shared" si="1"/>
        <v>1.0464454593406318</v>
      </c>
      <c r="M63" s="3">
        <f t="shared" si="2"/>
        <v>1400</v>
      </c>
      <c r="N63" s="3">
        <f t="shared" si="3"/>
        <v>1.3775844483331765</v>
      </c>
      <c r="O63" s="3">
        <f t="shared" si="4"/>
        <v>1.2917431192660551</v>
      </c>
      <c r="Q63" s="5" t="s">
        <v>241</v>
      </c>
      <c r="R63" s="6" t="s">
        <v>242</v>
      </c>
      <c r="S63" s="6">
        <v>404</v>
      </c>
      <c r="T63" s="6">
        <v>550.10239362134712</v>
      </c>
      <c r="U63" s="6">
        <v>76769.36789870658</v>
      </c>
      <c r="V63" s="6">
        <v>6200</v>
      </c>
      <c r="AA63" s="3">
        <v>1200</v>
      </c>
    </row>
    <row r="64" spans="1:27" ht="45" x14ac:dyDescent="0.25">
      <c r="A64" s="4" t="s">
        <v>39</v>
      </c>
      <c r="B64" s="3" t="s">
        <v>40</v>
      </c>
      <c r="C64" s="3">
        <v>457</v>
      </c>
      <c r="D64" s="3">
        <v>617.88463511698592</v>
      </c>
      <c r="E64" s="3">
        <v>76354.657742918207</v>
      </c>
      <c r="F64" s="3">
        <v>6100</v>
      </c>
      <c r="G64" s="3">
        <v>594</v>
      </c>
      <c r="H64" s="3">
        <v>56327.206531660966</v>
      </c>
      <c r="I64" s="3">
        <v>4500</v>
      </c>
      <c r="J64" s="3">
        <v>56327.203125</v>
      </c>
      <c r="K64" s="3">
        <f t="shared" si="0"/>
        <v>1.3555556375393565</v>
      </c>
      <c r="L64" s="3">
        <f t="shared" si="1"/>
        <v>1.0000000604798531</v>
      </c>
      <c r="M64" s="3">
        <f t="shared" si="2"/>
        <v>1600</v>
      </c>
      <c r="N64" s="3">
        <f t="shared" si="3"/>
        <v>1.3520451534288531</v>
      </c>
      <c r="O64" s="3">
        <f t="shared" si="4"/>
        <v>1.2997811816192559</v>
      </c>
      <c r="Q64" s="4" t="s">
        <v>104</v>
      </c>
      <c r="R64" s="3" t="s">
        <v>105</v>
      </c>
      <c r="S64" s="3">
        <v>540</v>
      </c>
      <c r="T64" s="3">
        <v>852.1522472974184</v>
      </c>
      <c r="U64" s="3">
        <v>76666.76391910325</v>
      </c>
      <c r="V64" s="3">
        <v>6700</v>
      </c>
      <c r="AA64" s="3">
        <v>1200</v>
      </c>
    </row>
    <row r="65" spans="1:27" ht="75" x14ac:dyDescent="0.25">
      <c r="A65" s="4" t="s">
        <v>129</v>
      </c>
      <c r="B65" s="3" t="s">
        <v>130</v>
      </c>
      <c r="C65" s="3">
        <v>496</v>
      </c>
      <c r="D65" s="3">
        <v>762.35981727117337</v>
      </c>
      <c r="E65" s="3">
        <v>87045.18614476244</v>
      </c>
      <c r="F65" s="3">
        <v>6500</v>
      </c>
      <c r="G65" s="3">
        <v>718</v>
      </c>
      <c r="H65" s="3">
        <v>60262.051946374013</v>
      </c>
      <c r="I65" s="3">
        <v>4500</v>
      </c>
      <c r="J65" s="3">
        <v>60262.046875</v>
      </c>
      <c r="K65" s="3">
        <f t="shared" si="0"/>
        <v>1.4444445660021805</v>
      </c>
      <c r="L65" s="3">
        <f t="shared" si="1"/>
        <v>1.000000084155356</v>
      </c>
      <c r="M65" s="3">
        <f t="shared" si="2"/>
        <v>2000</v>
      </c>
      <c r="N65" s="3">
        <f t="shared" si="3"/>
        <v>1.5370157606273656</v>
      </c>
      <c r="O65" s="3">
        <f t="shared" si="4"/>
        <v>1.4475806451612903</v>
      </c>
      <c r="Q65" s="4" t="s">
        <v>49</v>
      </c>
      <c r="R65" s="3" t="s">
        <v>90</v>
      </c>
      <c r="S65" s="3">
        <v>433</v>
      </c>
      <c r="T65" s="3">
        <v>670.0160332111036</v>
      </c>
      <c r="U65" s="3">
        <v>76637.314339583711</v>
      </c>
      <c r="V65" s="3">
        <v>6900</v>
      </c>
      <c r="AA65" s="3">
        <v>1200</v>
      </c>
    </row>
    <row r="66" spans="1:27" ht="45" x14ac:dyDescent="0.25">
      <c r="A66" s="5" t="s">
        <v>241</v>
      </c>
      <c r="B66" s="6" t="s">
        <v>242</v>
      </c>
      <c r="C66" s="6">
        <v>404</v>
      </c>
      <c r="D66" s="6">
        <v>550.10239362134712</v>
      </c>
      <c r="E66" s="6">
        <v>76769.36789870658</v>
      </c>
      <c r="F66" s="6">
        <v>6200</v>
      </c>
      <c r="G66" s="6">
        <v>516</v>
      </c>
      <c r="H66" s="6">
        <v>61910.780563473068</v>
      </c>
      <c r="I66" s="6">
        <v>5000</v>
      </c>
      <c r="J66" s="6">
        <v>56957.91796875</v>
      </c>
      <c r="K66" s="3">
        <f t="shared" si="0"/>
        <v>1.3478260904976573</v>
      </c>
      <c r="L66" s="3">
        <f t="shared" si="1"/>
        <v>1.0869565245948853</v>
      </c>
      <c r="M66" s="3">
        <f t="shared" si="2"/>
        <v>1200</v>
      </c>
      <c r="N66" s="3">
        <f t="shared" si="3"/>
        <v>1.3616395881716512</v>
      </c>
      <c r="O66" s="3">
        <f t="shared" si="4"/>
        <v>1.2772277227722773</v>
      </c>
      <c r="Q66" s="4" t="s">
        <v>39</v>
      </c>
      <c r="R66" s="3" t="s">
        <v>40</v>
      </c>
      <c r="S66" s="3">
        <v>457</v>
      </c>
      <c r="T66" s="3">
        <v>617.88463511698592</v>
      </c>
      <c r="U66" s="3">
        <v>76354.657742918207</v>
      </c>
      <c r="V66" s="3">
        <v>6100</v>
      </c>
      <c r="AA66" s="3">
        <v>1200</v>
      </c>
    </row>
    <row r="67" spans="1:27" ht="90" x14ac:dyDescent="0.25">
      <c r="A67" s="4" t="s">
        <v>49</v>
      </c>
      <c r="B67" s="3" t="s">
        <v>90</v>
      </c>
      <c r="C67" s="3">
        <v>433</v>
      </c>
      <c r="D67" s="3">
        <v>670.0160332111036</v>
      </c>
      <c r="E67" s="3">
        <v>76637.314339583711</v>
      </c>
      <c r="F67" s="3">
        <v>6900</v>
      </c>
      <c r="G67" s="3">
        <v>547</v>
      </c>
      <c r="H67" s="3">
        <v>61087.714328653674</v>
      </c>
      <c r="I67" s="3">
        <v>5500</v>
      </c>
      <c r="J67" s="3">
        <v>55534.296875</v>
      </c>
      <c r="K67" s="3">
        <f t="shared" ref="K67:K130" si="5">E67/J67</f>
        <v>1.3799997236317527</v>
      </c>
      <c r="L67" s="3">
        <f t="shared" ref="L67:L130" si="6">H67/J67</f>
        <v>1.0999997797064693</v>
      </c>
      <c r="M67" s="3">
        <f t="shared" ref="M67:M130" si="7">F67-I67</f>
        <v>1400</v>
      </c>
      <c r="N67" s="3">
        <f t="shared" ref="N67:N130" si="8">D67/C67</f>
        <v>1.5473811390556664</v>
      </c>
      <c r="O67" s="3">
        <f t="shared" ref="O67:O130" si="9">G67/C67</f>
        <v>1.2632794457274827</v>
      </c>
      <c r="Q67" s="4" t="s">
        <v>51</v>
      </c>
      <c r="R67" s="3" t="s">
        <v>85</v>
      </c>
      <c r="S67" s="3">
        <v>455</v>
      </c>
      <c r="T67" s="3">
        <v>637.45770934662551</v>
      </c>
      <c r="U67" s="3">
        <v>76265.90343615794</v>
      </c>
      <c r="V67" s="3">
        <v>6200</v>
      </c>
      <c r="AA67" s="3">
        <v>1200</v>
      </c>
    </row>
    <row r="68" spans="1:27" ht="75" x14ac:dyDescent="0.25">
      <c r="A68" s="4" t="s">
        <v>43</v>
      </c>
      <c r="B68" s="3" t="s">
        <v>55</v>
      </c>
      <c r="C68" s="3">
        <v>331</v>
      </c>
      <c r="D68" s="3">
        <v>465.48883148465649</v>
      </c>
      <c r="E68" s="3">
        <v>63019.615253975484</v>
      </c>
      <c r="F68" s="3">
        <v>6400</v>
      </c>
      <c r="G68" s="3">
        <v>411</v>
      </c>
      <c r="H68" s="3">
        <v>40371.941022078041</v>
      </c>
      <c r="I68" s="3">
        <v>4100</v>
      </c>
      <c r="J68" s="3">
        <v>44995.6640625</v>
      </c>
      <c r="K68" s="3">
        <f t="shared" si="5"/>
        <v>1.4005708453694516</v>
      </c>
      <c r="L68" s="3">
        <f t="shared" si="6"/>
        <v>0.89724069781480498</v>
      </c>
      <c r="M68" s="3">
        <f t="shared" si="7"/>
        <v>2300</v>
      </c>
      <c r="N68" s="3">
        <f t="shared" si="8"/>
        <v>1.406310669137935</v>
      </c>
      <c r="O68" s="3">
        <f t="shared" si="9"/>
        <v>1.2416918429003021</v>
      </c>
      <c r="Q68" s="5" t="s">
        <v>33</v>
      </c>
      <c r="R68" s="6" t="s">
        <v>220</v>
      </c>
      <c r="S68" s="6">
        <v>351</v>
      </c>
      <c r="T68" s="6">
        <v>383.00000000002524</v>
      </c>
      <c r="U68" s="6">
        <v>76234.212841934248</v>
      </c>
      <c r="V68" s="6">
        <v>6100</v>
      </c>
      <c r="AA68" s="3">
        <v>1200</v>
      </c>
    </row>
    <row r="69" spans="1:27" ht="90" x14ac:dyDescent="0.25">
      <c r="A69" s="9" t="s">
        <v>25</v>
      </c>
      <c r="B69" s="7" t="s">
        <v>83</v>
      </c>
      <c r="C69" s="7">
        <v>403</v>
      </c>
      <c r="D69" s="7">
        <v>598.99699928449331</v>
      </c>
      <c r="E69" s="7">
        <v>68233.509661692486</v>
      </c>
      <c r="F69" s="7">
        <v>6500</v>
      </c>
      <c r="G69" s="7">
        <v>521</v>
      </c>
      <c r="H69" s="7">
        <v>55636.554031841566</v>
      </c>
      <c r="I69" s="7">
        <v>5300</v>
      </c>
      <c r="J69" s="7">
        <v>47238.5703125</v>
      </c>
      <c r="K69" s="3">
        <f t="shared" si="5"/>
        <v>1.444444851110088</v>
      </c>
      <c r="L69" s="3">
        <f t="shared" si="6"/>
        <v>1.1777781093666873</v>
      </c>
      <c r="M69" s="3">
        <f t="shared" si="7"/>
        <v>1200</v>
      </c>
      <c r="N69" s="3">
        <f t="shared" si="8"/>
        <v>1.486344911375914</v>
      </c>
      <c r="O69" s="3">
        <f t="shared" si="9"/>
        <v>1.2928039702233252</v>
      </c>
      <c r="Q69" s="4" t="s">
        <v>51</v>
      </c>
      <c r="R69" s="3" t="s">
        <v>163</v>
      </c>
      <c r="S69" s="3">
        <v>433</v>
      </c>
      <c r="T69" s="3">
        <v>671.42498991635011</v>
      </c>
      <c r="U69" s="3">
        <v>76030.586856050286</v>
      </c>
      <c r="V69" s="3">
        <v>6400</v>
      </c>
      <c r="AA69" s="3">
        <v>1200</v>
      </c>
    </row>
    <row r="70" spans="1:27" ht="45" x14ac:dyDescent="0.25">
      <c r="A70" s="5" t="s">
        <v>37</v>
      </c>
      <c r="B70" s="6" t="s">
        <v>38</v>
      </c>
      <c r="C70" s="6">
        <v>417</v>
      </c>
      <c r="D70" s="6">
        <v>613.84816455600969</v>
      </c>
      <c r="E70" s="6">
        <v>74857.089986444262</v>
      </c>
      <c r="F70" s="6">
        <v>6200</v>
      </c>
      <c r="G70" s="6">
        <v>600</v>
      </c>
      <c r="H70" s="6">
        <v>49502.269184584111</v>
      </c>
      <c r="I70" s="6">
        <v>4100</v>
      </c>
      <c r="J70" s="6">
        <v>58945.65625</v>
      </c>
      <c r="K70" s="3">
        <f t="shared" si="5"/>
        <v>1.2699339484653589</v>
      </c>
      <c r="L70" s="3">
        <f t="shared" si="6"/>
        <v>0.83979503043676962</v>
      </c>
      <c r="M70" s="3">
        <f t="shared" si="7"/>
        <v>2100</v>
      </c>
      <c r="N70" s="3">
        <f t="shared" si="8"/>
        <v>1.4720579485755627</v>
      </c>
      <c r="O70" s="3">
        <f t="shared" si="9"/>
        <v>1.4388489208633093</v>
      </c>
      <c r="Q70" s="4" t="s">
        <v>25</v>
      </c>
      <c r="R70" s="3" t="s">
        <v>83</v>
      </c>
      <c r="S70" s="3">
        <v>407</v>
      </c>
      <c r="T70" s="3">
        <v>621.27374719176794</v>
      </c>
      <c r="U70" s="3">
        <v>75723.693334794545</v>
      </c>
      <c r="V70" s="3">
        <v>6500</v>
      </c>
      <c r="AA70" s="3">
        <v>1200</v>
      </c>
    </row>
    <row r="71" spans="1:27" ht="90" x14ac:dyDescent="0.25">
      <c r="A71" s="5" t="s">
        <v>27</v>
      </c>
      <c r="B71" s="6" t="s">
        <v>29</v>
      </c>
      <c r="C71" s="6">
        <v>454</v>
      </c>
      <c r="D71" s="6">
        <v>629.9940467999146</v>
      </c>
      <c r="E71" s="6">
        <v>82792.091161192249</v>
      </c>
      <c r="F71" s="6">
        <v>6400</v>
      </c>
      <c r="G71" s="6">
        <v>577</v>
      </c>
      <c r="H71" s="6">
        <v>60800.441946500563</v>
      </c>
      <c r="I71" s="6">
        <v>4700</v>
      </c>
      <c r="J71" s="6">
        <v>62740.89453125</v>
      </c>
      <c r="K71" s="3">
        <f t="shared" si="5"/>
        <v>1.3195873565359375</v>
      </c>
      <c r="L71" s="3">
        <f t="shared" si="6"/>
        <v>0.96907196495607928</v>
      </c>
      <c r="M71" s="3">
        <f t="shared" si="7"/>
        <v>1700</v>
      </c>
      <c r="N71" s="3">
        <f t="shared" si="8"/>
        <v>1.3876520854623671</v>
      </c>
      <c r="O71" s="3">
        <f t="shared" si="9"/>
        <v>1.2709251101321586</v>
      </c>
      <c r="Q71" s="4" t="s">
        <v>51</v>
      </c>
      <c r="R71" s="3" t="s">
        <v>70</v>
      </c>
      <c r="S71" s="3">
        <v>417</v>
      </c>
      <c r="T71" s="3">
        <v>657.16406326459912</v>
      </c>
      <c r="U71" s="3">
        <v>75690.408034453867</v>
      </c>
      <c r="V71" s="3">
        <v>6500</v>
      </c>
      <c r="AA71" s="3">
        <v>1300</v>
      </c>
    </row>
    <row r="72" spans="1:27" ht="75" x14ac:dyDescent="0.25">
      <c r="A72" s="5" t="s">
        <v>149</v>
      </c>
      <c r="B72" s="6" t="s">
        <v>85</v>
      </c>
      <c r="C72" s="6">
        <v>572</v>
      </c>
      <c r="D72" s="6">
        <v>823.09727524058007</v>
      </c>
      <c r="E72" s="6">
        <v>97460.679267940446</v>
      </c>
      <c r="F72" s="6">
        <v>6600</v>
      </c>
      <c r="G72" s="6">
        <v>738</v>
      </c>
      <c r="H72" s="6">
        <v>76787.201847468241</v>
      </c>
      <c r="I72" s="6">
        <v>5200</v>
      </c>
      <c r="J72" s="6">
        <v>73833.8515625</v>
      </c>
      <c r="K72" s="3">
        <f t="shared" si="5"/>
        <v>1.3199999350628546</v>
      </c>
      <c r="L72" s="3">
        <f t="shared" si="6"/>
        <v>1.0399999488374008</v>
      </c>
      <c r="M72" s="3">
        <f t="shared" si="7"/>
        <v>1400</v>
      </c>
      <c r="N72" s="3">
        <f t="shared" si="8"/>
        <v>1.4389812504205945</v>
      </c>
      <c r="O72" s="3">
        <f t="shared" si="9"/>
        <v>1.2902097902097902</v>
      </c>
      <c r="Q72" s="5" t="s">
        <v>49</v>
      </c>
      <c r="R72" s="6" t="s">
        <v>103</v>
      </c>
      <c r="S72" s="6">
        <v>427</v>
      </c>
      <c r="T72" s="6">
        <v>547.77951905323823</v>
      </c>
      <c r="U72" s="6">
        <v>75643.775162537859</v>
      </c>
      <c r="V72" s="6">
        <v>7000</v>
      </c>
      <c r="AA72" s="3">
        <v>1300</v>
      </c>
    </row>
    <row r="73" spans="1:27" ht="75" x14ac:dyDescent="0.25">
      <c r="A73" s="5" t="s">
        <v>43</v>
      </c>
      <c r="B73" s="6" t="s">
        <v>150</v>
      </c>
      <c r="C73" s="6">
        <v>361</v>
      </c>
      <c r="D73" s="6">
        <v>445.97287712144583</v>
      </c>
      <c r="E73" s="6">
        <v>75252.4737110305</v>
      </c>
      <c r="F73" s="6">
        <v>5900</v>
      </c>
      <c r="G73" s="6">
        <v>430</v>
      </c>
      <c r="H73" s="6">
        <v>45916.763620289799</v>
      </c>
      <c r="I73" s="6">
        <v>3600</v>
      </c>
      <c r="J73" s="6">
        <v>56874.17578125</v>
      </c>
      <c r="K73" s="3">
        <f t="shared" si="5"/>
        <v>1.32313959151632</v>
      </c>
      <c r="L73" s="3">
        <f t="shared" si="6"/>
        <v>0.80733941177266988</v>
      </c>
      <c r="M73" s="3">
        <f t="shared" si="7"/>
        <v>2300</v>
      </c>
      <c r="N73" s="3">
        <f t="shared" si="8"/>
        <v>1.2353819310843375</v>
      </c>
      <c r="O73" s="3">
        <f t="shared" si="9"/>
        <v>1.1911357340720221</v>
      </c>
      <c r="Q73" s="4" t="s">
        <v>53</v>
      </c>
      <c r="R73" s="3" t="s">
        <v>158</v>
      </c>
      <c r="S73" s="3">
        <v>434</v>
      </c>
      <c r="T73" s="3">
        <v>706.76314728036846</v>
      </c>
      <c r="U73" s="3">
        <v>75470.571756586069</v>
      </c>
      <c r="V73" s="3">
        <v>6400</v>
      </c>
      <c r="AA73" s="3">
        <v>1300</v>
      </c>
    </row>
    <row r="74" spans="1:27" ht="75" x14ac:dyDescent="0.25">
      <c r="A74" s="5" t="s">
        <v>122</v>
      </c>
      <c r="B74" s="6" t="s">
        <v>123</v>
      </c>
      <c r="C74" s="6">
        <v>407</v>
      </c>
      <c r="D74" s="6">
        <v>616.58991814459739</v>
      </c>
      <c r="E74" s="6">
        <v>82445.59429822606</v>
      </c>
      <c r="F74" s="6">
        <v>6400</v>
      </c>
      <c r="G74" s="6">
        <v>564</v>
      </c>
      <c r="H74" s="6">
        <v>61834.195723669553</v>
      </c>
      <c r="I74" s="6">
        <v>4800</v>
      </c>
      <c r="J74" s="6">
        <v>66987.0546875</v>
      </c>
      <c r="K74" s="3">
        <f t="shared" si="5"/>
        <v>1.230769059527119</v>
      </c>
      <c r="L74" s="3">
        <f t="shared" si="6"/>
        <v>0.92307679464533932</v>
      </c>
      <c r="M74" s="3">
        <f t="shared" si="7"/>
        <v>1600</v>
      </c>
      <c r="N74" s="3">
        <f t="shared" si="8"/>
        <v>1.5149629438442196</v>
      </c>
      <c r="O74" s="3">
        <f t="shared" si="9"/>
        <v>1.3857493857493857</v>
      </c>
      <c r="Q74" s="4" t="s">
        <v>49</v>
      </c>
      <c r="R74" s="3" t="s">
        <v>167</v>
      </c>
      <c r="S74" s="3">
        <v>511</v>
      </c>
      <c r="T74" s="3">
        <v>856.41719732411036</v>
      </c>
      <c r="U74" s="3">
        <v>75373.536845599243</v>
      </c>
      <c r="V74" s="3">
        <v>6500</v>
      </c>
      <c r="AA74" s="3">
        <v>1300</v>
      </c>
    </row>
    <row r="75" spans="1:27" ht="75" x14ac:dyDescent="0.25">
      <c r="A75" s="9" t="s">
        <v>145</v>
      </c>
      <c r="B75" s="7" t="s">
        <v>146</v>
      </c>
      <c r="C75" s="7">
        <v>454</v>
      </c>
      <c r="D75" s="7">
        <v>730.96293069074966</v>
      </c>
      <c r="E75" s="7">
        <v>74710.623078036297</v>
      </c>
      <c r="F75" s="7">
        <v>6700</v>
      </c>
      <c r="G75" s="7">
        <v>632</v>
      </c>
      <c r="H75" s="7">
        <v>54639.112400354912</v>
      </c>
      <c r="I75" s="7">
        <v>4900</v>
      </c>
      <c r="J75" s="7">
        <v>61329.6171875</v>
      </c>
      <c r="K75" s="3">
        <f t="shared" si="5"/>
        <v>1.2181817937918511</v>
      </c>
      <c r="L75" s="3">
        <f t="shared" si="6"/>
        <v>0.89090907307165246</v>
      </c>
      <c r="M75" s="3">
        <f t="shared" si="7"/>
        <v>1800</v>
      </c>
      <c r="N75" s="3">
        <f t="shared" si="8"/>
        <v>1.6100505081294045</v>
      </c>
      <c r="O75" s="3">
        <f t="shared" si="9"/>
        <v>1.3920704845814977</v>
      </c>
      <c r="Q75" s="5" t="s">
        <v>43</v>
      </c>
      <c r="R75" s="6" t="s">
        <v>150</v>
      </c>
      <c r="S75" s="6">
        <v>361</v>
      </c>
      <c r="T75" s="6">
        <v>445.97287712144583</v>
      </c>
      <c r="U75" s="6">
        <v>75252.4737110305</v>
      </c>
      <c r="V75" s="6">
        <v>5900</v>
      </c>
      <c r="AA75" s="3">
        <v>1300</v>
      </c>
    </row>
    <row r="76" spans="1:27" ht="45" x14ac:dyDescent="0.25">
      <c r="A76" s="3" t="s">
        <v>73</v>
      </c>
      <c r="B76" s="3" t="s">
        <v>74</v>
      </c>
      <c r="C76" s="3">
        <v>305</v>
      </c>
      <c r="D76" s="3">
        <v>393.44163996232584</v>
      </c>
      <c r="E76" s="3">
        <v>70448.778721686147</v>
      </c>
      <c r="F76" s="3">
        <v>6300</v>
      </c>
      <c r="G76" s="3">
        <v>364</v>
      </c>
      <c r="H76" s="3">
        <v>55911.729144195349</v>
      </c>
      <c r="I76" s="3">
        <v>5000</v>
      </c>
      <c r="J76" s="3">
        <v>51279.04296875</v>
      </c>
      <c r="K76" s="3">
        <f t="shared" si="5"/>
        <v>1.3738317769428416</v>
      </c>
      <c r="L76" s="3">
        <f t="shared" si="6"/>
        <v>1.0903426801133664</v>
      </c>
      <c r="M76" s="3">
        <f t="shared" si="7"/>
        <v>1300</v>
      </c>
      <c r="N76" s="3">
        <f t="shared" si="8"/>
        <v>1.2899725900404126</v>
      </c>
      <c r="O76" s="3">
        <f t="shared" si="9"/>
        <v>1.1934426229508197</v>
      </c>
      <c r="Q76" s="4" t="s">
        <v>25</v>
      </c>
      <c r="R76" s="3" t="s">
        <v>151</v>
      </c>
      <c r="S76" s="3">
        <v>431.70001220703125</v>
      </c>
      <c r="T76" s="3">
        <v>705.43035039702727</v>
      </c>
      <c r="U76" s="3">
        <v>75162.646787971375</v>
      </c>
      <c r="V76" s="3">
        <v>6500</v>
      </c>
      <c r="AA76" s="3">
        <v>1300</v>
      </c>
    </row>
    <row r="77" spans="1:27" ht="75" x14ac:dyDescent="0.25">
      <c r="A77" s="5" t="s">
        <v>49</v>
      </c>
      <c r="B77" s="6" t="s">
        <v>69</v>
      </c>
      <c r="C77" s="6">
        <v>375</v>
      </c>
      <c r="D77" s="6">
        <v>433.23514690779916</v>
      </c>
      <c r="E77" s="6">
        <v>77059.524112883431</v>
      </c>
      <c r="F77" s="6">
        <v>6200</v>
      </c>
      <c r="G77" s="6">
        <v>416</v>
      </c>
      <c r="H77" s="6">
        <v>58416.09085976646</v>
      </c>
      <c r="I77" s="6">
        <v>4700</v>
      </c>
      <c r="J77" s="6">
        <v>62144.78125</v>
      </c>
      <c r="K77" s="3">
        <f t="shared" si="5"/>
        <v>1.2399999253820437</v>
      </c>
      <c r="L77" s="3">
        <f t="shared" si="6"/>
        <v>0.93999994343477489</v>
      </c>
      <c r="M77" s="3">
        <f t="shared" si="7"/>
        <v>1500</v>
      </c>
      <c r="N77" s="3">
        <f t="shared" si="8"/>
        <v>1.1552937250874644</v>
      </c>
      <c r="O77" s="3">
        <f t="shared" si="9"/>
        <v>1.1093333333333333</v>
      </c>
      <c r="Q77" s="5" t="s">
        <v>205</v>
      </c>
      <c r="R77" s="6" t="s">
        <v>30</v>
      </c>
      <c r="S77" s="6">
        <v>436</v>
      </c>
      <c r="T77" s="6">
        <v>662.13349164391423</v>
      </c>
      <c r="U77" s="6">
        <v>75117.886745253025</v>
      </c>
      <c r="V77" s="6">
        <v>6900</v>
      </c>
      <c r="AA77" s="3">
        <v>1300</v>
      </c>
    </row>
    <row r="78" spans="1:27" ht="30" x14ac:dyDescent="0.25">
      <c r="A78" s="4" t="s">
        <v>107</v>
      </c>
      <c r="B78" s="3" t="s">
        <v>108</v>
      </c>
      <c r="C78" s="3">
        <v>521</v>
      </c>
      <c r="D78" s="3">
        <v>830.33245832157525</v>
      </c>
      <c r="E78" s="3">
        <v>82589.561940984233</v>
      </c>
      <c r="F78" s="3">
        <v>7000</v>
      </c>
      <c r="G78" s="3">
        <v>674</v>
      </c>
      <c r="H78" s="3">
        <v>58992.544243560158</v>
      </c>
      <c r="I78" s="3">
        <v>5000</v>
      </c>
      <c r="J78" s="3">
        <v>64891.80078125</v>
      </c>
      <c r="K78" s="3">
        <f t="shared" si="5"/>
        <v>1.2727272312783138</v>
      </c>
      <c r="L78" s="3">
        <f t="shared" si="6"/>
        <v>0.90909087948450973</v>
      </c>
      <c r="M78" s="3">
        <f t="shared" si="7"/>
        <v>2000</v>
      </c>
      <c r="N78" s="3">
        <f t="shared" si="8"/>
        <v>1.5937283269128124</v>
      </c>
      <c r="O78" s="3">
        <f t="shared" si="9"/>
        <v>1.2936660268714011</v>
      </c>
      <c r="Q78" s="5" t="s">
        <v>37</v>
      </c>
      <c r="R78" s="6" t="s">
        <v>38</v>
      </c>
      <c r="S78" s="6">
        <v>417</v>
      </c>
      <c r="T78" s="6">
        <v>613.84816455600969</v>
      </c>
      <c r="U78" s="6">
        <v>74857.089986444262</v>
      </c>
      <c r="V78" s="6">
        <v>6200</v>
      </c>
      <c r="AA78" s="3">
        <v>1300</v>
      </c>
    </row>
    <row r="79" spans="1:27" ht="45" x14ac:dyDescent="0.25">
      <c r="A79" s="4" t="s">
        <v>77</v>
      </c>
      <c r="B79" s="3" t="s">
        <v>78</v>
      </c>
      <c r="C79" s="3">
        <v>509</v>
      </c>
      <c r="D79" s="3">
        <v>717.73016163471902</v>
      </c>
      <c r="E79" s="3">
        <v>87633.284757827729</v>
      </c>
      <c r="F79" s="3">
        <v>6400</v>
      </c>
      <c r="G79" s="3">
        <v>651</v>
      </c>
      <c r="H79" s="3">
        <v>68463.50371705291</v>
      </c>
      <c r="I79" s="3">
        <v>5000</v>
      </c>
      <c r="J79" s="3">
        <v>67778.8671875</v>
      </c>
      <c r="K79" s="3">
        <f t="shared" si="5"/>
        <v>1.2929293213975306</v>
      </c>
      <c r="L79" s="3">
        <f t="shared" si="6"/>
        <v>1.0101010323418207</v>
      </c>
      <c r="M79" s="3">
        <f t="shared" si="7"/>
        <v>1400</v>
      </c>
      <c r="N79" s="3">
        <f t="shared" si="8"/>
        <v>1.410078903015165</v>
      </c>
      <c r="O79" s="3">
        <f t="shared" si="9"/>
        <v>1.2789783889980353</v>
      </c>
      <c r="Q79" s="9" t="s">
        <v>145</v>
      </c>
      <c r="R79" s="7" t="s">
        <v>146</v>
      </c>
      <c r="S79" s="7">
        <v>454</v>
      </c>
      <c r="T79" s="7">
        <v>730.96293069074966</v>
      </c>
      <c r="U79" s="7">
        <v>74710.623078036297</v>
      </c>
      <c r="V79" s="7">
        <v>6700</v>
      </c>
      <c r="AA79" s="3">
        <v>1300</v>
      </c>
    </row>
    <row r="80" spans="1:27" ht="45" x14ac:dyDescent="0.25">
      <c r="A80" s="4" t="s">
        <v>27</v>
      </c>
      <c r="B80" s="3" t="s">
        <v>28</v>
      </c>
      <c r="C80" s="3">
        <v>454</v>
      </c>
      <c r="D80" s="3">
        <v>682.01120516117464</v>
      </c>
      <c r="E80" s="3">
        <v>85939.797840184954</v>
      </c>
      <c r="F80" s="3">
        <v>6000</v>
      </c>
      <c r="G80" s="3">
        <v>597</v>
      </c>
      <c r="H80" s="3">
        <v>85939.797840184954</v>
      </c>
      <c r="I80" s="3">
        <v>6000</v>
      </c>
      <c r="J80" s="3">
        <v>65887.171875</v>
      </c>
      <c r="K80" s="3">
        <f t="shared" si="5"/>
        <v>1.3043479541545424</v>
      </c>
      <c r="L80" s="3">
        <f t="shared" si="6"/>
        <v>1.3043479541545424</v>
      </c>
      <c r="M80" s="3">
        <f t="shared" si="7"/>
        <v>0</v>
      </c>
      <c r="N80" s="3">
        <f t="shared" si="8"/>
        <v>1.5022273241435564</v>
      </c>
      <c r="O80" s="3">
        <f t="shared" si="9"/>
        <v>1.3149779735682818</v>
      </c>
      <c r="Q80" s="5" t="s">
        <v>208</v>
      </c>
      <c r="R80" s="6" t="s">
        <v>85</v>
      </c>
      <c r="S80" s="6">
        <v>582</v>
      </c>
      <c r="T80" s="6">
        <v>1119.5493820066181</v>
      </c>
      <c r="U80" s="6">
        <v>74709.110277018539</v>
      </c>
      <c r="V80" s="6">
        <v>7000</v>
      </c>
      <c r="AA80" s="3">
        <v>1300</v>
      </c>
    </row>
    <row r="81" spans="1:27" ht="45" x14ac:dyDescent="0.25">
      <c r="A81" s="9" t="s">
        <v>27</v>
      </c>
      <c r="B81" s="7" t="s">
        <v>243</v>
      </c>
      <c r="C81" s="7">
        <v>454</v>
      </c>
      <c r="D81" s="7">
        <v>599.30163857211426</v>
      </c>
      <c r="E81" s="7">
        <v>81620.971125857555</v>
      </c>
      <c r="F81" s="7">
        <v>6100</v>
      </c>
      <c r="G81" s="7">
        <v>580</v>
      </c>
      <c r="H81" s="7">
        <v>56198.045693213404</v>
      </c>
      <c r="I81" s="7">
        <v>4200</v>
      </c>
      <c r="J81" s="7">
        <v>61550.23828125</v>
      </c>
      <c r="K81" s="3">
        <f t="shared" si="5"/>
        <v>1.326087004779666</v>
      </c>
      <c r="L81" s="3">
        <f t="shared" si="6"/>
        <v>0.91304351148763907</v>
      </c>
      <c r="M81" s="3">
        <f t="shared" si="7"/>
        <v>1900</v>
      </c>
      <c r="N81" s="3">
        <f t="shared" si="8"/>
        <v>1.3200476620531152</v>
      </c>
      <c r="O81" s="3">
        <f t="shared" si="9"/>
        <v>1.277533039647577</v>
      </c>
      <c r="Q81" s="4" t="s">
        <v>88</v>
      </c>
      <c r="R81" s="3" t="s">
        <v>89</v>
      </c>
      <c r="S81" s="3">
        <v>572</v>
      </c>
      <c r="T81" s="3">
        <v>845.71674234642796</v>
      </c>
      <c r="U81" s="3">
        <v>74578.621923366722</v>
      </c>
      <c r="V81" s="3">
        <v>6600</v>
      </c>
      <c r="AA81" s="3">
        <v>1300</v>
      </c>
    </row>
    <row r="82" spans="1:27" ht="45" x14ac:dyDescent="0.25">
      <c r="A82" s="4" t="s">
        <v>61</v>
      </c>
      <c r="B82" s="3" t="s">
        <v>124</v>
      </c>
      <c r="C82" s="3">
        <v>302</v>
      </c>
      <c r="D82" s="3">
        <v>382.62694525178574</v>
      </c>
      <c r="E82" s="3">
        <v>71183.411309571689</v>
      </c>
      <c r="F82" s="3">
        <v>6400</v>
      </c>
      <c r="G82" s="3">
        <v>355</v>
      </c>
      <c r="H82" s="3">
        <v>48938.595275330525</v>
      </c>
      <c r="I82" s="3">
        <v>4400</v>
      </c>
      <c r="J82" s="3">
        <v>51293.92578125</v>
      </c>
      <c r="K82" s="3">
        <f t="shared" si="5"/>
        <v>1.3877551820296059</v>
      </c>
      <c r="L82" s="3">
        <f t="shared" si="6"/>
        <v>0.95408168764535384</v>
      </c>
      <c r="M82" s="3">
        <f t="shared" si="7"/>
        <v>2000</v>
      </c>
      <c r="N82" s="3">
        <f t="shared" si="8"/>
        <v>1.2669766399065754</v>
      </c>
      <c r="O82" s="3">
        <f t="shared" si="9"/>
        <v>1.1754966887417218</v>
      </c>
      <c r="Q82" s="5" t="s">
        <v>136</v>
      </c>
      <c r="R82" s="6" t="s">
        <v>137</v>
      </c>
      <c r="S82" s="6">
        <v>409</v>
      </c>
      <c r="T82" s="6">
        <v>587.49686617680629</v>
      </c>
      <c r="U82" s="6">
        <v>74458.717171793862</v>
      </c>
      <c r="V82" s="6">
        <v>5800</v>
      </c>
      <c r="AA82" s="3">
        <v>1300</v>
      </c>
    </row>
    <row r="83" spans="1:27" ht="75" x14ac:dyDescent="0.25">
      <c r="A83" s="9" t="s">
        <v>143</v>
      </c>
      <c r="B83" s="7" t="s">
        <v>144</v>
      </c>
      <c r="C83" s="7">
        <v>532</v>
      </c>
      <c r="D83" s="7">
        <v>775.34506690601199</v>
      </c>
      <c r="E83" s="7">
        <v>79007.406492612557</v>
      </c>
      <c r="F83" s="7">
        <v>6600</v>
      </c>
      <c r="G83" s="7">
        <v>673</v>
      </c>
      <c r="H83" s="7">
        <v>63445.341577401006</v>
      </c>
      <c r="I83" s="7">
        <v>5300</v>
      </c>
      <c r="J83" s="7">
        <v>63445.34375</v>
      </c>
      <c r="K83" s="3">
        <f t="shared" si="5"/>
        <v>1.2452829762249111</v>
      </c>
      <c r="L83" s="3">
        <f t="shared" si="6"/>
        <v>0.99999996575636818</v>
      </c>
      <c r="M83" s="3">
        <f t="shared" si="7"/>
        <v>1300</v>
      </c>
      <c r="N83" s="3">
        <f t="shared" si="8"/>
        <v>1.457415539297015</v>
      </c>
      <c r="O83" s="3">
        <f t="shared" si="9"/>
        <v>1.2650375939849625</v>
      </c>
      <c r="Q83" s="4" t="s">
        <v>49</v>
      </c>
      <c r="R83" s="3" t="s">
        <v>95</v>
      </c>
      <c r="S83" s="3">
        <v>534</v>
      </c>
      <c r="T83" s="3">
        <v>866.31797417178791</v>
      </c>
      <c r="U83" s="3">
        <v>73861.840111101526</v>
      </c>
      <c r="V83" s="3">
        <v>7000</v>
      </c>
      <c r="AA83" s="3">
        <v>1300</v>
      </c>
    </row>
    <row r="84" spans="1:27" ht="45" x14ac:dyDescent="0.25">
      <c r="A84" s="5" t="s">
        <v>59</v>
      </c>
      <c r="B84" s="6" t="s">
        <v>60</v>
      </c>
      <c r="C84" s="6">
        <v>455</v>
      </c>
      <c r="D84" s="6">
        <v>501.74090671153749</v>
      </c>
      <c r="E84" s="6">
        <v>92651.539954672844</v>
      </c>
      <c r="F84" s="6">
        <v>5400</v>
      </c>
      <c r="G84" s="6">
        <v>519</v>
      </c>
      <c r="H84" s="6">
        <v>66915.001078374815</v>
      </c>
      <c r="I84" s="6">
        <v>3900</v>
      </c>
      <c r="J84" s="6">
        <v>72920.1953125</v>
      </c>
      <c r="K84" s="3">
        <f t="shared" si="5"/>
        <v>1.2705882034135267</v>
      </c>
      <c r="L84" s="3">
        <f t="shared" si="6"/>
        <v>0.91764703579865792</v>
      </c>
      <c r="M84" s="3">
        <f t="shared" si="7"/>
        <v>1500</v>
      </c>
      <c r="N84" s="3">
        <f t="shared" si="8"/>
        <v>1.1027272674978845</v>
      </c>
      <c r="O84" s="3">
        <f t="shared" si="9"/>
        <v>1.1406593406593406</v>
      </c>
      <c r="Q84" s="4" t="s">
        <v>188</v>
      </c>
      <c r="R84" s="3" t="s">
        <v>189</v>
      </c>
      <c r="S84" s="3">
        <v>477</v>
      </c>
      <c r="T84" s="3">
        <v>655.05062820672947</v>
      </c>
      <c r="U84" s="3">
        <v>73788.104327873472</v>
      </c>
      <c r="V84" s="3">
        <v>6100</v>
      </c>
      <c r="AA84" s="3">
        <v>1300</v>
      </c>
    </row>
    <row r="85" spans="1:27" ht="90" x14ac:dyDescent="0.25">
      <c r="A85" s="5" t="s">
        <v>59</v>
      </c>
      <c r="B85" s="6" t="s">
        <v>115</v>
      </c>
      <c r="C85" s="6">
        <v>455</v>
      </c>
      <c r="D85" s="6">
        <v>456.38773276698362</v>
      </c>
      <c r="E85" s="6">
        <v>96688.892501559298</v>
      </c>
      <c r="F85" s="6">
        <v>5100</v>
      </c>
      <c r="G85" s="6">
        <v>540</v>
      </c>
      <c r="H85" s="6">
        <v>64459.261667706196</v>
      </c>
      <c r="I85" s="6">
        <v>3400</v>
      </c>
      <c r="J85" s="6">
        <v>80574.078125</v>
      </c>
      <c r="K85" s="3">
        <f t="shared" si="5"/>
        <v>1.1999999845056781</v>
      </c>
      <c r="L85" s="3">
        <f t="shared" si="6"/>
        <v>0.79999998967045205</v>
      </c>
      <c r="M85" s="3">
        <f t="shared" si="7"/>
        <v>1700</v>
      </c>
      <c r="N85" s="3">
        <f t="shared" si="8"/>
        <v>1.0030499621252387</v>
      </c>
      <c r="O85" s="3">
        <f t="shared" si="9"/>
        <v>1.1868131868131868</v>
      </c>
      <c r="Q85" s="4" t="s">
        <v>51</v>
      </c>
      <c r="R85" s="3" t="s">
        <v>30</v>
      </c>
      <c r="S85" s="3">
        <v>383</v>
      </c>
      <c r="T85" s="3">
        <v>605.18498481429197</v>
      </c>
      <c r="U85" s="3">
        <v>73320.597238941074</v>
      </c>
      <c r="V85" s="3">
        <v>6500</v>
      </c>
      <c r="AA85" s="3">
        <v>1300</v>
      </c>
    </row>
    <row r="86" spans="1:27" ht="75" x14ac:dyDescent="0.25">
      <c r="A86" s="4" t="s">
        <v>73</v>
      </c>
      <c r="B86" s="3" t="s">
        <v>100</v>
      </c>
      <c r="C86" s="3">
        <v>496</v>
      </c>
      <c r="D86" s="3">
        <v>566.51483524192031</v>
      </c>
      <c r="E86" s="3">
        <v>92671.097608733282</v>
      </c>
      <c r="F86" s="3">
        <v>5800</v>
      </c>
      <c r="G86" s="3">
        <v>582</v>
      </c>
      <c r="H86" s="3">
        <v>60715.546709170078</v>
      </c>
      <c r="I86" s="3">
        <v>3800</v>
      </c>
      <c r="J86" s="3">
        <v>71899.984375</v>
      </c>
      <c r="K86" s="3">
        <f t="shared" si="5"/>
        <v>1.2888889811908708</v>
      </c>
      <c r="L86" s="3">
        <f t="shared" si="6"/>
        <v>0.8444445049181567</v>
      </c>
      <c r="M86" s="3">
        <f t="shared" si="7"/>
        <v>2000</v>
      </c>
      <c r="N86" s="3">
        <f t="shared" si="8"/>
        <v>1.1421670065361296</v>
      </c>
      <c r="O86" s="3">
        <f t="shared" si="9"/>
        <v>1.1733870967741935</v>
      </c>
      <c r="Q86" s="5" t="s">
        <v>49</v>
      </c>
      <c r="R86" s="6" t="s">
        <v>72</v>
      </c>
      <c r="S86" s="6">
        <v>395</v>
      </c>
      <c r="T86" s="6">
        <v>627.63309232085305</v>
      </c>
      <c r="U86" s="6">
        <v>73122.665514960419</v>
      </c>
      <c r="V86" s="6">
        <v>6700</v>
      </c>
      <c r="AA86" s="3">
        <v>1300</v>
      </c>
    </row>
    <row r="87" spans="1:27" ht="45" x14ac:dyDescent="0.25">
      <c r="A87" s="9" t="s">
        <v>61</v>
      </c>
      <c r="B87" s="7" t="s">
        <v>62</v>
      </c>
      <c r="C87" s="7">
        <v>302</v>
      </c>
      <c r="D87" s="7">
        <v>353.38157364018423</v>
      </c>
      <c r="E87" s="7">
        <v>67591.03420992168</v>
      </c>
      <c r="F87" s="7">
        <v>5800</v>
      </c>
      <c r="G87" s="7">
        <v>348</v>
      </c>
      <c r="H87" s="7">
        <v>51275.956986837133</v>
      </c>
      <c r="I87" s="7">
        <v>4400</v>
      </c>
      <c r="J87" s="7">
        <v>52441.3203125</v>
      </c>
      <c r="K87" s="3">
        <f t="shared" si="5"/>
        <v>1.2888888724987073</v>
      </c>
      <c r="L87" s="3">
        <f t="shared" si="6"/>
        <v>0.97777776534384686</v>
      </c>
      <c r="M87" s="3">
        <f t="shared" si="7"/>
        <v>1400</v>
      </c>
      <c r="N87" s="3">
        <f t="shared" si="8"/>
        <v>1.1701376610602128</v>
      </c>
      <c r="O87" s="3">
        <f t="shared" si="9"/>
        <v>1.1523178807947019</v>
      </c>
      <c r="Q87" s="4" t="s">
        <v>178</v>
      </c>
      <c r="R87" s="3" t="s">
        <v>179</v>
      </c>
      <c r="S87" s="3">
        <v>407</v>
      </c>
      <c r="T87" s="3">
        <v>622.54942420868019</v>
      </c>
      <c r="U87" s="3">
        <v>72997.683864213701</v>
      </c>
      <c r="V87" s="3">
        <v>6300</v>
      </c>
      <c r="AA87" s="3">
        <v>1300</v>
      </c>
    </row>
    <row r="88" spans="1:27" ht="45" x14ac:dyDescent="0.25">
      <c r="A88" s="4" t="s">
        <v>84</v>
      </c>
      <c r="B88" s="3" t="s">
        <v>85</v>
      </c>
      <c r="C88" s="3">
        <v>461</v>
      </c>
      <c r="D88" s="3">
        <v>441.82216682761185</v>
      </c>
      <c r="E88" s="3">
        <v>83182.734237089564</v>
      </c>
      <c r="F88" s="3">
        <v>5100</v>
      </c>
      <c r="G88" s="3">
        <v>540</v>
      </c>
      <c r="H88" s="3">
        <v>50562.054144113252</v>
      </c>
      <c r="I88" s="3">
        <v>3100</v>
      </c>
      <c r="J88" s="3">
        <v>67163.6484375</v>
      </c>
      <c r="K88" s="3">
        <f t="shared" si="5"/>
        <v>1.23850827303547</v>
      </c>
      <c r="L88" s="3">
        <f t="shared" si="6"/>
        <v>0.75281875419803057</v>
      </c>
      <c r="M88" s="3">
        <f t="shared" si="7"/>
        <v>2000</v>
      </c>
      <c r="N88" s="3">
        <f t="shared" si="8"/>
        <v>0.95839949420306259</v>
      </c>
      <c r="O88" s="3">
        <f t="shared" si="9"/>
        <v>1.1713665943600868</v>
      </c>
      <c r="Q88" s="4" t="s">
        <v>35</v>
      </c>
      <c r="R88" s="3" t="s">
        <v>36</v>
      </c>
      <c r="S88" s="3">
        <v>383</v>
      </c>
      <c r="T88" s="3">
        <v>605.18498481429197</v>
      </c>
      <c r="U88" s="3">
        <v>72668.647515393488</v>
      </c>
      <c r="V88" s="3">
        <v>6500</v>
      </c>
      <c r="AA88" s="3">
        <v>1300</v>
      </c>
    </row>
    <row r="89" spans="1:27" ht="75" x14ac:dyDescent="0.25">
      <c r="A89" s="5" t="s">
        <v>120</v>
      </c>
      <c r="B89" s="6" t="s">
        <v>121</v>
      </c>
      <c r="C89" s="6">
        <v>500</v>
      </c>
      <c r="D89" s="6">
        <v>657.37350277483847</v>
      </c>
      <c r="E89" s="6">
        <v>92101.307098907084</v>
      </c>
      <c r="F89" s="6">
        <v>6100</v>
      </c>
      <c r="G89" s="6">
        <v>662</v>
      </c>
      <c r="H89" s="6">
        <v>67943.587204111784</v>
      </c>
      <c r="I89" s="6">
        <v>4500</v>
      </c>
      <c r="J89" s="6">
        <v>83797.09375</v>
      </c>
      <c r="K89" s="3">
        <f t="shared" si="5"/>
        <v>1.0990990615221317</v>
      </c>
      <c r="L89" s="3">
        <f t="shared" si="6"/>
        <v>0.81081078309009713</v>
      </c>
      <c r="M89" s="3">
        <f t="shared" si="7"/>
        <v>1600</v>
      </c>
      <c r="N89" s="3">
        <f t="shared" si="8"/>
        <v>1.3147470055496771</v>
      </c>
      <c r="O89" s="3">
        <f t="shared" si="9"/>
        <v>1.3240000000000001</v>
      </c>
      <c r="Q89" s="4" t="s">
        <v>43</v>
      </c>
      <c r="R89" s="3" t="s">
        <v>97</v>
      </c>
      <c r="S89" s="3">
        <v>417</v>
      </c>
      <c r="T89" s="3">
        <v>675.3281807889922</v>
      </c>
      <c r="U89" s="3">
        <v>72553.476799033102</v>
      </c>
      <c r="V89" s="3">
        <v>6300</v>
      </c>
      <c r="AA89" s="3">
        <v>1300</v>
      </c>
    </row>
    <row r="90" spans="1:27" ht="45" x14ac:dyDescent="0.25">
      <c r="A90" s="9" t="s">
        <v>140</v>
      </c>
      <c r="B90" s="7" t="s">
        <v>30</v>
      </c>
      <c r="C90" s="7">
        <v>357</v>
      </c>
      <c r="D90" s="7">
        <v>401.97154001570959</v>
      </c>
      <c r="E90" s="7">
        <v>84891.092376639732</v>
      </c>
      <c r="F90" s="7">
        <v>5200</v>
      </c>
      <c r="G90" s="7">
        <v>434</v>
      </c>
      <c r="H90" s="7">
        <v>71830.924318695164</v>
      </c>
      <c r="I90" s="7">
        <v>4400</v>
      </c>
      <c r="J90" s="7">
        <v>70198.3984375</v>
      </c>
      <c r="K90" s="3">
        <f t="shared" si="5"/>
        <v>1.2093024095445872</v>
      </c>
      <c r="L90" s="3">
        <f t="shared" si="6"/>
        <v>1.0232558849992661</v>
      </c>
      <c r="M90" s="3">
        <f t="shared" si="7"/>
        <v>800</v>
      </c>
      <c r="N90" s="3">
        <f t="shared" si="8"/>
        <v>1.1259707003241166</v>
      </c>
      <c r="O90" s="3">
        <f t="shared" si="9"/>
        <v>1.2156862745098038</v>
      </c>
      <c r="Q90" s="4" t="s">
        <v>25</v>
      </c>
      <c r="R90" s="3" t="s">
        <v>182</v>
      </c>
      <c r="S90" s="3">
        <v>437</v>
      </c>
      <c r="T90" s="3">
        <v>682.39200427070057</v>
      </c>
      <c r="U90" s="3">
        <v>72482.320923016945</v>
      </c>
      <c r="V90" s="3">
        <v>6400</v>
      </c>
      <c r="AA90" s="3">
        <v>1300</v>
      </c>
    </row>
    <row r="91" spans="1:27" ht="45" x14ac:dyDescent="0.25">
      <c r="A91" s="9" t="s">
        <v>132</v>
      </c>
      <c r="B91" s="7" t="s">
        <v>133</v>
      </c>
      <c r="C91" s="7">
        <v>461</v>
      </c>
      <c r="D91" s="7">
        <v>513.05064026446144</v>
      </c>
      <c r="E91" s="7">
        <v>88460.403061165343</v>
      </c>
      <c r="F91" s="7">
        <v>5400</v>
      </c>
      <c r="G91" s="7">
        <v>540</v>
      </c>
      <c r="H91" s="7">
        <v>67164.380101995877</v>
      </c>
      <c r="I91" s="7">
        <v>4100</v>
      </c>
      <c r="J91" s="7">
        <v>71259.7734375</v>
      </c>
      <c r="K91" s="3">
        <f t="shared" si="5"/>
        <v>1.2413792353515065</v>
      </c>
      <c r="L91" s="3">
        <f t="shared" si="6"/>
        <v>0.9425286786928101</v>
      </c>
      <c r="M91" s="3">
        <f t="shared" si="7"/>
        <v>1300</v>
      </c>
      <c r="N91" s="3">
        <f t="shared" si="8"/>
        <v>1.1129081133719336</v>
      </c>
      <c r="O91" s="3">
        <f t="shared" si="9"/>
        <v>1.1713665943600868</v>
      </c>
      <c r="Q91" s="4" t="s">
        <v>183</v>
      </c>
      <c r="R91" s="3" t="s">
        <v>184</v>
      </c>
      <c r="S91" s="3">
        <v>417</v>
      </c>
      <c r="T91" s="3">
        <v>579.55720474318798</v>
      </c>
      <c r="U91" s="3">
        <v>72413.738114912863</v>
      </c>
      <c r="V91" s="3">
        <v>6100</v>
      </c>
      <c r="AA91" s="3">
        <v>1400</v>
      </c>
    </row>
    <row r="92" spans="1:27" ht="45" x14ac:dyDescent="0.25">
      <c r="A92" s="9" t="s">
        <v>84</v>
      </c>
      <c r="B92" s="7" t="s">
        <v>117</v>
      </c>
      <c r="C92" s="7">
        <v>461</v>
      </c>
      <c r="D92" s="7">
        <v>442.79320455690328</v>
      </c>
      <c r="E92" s="7">
        <v>94251.498251977362</v>
      </c>
      <c r="F92" s="7">
        <v>5100</v>
      </c>
      <c r="G92" s="7">
        <v>511</v>
      </c>
      <c r="H92" s="7">
        <v>68378.537947513003</v>
      </c>
      <c r="I92" s="7">
        <v>3700</v>
      </c>
      <c r="J92" s="7">
        <v>73922.7421875</v>
      </c>
      <c r="K92" s="3">
        <f t="shared" si="5"/>
        <v>1.2750000265535992</v>
      </c>
      <c r="L92" s="3">
        <f t="shared" si="6"/>
        <v>0.92500001926437603</v>
      </c>
      <c r="M92" s="3">
        <f t="shared" si="7"/>
        <v>1400</v>
      </c>
      <c r="N92" s="3">
        <f t="shared" si="8"/>
        <v>0.96050586671779448</v>
      </c>
      <c r="O92" s="3">
        <f t="shared" si="9"/>
        <v>1.1084598698481563</v>
      </c>
      <c r="Q92" s="4" t="s">
        <v>25</v>
      </c>
      <c r="R92" s="3" t="s">
        <v>86</v>
      </c>
      <c r="S92" s="3">
        <v>418</v>
      </c>
      <c r="T92" s="3">
        <v>639.83770378116333</v>
      </c>
      <c r="U92" s="3">
        <v>71739.417783637909</v>
      </c>
      <c r="V92" s="3">
        <v>6500</v>
      </c>
      <c r="AA92" s="3">
        <v>1400</v>
      </c>
    </row>
    <row r="93" spans="1:27" ht="30" x14ac:dyDescent="0.25">
      <c r="A93" s="4" t="s">
        <v>33</v>
      </c>
      <c r="B93" s="3" t="s">
        <v>48</v>
      </c>
      <c r="C93" s="3">
        <v>302</v>
      </c>
      <c r="D93" s="3">
        <v>372.00000000002456</v>
      </c>
      <c r="E93" s="3">
        <v>71535.474169064692</v>
      </c>
      <c r="F93" s="3">
        <v>6800</v>
      </c>
      <c r="G93" s="3">
        <v>325</v>
      </c>
      <c r="H93" s="3">
        <v>44183.675222069382</v>
      </c>
      <c r="I93" s="3">
        <v>4200</v>
      </c>
      <c r="J93" s="3">
        <v>57859.57421875</v>
      </c>
      <c r="K93" s="3">
        <f t="shared" si="5"/>
        <v>1.2363636465524295</v>
      </c>
      <c r="L93" s="3">
        <f t="shared" si="6"/>
        <v>0.76363636992944206</v>
      </c>
      <c r="M93" s="3">
        <f t="shared" si="7"/>
        <v>2600</v>
      </c>
      <c r="N93" s="3">
        <f t="shared" si="8"/>
        <v>1.23178807947028</v>
      </c>
      <c r="O93" s="3">
        <f t="shared" si="9"/>
        <v>1.076158940397351</v>
      </c>
      <c r="Q93" s="4" t="s">
        <v>33</v>
      </c>
      <c r="R93" s="3" t="s">
        <v>48</v>
      </c>
      <c r="S93" s="3">
        <v>302</v>
      </c>
      <c r="T93" s="3">
        <v>372.00000000002456</v>
      </c>
      <c r="U93" s="3">
        <v>71535.474169064692</v>
      </c>
      <c r="V93" s="3">
        <v>6800</v>
      </c>
      <c r="AA93" s="3">
        <v>1400</v>
      </c>
    </row>
    <row r="94" spans="1:27" ht="45" x14ac:dyDescent="0.25">
      <c r="A94" s="5" t="s">
        <v>63</v>
      </c>
      <c r="B94" s="6" t="s">
        <v>64</v>
      </c>
      <c r="C94" s="6">
        <v>383</v>
      </c>
      <c r="D94" s="6">
        <v>472.64785474374639</v>
      </c>
      <c r="E94" s="6">
        <v>82968.473316730044</v>
      </c>
      <c r="F94" s="6">
        <v>5800</v>
      </c>
      <c r="G94" s="6">
        <v>481</v>
      </c>
      <c r="H94" s="6">
        <v>62941.600447174518</v>
      </c>
      <c r="I94" s="6">
        <v>4400</v>
      </c>
      <c r="J94" s="6">
        <v>72955.0390625</v>
      </c>
      <c r="K94" s="3">
        <f t="shared" si="5"/>
        <v>1.1372548679694574</v>
      </c>
      <c r="L94" s="3">
        <f t="shared" si="6"/>
        <v>0.86274507225269181</v>
      </c>
      <c r="M94" s="3">
        <f t="shared" si="7"/>
        <v>1400</v>
      </c>
      <c r="N94" s="3">
        <f t="shared" si="8"/>
        <v>1.2340675058583457</v>
      </c>
      <c r="O94" s="3">
        <f t="shared" si="9"/>
        <v>1.2558746736292428</v>
      </c>
      <c r="Q94" s="5" t="s">
        <v>53</v>
      </c>
      <c r="R94" s="6" t="s">
        <v>54</v>
      </c>
      <c r="S94" s="6">
        <v>405</v>
      </c>
      <c r="T94" s="6">
        <v>648.50088352288128</v>
      </c>
      <c r="U94" s="6">
        <v>71475.816972579109</v>
      </c>
      <c r="V94" s="6">
        <v>6500</v>
      </c>
      <c r="AA94" s="3">
        <v>1400</v>
      </c>
    </row>
    <row r="95" spans="1:27" ht="75" x14ac:dyDescent="0.25">
      <c r="A95" s="9" t="s">
        <v>67</v>
      </c>
      <c r="B95" s="7" t="s">
        <v>68</v>
      </c>
      <c r="C95" s="7">
        <v>598</v>
      </c>
      <c r="D95" s="7">
        <v>795.10854069041454</v>
      </c>
      <c r="E95" s="7">
        <v>95608.207346546857</v>
      </c>
      <c r="F95" s="7">
        <v>6000</v>
      </c>
      <c r="G95" s="7">
        <v>768</v>
      </c>
      <c r="H95" s="7">
        <v>76486.565877237474</v>
      </c>
      <c r="I95" s="7">
        <v>4800</v>
      </c>
      <c r="J95" s="7">
        <v>79673.515625</v>
      </c>
      <c r="K95" s="3">
        <f t="shared" si="5"/>
        <v>1.1999998568727255</v>
      </c>
      <c r="L95" s="3">
        <f t="shared" si="6"/>
        <v>0.95999988549818027</v>
      </c>
      <c r="M95" s="3">
        <f t="shared" si="7"/>
        <v>1200</v>
      </c>
      <c r="N95" s="3">
        <f t="shared" si="8"/>
        <v>1.329612944298352</v>
      </c>
      <c r="O95" s="3">
        <f t="shared" si="9"/>
        <v>1.2842809364548495</v>
      </c>
      <c r="Q95" s="5" t="s">
        <v>43</v>
      </c>
      <c r="R95" s="6" t="s">
        <v>44</v>
      </c>
      <c r="S95" s="6">
        <v>433</v>
      </c>
      <c r="T95" s="6">
        <v>597.47380284638905</v>
      </c>
      <c r="U95" s="6">
        <v>71403.291089216116</v>
      </c>
      <c r="V95" s="6">
        <v>6000</v>
      </c>
      <c r="AA95" s="3">
        <v>1400</v>
      </c>
    </row>
    <row r="96" spans="1:27" ht="90" x14ac:dyDescent="0.25">
      <c r="A96" s="9" t="s">
        <v>106</v>
      </c>
      <c r="B96" s="7" t="s">
        <v>85</v>
      </c>
      <c r="C96" s="7">
        <v>460</v>
      </c>
      <c r="D96" s="7">
        <v>554.82430257947033</v>
      </c>
      <c r="E96" s="7">
        <v>86754.970199983072</v>
      </c>
      <c r="F96" s="7">
        <v>6200</v>
      </c>
      <c r="G96" s="7">
        <v>538</v>
      </c>
      <c r="H96" s="7">
        <v>67165.138219341738</v>
      </c>
      <c r="I96" s="7">
        <v>4800</v>
      </c>
      <c r="J96" s="7">
        <v>71362.9609375</v>
      </c>
      <c r="K96" s="3">
        <f t="shared" si="5"/>
        <v>1.2156862476034798</v>
      </c>
      <c r="L96" s="3">
        <f t="shared" si="6"/>
        <v>0.94117644975753267</v>
      </c>
      <c r="M96" s="3">
        <f t="shared" si="7"/>
        <v>1400</v>
      </c>
      <c r="N96" s="3">
        <f t="shared" si="8"/>
        <v>1.2061397882162399</v>
      </c>
      <c r="O96" s="3">
        <f t="shared" si="9"/>
        <v>1.1695652173913043</v>
      </c>
      <c r="Q96" s="4" t="s">
        <v>51</v>
      </c>
      <c r="R96" s="3" t="s">
        <v>82</v>
      </c>
      <c r="S96" s="3">
        <v>383</v>
      </c>
      <c r="T96" s="3">
        <v>540.06833708533543</v>
      </c>
      <c r="U96" s="3">
        <v>71208.141601237701</v>
      </c>
      <c r="V96" s="3">
        <v>6100</v>
      </c>
      <c r="AA96" s="3">
        <v>1400</v>
      </c>
    </row>
    <row r="97" spans="1:27" ht="30" x14ac:dyDescent="0.25">
      <c r="A97" s="4" t="s">
        <v>61</v>
      </c>
      <c r="B97" s="3" t="s">
        <v>111</v>
      </c>
      <c r="C97" s="3">
        <v>302</v>
      </c>
      <c r="D97" s="3">
        <v>294.05307237602398</v>
      </c>
      <c r="E97" s="3">
        <v>84292.055178843424</v>
      </c>
      <c r="F97" s="3">
        <v>5400</v>
      </c>
      <c r="G97" s="3">
        <v>328</v>
      </c>
      <c r="H97" s="3">
        <v>65560.487361322666</v>
      </c>
      <c r="I97" s="3">
        <v>4200</v>
      </c>
      <c r="J97" s="3">
        <v>65560.484375</v>
      </c>
      <c r="K97" s="3">
        <f t="shared" si="5"/>
        <v>1.2857143442794068</v>
      </c>
      <c r="L97" s="3">
        <f t="shared" si="6"/>
        <v>1.0000000455506499</v>
      </c>
      <c r="M97" s="3">
        <f t="shared" si="7"/>
        <v>1200</v>
      </c>
      <c r="N97" s="3">
        <f t="shared" si="8"/>
        <v>0.97368567011928464</v>
      </c>
      <c r="O97" s="3">
        <f t="shared" si="9"/>
        <v>1.0860927152317881</v>
      </c>
      <c r="Q97" s="4" t="s">
        <v>61</v>
      </c>
      <c r="R97" s="3" t="s">
        <v>124</v>
      </c>
      <c r="S97" s="3">
        <v>302</v>
      </c>
      <c r="T97" s="3">
        <v>382.62694525178574</v>
      </c>
      <c r="U97" s="3">
        <v>71183.411309571689</v>
      </c>
      <c r="V97" s="3">
        <v>6400</v>
      </c>
      <c r="AA97" s="3">
        <v>1400</v>
      </c>
    </row>
    <row r="98" spans="1:27" ht="90" x14ac:dyDescent="0.25">
      <c r="A98" s="9" t="s">
        <v>41</v>
      </c>
      <c r="B98" s="7" t="s">
        <v>42</v>
      </c>
      <c r="C98" s="7">
        <v>383</v>
      </c>
      <c r="D98" s="7">
        <v>453.45557962363301</v>
      </c>
      <c r="E98" s="7">
        <v>77916.635210549284</v>
      </c>
      <c r="F98" s="7">
        <v>5200</v>
      </c>
      <c r="G98" s="7">
        <v>490</v>
      </c>
      <c r="H98" s="7">
        <v>62932.666900828277</v>
      </c>
      <c r="I98" s="7">
        <v>4200</v>
      </c>
      <c r="J98" s="7">
        <v>67155.421875</v>
      </c>
      <c r="K98" s="3">
        <f t="shared" si="5"/>
        <v>1.1602434030654996</v>
      </c>
      <c r="L98" s="3">
        <f t="shared" si="6"/>
        <v>0.9371196717067497</v>
      </c>
      <c r="M98" s="3">
        <f t="shared" si="7"/>
        <v>1000</v>
      </c>
      <c r="N98" s="3">
        <f t="shared" si="8"/>
        <v>1.1839571269546554</v>
      </c>
      <c r="O98" s="3">
        <f t="shared" si="9"/>
        <v>1.2793733681462141</v>
      </c>
      <c r="Q98" s="4" t="s">
        <v>51</v>
      </c>
      <c r="R98" s="3" t="s">
        <v>70</v>
      </c>
      <c r="S98" s="3">
        <v>426</v>
      </c>
      <c r="T98" s="3">
        <v>642.27481808213008</v>
      </c>
      <c r="U98" s="3">
        <v>71161.853731657058</v>
      </c>
      <c r="V98" s="3">
        <v>6100</v>
      </c>
      <c r="AA98" s="3">
        <v>1400</v>
      </c>
    </row>
    <row r="99" spans="1:27" ht="90" x14ac:dyDescent="0.25">
      <c r="A99" s="9" t="s">
        <v>33</v>
      </c>
      <c r="B99" s="7" t="s">
        <v>66</v>
      </c>
      <c r="C99" s="7">
        <v>327</v>
      </c>
      <c r="D99" s="7">
        <v>356.00000000002348</v>
      </c>
      <c r="E99" s="7">
        <v>83076.059606389783</v>
      </c>
      <c r="F99" s="7">
        <v>6100</v>
      </c>
      <c r="G99" s="7">
        <v>369</v>
      </c>
      <c r="H99" s="7">
        <v>55838.007276425909</v>
      </c>
      <c r="I99" s="7">
        <v>4100</v>
      </c>
      <c r="J99" s="7">
        <v>69457.03125</v>
      </c>
      <c r="K99" s="3">
        <f t="shared" si="5"/>
        <v>1.1960784691094868</v>
      </c>
      <c r="L99" s="3">
        <f t="shared" si="6"/>
        <v>0.80392159399162211</v>
      </c>
      <c r="M99" s="3">
        <f t="shared" si="7"/>
        <v>2000</v>
      </c>
      <c r="N99" s="3">
        <f t="shared" si="8"/>
        <v>1.0886850152905916</v>
      </c>
      <c r="O99" s="3">
        <f t="shared" si="9"/>
        <v>1.128440366972477</v>
      </c>
      <c r="Q99" s="4" t="s">
        <v>51</v>
      </c>
      <c r="R99" s="3" t="s">
        <v>30</v>
      </c>
      <c r="S99" s="3">
        <v>407</v>
      </c>
      <c r="T99" s="3">
        <v>616.20911903507124</v>
      </c>
      <c r="U99" s="3">
        <v>71140.195263373476</v>
      </c>
      <c r="V99" s="3">
        <v>6200</v>
      </c>
      <c r="AA99" s="3">
        <v>1400</v>
      </c>
    </row>
    <row r="100" spans="1:27" ht="45" x14ac:dyDescent="0.25">
      <c r="A100" s="9" t="s">
        <v>33</v>
      </c>
      <c r="B100" s="7" t="s">
        <v>34</v>
      </c>
      <c r="C100" s="7">
        <v>350</v>
      </c>
      <c r="D100" s="7">
        <v>353.00000000002325</v>
      </c>
      <c r="E100" s="7">
        <v>85648.507124101918</v>
      </c>
      <c r="F100" s="7">
        <v>5600</v>
      </c>
      <c r="G100" s="7">
        <v>392</v>
      </c>
      <c r="H100" s="7">
        <v>62706.942715860343</v>
      </c>
      <c r="I100" s="7">
        <v>4100</v>
      </c>
      <c r="J100" s="7">
        <v>74177.7265625</v>
      </c>
      <c r="K100" s="3">
        <f t="shared" si="5"/>
        <v>1.1546391496905337</v>
      </c>
      <c r="L100" s="3">
        <f t="shared" si="6"/>
        <v>0.84536080602342667</v>
      </c>
      <c r="M100" s="3">
        <f t="shared" si="7"/>
        <v>1500</v>
      </c>
      <c r="N100" s="3">
        <f t="shared" si="8"/>
        <v>1.0085714285714951</v>
      </c>
      <c r="O100" s="3">
        <f t="shared" si="9"/>
        <v>1.1200000000000001</v>
      </c>
      <c r="Q100" s="4" t="s">
        <v>112</v>
      </c>
      <c r="R100" s="3" t="s">
        <v>30</v>
      </c>
      <c r="S100" s="3">
        <v>407</v>
      </c>
      <c r="T100" s="3">
        <v>616.20911903507124</v>
      </c>
      <c r="U100" s="3">
        <v>70969.082408270944</v>
      </c>
      <c r="V100" s="3">
        <v>6200</v>
      </c>
      <c r="AA100" s="3">
        <v>1400</v>
      </c>
    </row>
    <row r="101" spans="1:27" ht="45" x14ac:dyDescent="0.25">
      <c r="A101" s="9" t="s">
        <v>33</v>
      </c>
      <c r="B101" s="7" t="s">
        <v>113</v>
      </c>
      <c r="C101" s="7">
        <v>289</v>
      </c>
      <c r="D101" s="7">
        <v>302.00000000001995</v>
      </c>
      <c r="E101" s="7">
        <v>79286.35685013303</v>
      </c>
      <c r="F101" s="7">
        <v>5800</v>
      </c>
      <c r="G101" s="7">
        <v>310</v>
      </c>
      <c r="H101" s="7">
        <v>62882.283019071016</v>
      </c>
      <c r="I101" s="7">
        <v>4600</v>
      </c>
      <c r="J101" s="7">
        <v>71084.3203125</v>
      </c>
      <c r="K101" s="3">
        <f t="shared" si="5"/>
        <v>1.1153846094550155</v>
      </c>
      <c r="L101" s="3">
        <f t="shared" si="6"/>
        <v>0.88461537991259831</v>
      </c>
      <c r="M101" s="3">
        <f t="shared" si="7"/>
        <v>1200</v>
      </c>
      <c r="N101" s="3">
        <f t="shared" si="8"/>
        <v>1.0449826989620068</v>
      </c>
      <c r="O101" s="3">
        <f t="shared" si="9"/>
        <v>1.0726643598615917</v>
      </c>
      <c r="Q101" s="4" t="s">
        <v>109</v>
      </c>
      <c r="R101" s="3" t="s">
        <v>110</v>
      </c>
      <c r="S101" s="3">
        <v>534</v>
      </c>
      <c r="T101" s="3">
        <v>854.70360133124302</v>
      </c>
      <c r="U101" s="3">
        <v>70696.332677768602</v>
      </c>
      <c r="V101" s="3">
        <v>6700</v>
      </c>
      <c r="AA101" s="3">
        <v>1400</v>
      </c>
    </row>
    <row r="102" spans="1:27" ht="90" x14ac:dyDescent="0.25">
      <c r="A102" s="4" t="s">
        <v>53</v>
      </c>
      <c r="B102" s="3" t="s">
        <v>152</v>
      </c>
      <c r="C102" s="3">
        <v>435</v>
      </c>
      <c r="D102" s="3">
        <v>741.41586624723993</v>
      </c>
      <c r="E102" s="3">
        <v>60946.258262289812</v>
      </c>
      <c r="F102" s="3">
        <v>6600</v>
      </c>
      <c r="G102" s="3">
        <v>676</v>
      </c>
      <c r="H102" s="3">
        <v>48941.692240929682</v>
      </c>
      <c r="I102" s="3">
        <v>5300</v>
      </c>
      <c r="J102" s="3">
        <v>46171.41015625</v>
      </c>
      <c r="K102" s="3">
        <f t="shared" si="5"/>
        <v>1.3199999319067757</v>
      </c>
      <c r="L102" s="3">
        <f t="shared" si="6"/>
        <v>1.0599999453190772</v>
      </c>
      <c r="M102" s="3">
        <f t="shared" si="7"/>
        <v>1300</v>
      </c>
      <c r="N102" s="3">
        <f t="shared" si="8"/>
        <v>1.7044042902235401</v>
      </c>
      <c r="O102" s="3">
        <f t="shared" si="9"/>
        <v>1.554022988505747</v>
      </c>
      <c r="Q102" s="5" t="s">
        <v>51</v>
      </c>
      <c r="R102" s="6" t="s">
        <v>128</v>
      </c>
      <c r="S102" s="6">
        <v>369</v>
      </c>
      <c r="T102" s="6">
        <v>592.80901375469489</v>
      </c>
      <c r="U102" s="6">
        <v>70489.926287131879</v>
      </c>
      <c r="V102" s="6">
        <v>6500</v>
      </c>
      <c r="AA102" s="3">
        <v>1400</v>
      </c>
    </row>
    <row r="103" spans="1:27" ht="45" x14ac:dyDescent="0.25">
      <c r="A103" s="4" t="s">
        <v>53</v>
      </c>
      <c r="B103" s="3" t="s">
        <v>153</v>
      </c>
      <c r="C103" s="3">
        <v>428</v>
      </c>
      <c r="D103" s="3">
        <v>737.60787515197944</v>
      </c>
      <c r="E103" s="3">
        <v>54123.677541176032</v>
      </c>
      <c r="F103" s="3">
        <v>6500</v>
      </c>
      <c r="G103" s="3">
        <v>652</v>
      </c>
      <c r="H103" s="3">
        <v>45796.95791945664</v>
      </c>
      <c r="I103" s="3">
        <v>5500</v>
      </c>
      <c r="J103" s="3">
        <v>41633.6015625</v>
      </c>
      <c r="K103" s="3">
        <f t="shared" si="5"/>
        <v>1.2999998921526412</v>
      </c>
      <c r="L103" s="3">
        <f t="shared" si="6"/>
        <v>1.0999999087445425</v>
      </c>
      <c r="M103" s="3">
        <f t="shared" si="7"/>
        <v>1000</v>
      </c>
      <c r="N103" s="3">
        <f t="shared" si="8"/>
        <v>1.7233828858691109</v>
      </c>
      <c r="O103" s="3">
        <f t="shared" si="9"/>
        <v>1.5233644859813085</v>
      </c>
      <c r="Q103" s="3" t="s">
        <v>73</v>
      </c>
      <c r="R103" s="3" t="s">
        <v>74</v>
      </c>
      <c r="S103" s="3">
        <v>305</v>
      </c>
      <c r="T103" s="3">
        <v>393.44163996232584</v>
      </c>
      <c r="U103" s="3">
        <v>70448.778721686147</v>
      </c>
      <c r="V103" s="3">
        <v>6300</v>
      </c>
      <c r="AA103" s="3">
        <v>1400</v>
      </c>
    </row>
    <row r="104" spans="1:27" ht="45" x14ac:dyDescent="0.25">
      <c r="A104" s="4" t="s">
        <v>53</v>
      </c>
      <c r="B104" s="3" t="s">
        <v>154</v>
      </c>
      <c r="C104" s="3">
        <v>427</v>
      </c>
      <c r="D104" s="3">
        <v>741.41586624723993</v>
      </c>
      <c r="E104" s="3">
        <v>58652.245008001861</v>
      </c>
      <c r="F104" s="3">
        <v>6600</v>
      </c>
      <c r="G104" s="3">
        <v>656</v>
      </c>
      <c r="H104" s="3">
        <v>47099.530082183315</v>
      </c>
      <c r="I104" s="3">
        <v>5300</v>
      </c>
      <c r="J104" s="3">
        <v>44433.51953125</v>
      </c>
      <c r="K104" s="3">
        <f t="shared" si="5"/>
        <v>1.3199999825976392</v>
      </c>
      <c r="L104" s="3">
        <f t="shared" si="6"/>
        <v>1.059999986025377</v>
      </c>
      <c r="M104" s="3">
        <f t="shared" si="7"/>
        <v>1300</v>
      </c>
      <c r="N104" s="3">
        <f t="shared" si="8"/>
        <v>1.7363369232956438</v>
      </c>
      <c r="O104" s="3">
        <f t="shared" si="9"/>
        <v>1.5362997658079625</v>
      </c>
      <c r="Q104" s="4" t="s">
        <v>25</v>
      </c>
      <c r="R104" s="3" t="s">
        <v>177</v>
      </c>
      <c r="S104" s="3">
        <v>429</v>
      </c>
      <c r="T104" s="3">
        <v>669.33059481395685</v>
      </c>
      <c r="U104" s="3">
        <v>69638.192221829901</v>
      </c>
      <c r="V104" s="3">
        <v>6300</v>
      </c>
      <c r="AA104" s="3">
        <v>1400</v>
      </c>
    </row>
    <row r="105" spans="1:27" ht="45" x14ac:dyDescent="0.25">
      <c r="A105" s="4" t="s">
        <v>53</v>
      </c>
      <c r="B105" s="3" t="s">
        <v>155</v>
      </c>
      <c r="C105" s="3">
        <v>432</v>
      </c>
      <c r="D105" s="3">
        <v>747.50865199965699</v>
      </c>
      <c r="E105" s="3">
        <v>59522.152340338696</v>
      </c>
      <c r="F105" s="3">
        <v>6500</v>
      </c>
      <c r="G105" s="3">
        <v>657</v>
      </c>
      <c r="H105" s="3">
        <v>47617.721872270951</v>
      </c>
      <c r="I105" s="3">
        <v>5200</v>
      </c>
      <c r="J105" s="3">
        <v>45786.26953125</v>
      </c>
      <c r="K105" s="3">
        <f t="shared" si="5"/>
        <v>1.3000000425829341</v>
      </c>
      <c r="L105" s="3">
        <f t="shared" si="6"/>
        <v>1.0400000340663471</v>
      </c>
      <c r="M105" s="3">
        <f t="shared" si="7"/>
        <v>1300</v>
      </c>
      <c r="N105" s="3">
        <f t="shared" si="8"/>
        <v>1.7303441018510579</v>
      </c>
      <c r="O105" s="3">
        <f t="shared" si="9"/>
        <v>1.5208333333333333</v>
      </c>
      <c r="Q105" s="5" t="s">
        <v>174</v>
      </c>
      <c r="R105" s="6" t="s">
        <v>175</v>
      </c>
      <c r="S105" s="6">
        <v>281</v>
      </c>
      <c r="T105" s="6">
        <v>441.49848758451463</v>
      </c>
      <c r="U105" s="6">
        <v>69536.25513298584</v>
      </c>
      <c r="V105" s="6">
        <v>6800</v>
      </c>
      <c r="AA105" s="3">
        <v>1400</v>
      </c>
    </row>
    <row r="106" spans="1:27" ht="45" x14ac:dyDescent="0.25">
      <c r="A106" s="4" t="s">
        <v>53</v>
      </c>
      <c r="B106" s="3" t="s">
        <v>156</v>
      </c>
      <c r="C106" s="3">
        <v>434</v>
      </c>
      <c r="D106" s="3">
        <v>717.53976207995606</v>
      </c>
      <c r="E106" s="3">
        <v>68440.919104150671</v>
      </c>
      <c r="F106" s="3">
        <v>6600</v>
      </c>
      <c r="G106" s="3">
        <v>637</v>
      </c>
      <c r="H106" s="3">
        <v>53923.148385088381</v>
      </c>
      <c r="I106" s="3">
        <v>5200</v>
      </c>
      <c r="J106" s="3">
        <v>51849.17578125</v>
      </c>
      <c r="K106" s="3">
        <f t="shared" si="5"/>
        <v>1.3200001364129819</v>
      </c>
      <c r="L106" s="3">
        <f t="shared" si="6"/>
        <v>1.0400001074768943</v>
      </c>
      <c r="M106" s="3">
        <f t="shared" si="7"/>
        <v>1400</v>
      </c>
      <c r="N106" s="3">
        <f t="shared" si="8"/>
        <v>1.6533174241473643</v>
      </c>
      <c r="O106" s="3">
        <f t="shared" si="9"/>
        <v>1.467741935483871</v>
      </c>
      <c r="Q106" s="4" t="s">
        <v>53</v>
      </c>
      <c r="R106" s="3" t="s">
        <v>169</v>
      </c>
      <c r="S106" s="3">
        <v>452</v>
      </c>
      <c r="T106" s="3">
        <v>676.41345825114149</v>
      </c>
      <c r="U106" s="3">
        <v>69399.265970841487</v>
      </c>
      <c r="V106" s="3">
        <v>6200</v>
      </c>
      <c r="AA106" s="3">
        <v>1400</v>
      </c>
    </row>
    <row r="107" spans="1:27" ht="75" x14ac:dyDescent="0.25">
      <c r="A107" s="4" t="s">
        <v>49</v>
      </c>
      <c r="B107" s="3" t="s">
        <v>157</v>
      </c>
      <c r="C107" s="3">
        <v>435</v>
      </c>
      <c r="D107" s="3">
        <v>712.85593303278552</v>
      </c>
      <c r="E107" s="3">
        <v>56121.92352176633</v>
      </c>
      <c r="F107" s="3">
        <v>6400</v>
      </c>
      <c r="G107" s="3">
        <v>640</v>
      </c>
      <c r="H107" s="3">
        <v>42968.347696352364</v>
      </c>
      <c r="I107" s="3">
        <v>4900</v>
      </c>
      <c r="J107" s="3">
        <v>43845.25390625</v>
      </c>
      <c r="K107" s="3">
        <f t="shared" si="5"/>
        <v>1.2799999662852068</v>
      </c>
      <c r="L107" s="3">
        <f t="shared" si="6"/>
        <v>0.97999997418711182</v>
      </c>
      <c r="M107" s="3">
        <f t="shared" si="7"/>
        <v>1500</v>
      </c>
      <c r="N107" s="3">
        <f t="shared" si="8"/>
        <v>1.6387492713397369</v>
      </c>
      <c r="O107" s="3">
        <f t="shared" si="9"/>
        <v>1.4712643678160919</v>
      </c>
      <c r="Q107" s="4" t="s">
        <v>162</v>
      </c>
      <c r="R107" s="3" t="s">
        <v>163</v>
      </c>
      <c r="S107" s="3">
        <v>433</v>
      </c>
      <c r="T107" s="3">
        <v>711.25657677277604</v>
      </c>
      <c r="U107" s="3">
        <v>69297.09046124536</v>
      </c>
      <c r="V107" s="3">
        <v>6600</v>
      </c>
      <c r="AA107" s="3">
        <v>1400</v>
      </c>
    </row>
    <row r="108" spans="1:27" ht="45" x14ac:dyDescent="0.25">
      <c r="A108" s="4" t="s">
        <v>53</v>
      </c>
      <c r="B108" s="3" t="s">
        <v>158</v>
      </c>
      <c r="C108" s="3">
        <v>434</v>
      </c>
      <c r="D108" s="3">
        <v>706.76314728036846</v>
      </c>
      <c r="E108" s="3">
        <v>75470.571756586069</v>
      </c>
      <c r="F108" s="3">
        <v>6400</v>
      </c>
      <c r="G108" s="3">
        <v>649</v>
      </c>
      <c r="H108" s="3">
        <v>58961.384184832859</v>
      </c>
      <c r="I108" s="3">
        <v>5000</v>
      </c>
      <c r="J108" s="3">
        <v>58961.390625</v>
      </c>
      <c r="K108" s="3">
        <f t="shared" si="5"/>
        <v>1.2799998601896285</v>
      </c>
      <c r="L108" s="3">
        <f t="shared" si="6"/>
        <v>0.9999998907731471</v>
      </c>
      <c r="M108" s="3">
        <f t="shared" si="7"/>
        <v>1400</v>
      </c>
      <c r="N108" s="3">
        <f t="shared" si="8"/>
        <v>1.6284865144708951</v>
      </c>
      <c r="O108" s="3">
        <f t="shared" si="9"/>
        <v>1.4953917050691243</v>
      </c>
      <c r="Q108" s="4" t="s">
        <v>53</v>
      </c>
      <c r="R108" s="3" t="s">
        <v>164</v>
      </c>
      <c r="S108" s="3">
        <v>433</v>
      </c>
      <c r="T108" s="3">
        <v>711.25657677277604</v>
      </c>
      <c r="U108" s="3">
        <v>69297.09046124536</v>
      </c>
      <c r="V108" s="3">
        <v>6600</v>
      </c>
      <c r="AA108" s="3">
        <v>1400</v>
      </c>
    </row>
    <row r="109" spans="1:27" ht="75" x14ac:dyDescent="0.25">
      <c r="A109" s="4" t="s">
        <v>49</v>
      </c>
      <c r="B109" s="3" t="s">
        <v>159</v>
      </c>
      <c r="C109" s="3">
        <v>403</v>
      </c>
      <c r="D109" s="3">
        <v>676.29921851828362</v>
      </c>
      <c r="E109" s="3">
        <v>60829.41170468607</v>
      </c>
      <c r="F109" s="3">
        <v>6400</v>
      </c>
      <c r="G109" s="3">
        <v>597</v>
      </c>
      <c r="H109" s="3">
        <v>51324.816125828875</v>
      </c>
      <c r="I109" s="3">
        <v>5400</v>
      </c>
      <c r="J109" s="3">
        <v>47522.98046875</v>
      </c>
      <c r="K109" s="3">
        <f t="shared" si="5"/>
        <v>1.2799999306585172</v>
      </c>
      <c r="L109" s="3">
        <f t="shared" si="6"/>
        <v>1.0799999414931241</v>
      </c>
      <c r="M109" s="3">
        <f t="shared" si="7"/>
        <v>1000</v>
      </c>
      <c r="N109" s="3">
        <f t="shared" si="8"/>
        <v>1.6781618325515724</v>
      </c>
      <c r="O109" s="3">
        <f t="shared" si="9"/>
        <v>1.4813895781637718</v>
      </c>
      <c r="Q109" s="9" t="s">
        <v>43</v>
      </c>
      <c r="R109" s="7" t="s">
        <v>131</v>
      </c>
      <c r="S109" s="7">
        <v>433</v>
      </c>
      <c r="T109" s="7">
        <v>632.41212114540519</v>
      </c>
      <c r="U109" s="7">
        <v>69025.484240772072</v>
      </c>
      <c r="V109" s="7">
        <v>6500</v>
      </c>
      <c r="AA109" s="3">
        <v>1400</v>
      </c>
    </row>
    <row r="110" spans="1:27" ht="75" x14ac:dyDescent="0.25">
      <c r="A110" s="4" t="s">
        <v>53</v>
      </c>
      <c r="B110" s="3" t="s">
        <v>160</v>
      </c>
      <c r="C110" s="3">
        <v>409</v>
      </c>
      <c r="D110" s="3">
        <v>644.54057278381015</v>
      </c>
      <c r="E110" s="3">
        <v>64140.478616669556</v>
      </c>
      <c r="F110" s="3">
        <v>6200</v>
      </c>
      <c r="G110" s="3">
        <v>604</v>
      </c>
      <c r="H110" s="3">
        <v>52760.716281453977</v>
      </c>
      <c r="I110" s="3">
        <v>5100</v>
      </c>
      <c r="J110" s="3">
        <v>51726.1875</v>
      </c>
      <c r="K110" s="3">
        <f t="shared" si="5"/>
        <v>1.2400001182509257</v>
      </c>
      <c r="L110" s="3">
        <f t="shared" si="6"/>
        <v>1.0200000972709224</v>
      </c>
      <c r="M110" s="3">
        <f t="shared" si="7"/>
        <v>1100</v>
      </c>
      <c r="N110" s="3">
        <f t="shared" si="8"/>
        <v>1.5758938209873108</v>
      </c>
      <c r="O110" s="3">
        <f t="shared" si="9"/>
        <v>1.4767726161369192</v>
      </c>
      <c r="Q110" s="4" t="s">
        <v>49</v>
      </c>
      <c r="R110" s="3" t="s">
        <v>181</v>
      </c>
      <c r="S110" s="3">
        <v>281</v>
      </c>
      <c r="T110" s="3">
        <v>425.96188391585139</v>
      </c>
      <c r="U110" s="3">
        <v>68728.964795095337</v>
      </c>
      <c r="V110" s="3">
        <v>6800</v>
      </c>
      <c r="AA110" s="3">
        <v>1400</v>
      </c>
    </row>
    <row r="111" spans="1:27" ht="75" x14ac:dyDescent="0.25">
      <c r="A111" s="4" t="s">
        <v>49</v>
      </c>
      <c r="B111" s="3" t="s">
        <v>159</v>
      </c>
      <c r="C111" s="3">
        <v>384</v>
      </c>
      <c r="D111" s="3">
        <v>631.21260395039815</v>
      </c>
      <c r="E111" s="3">
        <v>53262.150306992604</v>
      </c>
      <c r="F111" s="3">
        <v>6400</v>
      </c>
      <c r="G111" s="3">
        <v>557</v>
      </c>
      <c r="H111" s="3">
        <v>44939.939321525002</v>
      </c>
      <c r="I111" s="3">
        <v>5400</v>
      </c>
      <c r="J111" s="3">
        <v>41611.0546875</v>
      </c>
      <c r="K111" s="3">
        <f t="shared" si="5"/>
        <v>1.2800000073776694</v>
      </c>
      <c r="L111" s="3">
        <f t="shared" si="6"/>
        <v>1.0800000062249084</v>
      </c>
      <c r="M111" s="3">
        <f t="shared" si="7"/>
        <v>1000</v>
      </c>
      <c r="N111" s="3">
        <f t="shared" si="8"/>
        <v>1.6437828227874951</v>
      </c>
      <c r="O111" s="3">
        <f t="shared" si="9"/>
        <v>1.4505208333333333</v>
      </c>
      <c r="Q111" s="4" t="s">
        <v>53</v>
      </c>
      <c r="R111" s="3" t="s">
        <v>156</v>
      </c>
      <c r="S111" s="3">
        <v>434</v>
      </c>
      <c r="T111" s="3">
        <v>717.53976207995606</v>
      </c>
      <c r="U111" s="3">
        <v>68440.919104150671</v>
      </c>
      <c r="V111" s="3">
        <v>6600</v>
      </c>
      <c r="AA111" s="3">
        <v>1400</v>
      </c>
    </row>
    <row r="112" spans="1:27" ht="45" x14ac:dyDescent="0.25">
      <c r="A112" s="4" t="s">
        <v>53</v>
      </c>
      <c r="B112" s="3" t="s">
        <v>161</v>
      </c>
      <c r="C112" s="3">
        <v>466</v>
      </c>
      <c r="D112" s="3">
        <v>754.49631565946027</v>
      </c>
      <c r="E112" s="3">
        <v>95267.558623060322</v>
      </c>
      <c r="F112" s="3">
        <v>6300</v>
      </c>
      <c r="G112" s="3">
        <v>674</v>
      </c>
      <c r="H112" s="3">
        <v>72584.806569950699</v>
      </c>
      <c r="I112" s="3">
        <v>4800</v>
      </c>
      <c r="J112" s="3">
        <v>75609.171875</v>
      </c>
      <c r="K112" s="3">
        <f t="shared" si="5"/>
        <v>1.2600000272527825</v>
      </c>
      <c r="L112" s="3">
        <f t="shared" si="6"/>
        <v>0.96000002076402458</v>
      </c>
      <c r="M112" s="3">
        <f t="shared" si="7"/>
        <v>1500</v>
      </c>
      <c r="N112" s="3">
        <f t="shared" si="8"/>
        <v>1.6190908061361808</v>
      </c>
      <c r="O112" s="3">
        <f t="shared" si="9"/>
        <v>1.446351931330472</v>
      </c>
      <c r="Q112" s="4" t="s">
        <v>200</v>
      </c>
      <c r="R112" s="3" t="s">
        <v>159</v>
      </c>
      <c r="S112" s="3">
        <v>331</v>
      </c>
      <c r="T112" s="3">
        <v>487.80365930288366</v>
      </c>
      <c r="U112" s="3">
        <v>68427.227597548263</v>
      </c>
      <c r="V112" s="3">
        <v>7000</v>
      </c>
      <c r="AA112" s="3">
        <v>1400</v>
      </c>
    </row>
    <row r="113" spans="1:27" ht="45" x14ac:dyDescent="0.25">
      <c r="A113" s="4" t="s">
        <v>162</v>
      </c>
      <c r="B113" s="3" t="s">
        <v>163</v>
      </c>
      <c r="C113" s="3">
        <v>433</v>
      </c>
      <c r="D113" s="3">
        <v>711.25657677277604</v>
      </c>
      <c r="E113" s="3">
        <v>69297.09046124536</v>
      </c>
      <c r="F113" s="3">
        <v>6600</v>
      </c>
      <c r="G113" s="3">
        <v>612</v>
      </c>
      <c r="H113" s="3">
        <v>57747.575384371114</v>
      </c>
      <c r="I113" s="3">
        <v>5500</v>
      </c>
      <c r="J113" s="3">
        <v>52497.79296875</v>
      </c>
      <c r="K113" s="3">
        <f t="shared" si="5"/>
        <v>1.3200000712886228</v>
      </c>
      <c r="L113" s="3">
        <f t="shared" si="6"/>
        <v>1.1000000594071853</v>
      </c>
      <c r="M113" s="3">
        <f t="shared" si="7"/>
        <v>1100</v>
      </c>
      <c r="N113" s="3">
        <f t="shared" si="8"/>
        <v>1.64262488862073</v>
      </c>
      <c r="O113" s="3">
        <f t="shared" si="9"/>
        <v>1.4133949191685913</v>
      </c>
      <c r="Q113" s="9" t="s">
        <v>25</v>
      </c>
      <c r="R113" s="7" t="s">
        <v>83</v>
      </c>
      <c r="S113" s="7">
        <v>403</v>
      </c>
      <c r="T113" s="7">
        <v>598.99699928449331</v>
      </c>
      <c r="U113" s="7">
        <v>68233.509661692486</v>
      </c>
      <c r="V113" s="7">
        <v>6500</v>
      </c>
      <c r="AA113" s="3">
        <v>1400</v>
      </c>
    </row>
    <row r="114" spans="1:27" ht="45" x14ac:dyDescent="0.25">
      <c r="A114" s="4" t="s">
        <v>53</v>
      </c>
      <c r="B114" s="3" t="s">
        <v>164</v>
      </c>
      <c r="C114" s="3">
        <v>433</v>
      </c>
      <c r="D114" s="3">
        <v>711.25657677277604</v>
      </c>
      <c r="E114" s="3">
        <v>69297.09046124536</v>
      </c>
      <c r="F114" s="3">
        <v>6600</v>
      </c>
      <c r="G114" s="3">
        <v>612</v>
      </c>
      <c r="H114" s="3">
        <v>57747.575384371114</v>
      </c>
      <c r="I114" s="3">
        <v>5500</v>
      </c>
      <c r="J114" s="3">
        <v>52497.79296875</v>
      </c>
      <c r="K114" s="3">
        <f t="shared" si="5"/>
        <v>1.3200000712886228</v>
      </c>
      <c r="L114" s="3">
        <f t="shared" si="6"/>
        <v>1.1000000594071853</v>
      </c>
      <c r="M114" s="3">
        <f t="shared" si="7"/>
        <v>1100</v>
      </c>
      <c r="N114" s="3">
        <f t="shared" si="8"/>
        <v>1.64262488862073</v>
      </c>
      <c r="O114" s="3">
        <f t="shared" si="9"/>
        <v>1.4133949191685913</v>
      </c>
      <c r="Q114" s="4" t="s">
        <v>25</v>
      </c>
      <c r="R114" s="3" t="s">
        <v>93</v>
      </c>
      <c r="S114" s="3">
        <v>361</v>
      </c>
      <c r="T114" s="3">
        <v>544.69504626607716</v>
      </c>
      <c r="U114" s="3">
        <v>67972.06216962263</v>
      </c>
      <c r="V114" s="3">
        <v>6400</v>
      </c>
      <c r="AA114" s="3">
        <v>1400</v>
      </c>
    </row>
    <row r="115" spans="1:27" ht="75" x14ac:dyDescent="0.25">
      <c r="A115" s="4" t="s">
        <v>49</v>
      </c>
      <c r="B115" s="3" t="s">
        <v>159</v>
      </c>
      <c r="C115" s="3">
        <v>378</v>
      </c>
      <c r="D115" s="3">
        <v>622.75886371891954</v>
      </c>
      <c r="E115" s="3">
        <v>57939.40624843361</v>
      </c>
      <c r="F115" s="3">
        <v>6800</v>
      </c>
      <c r="G115" s="3">
        <v>538</v>
      </c>
      <c r="H115" s="3">
        <v>46010.704961991389</v>
      </c>
      <c r="I115" s="3">
        <v>5400</v>
      </c>
      <c r="J115" s="3">
        <v>42602.50390625</v>
      </c>
      <c r="K115" s="3">
        <f t="shared" si="5"/>
        <v>1.3600000219689812</v>
      </c>
      <c r="L115" s="3">
        <f t="shared" si="6"/>
        <v>1.0800000174459556</v>
      </c>
      <c r="M115" s="3">
        <f t="shared" si="7"/>
        <v>1400</v>
      </c>
      <c r="N115" s="3">
        <f t="shared" si="8"/>
        <v>1.647510221478623</v>
      </c>
      <c r="O115" s="3">
        <f t="shared" si="9"/>
        <v>1.4232804232804233</v>
      </c>
      <c r="Q115" s="4" t="s">
        <v>49</v>
      </c>
      <c r="R115" s="3" t="s">
        <v>173</v>
      </c>
      <c r="S115" s="3">
        <v>384</v>
      </c>
      <c r="T115" s="3">
        <v>629.28956844729146</v>
      </c>
      <c r="U115" s="3">
        <v>67754.889921978509</v>
      </c>
      <c r="V115" s="3">
        <v>6900</v>
      </c>
      <c r="AA115" s="3">
        <v>1500</v>
      </c>
    </row>
    <row r="116" spans="1:27" ht="45" x14ac:dyDescent="0.25">
      <c r="A116" s="4" t="s">
        <v>25</v>
      </c>
      <c r="B116" s="3" t="s">
        <v>87</v>
      </c>
      <c r="C116" s="3">
        <v>409</v>
      </c>
      <c r="D116" s="3">
        <v>673.25282564207521</v>
      </c>
      <c r="E116" s="3">
        <v>67429.02830031437</v>
      </c>
      <c r="F116" s="3">
        <v>6500</v>
      </c>
      <c r="G116" s="3">
        <v>619</v>
      </c>
      <c r="H116" s="3">
        <v>52905.852974092806</v>
      </c>
      <c r="I116" s="3">
        <v>5100</v>
      </c>
      <c r="J116" s="3">
        <v>46681.6328125</v>
      </c>
      <c r="K116" s="3">
        <f t="shared" si="5"/>
        <v>1.4444445114237481</v>
      </c>
      <c r="L116" s="3">
        <f t="shared" si="6"/>
        <v>1.1333333858863253</v>
      </c>
      <c r="M116" s="3">
        <f t="shared" si="7"/>
        <v>1400</v>
      </c>
      <c r="N116" s="3">
        <f t="shared" si="8"/>
        <v>1.6460949282202328</v>
      </c>
      <c r="O116" s="3">
        <f t="shared" si="9"/>
        <v>1.5134474327628362</v>
      </c>
      <c r="Q116" s="5" t="s">
        <v>138</v>
      </c>
      <c r="R116" s="6" t="s">
        <v>139</v>
      </c>
      <c r="S116" s="6">
        <v>466</v>
      </c>
      <c r="T116" s="6">
        <v>754.49631565946027</v>
      </c>
      <c r="U116" s="6">
        <v>67745.819465287335</v>
      </c>
      <c r="V116" s="6">
        <v>6300</v>
      </c>
      <c r="AA116" s="3">
        <v>1500</v>
      </c>
    </row>
    <row r="117" spans="1:27" ht="75" x14ac:dyDescent="0.25">
      <c r="A117" s="4" t="s">
        <v>49</v>
      </c>
      <c r="B117" s="3" t="s">
        <v>165</v>
      </c>
      <c r="C117" s="3">
        <v>400</v>
      </c>
      <c r="D117" s="3">
        <v>638.60010667520362</v>
      </c>
      <c r="E117" s="3">
        <v>61485.528193718746</v>
      </c>
      <c r="F117" s="3">
        <v>6500</v>
      </c>
      <c r="G117" s="3">
        <v>553</v>
      </c>
      <c r="H117" s="3">
        <v>47296.560149014411</v>
      </c>
      <c r="I117" s="3">
        <v>5000</v>
      </c>
      <c r="J117" s="3">
        <v>47296.5625</v>
      </c>
      <c r="K117" s="3">
        <f t="shared" si="5"/>
        <v>1.2999999353804781</v>
      </c>
      <c r="L117" s="3">
        <f t="shared" si="6"/>
        <v>0.9999999502926753</v>
      </c>
      <c r="M117" s="3">
        <f t="shared" si="7"/>
        <v>1500</v>
      </c>
      <c r="N117" s="3">
        <f t="shared" si="8"/>
        <v>1.596500266688009</v>
      </c>
      <c r="O117" s="3">
        <f t="shared" si="9"/>
        <v>1.3825000000000001</v>
      </c>
      <c r="Q117" s="4" t="s">
        <v>43</v>
      </c>
      <c r="R117" s="3" t="s">
        <v>196</v>
      </c>
      <c r="S117" s="3">
        <v>417</v>
      </c>
      <c r="T117" s="3">
        <v>563.25900285547266</v>
      </c>
      <c r="U117" s="3">
        <v>67665.296271312036</v>
      </c>
      <c r="V117" s="3">
        <v>5700</v>
      </c>
      <c r="AA117" s="3">
        <v>1500</v>
      </c>
    </row>
    <row r="118" spans="1:27" ht="45" x14ac:dyDescent="0.25">
      <c r="A118" s="4" t="s">
        <v>53</v>
      </c>
      <c r="B118" s="3" t="s">
        <v>147</v>
      </c>
      <c r="C118" s="3">
        <v>401</v>
      </c>
      <c r="D118" s="3">
        <v>630.52716555325117</v>
      </c>
      <c r="E118" s="3">
        <v>65877.635202449164</v>
      </c>
      <c r="F118" s="3">
        <v>6800</v>
      </c>
      <c r="G118" s="3">
        <v>551</v>
      </c>
      <c r="H118" s="3">
        <v>40689.127625042129</v>
      </c>
      <c r="I118" s="3">
        <v>4200</v>
      </c>
      <c r="J118" s="3">
        <v>48439.4375</v>
      </c>
      <c r="K118" s="3">
        <f t="shared" si="5"/>
        <v>1.3600000041794285</v>
      </c>
      <c r="L118" s="3">
        <f t="shared" si="6"/>
        <v>0.84000000258141161</v>
      </c>
      <c r="M118" s="3">
        <f t="shared" si="7"/>
        <v>2600</v>
      </c>
      <c r="N118" s="3">
        <f t="shared" si="8"/>
        <v>1.5723869465168359</v>
      </c>
      <c r="O118" s="3">
        <f t="shared" si="9"/>
        <v>1.3740648379052369</v>
      </c>
      <c r="Q118" s="9" t="s">
        <v>61</v>
      </c>
      <c r="R118" s="7" t="s">
        <v>62</v>
      </c>
      <c r="S118" s="7">
        <v>302</v>
      </c>
      <c r="T118" s="7">
        <v>353.38157364018423</v>
      </c>
      <c r="U118" s="7">
        <v>67591.03420992168</v>
      </c>
      <c r="V118" s="7">
        <v>5800</v>
      </c>
      <c r="AA118" s="3">
        <v>1500</v>
      </c>
    </row>
    <row r="119" spans="1:27" ht="75" x14ac:dyDescent="0.25">
      <c r="A119" s="4" t="s">
        <v>49</v>
      </c>
      <c r="B119" s="3" t="s">
        <v>166</v>
      </c>
      <c r="C119" s="3">
        <v>387</v>
      </c>
      <c r="D119" s="3">
        <v>602.42419127022799</v>
      </c>
      <c r="E119" s="3">
        <v>66378.597061350112</v>
      </c>
      <c r="F119" s="3">
        <v>7000</v>
      </c>
      <c r="G119" s="3">
        <v>546</v>
      </c>
      <c r="H119" s="3">
        <v>46465.017942945087</v>
      </c>
      <c r="I119" s="3">
        <v>4900</v>
      </c>
      <c r="J119" s="3">
        <v>47413.2890625</v>
      </c>
      <c r="K119" s="3">
        <f t="shared" si="5"/>
        <v>1.3999998391558561</v>
      </c>
      <c r="L119" s="3">
        <f t="shared" si="6"/>
        <v>0.97999988740909949</v>
      </c>
      <c r="M119" s="3">
        <f t="shared" si="7"/>
        <v>2100</v>
      </c>
      <c r="N119" s="3">
        <f t="shared" si="8"/>
        <v>1.556651657029013</v>
      </c>
      <c r="O119" s="3">
        <f t="shared" si="9"/>
        <v>1.4108527131782946</v>
      </c>
      <c r="Q119" s="4" t="s">
        <v>174</v>
      </c>
      <c r="R119" s="3" t="s">
        <v>175</v>
      </c>
      <c r="S119" s="3">
        <v>281</v>
      </c>
      <c r="T119" s="3">
        <v>451.13270505552401</v>
      </c>
      <c r="U119" s="3">
        <v>67491.071158486244</v>
      </c>
      <c r="V119" s="3">
        <v>6600</v>
      </c>
      <c r="AA119" s="3">
        <v>1500</v>
      </c>
    </row>
    <row r="120" spans="1:27" ht="75" x14ac:dyDescent="0.25">
      <c r="A120" s="4" t="s">
        <v>43</v>
      </c>
      <c r="B120" s="3" t="s">
        <v>97</v>
      </c>
      <c r="C120" s="3">
        <v>417</v>
      </c>
      <c r="D120" s="3">
        <v>675.3281807889922</v>
      </c>
      <c r="E120" s="3">
        <v>72553.476799033102</v>
      </c>
      <c r="F120" s="3">
        <v>6300</v>
      </c>
      <c r="G120" s="3">
        <v>604</v>
      </c>
      <c r="H120" s="3">
        <v>59885.409421424156</v>
      </c>
      <c r="I120" s="3">
        <v>5200</v>
      </c>
      <c r="J120" s="3">
        <v>52190.33984375</v>
      </c>
      <c r="K120" s="3">
        <f t="shared" si="5"/>
        <v>1.3901706142601726</v>
      </c>
      <c r="L120" s="3">
        <f t="shared" si="6"/>
        <v>1.1474424117703015</v>
      </c>
      <c r="M120" s="3">
        <f t="shared" si="7"/>
        <v>1100</v>
      </c>
      <c r="N120" s="3">
        <f t="shared" si="8"/>
        <v>1.6194920402613722</v>
      </c>
      <c r="O120" s="3">
        <f t="shared" si="9"/>
        <v>1.4484412470023982</v>
      </c>
      <c r="Q120" s="4" t="s">
        <v>91</v>
      </c>
      <c r="R120" s="3" t="s">
        <v>92</v>
      </c>
      <c r="S120" s="3">
        <v>471</v>
      </c>
      <c r="T120" s="3">
        <v>689.89374672836402</v>
      </c>
      <c r="U120" s="3">
        <v>67447.374536940304</v>
      </c>
      <c r="V120" s="3">
        <v>6100</v>
      </c>
      <c r="AA120" s="3">
        <v>1500</v>
      </c>
    </row>
    <row r="121" spans="1:27" ht="75" x14ac:dyDescent="0.25">
      <c r="A121" s="4" t="s">
        <v>49</v>
      </c>
      <c r="B121" s="3" t="s">
        <v>159</v>
      </c>
      <c r="C121" s="3">
        <v>404</v>
      </c>
      <c r="D121" s="3">
        <v>671.72962920397083</v>
      </c>
      <c r="E121" s="3">
        <v>65823.8181169421</v>
      </c>
      <c r="F121" s="3">
        <v>7000</v>
      </c>
      <c r="G121" s="3">
        <v>554</v>
      </c>
      <c r="H121" s="3">
        <v>55480.075269994042</v>
      </c>
      <c r="I121" s="3">
        <v>5900</v>
      </c>
      <c r="J121" s="3">
        <v>47017.01171875</v>
      </c>
      <c r="K121" s="3">
        <f t="shared" si="5"/>
        <v>1.4000000363845349</v>
      </c>
      <c r="L121" s="3">
        <f t="shared" si="6"/>
        <v>1.1800000306669647</v>
      </c>
      <c r="M121" s="3">
        <f t="shared" si="7"/>
        <v>1100</v>
      </c>
      <c r="N121" s="3">
        <f t="shared" si="8"/>
        <v>1.6626971019900267</v>
      </c>
      <c r="O121" s="3">
        <f t="shared" si="9"/>
        <v>1.3712871287128714</v>
      </c>
      <c r="Q121" s="4" t="s">
        <v>25</v>
      </c>
      <c r="R121" s="3" t="s">
        <v>87</v>
      </c>
      <c r="S121" s="3">
        <v>409</v>
      </c>
      <c r="T121" s="3">
        <v>673.25282564207521</v>
      </c>
      <c r="U121" s="3">
        <v>67429.02830031437</v>
      </c>
      <c r="V121" s="3">
        <v>6500</v>
      </c>
      <c r="AA121" s="3">
        <v>1500</v>
      </c>
    </row>
    <row r="122" spans="1:27" ht="75" x14ac:dyDescent="0.25">
      <c r="A122" s="4" t="s">
        <v>49</v>
      </c>
      <c r="B122" s="3" t="s">
        <v>167</v>
      </c>
      <c r="C122" s="3">
        <v>511</v>
      </c>
      <c r="D122" s="3">
        <v>856.41719732411036</v>
      </c>
      <c r="E122" s="3">
        <v>75373.536845599243</v>
      </c>
      <c r="F122" s="3">
        <v>6500</v>
      </c>
      <c r="G122" s="3">
        <v>751</v>
      </c>
      <c r="H122" s="3">
        <v>63777.608100122423</v>
      </c>
      <c r="I122" s="3">
        <v>5500</v>
      </c>
      <c r="J122" s="3">
        <v>57979.640625</v>
      </c>
      <c r="K122" s="3">
        <f t="shared" si="5"/>
        <v>1.3000000695606113</v>
      </c>
      <c r="L122" s="3">
        <f t="shared" si="6"/>
        <v>1.1000000588589784</v>
      </c>
      <c r="M122" s="3">
        <f t="shared" si="7"/>
        <v>1000</v>
      </c>
      <c r="N122" s="3">
        <f t="shared" si="8"/>
        <v>1.6759632041567718</v>
      </c>
      <c r="O122" s="3">
        <f t="shared" si="9"/>
        <v>1.4696673189823874</v>
      </c>
      <c r="Q122" s="4" t="s">
        <v>43</v>
      </c>
      <c r="R122" s="3" t="s">
        <v>195</v>
      </c>
      <c r="S122" s="3">
        <v>412</v>
      </c>
      <c r="T122" s="3">
        <v>547.03696078966243</v>
      </c>
      <c r="U122" s="3">
        <v>67277.729969022796</v>
      </c>
      <c r="V122" s="3">
        <v>6100</v>
      </c>
      <c r="AA122" s="3">
        <v>1500</v>
      </c>
    </row>
    <row r="123" spans="1:27" ht="90" x14ac:dyDescent="0.25">
      <c r="A123" s="4" t="s">
        <v>49</v>
      </c>
      <c r="B123" s="3" t="s">
        <v>159</v>
      </c>
      <c r="C123" s="3">
        <v>358</v>
      </c>
      <c r="D123" s="3">
        <v>613.69584491219916</v>
      </c>
      <c r="E123" s="3">
        <v>40231.01137900952</v>
      </c>
      <c r="F123" s="3">
        <v>6800</v>
      </c>
      <c r="G123" s="3">
        <v>510</v>
      </c>
      <c r="H123" s="3">
        <v>33131.421135654906</v>
      </c>
      <c r="I123" s="3">
        <v>5600</v>
      </c>
      <c r="J123" s="3">
        <v>29581.625</v>
      </c>
      <c r="K123" s="3">
        <f t="shared" si="5"/>
        <v>1.3600000466170983</v>
      </c>
      <c r="L123" s="3">
        <f t="shared" si="6"/>
        <v>1.1200000383905517</v>
      </c>
      <c r="M123" s="3">
        <f t="shared" si="7"/>
        <v>1200</v>
      </c>
      <c r="N123" s="3">
        <f t="shared" si="8"/>
        <v>1.7142342036653608</v>
      </c>
      <c r="O123" s="3">
        <f t="shared" si="9"/>
        <v>1.4245810055865922</v>
      </c>
      <c r="Q123" s="4" t="s">
        <v>51</v>
      </c>
      <c r="R123" s="3" t="s">
        <v>180</v>
      </c>
      <c r="S123" s="3">
        <v>317</v>
      </c>
      <c r="T123" s="3">
        <v>469.04930315872519</v>
      </c>
      <c r="U123" s="3">
        <v>67253.498079681915</v>
      </c>
      <c r="V123" s="3">
        <v>6500</v>
      </c>
      <c r="AA123" s="3">
        <v>1500</v>
      </c>
    </row>
    <row r="124" spans="1:27" ht="90" x14ac:dyDescent="0.25">
      <c r="A124" s="4" t="s">
        <v>25</v>
      </c>
      <c r="B124" s="3" t="s">
        <v>168</v>
      </c>
      <c r="C124" s="3">
        <v>307</v>
      </c>
      <c r="D124" s="3">
        <v>511.12760476135492</v>
      </c>
      <c r="E124" s="3">
        <v>59525.012673555313</v>
      </c>
      <c r="F124" s="3">
        <v>6500</v>
      </c>
      <c r="G124" s="3">
        <v>442</v>
      </c>
      <c r="H124" s="3">
        <v>40293.854732868211</v>
      </c>
      <c r="I124" s="3">
        <v>4400</v>
      </c>
      <c r="J124" s="3">
        <v>41209.625</v>
      </c>
      <c r="K124" s="3">
        <f t="shared" si="5"/>
        <v>1.4444444149529463</v>
      </c>
      <c r="L124" s="3">
        <f t="shared" si="6"/>
        <v>0.9777777578143021</v>
      </c>
      <c r="M124" s="3">
        <f t="shared" si="7"/>
        <v>2100</v>
      </c>
      <c r="N124" s="3">
        <f t="shared" si="8"/>
        <v>1.6649107646949672</v>
      </c>
      <c r="O124" s="3">
        <f t="shared" si="9"/>
        <v>1.4397394136807817</v>
      </c>
      <c r="Q124" s="4" t="s">
        <v>51</v>
      </c>
      <c r="R124" s="3" t="s">
        <v>82</v>
      </c>
      <c r="S124" s="3">
        <v>378</v>
      </c>
      <c r="T124" s="3">
        <v>584.14583401297693</v>
      </c>
      <c r="U124" s="3">
        <v>67245.263642995822</v>
      </c>
      <c r="V124" s="3">
        <v>6500</v>
      </c>
      <c r="AA124" s="3">
        <v>1500</v>
      </c>
    </row>
    <row r="125" spans="1:27" ht="45" x14ac:dyDescent="0.25">
      <c r="A125" s="4" t="s">
        <v>53</v>
      </c>
      <c r="B125" s="3" t="s">
        <v>169</v>
      </c>
      <c r="C125" s="3">
        <v>452</v>
      </c>
      <c r="D125" s="3">
        <v>676.41345825114149</v>
      </c>
      <c r="E125" s="3">
        <v>69399.265970841487</v>
      </c>
      <c r="F125" s="3">
        <v>6200</v>
      </c>
      <c r="G125" s="3">
        <v>638</v>
      </c>
      <c r="H125" s="3">
        <v>54847.806976955384</v>
      </c>
      <c r="I125" s="3">
        <v>4900</v>
      </c>
      <c r="J125" s="3">
        <v>55967.14453125</v>
      </c>
      <c r="K125" s="3">
        <f t="shared" si="5"/>
        <v>1.2400001206438447</v>
      </c>
      <c r="L125" s="3">
        <f t="shared" si="6"/>
        <v>0.98000009534755483</v>
      </c>
      <c r="M125" s="3">
        <f t="shared" si="7"/>
        <v>1300</v>
      </c>
      <c r="N125" s="3">
        <f t="shared" si="8"/>
        <v>1.4964899518830563</v>
      </c>
      <c r="O125" s="3">
        <f t="shared" si="9"/>
        <v>1.4115044247787611</v>
      </c>
      <c r="Q125" s="4" t="s">
        <v>25</v>
      </c>
      <c r="R125" s="3" t="s">
        <v>176</v>
      </c>
      <c r="S125" s="3">
        <v>407</v>
      </c>
      <c r="T125" s="3">
        <v>628.33757067347631</v>
      </c>
      <c r="U125" s="3">
        <v>66984.571190005445</v>
      </c>
      <c r="V125" s="3">
        <v>6100</v>
      </c>
      <c r="AA125" s="3">
        <v>1500</v>
      </c>
    </row>
    <row r="126" spans="1:27" ht="75" x14ac:dyDescent="0.25">
      <c r="A126" s="4" t="s">
        <v>49</v>
      </c>
      <c r="B126" s="3" t="s">
        <v>95</v>
      </c>
      <c r="C126" s="3">
        <v>534</v>
      </c>
      <c r="D126" s="3">
        <v>866.31797417178791</v>
      </c>
      <c r="E126" s="3">
        <v>73861.840111101526</v>
      </c>
      <c r="F126" s="3">
        <v>7000</v>
      </c>
      <c r="G126" s="3">
        <v>745</v>
      </c>
      <c r="H126" s="3">
        <v>56979.133799992618</v>
      </c>
      <c r="I126" s="3">
        <v>5400</v>
      </c>
      <c r="J126" s="3">
        <v>52758.45703125</v>
      </c>
      <c r="K126" s="3">
        <f t="shared" si="5"/>
        <v>1.400000005067463</v>
      </c>
      <c r="L126" s="3">
        <f t="shared" si="6"/>
        <v>1.0800000039091859</v>
      </c>
      <c r="M126" s="3">
        <f t="shared" si="7"/>
        <v>1600</v>
      </c>
      <c r="N126" s="3">
        <f t="shared" si="8"/>
        <v>1.6223183036924866</v>
      </c>
      <c r="O126" s="3">
        <f t="shared" si="9"/>
        <v>1.3951310861423221</v>
      </c>
      <c r="Q126" s="9" t="s">
        <v>75</v>
      </c>
      <c r="R126" s="7" t="s">
        <v>76</v>
      </c>
      <c r="S126" s="7">
        <v>545</v>
      </c>
      <c r="T126" s="7">
        <v>750.78352434158114</v>
      </c>
      <c r="U126" s="7">
        <v>66631.975368495245</v>
      </c>
      <c r="V126" s="7">
        <v>6200</v>
      </c>
      <c r="AA126" s="3">
        <v>1500</v>
      </c>
    </row>
    <row r="127" spans="1:27" ht="75" x14ac:dyDescent="0.25">
      <c r="A127" s="4" t="s">
        <v>170</v>
      </c>
      <c r="B127" s="3" t="s">
        <v>171</v>
      </c>
      <c r="C127" s="3">
        <v>401</v>
      </c>
      <c r="D127" s="3">
        <v>686.96159358501325</v>
      </c>
      <c r="E127" s="3">
        <v>61006.146613991004</v>
      </c>
      <c r="F127" s="3">
        <v>5500</v>
      </c>
      <c r="G127" s="3">
        <v>656</v>
      </c>
      <c r="H127" s="3">
        <v>61006.146613991004</v>
      </c>
      <c r="I127" s="3">
        <v>5500</v>
      </c>
      <c r="J127" s="3">
        <v>49914.12109375</v>
      </c>
      <c r="K127" s="3">
        <f t="shared" si="5"/>
        <v>1.2222221943847849</v>
      </c>
      <c r="L127" s="3">
        <f t="shared" si="6"/>
        <v>1.2222221943847849</v>
      </c>
      <c r="M127" s="3">
        <f t="shared" si="7"/>
        <v>0</v>
      </c>
      <c r="N127" s="3">
        <f t="shared" si="8"/>
        <v>1.713121181010008</v>
      </c>
      <c r="O127" s="3">
        <f t="shared" si="9"/>
        <v>1.6359102244389028</v>
      </c>
      <c r="Q127" s="4" t="s">
        <v>43</v>
      </c>
      <c r="R127" s="3" t="s">
        <v>187</v>
      </c>
      <c r="S127" s="3">
        <v>545</v>
      </c>
      <c r="T127" s="3">
        <v>750.78352434158114</v>
      </c>
      <c r="U127" s="3">
        <v>66631.975368495245</v>
      </c>
      <c r="V127" s="3">
        <v>6200</v>
      </c>
      <c r="AA127" s="3">
        <v>1500</v>
      </c>
    </row>
    <row r="128" spans="1:27" ht="75" x14ac:dyDescent="0.25">
      <c r="A128" s="4" t="s">
        <v>49</v>
      </c>
      <c r="B128" s="3" t="s">
        <v>157</v>
      </c>
      <c r="C128" s="3">
        <v>369</v>
      </c>
      <c r="D128" s="3">
        <v>579.30968532199597</v>
      </c>
      <c r="E128" s="3">
        <v>52764.898588348122</v>
      </c>
      <c r="F128" s="3">
        <v>6600</v>
      </c>
      <c r="G128" s="3">
        <v>500</v>
      </c>
      <c r="H128" s="3">
        <v>39973.408021475843</v>
      </c>
      <c r="I128" s="3">
        <v>5000</v>
      </c>
      <c r="J128" s="3">
        <v>39973.40625</v>
      </c>
      <c r="K128" s="3">
        <f t="shared" si="5"/>
        <v>1.3200000584975948</v>
      </c>
      <c r="L128" s="3">
        <f t="shared" si="6"/>
        <v>1.0000000443163595</v>
      </c>
      <c r="M128" s="3">
        <f t="shared" si="7"/>
        <v>1600</v>
      </c>
      <c r="N128" s="3">
        <f t="shared" si="8"/>
        <v>1.5699449466720758</v>
      </c>
      <c r="O128" s="3">
        <f t="shared" si="9"/>
        <v>1.3550135501355014</v>
      </c>
      <c r="Q128" s="4" t="s">
        <v>49</v>
      </c>
      <c r="R128" s="3" t="s">
        <v>166</v>
      </c>
      <c r="S128" s="3">
        <v>387</v>
      </c>
      <c r="T128" s="3">
        <v>602.42419127022799</v>
      </c>
      <c r="U128" s="3">
        <v>66378.597061350112</v>
      </c>
      <c r="V128" s="3">
        <v>7000</v>
      </c>
      <c r="AA128" s="3">
        <v>1500</v>
      </c>
    </row>
    <row r="129" spans="1:27" ht="90" x14ac:dyDescent="0.25">
      <c r="A129" s="4" t="s">
        <v>51</v>
      </c>
      <c r="B129" s="3" t="s">
        <v>70</v>
      </c>
      <c r="C129" s="3">
        <v>426</v>
      </c>
      <c r="D129" s="3">
        <v>642.27481808213008</v>
      </c>
      <c r="E129" s="3">
        <v>71161.853731657058</v>
      </c>
      <c r="F129" s="3">
        <v>6100</v>
      </c>
      <c r="G129" s="3">
        <v>613</v>
      </c>
      <c r="H129" s="3">
        <v>55996.21277245145</v>
      </c>
      <c r="I129" s="3">
        <v>4800</v>
      </c>
      <c r="J129" s="3">
        <v>52655.53515625</v>
      </c>
      <c r="K129" s="3">
        <f t="shared" si="5"/>
        <v>1.3514600795622231</v>
      </c>
      <c r="L129" s="3">
        <f t="shared" si="6"/>
        <v>1.0634439970325689</v>
      </c>
      <c r="M129" s="3">
        <f t="shared" si="7"/>
        <v>1300</v>
      </c>
      <c r="N129" s="3">
        <f t="shared" si="8"/>
        <v>1.5076873663899768</v>
      </c>
      <c r="O129" s="3">
        <f t="shared" si="9"/>
        <v>1.4389671361502347</v>
      </c>
      <c r="Q129" s="4" t="s">
        <v>49</v>
      </c>
      <c r="R129" s="3" t="s">
        <v>95</v>
      </c>
      <c r="S129" s="3">
        <v>432</v>
      </c>
      <c r="T129" s="3">
        <v>706.91546692417887</v>
      </c>
      <c r="U129" s="3">
        <v>66351.108998419426</v>
      </c>
      <c r="V129" s="3">
        <v>6800</v>
      </c>
      <c r="AA129" s="3">
        <v>1500</v>
      </c>
    </row>
    <row r="130" spans="1:27" ht="75" x14ac:dyDescent="0.25">
      <c r="A130" s="4" t="s">
        <v>49</v>
      </c>
      <c r="B130" s="3" t="s">
        <v>50</v>
      </c>
      <c r="C130" s="3">
        <v>407</v>
      </c>
      <c r="D130" s="3">
        <v>621.34990701367303</v>
      </c>
      <c r="E130" s="3">
        <v>61240.370882524207</v>
      </c>
      <c r="F130" s="3">
        <v>6300</v>
      </c>
      <c r="G130" s="3">
        <v>558</v>
      </c>
      <c r="H130" s="3">
        <v>52491.746470735023</v>
      </c>
      <c r="I130" s="3">
        <v>5400</v>
      </c>
      <c r="J130" s="3">
        <v>48603.47265625</v>
      </c>
      <c r="K130" s="3">
        <f t="shared" si="5"/>
        <v>1.2599999040325611</v>
      </c>
      <c r="L130" s="3">
        <f t="shared" si="6"/>
        <v>1.0799999177421951</v>
      </c>
      <c r="M130" s="3">
        <f t="shared" si="7"/>
        <v>900</v>
      </c>
      <c r="N130" s="3">
        <f t="shared" si="8"/>
        <v>1.5266582481908428</v>
      </c>
      <c r="O130" s="3">
        <f t="shared" si="9"/>
        <v>1.3710073710073709</v>
      </c>
      <c r="Q130" s="5" t="s">
        <v>49</v>
      </c>
      <c r="R130" s="6" t="s">
        <v>116</v>
      </c>
      <c r="S130" s="6">
        <v>471</v>
      </c>
      <c r="T130" s="6">
        <v>678.58401317543996</v>
      </c>
      <c r="U130" s="6">
        <v>66341.679872400302</v>
      </c>
      <c r="V130" s="6">
        <v>6000</v>
      </c>
      <c r="AA130" s="3">
        <v>1500</v>
      </c>
    </row>
    <row r="131" spans="1:27" ht="90" x14ac:dyDescent="0.25">
      <c r="A131" s="4" t="s">
        <v>51</v>
      </c>
      <c r="B131" s="3" t="s">
        <v>82</v>
      </c>
      <c r="C131" s="3">
        <v>436</v>
      </c>
      <c r="D131" s="3">
        <v>685.62879670167217</v>
      </c>
      <c r="E131" s="3">
        <v>77556.097754869654</v>
      </c>
      <c r="F131" s="3">
        <v>6500</v>
      </c>
      <c r="G131" s="3">
        <v>619</v>
      </c>
      <c r="H131" s="3">
        <v>59658.536734515117</v>
      </c>
      <c r="I131" s="3">
        <v>5000</v>
      </c>
      <c r="J131" s="3">
        <v>53963.86328125</v>
      </c>
      <c r="K131" s="3">
        <f t="shared" ref="K131:K187" si="10">E131/J131</f>
        <v>1.4371857950692142</v>
      </c>
      <c r="L131" s="3">
        <f t="shared" ref="L131:L187" si="11">H131/J131</f>
        <v>1.1055275346686262</v>
      </c>
      <c r="M131" s="3">
        <f t="shared" ref="M131:M187" si="12">F131-I131</f>
        <v>1500</v>
      </c>
      <c r="N131" s="3">
        <f t="shared" ref="N131:N187" si="13">D131/C131</f>
        <v>1.5725431117010831</v>
      </c>
      <c r="O131" s="3">
        <f t="shared" ref="O131:O187" si="14">G131/C131</f>
        <v>1.4197247706422018</v>
      </c>
      <c r="Q131" s="9" t="s">
        <v>49</v>
      </c>
      <c r="R131" s="7" t="s">
        <v>85</v>
      </c>
      <c r="S131" s="7">
        <v>573</v>
      </c>
      <c r="T131" s="7">
        <v>846.85913967500619</v>
      </c>
      <c r="U131" s="7">
        <v>66317.135094739482</v>
      </c>
      <c r="V131" s="7">
        <v>6300</v>
      </c>
      <c r="AA131" s="3">
        <v>1500</v>
      </c>
    </row>
    <row r="132" spans="1:27" ht="90" x14ac:dyDescent="0.25">
      <c r="A132" s="4" t="s">
        <v>51</v>
      </c>
      <c r="B132" s="3" t="s">
        <v>70</v>
      </c>
      <c r="C132" s="3">
        <v>417</v>
      </c>
      <c r="D132" s="3">
        <v>657.16406326459912</v>
      </c>
      <c r="E132" s="3">
        <v>75690.408034453867</v>
      </c>
      <c r="F132" s="3">
        <v>6500</v>
      </c>
      <c r="G132" s="3">
        <v>585</v>
      </c>
      <c r="H132" s="3">
        <v>60552.326427563079</v>
      </c>
      <c r="I132" s="3">
        <v>5200</v>
      </c>
      <c r="J132" s="3">
        <v>52771.56640625</v>
      </c>
      <c r="K132" s="3">
        <f t="shared" si="10"/>
        <v>1.4343028488441736</v>
      </c>
      <c r="L132" s="3">
        <f t="shared" si="11"/>
        <v>1.1474422790753387</v>
      </c>
      <c r="M132" s="3">
        <f t="shared" si="12"/>
        <v>1300</v>
      </c>
      <c r="N132" s="3">
        <f t="shared" si="13"/>
        <v>1.5759330054306933</v>
      </c>
      <c r="O132" s="3">
        <f t="shared" si="14"/>
        <v>1.4028776978417266</v>
      </c>
      <c r="Q132" s="4" t="s">
        <v>125</v>
      </c>
      <c r="R132" s="3" t="s">
        <v>126</v>
      </c>
      <c r="S132" s="3">
        <v>323</v>
      </c>
      <c r="T132" s="3">
        <v>477.71248290044309</v>
      </c>
      <c r="U132" s="3">
        <v>65893.09718691156</v>
      </c>
      <c r="V132" s="3">
        <v>6500</v>
      </c>
      <c r="AA132" s="3">
        <v>1600</v>
      </c>
    </row>
    <row r="133" spans="1:27" ht="90" x14ac:dyDescent="0.25">
      <c r="A133" s="4" t="s">
        <v>51</v>
      </c>
      <c r="B133" s="3" t="s">
        <v>30</v>
      </c>
      <c r="C133" s="3">
        <v>407</v>
      </c>
      <c r="D133" s="3">
        <v>616.20911903507124</v>
      </c>
      <c r="E133" s="3">
        <v>71140.195263373476</v>
      </c>
      <c r="F133" s="3">
        <v>6200</v>
      </c>
      <c r="G133" s="3">
        <v>571</v>
      </c>
      <c r="H133" s="3">
        <v>55076.280203902061</v>
      </c>
      <c r="I133" s="3">
        <v>4800</v>
      </c>
      <c r="J133" s="3">
        <v>52631.765625</v>
      </c>
      <c r="K133" s="3">
        <f t="shared" si="10"/>
        <v>1.351658915838879</v>
      </c>
      <c r="L133" s="3">
        <f t="shared" si="11"/>
        <v>1.0464456122623582</v>
      </c>
      <c r="M133" s="3">
        <f t="shared" si="12"/>
        <v>1400</v>
      </c>
      <c r="N133" s="3">
        <f t="shared" si="13"/>
        <v>1.5140273194964895</v>
      </c>
      <c r="O133" s="3">
        <f t="shared" si="14"/>
        <v>1.402948402948403</v>
      </c>
      <c r="Q133" s="4" t="s">
        <v>53</v>
      </c>
      <c r="R133" s="3" t="s">
        <v>147</v>
      </c>
      <c r="S133" s="3">
        <v>401</v>
      </c>
      <c r="T133" s="3">
        <v>630.52716555325117</v>
      </c>
      <c r="U133" s="3">
        <v>65877.635202449164</v>
      </c>
      <c r="V133" s="3">
        <v>6800</v>
      </c>
      <c r="AA133" s="3">
        <v>1600</v>
      </c>
    </row>
    <row r="134" spans="1:27" ht="75" x14ac:dyDescent="0.25">
      <c r="A134" s="4" t="s">
        <v>25</v>
      </c>
      <c r="B134" s="3" t="s">
        <v>172</v>
      </c>
      <c r="C134" s="3">
        <v>357.3599853515625</v>
      </c>
      <c r="D134" s="3">
        <v>559.31773207187791</v>
      </c>
      <c r="E134" s="3">
        <v>64912.951228691665</v>
      </c>
      <c r="F134" s="3">
        <v>6400</v>
      </c>
      <c r="G134" s="3">
        <v>510</v>
      </c>
      <c r="H134" s="3">
        <v>50713.243147415378</v>
      </c>
      <c r="I134" s="3">
        <v>5000</v>
      </c>
      <c r="J134" s="3">
        <v>45641.91796875</v>
      </c>
      <c r="K134" s="3">
        <f t="shared" si="10"/>
        <v>1.4222222491424683</v>
      </c>
      <c r="L134" s="3">
        <f t="shared" si="11"/>
        <v>1.1111111321425537</v>
      </c>
      <c r="M134" s="3">
        <f t="shared" si="12"/>
        <v>1400</v>
      </c>
      <c r="N134" s="3">
        <f t="shared" si="13"/>
        <v>1.5651381100254804</v>
      </c>
      <c r="O134" s="3">
        <f t="shared" si="14"/>
        <v>1.4271323620585941</v>
      </c>
      <c r="Q134" s="4" t="s">
        <v>49</v>
      </c>
      <c r="R134" s="3" t="s">
        <v>159</v>
      </c>
      <c r="S134" s="3">
        <v>404</v>
      </c>
      <c r="T134" s="3">
        <v>671.72962920397083</v>
      </c>
      <c r="U134" s="3">
        <v>65823.8181169421</v>
      </c>
      <c r="V134" s="3">
        <v>7000</v>
      </c>
      <c r="AA134" s="3">
        <v>1600</v>
      </c>
    </row>
    <row r="135" spans="1:27" ht="75" x14ac:dyDescent="0.25">
      <c r="A135" s="4" t="s">
        <v>49</v>
      </c>
      <c r="B135" s="3" t="s">
        <v>173</v>
      </c>
      <c r="C135" s="3">
        <v>384</v>
      </c>
      <c r="D135" s="3">
        <v>629.28956844729146</v>
      </c>
      <c r="E135" s="3">
        <v>67754.889921978509</v>
      </c>
      <c r="F135" s="3">
        <v>6900</v>
      </c>
      <c r="G135" s="3">
        <v>520</v>
      </c>
      <c r="H135" s="3">
        <v>54007.520952301697</v>
      </c>
      <c r="I135" s="3">
        <v>5500</v>
      </c>
      <c r="J135" s="3">
        <v>49097.7421875</v>
      </c>
      <c r="K135" s="3">
        <f t="shared" si="10"/>
        <v>1.3800001161607083</v>
      </c>
      <c r="L135" s="3">
        <f t="shared" si="11"/>
        <v>1.1000000925918687</v>
      </c>
      <c r="M135" s="3">
        <f t="shared" si="12"/>
        <v>1400</v>
      </c>
      <c r="N135" s="3">
        <f t="shared" si="13"/>
        <v>1.6387749178314881</v>
      </c>
      <c r="O135" s="3">
        <f t="shared" si="14"/>
        <v>1.3541666666666667</v>
      </c>
      <c r="Q135" s="5" t="s">
        <v>53</v>
      </c>
      <c r="R135" s="6" t="s">
        <v>101</v>
      </c>
      <c r="S135" s="6">
        <v>417</v>
      </c>
      <c r="T135" s="6">
        <v>686.12383554405608</v>
      </c>
      <c r="U135" s="6">
        <v>65544.781377273073</v>
      </c>
      <c r="V135" s="6">
        <v>6600</v>
      </c>
      <c r="AA135" s="3">
        <v>1600</v>
      </c>
    </row>
    <row r="136" spans="1:27" ht="45" x14ac:dyDescent="0.25">
      <c r="A136" s="4" t="s">
        <v>25</v>
      </c>
      <c r="B136" s="3" t="s">
        <v>151</v>
      </c>
      <c r="C136" s="3">
        <v>431.70001220703125</v>
      </c>
      <c r="D136" s="3">
        <v>705.43035039702727</v>
      </c>
      <c r="E136" s="3">
        <v>75162.646787971375</v>
      </c>
      <c r="F136" s="3">
        <v>6500</v>
      </c>
      <c r="G136" s="3">
        <v>614</v>
      </c>
      <c r="H136" s="3">
        <v>60130.117430377089</v>
      </c>
      <c r="I136" s="3">
        <v>5200</v>
      </c>
      <c r="J136" s="3">
        <v>52035.68359375</v>
      </c>
      <c r="K136" s="3">
        <f t="shared" si="10"/>
        <v>1.4444443043119577</v>
      </c>
      <c r="L136" s="3">
        <f t="shared" si="11"/>
        <v>1.1555554434495661</v>
      </c>
      <c r="M136" s="3">
        <f t="shared" si="12"/>
        <v>1300</v>
      </c>
      <c r="N136" s="3">
        <f t="shared" si="13"/>
        <v>1.6340753542965447</v>
      </c>
      <c r="O136" s="3">
        <f t="shared" si="14"/>
        <v>1.4222839532965841</v>
      </c>
      <c r="Q136" s="4" t="s">
        <v>25</v>
      </c>
      <c r="R136" s="3" t="s">
        <v>238</v>
      </c>
      <c r="S136" s="3">
        <v>401</v>
      </c>
      <c r="T136" s="3">
        <v>640.96106115426517</v>
      </c>
      <c r="U136" s="3">
        <v>65397.54281628882</v>
      </c>
      <c r="V136" s="3">
        <v>6400</v>
      </c>
      <c r="AA136" s="3">
        <v>1600</v>
      </c>
    </row>
    <row r="137" spans="1:27" ht="45" x14ac:dyDescent="0.25">
      <c r="A137" s="4" t="s">
        <v>174</v>
      </c>
      <c r="B137" s="3" t="s">
        <v>175</v>
      </c>
      <c r="C137" s="3">
        <v>281</v>
      </c>
      <c r="D137" s="3">
        <v>451.13270505552401</v>
      </c>
      <c r="E137" s="3">
        <v>67491.071158486244</v>
      </c>
      <c r="F137" s="3">
        <v>6600</v>
      </c>
      <c r="G137" s="3">
        <v>366</v>
      </c>
      <c r="H137" s="3">
        <v>57265.151285988344</v>
      </c>
      <c r="I137" s="3">
        <v>5600</v>
      </c>
      <c r="J137" s="3">
        <v>51129.60546875</v>
      </c>
      <c r="K137" s="3">
        <f t="shared" si="10"/>
        <v>1.3199998423562302</v>
      </c>
      <c r="L137" s="3">
        <f t="shared" si="11"/>
        <v>1.1199998662416502</v>
      </c>
      <c r="M137" s="3">
        <f t="shared" si="12"/>
        <v>1000</v>
      </c>
      <c r="N137" s="3">
        <f t="shared" si="13"/>
        <v>1.6054544663897652</v>
      </c>
      <c r="O137" s="3">
        <f t="shared" si="14"/>
        <v>1.302491103202847</v>
      </c>
      <c r="Q137" s="4" t="s">
        <v>25</v>
      </c>
      <c r="R137" s="3" t="s">
        <v>172</v>
      </c>
      <c r="S137" s="3">
        <v>357.3599853515625</v>
      </c>
      <c r="T137" s="3">
        <v>559.31773207187791</v>
      </c>
      <c r="U137" s="3">
        <v>64912.951228691665</v>
      </c>
      <c r="V137" s="3">
        <v>6400</v>
      </c>
      <c r="AA137" s="3">
        <v>1600</v>
      </c>
    </row>
    <row r="138" spans="1:27" ht="90" x14ac:dyDescent="0.25">
      <c r="A138" s="4" t="s">
        <v>51</v>
      </c>
      <c r="B138" s="3" t="s">
        <v>30</v>
      </c>
      <c r="C138" s="3">
        <v>383</v>
      </c>
      <c r="D138" s="3">
        <v>605.18498481429197</v>
      </c>
      <c r="E138" s="3">
        <v>73320.597238941074</v>
      </c>
      <c r="F138" s="3">
        <v>6500</v>
      </c>
      <c r="G138" s="3">
        <v>536</v>
      </c>
      <c r="H138" s="3">
        <v>55272.450226278641</v>
      </c>
      <c r="I138" s="3">
        <v>4900</v>
      </c>
      <c r="J138" s="3">
        <v>51016.77734375</v>
      </c>
      <c r="K138" s="3">
        <f t="shared" si="10"/>
        <v>1.4371859818762833</v>
      </c>
      <c r="L138" s="3">
        <f t="shared" si="11"/>
        <v>1.0834171247990441</v>
      </c>
      <c r="M138" s="3">
        <f t="shared" si="12"/>
        <v>1600</v>
      </c>
      <c r="N138" s="3">
        <f t="shared" si="13"/>
        <v>1.5801174538232166</v>
      </c>
      <c r="O138" s="3">
        <f t="shared" si="14"/>
        <v>1.3994778067885119</v>
      </c>
      <c r="Q138" s="4" t="s">
        <v>51</v>
      </c>
      <c r="R138" s="3" t="s">
        <v>72</v>
      </c>
      <c r="S138" s="3">
        <v>371</v>
      </c>
      <c r="T138" s="3">
        <v>515.22119518876002</v>
      </c>
      <c r="U138" s="3">
        <v>64857.562649526772</v>
      </c>
      <c r="V138" s="3">
        <v>6000</v>
      </c>
      <c r="AA138" s="3">
        <v>1600</v>
      </c>
    </row>
    <row r="139" spans="1:27" ht="75" x14ac:dyDescent="0.25">
      <c r="A139" s="4" t="s">
        <v>49</v>
      </c>
      <c r="B139" s="3" t="s">
        <v>30</v>
      </c>
      <c r="C139" s="3">
        <v>407</v>
      </c>
      <c r="D139" s="3">
        <v>630.831804840872</v>
      </c>
      <c r="E139" s="3">
        <v>63947.906199643803</v>
      </c>
      <c r="F139" s="3">
        <v>6600</v>
      </c>
      <c r="G139" s="3">
        <v>548</v>
      </c>
      <c r="H139" s="3">
        <v>52321.014163344946</v>
      </c>
      <c r="I139" s="3">
        <v>5400</v>
      </c>
      <c r="J139" s="3">
        <v>48445.3828125</v>
      </c>
      <c r="K139" s="3">
        <f t="shared" si="10"/>
        <v>1.3200000183122467</v>
      </c>
      <c r="L139" s="3">
        <f t="shared" si="11"/>
        <v>1.0800000149827476</v>
      </c>
      <c r="M139" s="3">
        <f t="shared" si="12"/>
        <v>1200</v>
      </c>
      <c r="N139" s="3">
        <f t="shared" si="13"/>
        <v>1.5499552944493169</v>
      </c>
      <c r="O139" s="3">
        <f t="shared" si="14"/>
        <v>1.3464373464373465</v>
      </c>
      <c r="Q139" s="5" t="s">
        <v>53</v>
      </c>
      <c r="R139" s="6" t="s">
        <v>79</v>
      </c>
      <c r="S139" s="6">
        <v>407</v>
      </c>
      <c r="T139" s="6">
        <v>698.11900749412678</v>
      </c>
      <c r="U139" s="6">
        <v>64800.764361828718</v>
      </c>
      <c r="V139" s="6">
        <v>6300</v>
      </c>
      <c r="AA139" s="3">
        <v>1600</v>
      </c>
    </row>
    <row r="140" spans="1:27" ht="75" x14ac:dyDescent="0.25">
      <c r="A140" s="4" t="s">
        <v>25</v>
      </c>
      <c r="B140" s="3" t="s">
        <v>176</v>
      </c>
      <c r="C140" s="3">
        <v>407</v>
      </c>
      <c r="D140" s="3">
        <v>628.33757067347631</v>
      </c>
      <c r="E140" s="3">
        <v>66984.571190005445</v>
      </c>
      <c r="F140" s="3">
        <v>6100</v>
      </c>
      <c r="G140" s="3">
        <v>578</v>
      </c>
      <c r="H140" s="3">
        <v>59297.817119021209</v>
      </c>
      <c r="I140" s="3">
        <v>5400</v>
      </c>
      <c r="J140" s="3">
        <v>49414.8515625</v>
      </c>
      <c r="K140" s="3">
        <f t="shared" si="10"/>
        <v>1.3555554468332911</v>
      </c>
      <c r="L140" s="3">
        <f t="shared" si="11"/>
        <v>1.199999903754061</v>
      </c>
      <c r="M140" s="3">
        <f t="shared" si="12"/>
        <v>700</v>
      </c>
      <c r="N140" s="3">
        <f t="shared" si="13"/>
        <v>1.5438269549716863</v>
      </c>
      <c r="O140" s="3">
        <f t="shared" si="14"/>
        <v>1.4201474201474202</v>
      </c>
      <c r="Q140" s="4" t="s">
        <v>43</v>
      </c>
      <c r="R140" s="3" t="s">
        <v>83</v>
      </c>
      <c r="S140" s="3">
        <v>407</v>
      </c>
      <c r="T140" s="3">
        <v>611.75376945361643</v>
      </c>
      <c r="U140" s="3">
        <v>64734.671089977943</v>
      </c>
      <c r="V140" s="3">
        <v>6300</v>
      </c>
      <c r="AA140" s="3">
        <v>1600</v>
      </c>
    </row>
    <row r="141" spans="1:27" ht="45" x14ac:dyDescent="0.25">
      <c r="A141" s="4" t="s">
        <v>25</v>
      </c>
      <c r="B141" s="3" t="s">
        <v>177</v>
      </c>
      <c r="C141" s="3">
        <v>429</v>
      </c>
      <c r="D141" s="3">
        <v>669.33059481395685</v>
      </c>
      <c r="E141" s="3">
        <v>69638.192221829901</v>
      </c>
      <c r="F141" s="3">
        <v>6300</v>
      </c>
      <c r="G141" s="3">
        <v>594</v>
      </c>
      <c r="H141" s="3">
        <v>58584.510916777552</v>
      </c>
      <c r="I141" s="3">
        <v>5300</v>
      </c>
      <c r="J141" s="3">
        <v>49741.56640625</v>
      </c>
      <c r="K141" s="3">
        <f t="shared" si="10"/>
        <v>1.3999999849839853</v>
      </c>
      <c r="L141" s="3">
        <f t="shared" si="11"/>
        <v>1.1777777651452577</v>
      </c>
      <c r="M141" s="3">
        <f t="shared" si="12"/>
        <v>1000</v>
      </c>
      <c r="N141" s="3">
        <f t="shared" si="13"/>
        <v>1.5602111767225102</v>
      </c>
      <c r="O141" s="3">
        <f t="shared" si="14"/>
        <v>1.3846153846153846</v>
      </c>
      <c r="Q141" s="4" t="s">
        <v>53</v>
      </c>
      <c r="R141" s="3" t="s">
        <v>160</v>
      </c>
      <c r="S141" s="3">
        <v>409</v>
      </c>
      <c r="T141" s="3">
        <v>644.54057278381015</v>
      </c>
      <c r="U141" s="3">
        <v>64140.478616669556</v>
      </c>
      <c r="V141" s="3">
        <v>6200</v>
      </c>
      <c r="AA141" s="3">
        <v>1600</v>
      </c>
    </row>
    <row r="142" spans="1:27" ht="75" x14ac:dyDescent="0.25">
      <c r="A142" s="4" t="s">
        <v>178</v>
      </c>
      <c r="B142" s="3" t="s">
        <v>179</v>
      </c>
      <c r="C142" s="3">
        <v>407</v>
      </c>
      <c r="D142" s="3">
        <v>622.54942420868019</v>
      </c>
      <c r="E142" s="3">
        <v>72997.683864213701</v>
      </c>
      <c r="F142" s="3">
        <v>6300</v>
      </c>
      <c r="G142" s="3">
        <v>559</v>
      </c>
      <c r="H142" s="3">
        <v>50982.509365482576</v>
      </c>
      <c r="I142" s="3">
        <v>4400</v>
      </c>
      <c r="J142" s="3">
        <v>52141.203125</v>
      </c>
      <c r="K142" s="3">
        <f t="shared" si="10"/>
        <v>1.3999999902037876</v>
      </c>
      <c r="L142" s="3">
        <f t="shared" si="11"/>
        <v>0.97777777093597851</v>
      </c>
      <c r="M142" s="3">
        <f t="shared" si="12"/>
        <v>1900</v>
      </c>
      <c r="N142" s="3">
        <f t="shared" si="13"/>
        <v>1.5296054648861921</v>
      </c>
      <c r="O142" s="3">
        <f t="shared" si="14"/>
        <v>1.3734643734643734</v>
      </c>
      <c r="Q142" s="4" t="s">
        <v>43</v>
      </c>
      <c r="R142" s="3" t="s">
        <v>119</v>
      </c>
      <c r="S142" s="3">
        <v>418</v>
      </c>
      <c r="T142" s="3">
        <v>565.48667764619995</v>
      </c>
      <c r="U142" s="3">
        <v>64118.21307997487</v>
      </c>
      <c r="V142" s="3">
        <v>6000</v>
      </c>
      <c r="AA142" s="3">
        <v>1600</v>
      </c>
    </row>
    <row r="143" spans="1:27" ht="90" x14ac:dyDescent="0.25">
      <c r="A143" s="4" t="s">
        <v>51</v>
      </c>
      <c r="B143" s="3" t="s">
        <v>180</v>
      </c>
      <c r="C143" s="3">
        <v>317</v>
      </c>
      <c r="D143" s="3">
        <v>469.04930315872519</v>
      </c>
      <c r="E143" s="3">
        <v>67253.498079681915</v>
      </c>
      <c r="F143" s="3">
        <v>6500</v>
      </c>
      <c r="G143" s="3">
        <v>434</v>
      </c>
      <c r="H143" s="3">
        <v>49664.121658841999</v>
      </c>
      <c r="I143" s="3">
        <v>4800</v>
      </c>
      <c r="J143" s="3">
        <v>46701.203125</v>
      </c>
      <c r="K143" s="3">
        <f t="shared" si="10"/>
        <v>1.4400806313206072</v>
      </c>
      <c r="L143" s="3">
        <f t="shared" si="11"/>
        <v>1.0634441585136785</v>
      </c>
      <c r="M143" s="3">
        <f t="shared" si="12"/>
        <v>1700</v>
      </c>
      <c r="N143" s="3">
        <f t="shared" si="13"/>
        <v>1.4796507986079659</v>
      </c>
      <c r="O143" s="3">
        <f t="shared" si="14"/>
        <v>1.3690851735015772</v>
      </c>
      <c r="Q143" s="4" t="s">
        <v>141</v>
      </c>
      <c r="R143" s="3" t="s">
        <v>142</v>
      </c>
      <c r="S143" s="3">
        <v>385</v>
      </c>
      <c r="T143" s="3">
        <v>735.70387960434914</v>
      </c>
      <c r="U143" s="3">
        <v>63967.768835945695</v>
      </c>
      <c r="V143" s="3">
        <v>7000</v>
      </c>
      <c r="AA143" s="3">
        <v>1600</v>
      </c>
    </row>
    <row r="144" spans="1:27" ht="75" x14ac:dyDescent="0.25">
      <c r="A144" s="4" t="s">
        <v>49</v>
      </c>
      <c r="B144" s="3" t="s">
        <v>181</v>
      </c>
      <c r="C144" s="3">
        <v>281</v>
      </c>
      <c r="D144" s="3">
        <v>425.96188391585139</v>
      </c>
      <c r="E144" s="3">
        <v>68728.964795095337</v>
      </c>
      <c r="F144" s="3">
        <v>6800</v>
      </c>
      <c r="G144" s="3">
        <v>353</v>
      </c>
      <c r="H144" s="3">
        <v>59632.484160450374</v>
      </c>
      <c r="I144" s="3">
        <v>5900</v>
      </c>
      <c r="J144" s="3">
        <v>50536.00390625</v>
      </c>
      <c r="K144" s="3">
        <f t="shared" si="10"/>
        <v>1.3599999897616626</v>
      </c>
      <c r="L144" s="3">
        <f t="shared" si="11"/>
        <v>1.1799999911167367</v>
      </c>
      <c r="M144" s="3">
        <f t="shared" si="12"/>
        <v>900</v>
      </c>
      <c r="N144" s="3">
        <f t="shared" si="13"/>
        <v>1.5158785904478698</v>
      </c>
      <c r="O144" s="3">
        <f t="shared" si="14"/>
        <v>1.2562277580071175</v>
      </c>
      <c r="Q144" s="4" t="s">
        <v>49</v>
      </c>
      <c r="R144" s="3" t="s">
        <v>30</v>
      </c>
      <c r="S144" s="3">
        <v>407</v>
      </c>
      <c r="T144" s="3">
        <v>630.831804840872</v>
      </c>
      <c r="U144" s="3">
        <v>63947.906199643803</v>
      </c>
      <c r="V144" s="3">
        <v>6600</v>
      </c>
      <c r="AA144" s="3">
        <v>1600</v>
      </c>
    </row>
    <row r="145" spans="1:27" ht="75" x14ac:dyDescent="0.25">
      <c r="A145" s="4" t="s">
        <v>43</v>
      </c>
      <c r="B145" s="3" t="s">
        <v>83</v>
      </c>
      <c r="C145" s="3">
        <v>407</v>
      </c>
      <c r="D145" s="3">
        <v>611.75376945361643</v>
      </c>
      <c r="E145" s="3">
        <v>64734.671089977943</v>
      </c>
      <c r="F145" s="3">
        <v>6300</v>
      </c>
      <c r="G145" s="3">
        <v>546</v>
      </c>
      <c r="H145" s="3">
        <v>55486.860934266799</v>
      </c>
      <c r="I145" s="3">
        <v>5400</v>
      </c>
      <c r="J145" s="3">
        <v>46659.41015625</v>
      </c>
      <c r="K145" s="3">
        <f t="shared" si="10"/>
        <v>1.3873872574299306</v>
      </c>
      <c r="L145" s="3">
        <f t="shared" si="11"/>
        <v>1.1891890777970833</v>
      </c>
      <c r="M145" s="3">
        <f t="shared" si="12"/>
        <v>900</v>
      </c>
      <c r="N145" s="3">
        <f t="shared" si="13"/>
        <v>1.5030805146280501</v>
      </c>
      <c r="O145" s="3">
        <f t="shared" si="14"/>
        <v>1.3415233415233416</v>
      </c>
      <c r="Q145" s="4" t="s">
        <v>49</v>
      </c>
      <c r="R145" s="3" t="s">
        <v>50</v>
      </c>
      <c r="S145" s="3">
        <v>457</v>
      </c>
      <c r="T145" s="3">
        <v>682.31584444879536</v>
      </c>
      <c r="U145" s="3">
        <v>63783.421936678424</v>
      </c>
      <c r="V145" s="3">
        <v>6200</v>
      </c>
      <c r="AA145" s="3">
        <v>1600</v>
      </c>
    </row>
    <row r="146" spans="1:27" ht="75" x14ac:dyDescent="0.25">
      <c r="A146" s="4" t="s">
        <v>25</v>
      </c>
      <c r="B146" s="3" t="s">
        <v>182</v>
      </c>
      <c r="C146" s="3">
        <v>437</v>
      </c>
      <c r="D146" s="3">
        <v>682.39200427070057</v>
      </c>
      <c r="E146" s="3">
        <v>72482.320923016945</v>
      </c>
      <c r="F146" s="3">
        <v>6400</v>
      </c>
      <c r="G146" s="3">
        <v>603</v>
      </c>
      <c r="H146" s="3">
        <v>55494.276956684851</v>
      </c>
      <c r="I146" s="3">
        <v>4900</v>
      </c>
      <c r="J146" s="3">
        <v>50964.1328125</v>
      </c>
      <c r="K146" s="3">
        <f t="shared" si="10"/>
        <v>1.4222221967296806</v>
      </c>
      <c r="L146" s="3">
        <f t="shared" si="11"/>
        <v>1.0888888693711618</v>
      </c>
      <c r="M146" s="3">
        <f t="shared" si="12"/>
        <v>1500</v>
      </c>
      <c r="N146" s="3">
        <f t="shared" si="13"/>
        <v>1.5615377672098412</v>
      </c>
      <c r="O146" s="3">
        <f t="shared" si="14"/>
        <v>1.3798627002288331</v>
      </c>
      <c r="Q146" s="4" t="s">
        <v>49</v>
      </c>
      <c r="R146" s="3" t="s">
        <v>103</v>
      </c>
      <c r="S146" s="3">
        <v>365</v>
      </c>
      <c r="T146" s="3">
        <v>707.71514505418372</v>
      </c>
      <c r="U146" s="3">
        <v>63386.434011202335</v>
      </c>
      <c r="V146" s="3">
        <v>7000</v>
      </c>
      <c r="AA146" s="3">
        <v>1600</v>
      </c>
    </row>
    <row r="147" spans="1:27" ht="90" x14ac:dyDescent="0.25">
      <c r="A147" s="4" t="s">
        <v>51</v>
      </c>
      <c r="B147" s="3" t="s">
        <v>163</v>
      </c>
      <c r="C147" s="3">
        <v>433</v>
      </c>
      <c r="D147" s="3">
        <v>671.42498991635011</v>
      </c>
      <c r="E147" s="3">
        <v>76030.586856050286</v>
      </c>
      <c r="F147" s="3">
        <v>6400</v>
      </c>
      <c r="G147" s="3">
        <v>590</v>
      </c>
      <c r="H147" s="3">
        <v>62962.829740166642</v>
      </c>
      <c r="I147" s="3">
        <v>5300</v>
      </c>
      <c r="J147" s="3">
        <v>54484.98828125</v>
      </c>
      <c r="K147" s="3">
        <f t="shared" si="10"/>
        <v>1.3954410059442888</v>
      </c>
      <c r="L147" s="3">
        <f t="shared" si="11"/>
        <v>1.1555995830476142</v>
      </c>
      <c r="M147" s="3">
        <f t="shared" si="12"/>
        <v>1100</v>
      </c>
      <c r="N147" s="3">
        <f t="shared" si="13"/>
        <v>1.5506350806382219</v>
      </c>
      <c r="O147" s="3">
        <f t="shared" si="14"/>
        <v>1.3625866050808315</v>
      </c>
      <c r="Q147" s="4" t="s">
        <v>49</v>
      </c>
      <c r="R147" s="3" t="s">
        <v>103</v>
      </c>
      <c r="S147" s="3">
        <v>409</v>
      </c>
      <c r="T147" s="3">
        <v>594.46548988113329</v>
      </c>
      <c r="U147" s="3">
        <v>63127.728664017741</v>
      </c>
      <c r="V147" s="3">
        <v>6700</v>
      </c>
      <c r="AA147" s="3">
        <v>1600</v>
      </c>
    </row>
    <row r="148" spans="1:27" ht="90" x14ac:dyDescent="0.25">
      <c r="A148" s="4" t="s">
        <v>51</v>
      </c>
      <c r="B148" s="3" t="s">
        <v>72</v>
      </c>
      <c r="C148" s="3">
        <v>434</v>
      </c>
      <c r="D148" s="3">
        <v>616.72319783293153</v>
      </c>
      <c r="E148" s="3">
        <v>76910.506479914882</v>
      </c>
      <c r="F148" s="3">
        <v>6100</v>
      </c>
      <c r="G148" s="3">
        <v>587</v>
      </c>
      <c r="H148" s="3">
        <v>61780.570778948015</v>
      </c>
      <c r="I148" s="3">
        <v>4900</v>
      </c>
      <c r="J148" s="3">
        <v>56737.26171875</v>
      </c>
      <c r="K148" s="3">
        <f t="shared" si="10"/>
        <v>1.3555554876998623</v>
      </c>
      <c r="L148" s="3">
        <f t="shared" si="11"/>
        <v>1.0888888343818566</v>
      </c>
      <c r="M148" s="3">
        <f t="shared" si="12"/>
        <v>1200</v>
      </c>
      <c r="N148" s="3">
        <f t="shared" si="13"/>
        <v>1.4210211931634367</v>
      </c>
      <c r="O148" s="3">
        <f t="shared" si="14"/>
        <v>1.3525345622119815</v>
      </c>
      <c r="Q148" s="4" t="s">
        <v>43</v>
      </c>
      <c r="R148" s="3" t="s">
        <v>55</v>
      </c>
      <c r="S148" s="3">
        <v>331</v>
      </c>
      <c r="T148" s="3">
        <v>465.48883148465649</v>
      </c>
      <c r="U148" s="3">
        <v>63019.615253975484</v>
      </c>
      <c r="V148" s="3">
        <v>6400</v>
      </c>
      <c r="AA148" s="3">
        <v>1600</v>
      </c>
    </row>
    <row r="149" spans="1:27" ht="90" x14ac:dyDescent="0.25">
      <c r="A149" s="4" t="s">
        <v>51</v>
      </c>
      <c r="B149" s="3" t="s">
        <v>85</v>
      </c>
      <c r="C149" s="3">
        <v>455</v>
      </c>
      <c r="D149" s="3">
        <v>637.45770934662551</v>
      </c>
      <c r="E149" s="3">
        <v>76265.90343615794</v>
      </c>
      <c r="F149" s="3">
        <v>6200</v>
      </c>
      <c r="G149" s="3">
        <v>599</v>
      </c>
      <c r="H149" s="3">
        <v>60274.665618899009</v>
      </c>
      <c r="I149" s="3">
        <v>4900</v>
      </c>
      <c r="J149" s="3">
        <v>56304.81640625</v>
      </c>
      <c r="K149" s="3">
        <f t="shared" si="10"/>
        <v>1.3545182864265979</v>
      </c>
      <c r="L149" s="3">
        <f t="shared" si="11"/>
        <v>1.0705063876597303</v>
      </c>
      <c r="M149" s="3">
        <f t="shared" si="12"/>
        <v>1300</v>
      </c>
      <c r="N149" s="3">
        <f t="shared" si="13"/>
        <v>1.4010059546079681</v>
      </c>
      <c r="O149" s="3">
        <f t="shared" si="14"/>
        <v>1.3164835164835165</v>
      </c>
      <c r="Q149" s="4" t="s">
        <v>25</v>
      </c>
      <c r="R149" s="3" t="s">
        <v>127</v>
      </c>
      <c r="S149" s="3">
        <v>337</v>
      </c>
      <c r="T149" s="3">
        <v>528.45396424479065</v>
      </c>
      <c r="U149" s="3">
        <v>62920.781393657257</v>
      </c>
      <c r="V149" s="3">
        <v>6500</v>
      </c>
      <c r="AA149" s="3">
        <v>1700</v>
      </c>
    </row>
    <row r="150" spans="1:27" ht="75" x14ac:dyDescent="0.25">
      <c r="A150" s="4" t="s">
        <v>49</v>
      </c>
      <c r="B150" s="3" t="s">
        <v>103</v>
      </c>
      <c r="C150" s="3">
        <v>514</v>
      </c>
      <c r="D150" s="3">
        <v>805.00931753809209</v>
      </c>
      <c r="E150" s="3">
        <v>83894.419066025555</v>
      </c>
      <c r="F150" s="3">
        <v>7000</v>
      </c>
      <c r="G150" s="3">
        <v>641</v>
      </c>
      <c r="H150" s="3">
        <v>73107.993757536547</v>
      </c>
      <c r="I150" s="3">
        <v>6100</v>
      </c>
      <c r="J150" s="3">
        <v>59924.5859375</v>
      </c>
      <c r="K150" s="3">
        <f t="shared" si="10"/>
        <v>1.3999999791992814</v>
      </c>
      <c r="L150" s="3">
        <f t="shared" si="11"/>
        <v>1.2199999818736595</v>
      </c>
      <c r="M150" s="3">
        <f t="shared" si="12"/>
        <v>900</v>
      </c>
      <c r="N150" s="3">
        <f t="shared" si="13"/>
        <v>1.5661659874281948</v>
      </c>
      <c r="O150" s="3">
        <f t="shared" si="14"/>
        <v>1.2470817120622568</v>
      </c>
      <c r="Q150" s="4" t="s">
        <v>49</v>
      </c>
      <c r="R150" s="3" t="s">
        <v>217</v>
      </c>
      <c r="S150" s="3">
        <v>471</v>
      </c>
      <c r="T150" s="3">
        <v>714.09353013874511</v>
      </c>
      <c r="U150" s="3">
        <v>62688.064618213</v>
      </c>
      <c r="V150" s="3">
        <v>6500</v>
      </c>
      <c r="AA150" s="3">
        <v>1700</v>
      </c>
    </row>
    <row r="151" spans="1:27" ht="45" x14ac:dyDescent="0.25">
      <c r="A151" s="4" t="s">
        <v>183</v>
      </c>
      <c r="B151" s="3" t="s">
        <v>184</v>
      </c>
      <c r="C151" s="3">
        <v>417</v>
      </c>
      <c r="D151" s="3">
        <v>579.55720474318798</v>
      </c>
      <c r="E151" s="3">
        <v>72413.738114912863</v>
      </c>
      <c r="F151" s="3">
        <v>6100</v>
      </c>
      <c r="G151" s="3">
        <v>552</v>
      </c>
      <c r="H151" s="3">
        <v>58168.412584110338</v>
      </c>
      <c r="I151" s="3">
        <v>4900</v>
      </c>
      <c r="J151" s="3">
        <v>53419.96875</v>
      </c>
      <c r="K151" s="3">
        <f t="shared" si="10"/>
        <v>1.3555556060656224</v>
      </c>
      <c r="L151" s="3">
        <f t="shared" si="11"/>
        <v>1.0888889294625492</v>
      </c>
      <c r="M151" s="3">
        <f t="shared" si="12"/>
        <v>1200</v>
      </c>
      <c r="N151" s="3">
        <f t="shared" si="13"/>
        <v>1.3898254310388201</v>
      </c>
      <c r="O151" s="3">
        <f t="shared" si="14"/>
        <v>1.3237410071942446</v>
      </c>
      <c r="Q151" s="4" t="s">
        <v>25</v>
      </c>
      <c r="R151" s="3" t="s">
        <v>65</v>
      </c>
      <c r="S151" s="3">
        <v>345</v>
      </c>
      <c r="T151" s="3">
        <v>535.93666674697772</v>
      </c>
      <c r="U151" s="3">
        <v>62553.287457645907</v>
      </c>
      <c r="V151" s="3">
        <v>6200</v>
      </c>
      <c r="AA151" s="3">
        <v>1700</v>
      </c>
    </row>
    <row r="152" spans="1:27" ht="75" x14ac:dyDescent="0.25">
      <c r="A152" s="4" t="s">
        <v>25</v>
      </c>
      <c r="B152" s="3" t="s">
        <v>185</v>
      </c>
      <c r="C152" s="3">
        <v>457</v>
      </c>
      <c r="D152" s="3">
        <v>628.0138914303792</v>
      </c>
      <c r="E152" s="3">
        <v>77606.373443621764</v>
      </c>
      <c r="F152" s="3">
        <v>6200</v>
      </c>
      <c r="G152" s="3">
        <v>594</v>
      </c>
      <c r="H152" s="3">
        <v>56327.206531660966</v>
      </c>
      <c r="I152" s="3">
        <v>4500</v>
      </c>
      <c r="J152" s="3">
        <v>56327.203125</v>
      </c>
      <c r="K152" s="3">
        <f t="shared" si="10"/>
        <v>1.3777778611055751</v>
      </c>
      <c r="L152" s="3">
        <f t="shared" si="11"/>
        <v>1.0000000604798531</v>
      </c>
      <c r="M152" s="3">
        <f t="shared" si="12"/>
        <v>1700</v>
      </c>
      <c r="N152" s="3">
        <f t="shared" si="13"/>
        <v>1.374209828075228</v>
      </c>
      <c r="O152" s="3">
        <f t="shared" si="14"/>
        <v>1.2997811816192559</v>
      </c>
      <c r="Q152" s="4" t="s">
        <v>43</v>
      </c>
      <c r="R152" s="3" t="s">
        <v>47</v>
      </c>
      <c r="S152" s="3">
        <v>402</v>
      </c>
      <c r="T152" s="3">
        <v>591.36197713849583</v>
      </c>
      <c r="U152" s="3">
        <v>62260.60423899303</v>
      </c>
      <c r="V152" s="3">
        <v>6300</v>
      </c>
      <c r="AA152" s="3">
        <v>1700</v>
      </c>
    </row>
    <row r="153" spans="1:27" ht="90" x14ac:dyDescent="0.25">
      <c r="A153" s="4" t="s">
        <v>51</v>
      </c>
      <c r="B153" s="3" t="s">
        <v>85</v>
      </c>
      <c r="C153" s="3">
        <v>483</v>
      </c>
      <c r="D153" s="3">
        <v>695.52957354934983</v>
      </c>
      <c r="E153" s="3">
        <v>87682.031052454855</v>
      </c>
      <c r="F153" s="3">
        <v>6500</v>
      </c>
      <c r="G153" s="3">
        <v>621</v>
      </c>
      <c r="H153" s="3">
        <v>64749.807546428201</v>
      </c>
      <c r="I153" s="3">
        <v>4800</v>
      </c>
      <c r="J153" s="3">
        <v>60886.890625</v>
      </c>
      <c r="K153" s="3">
        <f t="shared" si="10"/>
        <v>1.4400806175583032</v>
      </c>
      <c r="L153" s="3">
        <f t="shared" si="11"/>
        <v>1.0634441483507469</v>
      </c>
      <c r="M153" s="3">
        <f t="shared" si="12"/>
        <v>1700</v>
      </c>
      <c r="N153" s="3">
        <f t="shared" si="13"/>
        <v>1.4400198210131467</v>
      </c>
      <c r="O153" s="3">
        <f t="shared" si="14"/>
        <v>1.2857142857142858</v>
      </c>
      <c r="Q153" s="4" t="s">
        <v>43</v>
      </c>
      <c r="R153" s="3" t="s">
        <v>186</v>
      </c>
      <c r="S153" s="3">
        <v>403</v>
      </c>
      <c r="T153" s="3">
        <v>573.75001832291548</v>
      </c>
      <c r="U153" s="3">
        <v>62182.350182815069</v>
      </c>
      <c r="V153" s="3">
        <v>6100</v>
      </c>
      <c r="AA153" s="3">
        <v>1700</v>
      </c>
    </row>
    <row r="154" spans="1:27" ht="75" x14ac:dyDescent="0.25">
      <c r="A154" s="4" t="s">
        <v>43</v>
      </c>
      <c r="B154" s="3" t="s">
        <v>186</v>
      </c>
      <c r="C154" s="3">
        <v>403</v>
      </c>
      <c r="D154" s="3">
        <v>573.75001832291548</v>
      </c>
      <c r="E154" s="3">
        <v>62182.350182815069</v>
      </c>
      <c r="F154" s="3">
        <v>6100</v>
      </c>
      <c r="G154" s="3">
        <v>519</v>
      </c>
      <c r="H154" s="3">
        <v>54027.287863757359</v>
      </c>
      <c r="I154" s="3">
        <v>5300</v>
      </c>
      <c r="J154" s="3">
        <v>45872.2265625</v>
      </c>
      <c r="K154" s="3">
        <f t="shared" si="10"/>
        <v>1.3555555254788614</v>
      </c>
      <c r="L154" s="3">
        <f t="shared" si="11"/>
        <v>1.1777777516455681</v>
      </c>
      <c r="M154" s="3">
        <f t="shared" si="12"/>
        <v>800</v>
      </c>
      <c r="N154" s="3">
        <f t="shared" si="13"/>
        <v>1.4236973159377555</v>
      </c>
      <c r="O154" s="3">
        <f t="shared" si="14"/>
        <v>1.2878411910669976</v>
      </c>
      <c r="Q154" s="4" t="s">
        <v>43</v>
      </c>
      <c r="R154" s="3" t="s">
        <v>199</v>
      </c>
      <c r="S154" s="3">
        <v>308</v>
      </c>
      <c r="T154" s="3">
        <v>400.98146233094184</v>
      </c>
      <c r="U154" s="3">
        <v>61574.060450162011</v>
      </c>
      <c r="V154" s="3">
        <v>6500</v>
      </c>
      <c r="AA154" s="3">
        <v>1700</v>
      </c>
    </row>
    <row r="155" spans="1:27" ht="75" x14ac:dyDescent="0.25">
      <c r="A155" s="4" t="s">
        <v>43</v>
      </c>
      <c r="B155" s="3" t="s">
        <v>187</v>
      </c>
      <c r="C155" s="3">
        <v>545</v>
      </c>
      <c r="D155" s="3">
        <v>750.78352434158114</v>
      </c>
      <c r="E155" s="3">
        <v>66631.975368495245</v>
      </c>
      <c r="F155" s="3">
        <v>6200</v>
      </c>
      <c r="G155" s="3">
        <v>704</v>
      </c>
      <c r="H155" s="3">
        <v>51586.045446576973</v>
      </c>
      <c r="I155" s="3">
        <v>4800</v>
      </c>
      <c r="J155" s="3">
        <v>49296.44921875</v>
      </c>
      <c r="K155" s="3">
        <f t="shared" si="10"/>
        <v>1.3516587183149824</v>
      </c>
      <c r="L155" s="3">
        <f t="shared" si="11"/>
        <v>1.0464454593406318</v>
      </c>
      <c r="M155" s="3">
        <f t="shared" si="12"/>
        <v>1400</v>
      </c>
      <c r="N155" s="3">
        <f t="shared" si="13"/>
        <v>1.3775844483331765</v>
      </c>
      <c r="O155" s="3">
        <f t="shared" si="14"/>
        <v>1.2917431192660551</v>
      </c>
      <c r="Q155" s="4" t="s">
        <v>49</v>
      </c>
      <c r="R155" s="3" t="s">
        <v>165</v>
      </c>
      <c r="S155" s="3">
        <v>400</v>
      </c>
      <c r="T155" s="3">
        <v>638.60010667520362</v>
      </c>
      <c r="U155" s="3">
        <v>61485.528193718746</v>
      </c>
      <c r="V155" s="3">
        <v>6500</v>
      </c>
      <c r="AA155" s="3">
        <v>1700</v>
      </c>
    </row>
    <row r="156" spans="1:27" ht="90" x14ac:dyDescent="0.25">
      <c r="A156" s="4" t="s">
        <v>49</v>
      </c>
      <c r="B156" s="3" t="s">
        <v>103</v>
      </c>
      <c r="C156" s="3">
        <v>409</v>
      </c>
      <c r="D156" s="3">
        <v>594.46548988113329</v>
      </c>
      <c r="E156" s="3">
        <v>63127.728664017741</v>
      </c>
      <c r="F156" s="3">
        <v>6700</v>
      </c>
      <c r="G156" s="3">
        <v>482</v>
      </c>
      <c r="H156" s="3">
        <v>51821.269798820525</v>
      </c>
      <c r="I156" s="3">
        <v>5500</v>
      </c>
      <c r="J156" s="3">
        <v>47110.2421875</v>
      </c>
      <c r="K156" s="3">
        <f t="shared" si="10"/>
        <v>1.3400000877254616</v>
      </c>
      <c r="L156" s="3">
        <f t="shared" si="11"/>
        <v>1.1000000720134384</v>
      </c>
      <c r="M156" s="3">
        <f t="shared" si="12"/>
        <v>1200</v>
      </c>
      <c r="N156" s="3">
        <f t="shared" si="13"/>
        <v>1.4534608554550936</v>
      </c>
      <c r="O156" s="3">
        <f t="shared" si="14"/>
        <v>1.1784841075794621</v>
      </c>
      <c r="Q156" s="4" t="s">
        <v>51</v>
      </c>
      <c r="R156" s="3" t="s">
        <v>30</v>
      </c>
      <c r="S156" s="3">
        <v>331</v>
      </c>
      <c r="T156" s="3">
        <v>497.51403659579819</v>
      </c>
      <c r="U156" s="3">
        <v>61381.781115376405</v>
      </c>
      <c r="V156" s="3">
        <v>6500</v>
      </c>
      <c r="AA156" s="3">
        <v>1700</v>
      </c>
    </row>
    <row r="157" spans="1:27" ht="75" x14ac:dyDescent="0.25">
      <c r="A157" s="4" t="s">
        <v>188</v>
      </c>
      <c r="B157" s="3" t="s">
        <v>189</v>
      </c>
      <c r="C157" s="3">
        <v>477</v>
      </c>
      <c r="D157" s="3">
        <v>655.05062820672947</v>
      </c>
      <c r="E157" s="3">
        <v>73788.104327873472</v>
      </c>
      <c r="F157" s="3">
        <v>6100</v>
      </c>
      <c r="G157" s="3">
        <v>605</v>
      </c>
      <c r="H157" s="3">
        <v>55643.488509543924</v>
      </c>
      <c r="I157" s="3">
        <v>4600</v>
      </c>
      <c r="J157" s="3">
        <v>54433.85546875</v>
      </c>
      <c r="K157" s="3">
        <f t="shared" si="10"/>
        <v>1.3555553559904383</v>
      </c>
      <c r="L157" s="3">
        <f t="shared" si="11"/>
        <v>1.0222220717304944</v>
      </c>
      <c r="M157" s="3">
        <f t="shared" si="12"/>
        <v>1500</v>
      </c>
      <c r="N157" s="3">
        <f t="shared" si="13"/>
        <v>1.3732717572468123</v>
      </c>
      <c r="O157" s="3">
        <f t="shared" si="14"/>
        <v>1.2683438155136268</v>
      </c>
      <c r="Q157" s="4" t="s">
        <v>49</v>
      </c>
      <c r="R157" s="3" t="s">
        <v>50</v>
      </c>
      <c r="S157" s="3">
        <v>407</v>
      </c>
      <c r="T157" s="3">
        <v>621.34990701367303</v>
      </c>
      <c r="U157" s="3">
        <v>61240.370882524207</v>
      </c>
      <c r="V157" s="3">
        <v>6300</v>
      </c>
      <c r="AA157" s="3">
        <v>1800</v>
      </c>
    </row>
    <row r="158" spans="1:27" ht="75" x14ac:dyDescent="0.25">
      <c r="A158" s="4" t="s">
        <v>43</v>
      </c>
      <c r="B158" s="3" t="s">
        <v>190</v>
      </c>
      <c r="C158" s="3">
        <v>363</v>
      </c>
      <c r="D158" s="3">
        <v>477.35072374639321</v>
      </c>
      <c r="E158" s="3">
        <v>60912.241062603782</v>
      </c>
      <c r="F158" s="3">
        <v>6100</v>
      </c>
      <c r="G158" s="3">
        <v>494</v>
      </c>
      <c r="H158" s="3">
        <v>39942.453155805772</v>
      </c>
      <c r="I158" s="3">
        <v>4000</v>
      </c>
      <c r="J158" s="3">
        <v>44708.31640625</v>
      </c>
      <c r="K158" s="3">
        <f t="shared" si="10"/>
        <v>1.3624364762276879</v>
      </c>
      <c r="L158" s="3">
        <f t="shared" si="11"/>
        <v>0.89340096801815638</v>
      </c>
      <c r="M158" s="3">
        <f t="shared" si="12"/>
        <v>2100</v>
      </c>
      <c r="N158" s="3">
        <f t="shared" si="13"/>
        <v>1.3150157678964001</v>
      </c>
      <c r="O158" s="3">
        <f t="shared" si="14"/>
        <v>1.3608815426997245</v>
      </c>
      <c r="Q158" s="4" t="s">
        <v>170</v>
      </c>
      <c r="R158" s="3" t="s">
        <v>171</v>
      </c>
      <c r="S158" s="3">
        <v>401</v>
      </c>
      <c r="T158" s="3">
        <v>686.96159358501325</v>
      </c>
      <c r="U158" s="3">
        <v>61006.146613991004</v>
      </c>
      <c r="V158" s="3">
        <v>5500</v>
      </c>
      <c r="AA158" s="3">
        <v>1800</v>
      </c>
    </row>
    <row r="159" spans="1:27" ht="75" x14ac:dyDescent="0.25">
      <c r="A159" s="4" t="s">
        <v>49</v>
      </c>
      <c r="B159" s="3" t="s">
        <v>191</v>
      </c>
      <c r="C159" s="3">
        <v>492</v>
      </c>
      <c r="D159" s="3">
        <v>633.34507896374407</v>
      </c>
      <c r="E159" s="3">
        <v>77504.777793361121</v>
      </c>
      <c r="F159" s="3">
        <v>6300</v>
      </c>
      <c r="G159" s="3">
        <v>585</v>
      </c>
      <c r="H159" s="3">
        <v>59051.259271132287</v>
      </c>
      <c r="I159" s="3">
        <v>4800</v>
      </c>
      <c r="J159" s="3">
        <v>61511.73046875</v>
      </c>
      <c r="K159" s="3">
        <f t="shared" si="10"/>
        <v>1.2599999577761207</v>
      </c>
      <c r="L159" s="3">
        <f t="shared" si="11"/>
        <v>0.95999996782942543</v>
      </c>
      <c r="M159" s="3">
        <f t="shared" si="12"/>
        <v>1500</v>
      </c>
      <c r="N159" s="3">
        <f t="shared" si="13"/>
        <v>1.2872867458612685</v>
      </c>
      <c r="O159" s="3">
        <f t="shared" si="14"/>
        <v>1.1890243902439024</v>
      </c>
      <c r="Q159" s="4" t="s">
        <v>53</v>
      </c>
      <c r="R159" s="3" t="s">
        <v>152</v>
      </c>
      <c r="S159" s="3">
        <v>435</v>
      </c>
      <c r="T159" s="3">
        <v>741.41586624723993</v>
      </c>
      <c r="U159" s="3">
        <v>60946.258262289812</v>
      </c>
      <c r="V159" s="3">
        <v>6600</v>
      </c>
      <c r="AA159" s="3">
        <v>1800</v>
      </c>
    </row>
    <row r="160" spans="1:27" ht="90" x14ac:dyDescent="0.25">
      <c r="A160" s="4" t="s">
        <v>51</v>
      </c>
      <c r="B160" s="3" t="s">
        <v>30</v>
      </c>
      <c r="C160" s="3">
        <v>331</v>
      </c>
      <c r="D160" s="3">
        <v>497.51403659579819</v>
      </c>
      <c r="E160" s="3">
        <v>61381.781115376405</v>
      </c>
      <c r="F160" s="3">
        <v>6500</v>
      </c>
      <c r="G160" s="3">
        <v>422</v>
      </c>
      <c r="H160" s="3">
        <v>55715.770550880137</v>
      </c>
      <c r="I160" s="3">
        <v>5900</v>
      </c>
      <c r="J160" s="3">
        <v>42495.08203125</v>
      </c>
      <c r="K160" s="3">
        <f t="shared" si="10"/>
        <v>1.4444443493540622</v>
      </c>
      <c r="L160" s="3">
        <f t="shared" si="11"/>
        <v>1.3111110247983029</v>
      </c>
      <c r="M160" s="3">
        <f t="shared" si="12"/>
        <v>600</v>
      </c>
      <c r="N160" s="3">
        <f t="shared" si="13"/>
        <v>1.5030635546700852</v>
      </c>
      <c r="O160" s="3">
        <f t="shared" si="14"/>
        <v>1.2749244712990937</v>
      </c>
      <c r="Q160" s="4" t="s">
        <v>43</v>
      </c>
      <c r="R160" s="3" t="s">
        <v>190</v>
      </c>
      <c r="S160" s="3">
        <v>363</v>
      </c>
      <c r="T160" s="3">
        <v>477.35072374639321</v>
      </c>
      <c r="U160" s="3">
        <v>60912.241062603782</v>
      </c>
      <c r="V160" s="3">
        <v>6100</v>
      </c>
      <c r="AA160" s="3">
        <v>1800</v>
      </c>
    </row>
    <row r="161" spans="1:27" ht="75" x14ac:dyDescent="0.25">
      <c r="A161" s="4" t="s">
        <v>43</v>
      </c>
      <c r="B161" s="3" t="s">
        <v>192</v>
      </c>
      <c r="C161" s="3">
        <v>493</v>
      </c>
      <c r="D161" s="3">
        <v>646.02568931096175</v>
      </c>
      <c r="E161" s="3">
        <v>86320.183863231272</v>
      </c>
      <c r="F161" s="3">
        <v>6500</v>
      </c>
      <c r="G161" s="3">
        <v>598</v>
      </c>
      <c r="H161" s="3">
        <v>66400.14143325483</v>
      </c>
      <c r="I161" s="3">
        <v>5000</v>
      </c>
      <c r="J161" s="3">
        <v>60061.9375</v>
      </c>
      <c r="K161" s="3">
        <f t="shared" si="10"/>
        <v>1.4371861357824374</v>
      </c>
      <c r="L161" s="3">
        <f t="shared" si="11"/>
        <v>1.1055277967557211</v>
      </c>
      <c r="M161" s="3">
        <f t="shared" si="12"/>
        <v>1500</v>
      </c>
      <c r="N161" s="3">
        <f t="shared" si="13"/>
        <v>1.310396935722032</v>
      </c>
      <c r="O161" s="3">
        <f t="shared" si="14"/>
        <v>1.2129817444219066</v>
      </c>
      <c r="Q161" s="4" t="s">
        <v>49</v>
      </c>
      <c r="R161" s="3" t="s">
        <v>159</v>
      </c>
      <c r="S161" s="3">
        <v>403</v>
      </c>
      <c r="T161" s="3">
        <v>676.29921851828362</v>
      </c>
      <c r="U161" s="3">
        <v>60829.41170468607</v>
      </c>
      <c r="V161" s="3">
        <v>6400</v>
      </c>
      <c r="AA161" s="3">
        <v>1900</v>
      </c>
    </row>
    <row r="162" spans="1:27" ht="45" x14ac:dyDescent="0.25">
      <c r="A162" s="4" t="s">
        <v>193</v>
      </c>
      <c r="B162" s="3" t="s">
        <v>194</v>
      </c>
      <c r="C162" s="3">
        <v>454</v>
      </c>
      <c r="D162" s="3">
        <v>609.27857524169701</v>
      </c>
      <c r="E162" s="3">
        <v>81607.777235965725</v>
      </c>
      <c r="F162" s="3">
        <v>6400</v>
      </c>
      <c r="G162" s="3">
        <v>595</v>
      </c>
      <c r="H162" s="3">
        <v>61205.832926974283</v>
      </c>
      <c r="I162" s="3">
        <v>4800</v>
      </c>
      <c r="J162" s="3">
        <v>55467.78515625</v>
      </c>
      <c r="K162" s="3">
        <f t="shared" si="10"/>
        <v>1.4712643925853657</v>
      </c>
      <c r="L162" s="3">
        <f t="shared" si="11"/>
        <v>1.103448294439024</v>
      </c>
      <c r="M162" s="3">
        <f t="shared" si="12"/>
        <v>1600</v>
      </c>
      <c r="N162" s="3">
        <f t="shared" si="13"/>
        <v>1.342023293483914</v>
      </c>
      <c r="O162" s="3">
        <f t="shared" si="14"/>
        <v>1.3105726872246697</v>
      </c>
      <c r="Q162" s="4" t="s">
        <v>53</v>
      </c>
      <c r="R162" s="3" t="s">
        <v>97</v>
      </c>
      <c r="S162" s="3">
        <v>417</v>
      </c>
      <c r="T162" s="3">
        <v>778.35337987126798</v>
      </c>
      <c r="U162" s="3">
        <v>60777.522665729732</v>
      </c>
      <c r="V162" s="3">
        <v>7000</v>
      </c>
      <c r="AA162" s="3">
        <v>1900</v>
      </c>
    </row>
    <row r="163" spans="1:27" ht="75" x14ac:dyDescent="0.25">
      <c r="A163" s="4" t="s">
        <v>43</v>
      </c>
      <c r="B163" s="3" t="s">
        <v>195</v>
      </c>
      <c r="C163" s="3">
        <v>412</v>
      </c>
      <c r="D163" s="3">
        <v>547.03696078966243</v>
      </c>
      <c r="E163" s="3">
        <v>67277.729969022796</v>
      </c>
      <c r="F163" s="3">
        <v>6100</v>
      </c>
      <c r="G163" s="3">
        <v>498</v>
      </c>
      <c r="H163" s="3">
        <v>57351.507514576813</v>
      </c>
      <c r="I163" s="3">
        <v>5200</v>
      </c>
      <c r="J163" s="3">
        <v>49982.0390625</v>
      </c>
      <c r="K163" s="3">
        <f t="shared" si="10"/>
        <v>1.3460381215119177</v>
      </c>
      <c r="L163" s="3">
        <f t="shared" si="11"/>
        <v>1.1474423330921266</v>
      </c>
      <c r="M163" s="3">
        <f t="shared" si="12"/>
        <v>900</v>
      </c>
      <c r="N163" s="3">
        <f t="shared" si="13"/>
        <v>1.3277596135671419</v>
      </c>
      <c r="O163" s="3">
        <f t="shared" si="14"/>
        <v>1.2087378640776698</v>
      </c>
      <c r="Q163" s="4" t="s">
        <v>25</v>
      </c>
      <c r="R163" s="3" t="s">
        <v>148</v>
      </c>
      <c r="S163" s="3">
        <v>403</v>
      </c>
      <c r="T163" s="3">
        <v>663.18068919511074</v>
      </c>
      <c r="U163" s="3">
        <v>60435.846345480531</v>
      </c>
      <c r="V163" s="3">
        <v>6100</v>
      </c>
      <c r="AA163" s="3">
        <v>1900</v>
      </c>
    </row>
    <row r="164" spans="1:27" ht="75" x14ac:dyDescent="0.25">
      <c r="A164" s="4" t="s">
        <v>43</v>
      </c>
      <c r="B164" s="3" t="s">
        <v>196</v>
      </c>
      <c r="C164" s="3">
        <v>417</v>
      </c>
      <c r="D164" s="3">
        <v>563.25900285547266</v>
      </c>
      <c r="E164" s="3">
        <v>67665.296271312036</v>
      </c>
      <c r="F164" s="3">
        <v>5700</v>
      </c>
      <c r="G164" s="3">
        <v>539</v>
      </c>
      <c r="H164" s="3">
        <v>58168.412584110338</v>
      </c>
      <c r="I164" s="3">
        <v>4900</v>
      </c>
      <c r="J164" s="3">
        <v>53419.96875</v>
      </c>
      <c r="K164" s="3">
        <f t="shared" si="10"/>
        <v>1.2666667138645984</v>
      </c>
      <c r="L164" s="3">
        <f t="shared" si="11"/>
        <v>1.0888889294625492</v>
      </c>
      <c r="M164" s="3">
        <f t="shared" si="12"/>
        <v>800</v>
      </c>
      <c r="N164" s="3">
        <f t="shared" si="13"/>
        <v>1.3507410140419009</v>
      </c>
      <c r="O164" s="3">
        <f t="shared" si="14"/>
        <v>1.2925659472422062</v>
      </c>
      <c r="Q164" s="4" t="s">
        <v>53</v>
      </c>
      <c r="R164" s="3" t="s">
        <v>134</v>
      </c>
      <c r="S164" s="3">
        <v>436</v>
      </c>
      <c r="T164" s="3">
        <v>774.24074948838643</v>
      </c>
      <c r="U164" s="3">
        <v>59940.998485140684</v>
      </c>
      <c r="V164" s="3">
        <v>6800</v>
      </c>
      <c r="AA164" s="3">
        <v>1900</v>
      </c>
    </row>
    <row r="165" spans="1:27" ht="45" x14ac:dyDescent="0.25">
      <c r="A165" s="4" t="s">
        <v>197</v>
      </c>
      <c r="B165" s="3" t="s">
        <v>198</v>
      </c>
      <c r="C165" s="3">
        <v>466</v>
      </c>
      <c r="D165" s="3">
        <v>813.00609883813934</v>
      </c>
      <c r="E165" s="3">
        <v>87130.041323877711</v>
      </c>
      <c r="F165" s="3">
        <v>7000</v>
      </c>
      <c r="G165" s="3">
        <v>661</v>
      </c>
      <c r="H165" s="3">
        <v>67214.603306991368</v>
      </c>
      <c r="I165" s="3">
        <v>5400</v>
      </c>
      <c r="J165" s="3">
        <v>68459.3203125</v>
      </c>
      <c r="K165" s="3">
        <f t="shared" si="10"/>
        <v>1.2727272331386064</v>
      </c>
      <c r="L165" s="3">
        <f t="shared" si="11"/>
        <v>0.98181815127835326</v>
      </c>
      <c r="M165" s="3">
        <f t="shared" si="12"/>
        <v>1600</v>
      </c>
      <c r="N165" s="3">
        <f t="shared" si="13"/>
        <v>1.7446482807685393</v>
      </c>
      <c r="O165" s="3">
        <f t="shared" si="14"/>
        <v>1.4184549356223175</v>
      </c>
      <c r="Q165" s="4" t="s">
        <v>45</v>
      </c>
      <c r="R165" s="3" t="s">
        <v>46</v>
      </c>
      <c r="S165" s="3">
        <v>408</v>
      </c>
      <c r="T165" s="3">
        <v>545.53280430703444</v>
      </c>
      <c r="U165" s="3">
        <v>59772.103239778182</v>
      </c>
      <c r="V165" s="3">
        <v>5800</v>
      </c>
      <c r="AA165" s="3">
        <v>1900</v>
      </c>
    </row>
    <row r="166" spans="1:27" ht="75" x14ac:dyDescent="0.25">
      <c r="A166" s="4" t="s">
        <v>43</v>
      </c>
      <c r="B166" s="3" t="s">
        <v>199</v>
      </c>
      <c r="C166" s="3">
        <v>308</v>
      </c>
      <c r="D166" s="3">
        <v>400.98146233094184</v>
      </c>
      <c r="E166" s="3">
        <v>61574.060450162011</v>
      </c>
      <c r="F166" s="3">
        <v>6500</v>
      </c>
      <c r="G166" s="3">
        <v>366</v>
      </c>
      <c r="H166" s="3">
        <v>46417.368647045201</v>
      </c>
      <c r="I166" s="3">
        <v>4900</v>
      </c>
      <c r="J166" s="3">
        <v>42628.1953125</v>
      </c>
      <c r="K166" s="3">
        <f t="shared" si="10"/>
        <v>1.444444457448248</v>
      </c>
      <c r="L166" s="3">
        <f t="shared" si="11"/>
        <v>1.088888898691756</v>
      </c>
      <c r="M166" s="3">
        <f t="shared" si="12"/>
        <v>1600</v>
      </c>
      <c r="N166" s="3">
        <f t="shared" si="13"/>
        <v>1.3018878647108501</v>
      </c>
      <c r="O166" s="3">
        <f t="shared" si="14"/>
        <v>1.1883116883116882</v>
      </c>
      <c r="Q166" s="5" t="s">
        <v>53</v>
      </c>
      <c r="R166" s="6" t="s">
        <v>147</v>
      </c>
      <c r="S166" s="6">
        <v>401</v>
      </c>
      <c r="T166" s="6">
        <v>644.54057278381015</v>
      </c>
      <c r="U166" s="6">
        <v>59674.774801109073</v>
      </c>
      <c r="V166" s="6">
        <v>6200</v>
      </c>
      <c r="AA166" s="3">
        <v>2000</v>
      </c>
    </row>
    <row r="167" spans="1:27" ht="90" x14ac:dyDescent="0.25">
      <c r="A167" s="4" t="s">
        <v>51</v>
      </c>
      <c r="B167" s="3" t="s">
        <v>30</v>
      </c>
      <c r="C167" s="3">
        <v>363</v>
      </c>
      <c r="D167" s="3">
        <v>425.16220578584665</v>
      </c>
      <c r="E167" s="3">
        <v>57776.180841744361</v>
      </c>
      <c r="F167" s="3">
        <v>5500</v>
      </c>
      <c r="G167" s="3">
        <v>443</v>
      </c>
      <c r="H167" s="3">
        <v>42019.040612177712</v>
      </c>
      <c r="I167" s="3">
        <v>4000</v>
      </c>
      <c r="J167" s="3">
        <v>47032.67578125</v>
      </c>
      <c r="K167" s="3">
        <f t="shared" si="10"/>
        <v>1.2284264053030416</v>
      </c>
      <c r="L167" s="3">
        <f t="shared" si="11"/>
        <v>0.89340102203857563</v>
      </c>
      <c r="M167" s="3">
        <f t="shared" si="12"/>
        <v>1500</v>
      </c>
      <c r="N167" s="3">
        <f t="shared" si="13"/>
        <v>1.1712457459665198</v>
      </c>
      <c r="O167" s="3">
        <f t="shared" si="14"/>
        <v>1.2203856749311295</v>
      </c>
      <c r="Q167" s="4" t="s">
        <v>53</v>
      </c>
      <c r="R167" s="3" t="s">
        <v>135</v>
      </c>
      <c r="S167" s="3">
        <v>401</v>
      </c>
      <c r="T167" s="3">
        <v>747.69905155441995</v>
      </c>
      <c r="U167" s="3">
        <v>59639.928506287128</v>
      </c>
      <c r="V167" s="3">
        <v>7000</v>
      </c>
      <c r="AA167" s="3">
        <v>2000</v>
      </c>
    </row>
    <row r="168" spans="1:27" ht="45" x14ac:dyDescent="0.25">
      <c r="A168" s="4" t="s">
        <v>200</v>
      </c>
      <c r="B168" s="3" t="s">
        <v>159</v>
      </c>
      <c r="C168" s="3">
        <v>331</v>
      </c>
      <c r="D168" s="3">
        <v>487.80365930288366</v>
      </c>
      <c r="E168" s="3">
        <v>68427.227597548263</v>
      </c>
      <c r="F168" s="3">
        <v>7000</v>
      </c>
      <c r="G168" s="3">
        <v>416</v>
      </c>
      <c r="H168" s="3">
        <v>52786.718432394373</v>
      </c>
      <c r="I168" s="3">
        <v>5400</v>
      </c>
      <c r="J168" s="3">
        <v>51809.19921875</v>
      </c>
      <c r="K168" s="3">
        <f t="shared" si="10"/>
        <v>1.3207543955395495</v>
      </c>
      <c r="L168" s="3">
        <f t="shared" si="11"/>
        <v>1.0188676765590812</v>
      </c>
      <c r="M168" s="3">
        <f t="shared" si="12"/>
        <v>1600</v>
      </c>
      <c r="N168" s="3">
        <f t="shared" si="13"/>
        <v>1.4737270673803131</v>
      </c>
      <c r="O168" s="3">
        <f t="shared" si="14"/>
        <v>1.256797583081571</v>
      </c>
      <c r="Q168" s="4" t="s">
        <v>25</v>
      </c>
      <c r="R168" s="3" t="s">
        <v>168</v>
      </c>
      <c r="S168" s="3">
        <v>307</v>
      </c>
      <c r="T168" s="3">
        <v>511.12760476135492</v>
      </c>
      <c r="U168" s="3">
        <v>59525.012673555313</v>
      </c>
      <c r="V168" s="3">
        <v>6500</v>
      </c>
      <c r="AA168" s="3">
        <v>2000</v>
      </c>
    </row>
    <row r="169" spans="1:27" ht="45" x14ac:dyDescent="0.25">
      <c r="A169" s="4" t="s">
        <v>25</v>
      </c>
      <c r="B169" s="3" t="s">
        <v>201</v>
      </c>
      <c r="C169" s="3">
        <v>352</v>
      </c>
      <c r="D169" s="3">
        <v>482.81519096809228</v>
      </c>
      <c r="E169" s="3">
        <v>45456.458421850795</v>
      </c>
      <c r="F169" s="3">
        <v>6200</v>
      </c>
      <c r="G169" s="3">
        <v>421</v>
      </c>
      <c r="H169" s="3">
        <v>43256.952369180595</v>
      </c>
      <c r="I169" s="3">
        <v>5900</v>
      </c>
      <c r="J169" s="3">
        <v>32992.58984375</v>
      </c>
      <c r="K169" s="3">
        <f t="shared" si="10"/>
        <v>1.3777778172955981</v>
      </c>
      <c r="L169" s="3">
        <f t="shared" si="11"/>
        <v>1.3111111487167788</v>
      </c>
      <c r="M169" s="3">
        <f t="shared" si="12"/>
        <v>300</v>
      </c>
      <c r="N169" s="3">
        <f t="shared" si="13"/>
        <v>1.3716340652502621</v>
      </c>
      <c r="O169" s="3">
        <f t="shared" si="14"/>
        <v>1.1960227272727273</v>
      </c>
      <c r="Q169" s="4" t="s">
        <v>53</v>
      </c>
      <c r="R169" s="3" t="s">
        <v>155</v>
      </c>
      <c r="S169" s="3">
        <v>432</v>
      </c>
      <c r="T169" s="3">
        <v>747.50865199965699</v>
      </c>
      <c r="U169" s="3">
        <v>59522.152340338696</v>
      </c>
      <c r="V169" s="3">
        <v>6500</v>
      </c>
      <c r="AA169" s="3">
        <v>2000</v>
      </c>
    </row>
    <row r="170" spans="1:27" ht="90" x14ac:dyDescent="0.25">
      <c r="A170" s="4" t="s">
        <v>41</v>
      </c>
      <c r="B170" s="3" t="s">
        <v>202</v>
      </c>
      <c r="C170" s="3">
        <v>505</v>
      </c>
      <c r="D170" s="3">
        <v>627.25229321132701</v>
      </c>
      <c r="E170" s="3">
        <v>82324.229056912096</v>
      </c>
      <c r="F170" s="3">
        <v>5800</v>
      </c>
      <c r="G170" s="3">
        <v>607</v>
      </c>
      <c r="H170" s="3">
        <v>66711.013201290829</v>
      </c>
      <c r="I170" s="3">
        <v>4700</v>
      </c>
      <c r="J170" s="3">
        <v>63872.2578125</v>
      </c>
      <c r="K170" s="3">
        <f t="shared" si="10"/>
        <v>1.2888886642864374</v>
      </c>
      <c r="L170" s="3">
        <f t="shared" si="11"/>
        <v>1.0444442624390096</v>
      </c>
      <c r="M170" s="3">
        <f t="shared" si="12"/>
        <v>1100</v>
      </c>
      <c r="N170" s="3">
        <f t="shared" si="13"/>
        <v>1.2420837489333207</v>
      </c>
      <c r="O170" s="3">
        <f t="shared" si="14"/>
        <v>1.2019801980198019</v>
      </c>
      <c r="Q170" s="4" t="s">
        <v>51</v>
      </c>
      <c r="R170" s="3" t="s">
        <v>70</v>
      </c>
      <c r="S170" s="3">
        <v>327</v>
      </c>
      <c r="T170" s="3">
        <v>504.93961923155638</v>
      </c>
      <c r="U170" s="3">
        <v>59214.763514769744</v>
      </c>
      <c r="V170" s="3">
        <v>6500</v>
      </c>
      <c r="AA170" s="3">
        <v>2000</v>
      </c>
    </row>
    <row r="171" spans="1:27" ht="75" x14ac:dyDescent="0.25">
      <c r="A171" s="5" t="s">
        <v>49</v>
      </c>
      <c r="B171" s="6" t="s">
        <v>103</v>
      </c>
      <c r="C171" s="6">
        <v>427</v>
      </c>
      <c r="D171" s="6">
        <v>547.77951905323823</v>
      </c>
      <c r="E171" s="6">
        <v>75643.775162537859</v>
      </c>
      <c r="F171" s="6">
        <v>7000</v>
      </c>
      <c r="G171" s="6">
        <v>479</v>
      </c>
      <c r="H171" s="6">
        <v>63756.896208424783</v>
      </c>
      <c r="I171" s="6">
        <v>5900</v>
      </c>
      <c r="J171" s="6">
        <v>54031.2578125</v>
      </c>
      <c r="K171" s="3">
        <f t="shared" si="10"/>
        <v>1.4000002632742312</v>
      </c>
      <c r="L171" s="3">
        <f t="shared" si="11"/>
        <v>1.1800002219025665</v>
      </c>
      <c r="M171" s="3">
        <f t="shared" si="12"/>
        <v>1100</v>
      </c>
      <c r="N171" s="3">
        <f t="shared" si="13"/>
        <v>1.2828560165181224</v>
      </c>
      <c r="O171" s="3">
        <f t="shared" si="14"/>
        <v>1.1217798594847774</v>
      </c>
      <c r="Q171" s="4" t="s">
        <v>53</v>
      </c>
      <c r="R171" s="3" t="s">
        <v>154</v>
      </c>
      <c r="S171" s="3">
        <v>427</v>
      </c>
      <c r="T171" s="3">
        <v>741.41586624723993</v>
      </c>
      <c r="U171" s="3">
        <v>58652.245008001861</v>
      </c>
      <c r="V171" s="3">
        <v>6600</v>
      </c>
      <c r="AA171" s="3">
        <v>2000</v>
      </c>
    </row>
    <row r="172" spans="1:27" ht="45" x14ac:dyDescent="0.25">
      <c r="A172" s="4" t="s">
        <v>203</v>
      </c>
      <c r="B172" s="3" t="s">
        <v>85</v>
      </c>
      <c r="C172" s="3">
        <v>496</v>
      </c>
      <c r="D172" s="3">
        <v>597.09300373686312</v>
      </c>
      <c r="E172" s="3">
        <v>95473.002745967431</v>
      </c>
      <c r="F172" s="3">
        <v>5600</v>
      </c>
      <c r="G172" s="3">
        <v>626</v>
      </c>
      <c r="H172" s="3">
        <v>68195.001961405302</v>
      </c>
      <c r="I172" s="3">
        <v>4000</v>
      </c>
      <c r="J172" s="3">
        <v>80129.1328125</v>
      </c>
      <c r="K172" s="3">
        <f t="shared" si="10"/>
        <v>1.1914892798025367</v>
      </c>
      <c r="L172" s="3">
        <f t="shared" si="11"/>
        <v>0.85106377128752608</v>
      </c>
      <c r="M172" s="3">
        <f t="shared" si="12"/>
        <v>1600</v>
      </c>
      <c r="N172" s="3">
        <f t="shared" si="13"/>
        <v>1.2038165397920628</v>
      </c>
      <c r="O172" s="3">
        <f t="shared" si="14"/>
        <v>1.2620967741935485</v>
      </c>
      <c r="Q172" s="4" t="s">
        <v>77</v>
      </c>
      <c r="R172" s="3" t="s">
        <v>26</v>
      </c>
      <c r="S172" s="3">
        <v>316</v>
      </c>
      <c r="T172" s="3">
        <v>435.25338218828728</v>
      </c>
      <c r="U172" s="3">
        <v>58202.019896104626</v>
      </c>
      <c r="V172" s="3">
        <v>6000</v>
      </c>
      <c r="AA172" s="3">
        <v>2000</v>
      </c>
    </row>
    <row r="173" spans="1:27" ht="75" x14ac:dyDescent="0.25">
      <c r="A173" s="4" t="s">
        <v>59</v>
      </c>
      <c r="B173" s="3" t="s">
        <v>204</v>
      </c>
      <c r="C173" s="3">
        <v>455</v>
      </c>
      <c r="D173" s="3">
        <v>459.5483653760499</v>
      </c>
      <c r="E173" s="3">
        <v>96083.078471512577</v>
      </c>
      <c r="F173" s="3">
        <v>5600</v>
      </c>
      <c r="G173" s="3">
        <v>495</v>
      </c>
      <c r="H173" s="3">
        <v>68630.770336794696</v>
      </c>
      <c r="I173" s="3">
        <v>4000</v>
      </c>
      <c r="J173" s="3">
        <v>72920.1953125</v>
      </c>
      <c r="K173" s="3">
        <f t="shared" si="10"/>
        <v>1.3176470257621757</v>
      </c>
      <c r="L173" s="3">
        <f t="shared" si="11"/>
        <v>0.94117644697298264</v>
      </c>
      <c r="M173" s="3">
        <f t="shared" si="12"/>
        <v>1600</v>
      </c>
      <c r="N173" s="3">
        <f t="shared" si="13"/>
        <v>1.0099964074198899</v>
      </c>
      <c r="O173" s="3">
        <f t="shared" si="14"/>
        <v>1.0879120879120878</v>
      </c>
      <c r="Q173" s="4" t="s">
        <v>49</v>
      </c>
      <c r="R173" s="3" t="s">
        <v>159</v>
      </c>
      <c r="S173" s="3">
        <v>378</v>
      </c>
      <c r="T173" s="3">
        <v>622.75886371891954</v>
      </c>
      <c r="U173" s="3">
        <v>57939.40624843361</v>
      </c>
      <c r="V173" s="3">
        <v>6800</v>
      </c>
      <c r="AA173" s="3">
        <v>2000</v>
      </c>
    </row>
    <row r="174" spans="1:27" ht="45" x14ac:dyDescent="0.25">
      <c r="A174" s="5" t="s">
        <v>205</v>
      </c>
      <c r="B174" s="6" t="s">
        <v>30</v>
      </c>
      <c r="C174" s="6">
        <v>436</v>
      </c>
      <c r="D174" s="6">
        <v>662.13349164391423</v>
      </c>
      <c r="E174" s="6">
        <v>75117.886745253025</v>
      </c>
      <c r="F174" s="6">
        <v>6900</v>
      </c>
      <c r="G174" s="6">
        <v>579</v>
      </c>
      <c r="H174" s="6">
        <v>55521.916289969624</v>
      </c>
      <c r="I174" s="6">
        <v>5100</v>
      </c>
      <c r="J174" s="6">
        <v>62053.91015625</v>
      </c>
      <c r="K174" s="3">
        <f t="shared" si="10"/>
        <v>1.2105262433279111</v>
      </c>
      <c r="L174" s="3">
        <f t="shared" si="11"/>
        <v>0.8947367885467169</v>
      </c>
      <c r="M174" s="3">
        <f t="shared" si="12"/>
        <v>1800</v>
      </c>
      <c r="N174" s="3">
        <f t="shared" si="13"/>
        <v>1.5186547973484272</v>
      </c>
      <c r="O174" s="3">
        <f t="shared" si="14"/>
        <v>1.3279816513761469</v>
      </c>
      <c r="Q174" s="9" t="s">
        <v>25</v>
      </c>
      <c r="R174" s="7" t="s">
        <v>87</v>
      </c>
      <c r="S174" s="7">
        <v>408.60000610351562</v>
      </c>
      <c r="T174" s="7">
        <v>652.72775363862047</v>
      </c>
      <c r="U174" s="7">
        <v>57874.134733090097</v>
      </c>
      <c r="V174" s="7">
        <v>6100</v>
      </c>
      <c r="AA174" s="3">
        <v>2000</v>
      </c>
    </row>
    <row r="175" spans="1:27" ht="90" x14ac:dyDescent="0.25">
      <c r="A175" s="5" t="s">
        <v>206</v>
      </c>
      <c r="B175" s="6" t="s">
        <v>207</v>
      </c>
      <c r="C175" s="6">
        <v>460</v>
      </c>
      <c r="D175" s="6">
        <v>566.40059550906255</v>
      </c>
      <c r="E175" s="6">
        <v>85383.534662556383</v>
      </c>
      <c r="F175" s="6">
        <v>6700</v>
      </c>
      <c r="G175" s="6">
        <v>484</v>
      </c>
      <c r="H175" s="6">
        <v>61170.293489592623</v>
      </c>
      <c r="I175" s="6">
        <v>4800</v>
      </c>
      <c r="J175" s="6">
        <v>64993.4453125</v>
      </c>
      <c r="K175" s="3">
        <f t="shared" si="10"/>
        <v>1.3137253187920293</v>
      </c>
      <c r="L175" s="3">
        <f t="shared" si="11"/>
        <v>0.94117634779130444</v>
      </c>
      <c r="M175" s="3">
        <f t="shared" si="12"/>
        <v>1900</v>
      </c>
      <c r="N175" s="3">
        <f t="shared" si="13"/>
        <v>1.2313056424110056</v>
      </c>
      <c r="O175" s="3">
        <f t="shared" si="14"/>
        <v>1.0521739130434782</v>
      </c>
      <c r="Q175" s="4" t="s">
        <v>51</v>
      </c>
      <c r="R175" s="3" t="s">
        <v>30</v>
      </c>
      <c r="S175" s="3">
        <v>363</v>
      </c>
      <c r="T175" s="3">
        <v>425.16220578584665</v>
      </c>
      <c r="U175" s="3">
        <v>57776.180841744361</v>
      </c>
      <c r="V175" s="3">
        <v>5500</v>
      </c>
      <c r="AA175" s="3">
        <v>2100</v>
      </c>
    </row>
    <row r="176" spans="1:27" ht="75" x14ac:dyDescent="0.25">
      <c r="A176" s="5" t="s">
        <v>208</v>
      </c>
      <c r="B176" s="6" t="s">
        <v>85</v>
      </c>
      <c r="C176" s="6">
        <v>582</v>
      </c>
      <c r="D176" s="6">
        <v>1119.5493820066181</v>
      </c>
      <c r="E176" s="6">
        <v>74709.110277018539</v>
      </c>
      <c r="F176" s="6">
        <v>7000</v>
      </c>
      <c r="G176" s="6">
        <v>890</v>
      </c>
      <c r="H176" s="6">
        <v>61901.834229529646</v>
      </c>
      <c r="I176" s="6">
        <v>5800</v>
      </c>
      <c r="J176" s="6">
        <v>64570.01953125</v>
      </c>
      <c r="K176" s="3">
        <f t="shared" si="10"/>
        <v>1.1570247433619176</v>
      </c>
      <c r="L176" s="3">
        <f t="shared" si="11"/>
        <v>0.95867764449987458</v>
      </c>
      <c r="M176" s="3">
        <f t="shared" si="12"/>
        <v>1200</v>
      </c>
      <c r="N176" s="3">
        <f t="shared" si="13"/>
        <v>1.9236243677089657</v>
      </c>
      <c r="O176" s="3">
        <f t="shared" si="14"/>
        <v>1.529209621993127</v>
      </c>
      <c r="Q176" s="4" t="s">
        <v>43</v>
      </c>
      <c r="R176" s="3" t="s">
        <v>102</v>
      </c>
      <c r="S176" s="3">
        <v>403</v>
      </c>
      <c r="T176" s="3">
        <v>557.64221598996312</v>
      </c>
      <c r="U176" s="3">
        <v>57621.668923250436</v>
      </c>
      <c r="V176" s="3">
        <v>5600</v>
      </c>
      <c r="AA176" s="3">
        <v>2100</v>
      </c>
    </row>
    <row r="177" spans="1:27" ht="45" x14ac:dyDescent="0.25">
      <c r="A177" s="4" t="s">
        <v>209</v>
      </c>
      <c r="B177" s="3" t="s">
        <v>30</v>
      </c>
      <c r="C177" s="3">
        <v>400</v>
      </c>
      <c r="D177" s="3">
        <v>466.0981100598982</v>
      </c>
      <c r="E177" s="3">
        <v>98112.671846081415</v>
      </c>
      <c r="F177" s="3">
        <v>6000</v>
      </c>
      <c r="G177" s="3">
        <v>501</v>
      </c>
      <c r="H177" s="3">
        <v>65408.447897387625</v>
      </c>
      <c r="I177" s="3">
        <v>4000</v>
      </c>
      <c r="J177" s="3">
        <v>75219.71875</v>
      </c>
      <c r="K177" s="3">
        <f t="shared" si="10"/>
        <v>1.3043477624819146</v>
      </c>
      <c r="L177" s="3">
        <f t="shared" si="11"/>
        <v>0.86956517498794328</v>
      </c>
      <c r="M177" s="3">
        <f t="shared" si="12"/>
        <v>2000</v>
      </c>
      <c r="N177" s="3">
        <f t="shared" si="13"/>
        <v>1.1652452751497455</v>
      </c>
      <c r="O177" s="3">
        <f t="shared" si="14"/>
        <v>1.2524999999999999</v>
      </c>
      <c r="Q177" s="4" t="s">
        <v>25</v>
      </c>
      <c r="R177" s="3" t="s">
        <v>26</v>
      </c>
      <c r="S177" s="3">
        <v>316</v>
      </c>
      <c r="T177" s="3">
        <v>434.7393033904271</v>
      </c>
      <c r="U177" s="3">
        <v>57231.986231169562</v>
      </c>
      <c r="V177" s="3">
        <v>5900</v>
      </c>
      <c r="AA177" s="3">
        <v>2100</v>
      </c>
    </row>
    <row r="178" spans="1:27" ht="75" x14ac:dyDescent="0.25">
      <c r="A178" s="5" t="s">
        <v>210</v>
      </c>
      <c r="B178" s="6" t="s">
        <v>211</v>
      </c>
      <c r="C178" s="6">
        <v>535</v>
      </c>
      <c r="D178" s="6">
        <v>652.88007328243089</v>
      </c>
      <c r="E178" s="6">
        <v>81981.281971813034</v>
      </c>
      <c r="F178" s="6">
        <v>5400</v>
      </c>
      <c r="G178" s="6">
        <v>690</v>
      </c>
      <c r="H178" s="6">
        <v>66799.563088143943</v>
      </c>
      <c r="I178" s="6">
        <v>4400</v>
      </c>
      <c r="J178" s="6">
        <v>65281.3984375</v>
      </c>
      <c r="K178" s="3">
        <f t="shared" si="10"/>
        <v>1.2558138142567732</v>
      </c>
      <c r="L178" s="3">
        <f t="shared" si="11"/>
        <v>1.0232557005055187</v>
      </c>
      <c r="M178" s="3">
        <f t="shared" si="12"/>
        <v>1000</v>
      </c>
      <c r="N178" s="3">
        <f t="shared" si="13"/>
        <v>1.2203365855746371</v>
      </c>
      <c r="O178" s="3">
        <f t="shared" si="14"/>
        <v>1.2897196261682242</v>
      </c>
      <c r="Q178" s="4" t="s">
        <v>49</v>
      </c>
      <c r="R178" s="3" t="s">
        <v>157</v>
      </c>
      <c r="S178" s="3">
        <v>435</v>
      </c>
      <c r="T178" s="3">
        <v>712.85593303278552</v>
      </c>
      <c r="U178" s="3">
        <v>56121.92352176633</v>
      </c>
      <c r="V178" s="3">
        <v>6400</v>
      </c>
      <c r="AA178" s="3">
        <v>2100</v>
      </c>
    </row>
    <row r="179" spans="1:27" ht="45" x14ac:dyDescent="0.25">
      <c r="A179" s="4" t="s">
        <v>212</v>
      </c>
      <c r="B179" s="3" t="s">
        <v>213</v>
      </c>
      <c r="C179" s="3">
        <v>427</v>
      </c>
      <c r="D179" s="3">
        <v>540.35393641747999</v>
      </c>
      <c r="E179" s="3">
        <v>96103.744210988938</v>
      </c>
      <c r="F179" s="3">
        <v>6000</v>
      </c>
      <c r="G179" s="3">
        <v>523</v>
      </c>
      <c r="H179" s="3">
        <v>56060.517456410242</v>
      </c>
      <c r="I179" s="3">
        <v>3500</v>
      </c>
      <c r="J179" s="3">
        <v>73679.5390625</v>
      </c>
      <c r="K179" s="3">
        <f t="shared" si="10"/>
        <v>1.3043477936183505</v>
      </c>
      <c r="L179" s="3">
        <f t="shared" si="11"/>
        <v>0.76086954627737147</v>
      </c>
      <c r="M179" s="3">
        <f t="shared" si="12"/>
        <v>2500</v>
      </c>
      <c r="N179" s="3">
        <f t="shared" si="13"/>
        <v>1.2654658932493676</v>
      </c>
      <c r="O179" s="3">
        <f t="shared" si="14"/>
        <v>1.224824355971897</v>
      </c>
      <c r="Q179" s="4" t="s">
        <v>53</v>
      </c>
      <c r="R179" s="3" t="s">
        <v>71</v>
      </c>
      <c r="S179" s="3">
        <v>409</v>
      </c>
      <c r="T179" s="3">
        <v>717.73016163471902</v>
      </c>
      <c r="U179" s="3">
        <v>54858.094483599372</v>
      </c>
      <c r="V179" s="3">
        <v>6400</v>
      </c>
      <c r="AA179" s="3">
        <v>2100</v>
      </c>
    </row>
    <row r="180" spans="1:27" ht="75" x14ac:dyDescent="0.25">
      <c r="A180" s="5" t="s">
        <v>214</v>
      </c>
      <c r="B180" s="6" t="s">
        <v>215</v>
      </c>
      <c r="C180" s="6">
        <v>467</v>
      </c>
      <c r="D180" s="6">
        <v>463.62291584797879</v>
      </c>
      <c r="E180" s="6">
        <v>85060.092525313521</v>
      </c>
      <c r="F180" s="6">
        <v>5000</v>
      </c>
      <c r="G180" s="6">
        <v>577</v>
      </c>
      <c r="H180" s="6">
        <v>61243.266618225724</v>
      </c>
      <c r="I180" s="6">
        <v>3600</v>
      </c>
      <c r="J180" s="6">
        <v>69749.2734375</v>
      </c>
      <c r="K180" s="3">
        <f t="shared" si="10"/>
        <v>1.2195122376655727</v>
      </c>
      <c r="L180" s="3">
        <f t="shared" si="11"/>
        <v>0.87804881111921218</v>
      </c>
      <c r="M180" s="3">
        <f t="shared" si="12"/>
        <v>1400</v>
      </c>
      <c r="N180" s="3">
        <f t="shared" si="13"/>
        <v>0.99276855641965478</v>
      </c>
      <c r="O180" s="3">
        <f t="shared" si="14"/>
        <v>1.2355460385438972</v>
      </c>
      <c r="Q180" s="9" t="s">
        <v>43</v>
      </c>
      <c r="R180" s="7" t="s">
        <v>118</v>
      </c>
      <c r="S180" s="7">
        <v>385</v>
      </c>
      <c r="T180" s="7">
        <v>606.95570067358801</v>
      </c>
      <c r="U180" s="7">
        <v>54407.682875301289</v>
      </c>
      <c r="V180" s="7">
        <v>6300</v>
      </c>
      <c r="AA180" s="3">
        <v>2300</v>
      </c>
    </row>
    <row r="181" spans="1:27" ht="45" x14ac:dyDescent="0.25">
      <c r="A181" s="5" t="s">
        <v>216</v>
      </c>
      <c r="B181" s="6" t="s">
        <v>217</v>
      </c>
      <c r="C181" s="6">
        <v>460</v>
      </c>
      <c r="D181" s="6">
        <v>519.69558472569122</v>
      </c>
      <c r="E181" s="6">
        <v>78196.019500384544</v>
      </c>
      <c r="F181" s="6">
        <v>5300</v>
      </c>
      <c r="G181" s="6">
        <v>554</v>
      </c>
      <c r="H181" s="6">
        <v>64917.450151262638</v>
      </c>
      <c r="I181" s="6">
        <v>4400</v>
      </c>
      <c r="J181" s="6">
        <v>62704.35546875</v>
      </c>
      <c r="K181" s="3">
        <f t="shared" si="10"/>
        <v>1.247058819372685</v>
      </c>
      <c r="L181" s="3">
        <f t="shared" si="11"/>
        <v>1.0352941141961913</v>
      </c>
      <c r="M181" s="3">
        <f t="shared" si="12"/>
        <v>900</v>
      </c>
      <c r="N181" s="3">
        <f t="shared" si="13"/>
        <v>1.1297730102732417</v>
      </c>
      <c r="O181" s="3">
        <f t="shared" si="14"/>
        <v>1.2043478260869565</v>
      </c>
      <c r="Q181" s="4" t="s">
        <v>53</v>
      </c>
      <c r="R181" s="3" t="s">
        <v>153</v>
      </c>
      <c r="S181" s="3">
        <v>428</v>
      </c>
      <c r="T181" s="3">
        <v>737.60787515197944</v>
      </c>
      <c r="U181" s="3">
        <v>54123.677541176032</v>
      </c>
      <c r="V181" s="3">
        <v>6500</v>
      </c>
      <c r="AA181" s="3">
        <v>2300</v>
      </c>
    </row>
    <row r="182" spans="1:27" ht="75" x14ac:dyDescent="0.25">
      <c r="A182" s="4" t="s">
        <v>212</v>
      </c>
      <c r="B182" s="3" t="s">
        <v>218</v>
      </c>
      <c r="C182" s="3">
        <v>509</v>
      </c>
      <c r="D182" s="3">
        <v>611.79184936456898</v>
      </c>
      <c r="E182" s="3">
        <v>92147.600674939313</v>
      </c>
      <c r="F182" s="3">
        <v>5800</v>
      </c>
      <c r="G182" s="3">
        <v>626</v>
      </c>
      <c r="H182" s="3">
        <v>73082.579845641536</v>
      </c>
      <c r="I182" s="3">
        <v>4600</v>
      </c>
      <c r="J182" s="3">
        <v>74671.328125</v>
      </c>
      <c r="K182" s="3">
        <f t="shared" si="10"/>
        <v>1.2340426103133453</v>
      </c>
      <c r="L182" s="3">
        <f t="shared" si="11"/>
        <v>0.97872344955886015</v>
      </c>
      <c r="M182" s="3">
        <f t="shared" si="12"/>
        <v>1200</v>
      </c>
      <c r="N182" s="3">
        <f t="shared" si="13"/>
        <v>1.2019486235060295</v>
      </c>
      <c r="O182" s="3">
        <f t="shared" si="14"/>
        <v>1.2298624754420433</v>
      </c>
      <c r="Q182" s="4" t="s">
        <v>49</v>
      </c>
      <c r="R182" s="3" t="s">
        <v>57</v>
      </c>
      <c r="S182" s="3">
        <v>342</v>
      </c>
      <c r="T182" s="3">
        <v>603.01442988999327</v>
      </c>
      <c r="U182" s="3">
        <v>53979.662121174304</v>
      </c>
      <c r="V182" s="3">
        <v>6900</v>
      </c>
      <c r="AA182" s="3">
        <v>2300</v>
      </c>
    </row>
    <row r="183" spans="1:27" ht="75" x14ac:dyDescent="0.25">
      <c r="A183" s="4" t="s">
        <v>33</v>
      </c>
      <c r="B183" s="3" t="s">
        <v>219</v>
      </c>
      <c r="C183" s="3">
        <v>302</v>
      </c>
      <c r="D183" s="3">
        <v>356.00000000002342</v>
      </c>
      <c r="E183" s="3">
        <v>84228.438743426726</v>
      </c>
      <c r="F183" s="3">
        <v>6700</v>
      </c>
      <c r="G183" s="3">
        <v>333</v>
      </c>
      <c r="H183" s="3">
        <v>55314.198577772775</v>
      </c>
      <c r="I183" s="3">
        <v>4400</v>
      </c>
      <c r="J183" s="3">
        <v>69771.3203125</v>
      </c>
      <c r="K183" s="3">
        <f t="shared" si="10"/>
        <v>1.207207178625465</v>
      </c>
      <c r="L183" s="3">
        <f t="shared" si="11"/>
        <v>0.79279277402269344</v>
      </c>
      <c r="M183" s="3">
        <f t="shared" si="12"/>
        <v>2300</v>
      </c>
      <c r="N183" s="3">
        <f t="shared" si="13"/>
        <v>1.1788079470199451</v>
      </c>
      <c r="O183" s="3">
        <f t="shared" si="14"/>
        <v>1.1026490066225165</v>
      </c>
      <c r="Q183" s="4" t="s">
        <v>49</v>
      </c>
      <c r="R183" s="3" t="s">
        <v>159</v>
      </c>
      <c r="S183" s="3">
        <v>384</v>
      </c>
      <c r="T183" s="3">
        <v>631.21260395039815</v>
      </c>
      <c r="U183" s="3">
        <v>53262.150306992604</v>
      </c>
      <c r="V183" s="3">
        <v>6400</v>
      </c>
      <c r="AA183" s="3">
        <v>2400</v>
      </c>
    </row>
    <row r="184" spans="1:27" ht="75" x14ac:dyDescent="0.25">
      <c r="A184" s="5" t="s">
        <v>33</v>
      </c>
      <c r="B184" s="6" t="s">
        <v>220</v>
      </c>
      <c r="C184" s="6">
        <v>351</v>
      </c>
      <c r="D184" s="6">
        <v>383.00000000002524</v>
      </c>
      <c r="E184" s="6">
        <v>76234.212841934248</v>
      </c>
      <c r="F184" s="6">
        <v>6100</v>
      </c>
      <c r="G184" s="6">
        <v>391</v>
      </c>
      <c r="H184" s="6">
        <v>49989.647765202782</v>
      </c>
      <c r="I184" s="6">
        <v>4000</v>
      </c>
      <c r="J184" s="6">
        <v>63111.9296875</v>
      </c>
      <c r="K184" s="3">
        <f t="shared" si="10"/>
        <v>1.2079208038703537</v>
      </c>
      <c r="L184" s="3">
        <f t="shared" si="11"/>
        <v>0.79207921565269102</v>
      </c>
      <c r="M184" s="3">
        <f t="shared" si="12"/>
        <v>2100</v>
      </c>
      <c r="N184" s="3">
        <f t="shared" si="13"/>
        <v>1.0911680911681632</v>
      </c>
      <c r="O184" s="3">
        <f t="shared" si="14"/>
        <v>1.1139601139601139</v>
      </c>
      <c r="Q184" s="4" t="s">
        <v>49</v>
      </c>
      <c r="R184" s="3" t="s">
        <v>157</v>
      </c>
      <c r="S184" s="3">
        <v>369</v>
      </c>
      <c r="T184" s="3">
        <v>579.30968532199597</v>
      </c>
      <c r="U184" s="3">
        <v>52764.898588348122</v>
      </c>
      <c r="V184" s="3">
        <v>6600</v>
      </c>
      <c r="AA184" s="3">
        <v>2500</v>
      </c>
    </row>
    <row r="185" spans="1:27" ht="75" x14ac:dyDescent="0.25">
      <c r="A185" s="5" t="s">
        <v>221</v>
      </c>
      <c r="B185" s="6" t="s">
        <v>222</v>
      </c>
      <c r="C185" s="6">
        <v>555</v>
      </c>
      <c r="D185" s="6">
        <v>676.94657700447794</v>
      </c>
      <c r="E185" s="6">
        <v>87384.401179765438</v>
      </c>
      <c r="F185" s="6">
        <v>5800</v>
      </c>
      <c r="G185" s="6">
        <v>657</v>
      </c>
      <c r="H185" s="6">
        <v>78344.635540479372</v>
      </c>
      <c r="I185" s="6">
        <v>5200</v>
      </c>
      <c r="J185" s="6">
        <v>73824.75</v>
      </c>
      <c r="K185" s="3">
        <f t="shared" si="10"/>
        <v>1.1836735130124443</v>
      </c>
      <c r="L185" s="3">
        <f t="shared" si="11"/>
        <v>1.0612245289077087</v>
      </c>
      <c r="M185" s="3">
        <f t="shared" si="12"/>
        <v>600</v>
      </c>
      <c r="N185" s="3">
        <f t="shared" si="13"/>
        <v>1.2197235621702305</v>
      </c>
      <c r="O185" s="3">
        <f t="shared" si="14"/>
        <v>1.1837837837837837</v>
      </c>
      <c r="Q185" s="4" t="s">
        <v>49</v>
      </c>
      <c r="R185" s="3" t="s">
        <v>30</v>
      </c>
      <c r="S185" s="3">
        <v>403</v>
      </c>
      <c r="T185" s="3">
        <v>648.93880249883625</v>
      </c>
      <c r="U185" s="3">
        <v>52247.152502251403</v>
      </c>
      <c r="V185" s="3">
        <v>6300</v>
      </c>
      <c r="AA185" s="3">
        <v>2600</v>
      </c>
    </row>
    <row r="186" spans="1:27" ht="45" x14ac:dyDescent="0.25">
      <c r="A186" s="5" t="s">
        <v>223</v>
      </c>
      <c r="B186" s="6" t="s">
        <v>85</v>
      </c>
      <c r="C186" s="6">
        <v>454</v>
      </c>
      <c r="D186" s="6">
        <v>407.60736683669529</v>
      </c>
      <c r="E186" s="6">
        <v>78203.419587751618</v>
      </c>
      <c r="F186" s="6">
        <v>4800</v>
      </c>
      <c r="G186" s="6">
        <v>511</v>
      </c>
      <c r="H186" s="6">
        <v>57023.326782735552</v>
      </c>
      <c r="I186" s="6">
        <v>3500</v>
      </c>
      <c r="J186" s="6">
        <v>65169.5078125</v>
      </c>
      <c r="K186" s="3">
        <f t="shared" si="10"/>
        <v>1.2000001567105838</v>
      </c>
      <c r="L186" s="3">
        <f t="shared" si="11"/>
        <v>0.87500011426813395</v>
      </c>
      <c r="M186" s="3">
        <f t="shared" si="12"/>
        <v>1300</v>
      </c>
      <c r="N186" s="3">
        <f t="shared" si="13"/>
        <v>0.89781358334073857</v>
      </c>
      <c r="O186" s="3">
        <f t="shared" si="14"/>
        <v>1.1255506607929515</v>
      </c>
      <c r="Q186" s="4" t="s">
        <v>25</v>
      </c>
      <c r="R186" s="3" t="s">
        <v>201</v>
      </c>
      <c r="S186" s="3">
        <v>352</v>
      </c>
      <c r="T186" s="3">
        <v>482.81519096809228</v>
      </c>
      <c r="U186" s="3">
        <v>45456.458421850795</v>
      </c>
      <c r="V186" s="3">
        <v>6200</v>
      </c>
      <c r="AA186" s="3">
        <v>2600</v>
      </c>
    </row>
    <row r="187" spans="1:27" ht="75" x14ac:dyDescent="0.25">
      <c r="A187" s="5" t="s">
        <v>224</v>
      </c>
      <c r="B187" s="6" t="s">
        <v>217</v>
      </c>
      <c r="C187" s="6">
        <v>557</v>
      </c>
      <c r="D187" s="6">
        <v>605.47058414643641</v>
      </c>
      <c r="E187" s="6">
        <v>81283.287532451068</v>
      </c>
      <c r="F187" s="6">
        <v>5300</v>
      </c>
      <c r="G187" s="6">
        <v>658</v>
      </c>
      <c r="H187" s="6">
        <v>62879.52431755649</v>
      </c>
      <c r="I187" s="6">
        <v>4100</v>
      </c>
      <c r="J187" s="6">
        <v>68247.28125</v>
      </c>
      <c r="K187" s="3">
        <f t="shared" si="10"/>
        <v>1.1910113640233995</v>
      </c>
      <c r="L187" s="3">
        <f t="shared" si="11"/>
        <v>0.92134841367847875</v>
      </c>
      <c r="M187" s="3">
        <f t="shared" si="12"/>
        <v>1200</v>
      </c>
      <c r="N187" s="3">
        <f t="shared" si="13"/>
        <v>1.0870207973903705</v>
      </c>
      <c r="O187" s="3">
        <f t="shared" si="14"/>
        <v>1.1813285457809695</v>
      </c>
      <c r="Q187" s="4" t="s">
        <v>49</v>
      </c>
      <c r="R187" s="3" t="s">
        <v>159</v>
      </c>
      <c r="S187" s="3">
        <v>358</v>
      </c>
      <c r="T187" s="3">
        <v>613.69584491219916</v>
      </c>
      <c r="U187" s="3">
        <v>40231.01137900952</v>
      </c>
      <c r="V187" s="3">
        <v>6800</v>
      </c>
      <c r="AA187" s="3">
        <v>2600</v>
      </c>
    </row>
    <row r="188" spans="1:27" ht="15" x14ac:dyDescent="0.25">
      <c r="D188" s="3">
        <f t="shared" ref="D188:L188" si="15">AVERAGE(D2:D187)</f>
        <v>615.20059925449948</v>
      </c>
      <c r="E188" s="3">
        <f t="shared" si="15"/>
        <v>72521.126343920914</v>
      </c>
      <c r="F188" s="3">
        <f t="shared" si="15"/>
        <v>6293.5483870967746</v>
      </c>
      <c r="G188" s="3">
        <f t="shared" si="15"/>
        <v>563.77419354838707</v>
      </c>
      <c r="H188" s="3">
        <f t="shared" si="15"/>
        <v>56312.207597731569</v>
      </c>
      <c r="I188" s="3">
        <f t="shared" si="15"/>
        <v>4911.8279569892475</v>
      </c>
      <c r="J188" s="3">
        <f t="shared" si="15"/>
        <v>55020.954574092742</v>
      </c>
      <c r="K188" s="3">
        <f t="shared" si="15"/>
        <v>1.3263788089118442</v>
      </c>
      <c r="L188" s="3">
        <f t="shared" si="15"/>
        <v>1.0346017166898973</v>
      </c>
      <c r="M188" s="3">
        <f>AVERAGE(M2:M187)</f>
        <v>1381.7204301075269</v>
      </c>
      <c r="N188" s="3">
        <f>AVERAGE(N2:N187)</f>
        <v>1.4589238659660884</v>
      </c>
      <c r="O188" s="3">
        <f>AVERAGE(O2:O187)</f>
        <v>1.3358861216262943</v>
      </c>
      <c r="P188" s="3" t="s">
        <v>266</v>
      </c>
      <c r="Z188" t="s">
        <v>266</v>
      </c>
      <c r="AA188">
        <f>AVERAGE(AA5:AA187)</f>
        <v>1402.7322404371585</v>
      </c>
    </row>
    <row r="189" spans="1:27" ht="15" x14ac:dyDescent="0.25">
      <c r="D189" s="3">
        <f t="shared" ref="D189:L189" si="16">STDEV(D2:D187)</f>
        <v>127.5225823637744</v>
      </c>
      <c r="E189" s="3">
        <f t="shared" si="16"/>
        <v>11312.669501102499</v>
      </c>
      <c r="F189" s="3">
        <f t="shared" si="16"/>
        <v>452.57376919674886</v>
      </c>
      <c r="G189" s="3">
        <f t="shared" si="16"/>
        <v>100.80043211321558</v>
      </c>
      <c r="H189" s="3">
        <f t="shared" si="16"/>
        <v>8683.7629081886225</v>
      </c>
      <c r="I189" s="3">
        <f t="shared" si="16"/>
        <v>580.09308896316634</v>
      </c>
      <c r="J189" s="3">
        <f t="shared" si="16"/>
        <v>10175.206685391326</v>
      </c>
      <c r="K189" s="3">
        <f t="shared" si="16"/>
        <v>8.1890794789972229E-2</v>
      </c>
      <c r="L189" s="3">
        <f t="shared" si="16"/>
        <v>0.11182429427547783</v>
      </c>
      <c r="M189" s="3">
        <f>STDEV(M2:M187)</f>
        <v>440.99304071462717</v>
      </c>
      <c r="N189" s="3">
        <f>STDEV(N2:N187)</f>
        <v>0.20447210383565906</v>
      </c>
      <c r="O189" s="3">
        <f>STDEV(O2:O187)</f>
        <v>0.11782905305987891</v>
      </c>
      <c r="P189" s="3" t="s">
        <v>267</v>
      </c>
      <c r="Z189" t="s">
        <v>430</v>
      </c>
      <c r="AA189">
        <f>STDEV(AA5:AA187)</f>
        <v>412.10151501798401</v>
      </c>
    </row>
    <row r="190" spans="1:27" ht="15" x14ac:dyDescent="0.25">
      <c r="D190" s="3">
        <f t="shared" ref="D190:K190" si="17">D189/D188*100</f>
        <v>20.728618034232472</v>
      </c>
      <c r="E190" s="3">
        <f t="shared" si="17"/>
        <v>15.59913651568759</v>
      </c>
      <c r="F190" s="3">
        <f t="shared" si="17"/>
        <v>7.191074754023175</v>
      </c>
      <c r="G190" s="3">
        <f t="shared" si="17"/>
        <v>17.879575416316776</v>
      </c>
      <c r="H190" s="3">
        <f t="shared" si="17"/>
        <v>15.420746723732478</v>
      </c>
      <c r="I190" s="3">
        <f t="shared" si="17"/>
        <v>11.810126373374445</v>
      </c>
      <c r="J190" s="3">
        <f t="shared" si="17"/>
        <v>18.493329976107759</v>
      </c>
      <c r="K190" s="3">
        <f t="shared" si="17"/>
        <v>6.1740126003034614</v>
      </c>
      <c r="M190" s="3">
        <f>M189/M188*100</f>
        <v>31.916227849385471</v>
      </c>
      <c r="N190" s="3">
        <f>N189/N188*100</f>
        <v>14.015268966777727</v>
      </c>
      <c r="O190" s="3">
        <f>O189/O188*100</f>
        <v>8.8202917263961851</v>
      </c>
      <c r="P190" s="3" t="s">
        <v>427</v>
      </c>
      <c r="Z190" t="s">
        <v>431</v>
      </c>
      <c r="AA190">
        <f>MIN(AA5:AA187)</f>
        <v>600</v>
      </c>
    </row>
    <row r="191" spans="1:27" ht="15" x14ac:dyDescent="0.25">
      <c r="D191" s="3">
        <f t="shared" ref="D191:L191" si="18">MIN(D2:D187)</f>
        <v>294.05307237602398</v>
      </c>
      <c r="E191" s="3">
        <f t="shared" si="18"/>
        <v>40231.01137900952</v>
      </c>
      <c r="F191" s="3">
        <f t="shared" si="18"/>
        <v>4800</v>
      </c>
      <c r="G191" s="3">
        <f t="shared" si="18"/>
        <v>310</v>
      </c>
      <c r="H191" s="3">
        <f t="shared" si="18"/>
        <v>33131.421135654906</v>
      </c>
      <c r="I191" s="3">
        <f t="shared" si="18"/>
        <v>3100</v>
      </c>
      <c r="J191" s="3">
        <f t="shared" si="18"/>
        <v>29581.625</v>
      </c>
      <c r="K191" s="3">
        <f t="shared" si="18"/>
        <v>1.0990990615221317</v>
      </c>
      <c r="L191" s="3">
        <f t="shared" si="18"/>
        <v>0.71910122534494336</v>
      </c>
      <c r="M191" s="3">
        <f>MIN(M2:M187)</f>
        <v>0</v>
      </c>
      <c r="N191" s="3">
        <f>MIN(N2:N187)</f>
        <v>0.89781358334073857</v>
      </c>
      <c r="O191" s="3">
        <f>MIN(O2:O187)</f>
        <v>1.0521739130434782</v>
      </c>
      <c r="P191" s="3" t="s">
        <v>408</v>
      </c>
      <c r="Z191" t="s">
        <v>429</v>
      </c>
      <c r="AA191">
        <f>MAX(AA5:AA187)</f>
        <v>2600</v>
      </c>
    </row>
    <row r="192" spans="1:27" ht="15" x14ac:dyDescent="0.25">
      <c r="D192" s="3">
        <f t="shared" ref="D192:L192" si="19">MAX(D2:D187)</f>
        <v>1119.5493820066181</v>
      </c>
      <c r="E192" s="3">
        <f t="shared" si="19"/>
        <v>99817.783746450761</v>
      </c>
      <c r="F192" s="3">
        <f t="shared" si="19"/>
        <v>7000</v>
      </c>
      <c r="G192" s="3">
        <f t="shared" si="19"/>
        <v>890</v>
      </c>
      <c r="H192" s="3">
        <f t="shared" si="19"/>
        <v>85939.797840184954</v>
      </c>
      <c r="I192" s="3">
        <f t="shared" si="19"/>
        <v>6100</v>
      </c>
      <c r="J192" s="3">
        <f t="shared" si="19"/>
        <v>83797.09375</v>
      </c>
      <c r="K192" s="3">
        <f t="shared" si="19"/>
        <v>1.5074025316836397</v>
      </c>
      <c r="L192" s="3">
        <f t="shared" si="19"/>
        <v>1.3111111487167788</v>
      </c>
      <c r="M192" s="3">
        <f>MAX(M2:M187)</f>
        <v>2600</v>
      </c>
      <c r="N192" s="3">
        <f>MAX(N2:N187)</f>
        <v>1.9389456028881746</v>
      </c>
      <c r="O192" s="3">
        <f>MAX(O2:O187)</f>
        <v>1.6359102244389028</v>
      </c>
      <c r="P192" s="3" t="s">
        <v>429</v>
      </c>
    </row>
    <row r="193" spans="10:11" ht="15" x14ac:dyDescent="0.25">
      <c r="J193" s="26" t="s">
        <v>434</v>
      </c>
      <c r="K193" s="3">
        <f>K188+K189</f>
        <v>1.4082696037018165</v>
      </c>
    </row>
    <row r="194" spans="10:11" ht="15" x14ac:dyDescent="0.25">
      <c r="J194" s="26" t="s">
        <v>435</v>
      </c>
      <c r="K194" s="3">
        <f>K188-K189</f>
        <v>1.2444880141218719</v>
      </c>
    </row>
    <row r="195" spans="10:11" ht="15" x14ac:dyDescent="0.25">
      <c r="J195" s="26" t="s">
        <v>436</v>
      </c>
      <c r="K195" s="3">
        <f>K188+1.5*K189</f>
        <v>1.4492150010968026</v>
      </c>
    </row>
    <row r="196" spans="10:11" ht="15" x14ac:dyDescent="0.25">
      <c r="J196" s="26" t="s">
        <v>437</v>
      </c>
      <c r="K196" s="3">
        <f>K188-1.5*K189</f>
        <v>1.2035426167268859</v>
      </c>
    </row>
  </sheetData>
  <sortState ref="AA2:AA192">
    <sortCondition ref="A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analysis-100 eng</vt:lpstr>
      <vt:lpstr>coeff</vt:lpstr>
      <vt:lpstr>vista perf</vt:lpstr>
      <vt:lpstr>86 engines</vt:lpstr>
      <vt:lpstr>all engines</vt:lpstr>
      <vt:lpstr>204 engines, raw input data</vt:lpstr>
      <vt:lpstr>Flow analysis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Jerry Barone</cp:lastModifiedBy>
  <dcterms:created xsi:type="dcterms:W3CDTF">2014-10-25T20:06:39Z</dcterms:created>
  <dcterms:modified xsi:type="dcterms:W3CDTF">2022-08-04T18:23:44Z</dcterms:modified>
</cp:coreProperties>
</file>