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008" yWindow="456" windowWidth="8328" windowHeight="9132" firstSheet="1" activeTab="6"/>
  </bookViews>
  <sheets>
    <sheet name="BCE" sheetId="6" r:id="rId1"/>
    <sheet name="Balance BCE" sheetId="1" r:id="rId2"/>
    <sheet name="LTRO" sheetId="2" r:id="rId3"/>
    <sheet name="tasas" sheetId="3" r:id="rId4"/>
    <sheet name="CB-ABS PP" sheetId="5" r:id="rId5"/>
    <sheet name="Hoja1" sheetId="4" r:id="rId6"/>
    <sheet name="Hoja1 (2)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G115" i="2" l="1"/>
  <c r="G116" i="2"/>
  <c r="G117" i="2" s="1"/>
  <c r="G118" i="2" s="1"/>
  <c r="G119" i="2" s="1"/>
  <c r="G120" i="2" s="1"/>
  <c r="G121" i="2" s="1"/>
  <c r="G122" i="2" s="1"/>
  <c r="C18" i="1"/>
  <c r="Q18" i="1"/>
  <c r="C19" i="1"/>
  <c r="Q19" i="1"/>
  <c r="C20" i="1"/>
  <c r="Q20" i="1"/>
  <c r="C21" i="1"/>
  <c r="Q21" i="1"/>
  <c r="C22" i="1"/>
  <c r="Q22" i="1"/>
  <c r="C23" i="1"/>
  <c r="Q23" i="1"/>
  <c r="C24" i="1"/>
  <c r="Q24" i="1"/>
  <c r="C25" i="1"/>
  <c r="Q25" i="1"/>
  <c r="C26" i="1"/>
  <c r="Q26" i="1"/>
  <c r="C27" i="1"/>
  <c r="Q27" i="1"/>
  <c r="C28" i="1"/>
  <c r="Q28" i="1"/>
  <c r="C29" i="1"/>
  <c r="Q29" i="1"/>
  <c r="C30" i="1"/>
  <c r="Q30" i="1"/>
  <c r="C31" i="1"/>
  <c r="Q31" i="1"/>
  <c r="C32" i="1"/>
  <c r="Q32" i="1"/>
  <c r="C33" i="1"/>
  <c r="Q33" i="1"/>
  <c r="C34" i="1"/>
  <c r="Q34" i="1"/>
  <c r="C35" i="1"/>
  <c r="Q35" i="1"/>
  <c r="C36" i="1"/>
  <c r="Q36" i="1"/>
  <c r="C37" i="1"/>
  <c r="Q37" i="1"/>
  <c r="C38" i="1"/>
  <c r="Q38" i="1"/>
  <c r="C39" i="1"/>
  <c r="Q39" i="1"/>
  <c r="C40" i="1"/>
  <c r="Q40" i="1"/>
  <c r="C41" i="1"/>
  <c r="Q41" i="1"/>
  <c r="C42" i="1"/>
  <c r="Q42" i="1"/>
  <c r="C43" i="1"/>
  <c r="Q43" i="1"/>
  <c r="C44" i="1"/>
  <c r="Q44" i="1"/>
  <c r="C45" i="1"/>
  <c r="Q45" i="1"/>
  <c r="C46" i="1"/>
  <c r="Q46" i="1"/>
  <c r="C47" i="1"/>
  <c r="Q47" i="1"/>
  <c r="C48" i="1"/>
  <c r="Q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Q58" i="1"/>
  <c r="C59" i="1"/>
  <c r="Q59" i="1"/>
  <c r="C60" i="1"/>
  <c r="Q60" i="1"/>
  <c r="C61" i="1"/>
  <c r="Q61" i="1"/>
  <c r="C62" i="1"/>
  <c r="Q62" i="1"/>
  <c r="C63" i="1"/>
  <c r="Q63" i="1"/>
  <c r="C64" i="1"/>
  <c r="Q64" i="1"/>
  <c r="C65" i="1"/>
  <c r="Q65" i="1"/>
  <c r="C66" i="1"/>
  <c r="Q66" i="1"/>
  <c r="C67" i="1"/>
  <c r="Q67" i="1"/>
  <c r="C68" i="1"/>
  <c r="Q68" i="1"/>
  <c r="C69" i="1"/>
  <c r="Q69" i="1"/>
  <c r="C70" i="1"/>
  <c r="Q70" i="1"/>
  <c r="C71" i="1"/>
  <c r="Q71" i="1"/>
  <c r="C72" i="1"/>
  <c r="Q72" i="1"/>
  <c r="C73" i="1"/>
  <c r="Q73" i="1"/>
  <c r="C74" i="1"/>
  <c r="Q74" i="1"/>
  <c r="C75" i="1"/>
  <c r="Q75" i="1"/>
  <c r="C76" i="1"/>
  <c r="Q76" i="1"/>
  <c r="C77" i="1"/>
  <c r="Q77" i="1"/>
  <c r="C78" i="1"/>
  <c r="Q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C92" i="1"/>
  <c r="Q92" i="1"/>
  <c r="C93" i="1"/>
  <c r="Q93" i="1"/>
  <c r="C94" i="1"/>
  <c r="Q94" i="1"/>
  <c r="C95" i="1"/>
  <c r="Q95" i="1"/>
  <c r="C96" i="1"/>
  <c r="Q96" i="1"/>
  <c r="C97" i="1"/>
  <c r="Q97" i="1"/>
  <c r="C98" i="1"/>
  <c r="Q98" i="1"/>
  <c r="C99" i="1"/>
  <c r="Q99" i="1"/>
  <c r="C100" i="1"/>
  <c r="Q100" i="1"/>
  <c r="C101" i="1"/>
  <c r="Q101" i="1"/>
  <c r="C102" i="1"/>
  <c r="Q102" i="1"/>
  <c r="C103" i="1"/>
  <c r="Q103" i="1"/>
  <c r="C104" i="1"/>
  <c r="Q104" i="1"/>
  <c r="C105" i="1"/>
  <c r="Q105" i="1"/>
  <c r="C106" i="1"/>
  <c r="Q106" i="1"/>
  <c r="C107" i="1"/>
  <c r="Q107" i="1"/>
  <c r="C108" i="1"/>
  <c r="Q108" i="1"/>
  <c r="C109" i="1"/>
  <c r="Q109" i="1"/>
  <c r="C110" i="1"/>
  <c r="R110" i="1"/>
  <c r="C111" i="1"/>
  <c r="R111" i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K15" i="7"/>
  <c r="J15" i="7" s="1"/>
  <c r="N15" i="7"/>
  <c r="Y19" i="3"/>
  <c r="J19" i="3"/>
  <c r="V19" i="3"/>
  <c r="M19" i="3"/>
  <c r="A19" i="3"/>
  <c r="S19" i="3"/>
  <c r="P19" i="3"/>
  <c r="D19" i="3"/>
  <c r="G19" i="3"/>
  <c r="D20" i="2"/>
  <c r="H21" i="2"/>
  <c r="A17" i="2"/>
  <c r="H22" i="2"/>
  <c r="D17" i="1"/>
  <c r="K17" i="1"/>
  <c r="H17" i="1"/>
  <c r="A17" i="1"/>
  <c r="O17" i="1"/>
  <c r="J20" i="7"/>
  <c r="M20" i="7"/>
  <c r="A20" i="7"/>
  <c r="D20" i="7"/>
  <c r="Q17" i="1" l="1"/>
  <c r="C20" i="7"/>
  <c r="F20" i="7"/>
  <c r="C23" i="7"/>
  <c r="G20" i="7" s="1"/>
  <c r="H20" i="7" s="1"/>
  <c r="L23" i="7"/>
  <c r="O23" i="7"/>
  <c r="P23" i="7"/>
  <c r="I20" i="7" s="1"/>
  <c r="L20" i="7"/>
  <c r="P20" i="7" s="1"/>
  <c r="O20" i="7"/>
  <c r="C21" i="7"/>
  <c r="F21" i="7"/>
  <c r="C27" i="7"/>
  <c r="G21" i="7"/>
  <c r="H21" i="7" s="1"/>
  <c r="L27" i="7"/>
  <c r="O27" i="7"/>
  <c r="L21" i="7"/>
  <c r="O21" i="7"/>
  <c r="C22" i="7"/>
  <c r="F22" i="7"/>
  <c r="C31" i="7"/>
  <c r="G22" i="7" s="1"/>
  <c r="H22" i="7" s="1"/>
  <c r="L31" i="7"/>
  <c r="O31" i="7"/>
  <c r="P31" i="7"/>
  <c r="I22" i="7" s="1"/>
  <c r="L22" i="7"/>
  <c r="O22" i="7"/>
  <c r="P22" i="7"/>
  <c r="F23" i="7"/>
  <c r="H23" i="7" s="1"/>
  <c r="C35" i="7"/>
  <c r="G23" i="7"/>
  <c r="L35" i="7"/>
  <c r="P35" i="7" s="1"/>
  <c r="I23" i="7" s="1"/>
  <c r="O35" i="7"/>
  <c r="C24" i="7"/>
  <c r="F24" i="7"/>
  <c r="C39" i="7"/>
  <c r="G24" i="7" s="1"/>
  <c r="H24" i="7" s="1"/>
  <c r="L39" i="7"/>
  <c r="P39" i="7" s="1"/>
  <c r="I24" i="7" s="1"/>
  <c r="O39" i="7"/>
  <c r="L24" i="7"/>
  <c r="P24" i="7" s="1"/>
  <c r="O24" i="7"/>
  <c r="C25" i="7"/>
  <c r="F25" i="7"/>
  <c r="C43" i="7"/>
  <c r="G25" i="7"/>
  <c r="L43" i="7"/>
  <c r="O43" i="7"/>
  <c r="L25" i="7"/>
  <c r="O25" i="7"/>
  <c r="C26" i="7"/>
  <c r="F26" i="7"/>
  <c r="C47" i="7"/>
  <c r="G26" i="7"/>
  <c r="L47" i="7"/>
  <c r="O47" i="7"/>
  <c r="L26" i="7"/>
  <c r="O26" i="7"/>
  <c r="F27" i="7"/>
  <c r="C51" i="7"/>
  <c r="G27" i="7" s="1"/>
  <c r="L51" i="7"/>
  <c r="P51" i="7" s="1"/>
  <c r="I27" i="7" s="1"/>
  <c r="O51" i="7"/>
  <c r="C28" i="7"/>
  <c r="F28" i="7"/>
  <c r="C55" i="7"/>
  <c r="G28" i="7"/>
  <c r="H28" i="7" s="1"/>
  <c r="L55" i="7"/>
  <c r="P55" i="7" s="1"/>
  <c r="I28" i="7" s="1"/>
  <c r="O55" i="7"/>
  <c r="L28" i="7"/>
  <c r="O28" i="7"/>
  <c r="P28" i="7"/>
  <c r="C29" i="7"/>
  <c r="F29" i="7"/>
  <c r="C59" i="7"/>
  <c r="G29" i="7" s="1"/>
  <c r="H29" i="7" s="1"/>
  <c r="L59" i="7"/>
  <c r="O59" i="7"/>
  <c r="L29" i="7"/>
  <c r="O29" i="7"/>
  <c r="P29" i="7" s="1"/>
  <c r="C30" i="7"/>
  <c r="F30" i="7"/>
  <c r="C63" i="7"/>
  <c r="G30" i="7" s="1"/>
  <c r="L63" i="7"/>
  <c r="P63" i="7" s="1"/>
  <c r="I30" i="7" s="1"/>
  <c r="O63" i="7"/>
  <c r="L30" i="7"/>
  <c r="O30" i="7"/>
  <c r="P30" i="7"/>
  <c r="F31" i="7"/>
  <c r="C67" i="7"/>
  <c r="G31" i="7"/>
  <c r="L67" i="7"/>
  <c r="P67" i="7" s="1"/>
  <c r="I31" i="7" s="1"/>
  <c r="O67" i="7"/>
  <c r="C32" i="7"/>
  <c r="F32" i="7"/>
  <c r="C71" i="7"/>
  <c r="G32" i="7" s="1"/>
  <c r="H32" i="7" s="1"/>
  <c r="L71" i="7"/>
  <c r="O71" i="7"/>
  <c r="P71" i="7"/>
  <c r="I32" i="7" s="1"/>
  <c r="L32" i="7"/>
  <c r="O32" i="7"/>
  <c r="P32" i="7"/>
  <c r="C33" i="7"/>
  <c r="F33" i="7"/>
  <c r="C75" i="7"/>
  <c r="G33" i="7" s="1"/>
  <c r="H33" i="7" s="1"/>
  <c r="L75" i="7"/>
  <c r="O75" i="7"/>
  <c r="L33" i="7"/>
  <c r="O33" i="7"/>
  <c r="C34" i="7"/>
  <c r="F34" i="7"/>
  <c r="C79" i="7"/>
  <c r="G34" i="7" s="1"/>
  <c r="H34" i="7" s="1"/>
  <c r="L79" i="7"/>
  <c r="O79" i="7"/>
  <c r="P79" i="7"/>
  <c r="I34" i="7" s="1"/>
  <c r="L34" i="7"/>
  <c r="O34" i="7"/>
  <c r="P34" i="7"/>
  <c r="C36" i="7"/>
  <c r="L36" i="7"/>
  <c r="O36" i="7"/>
  <c r="P36" i="7"/>
  <c r="C37" i="7"/>
  <c r="L37" i="7"/>
  <c r="O37" i="7"/>
  <c r="P37" i="7"/>
  <c r="C38" i="7"/>
  <c r="L38" i="7"/>
  <c r="O38" i="7"/>
  <c r="P38" i="7"/>
  <c r="C40" i="7"/>
  <c r="L40" i="7"/>
  <c r="O40" i="7"/>
  <c r="P40" i="7"/>
  <c r="C41" i="7"/>
  <c r="L41" i="7"/>
  <c r="O41" i="7"/>
  <c r="P41" i="7"/>
  <c r="C42" i="7"/>
  <c r="L42" i="7"/>
  <c r="O42" i="7"/>
  <c r="P42" i="7"/>
  <c r="C44" i="7"/>
  <c r="L44" i="7"/>
  <c r="O44" i="7"/>
  <c r="P44" i="7"/>
  <c r="C45" i="7"/>
  <c r="L45" i="7"/>
  <c r="O45" i="7"/>
  <c r="P45" i="7"/>
  <c r="C46" i="7"/>
  <c r="L46" i="7"/>
  <c r="O46" i="7"/>
  <c r="P46" i="7"/>
  <c r="C48" i="7"/>
  <c r="L48" i="7"/>
  <c r="O48" i="7"/>
  <c r="P48" i="7"/>
  <c r="C49" i="7"/>
  <c r="L49" i="7"/>
  <c r="O49" i="7"/>
  <c r="P49" i="7"/>
  <c r="C50" i="7"/>
  <c r="L50" i="7"/>
  <c r="O50" i="7"/>
  <c r="P50" i="7"/>
  <c r="C52" i="7"/>
  <c r="L52" i="7"/>
  <c r="O52" i="7"/>
  <c r="P52" i="7"/>
  <c r="C53" i="7"/>
  <c r="L53" i="7"/>
  <c r="O53" i="7"/>
  <c r="P53" i="7"/>
  <c r="C54" i="7"/>
  <c r="L54" i="7"/>
  <c r="O54" i="7"/>
  <c r="P54" i="7"/>
  <c r="C56" i="7"/>
  <c r="L56" i="7"/>
  <c r="O56" i="7"/>
  <c r="P56" i="7"/>
  <c r="C57" i="7"/>
  <c r="L57" i="7"/>
  <c r="O57" i="7"/>
  <c r="P57" i="7"/>
  <c r="C58" i="7"/>
  <c r="L58" i="7"/>
  <c r="O58" i="7"/>
  <c r="P58" i="7"/>
  <c r="C60" i="7"/>
  <c r="L60" i="7"/>
  <c r="O60" i="7"/>
  <c r="P60" i="7"/>
  <c r="C61" i="7"/>
  <c r="L61" i="7"/>
  <c r="O61" i="7"/>
  <c r="P61" i="7"/>
  <c r="C62" i="7"/>
  <c r="L62" i="7"/>
  <c r="O62" i="7"/>
  <c r="P62" i="7"/>
  <c r="C64" i="7"/>
  <c r="L64" i="7"/>
  <c r="O64" i="7"/>
  <c r="P64" i="7"/>
  <c r="C65" i="7"/>
  <c r="L65" i="7"/>
  <c r="O65" i="7"/>
  <c r="P65" i="7"/>
  <c r="C66" i="7"/>
  <c r="L66" i="7"/>
  <c r="O66" i="7"/>
  <c r="P66" i="7"/>
  <c r="C68" i="7"/>
  <c r="L68" i="7"/>
  <c r="O68" i="7"/>
  <c r="P68" i="7"/>
  <c r="C69" i="7"/>
  <c r="L69" i="7"/>
  <c r="O69" i="7"/>
  <c r="P69" i="7"/>
  <c r="C70" i="7"/>
  <c r="L70" i="7"/>
  <c r="O70" i="7"/>
  <c r="P70" i="7"/>
  <c r="C72" i="7"/>
  <c r="L72" i="7"/>
  <c r="O72" i="7"/>
  <c r="P72" i="7"/>
  <c r="C73" i="7"/>
  <c r="L73" i="7"/>
  <c r="O73" i="7"/>
  <c r="P73" i="7"/>
  <c r="C74" i="7"/>
  <c r="L74" i="7"/>
  <c r="O74" i="7"/>
  <c r="P74" i="7"/>
  <c r="C76" i="7"/>
  <c r="L76" i="7"/>
  <c r="O76" i="7"/>
  <c r="P76" i="7"/>
  <c r="C77" i="7"/>
  <c r="L77" i="7"/>
  <c r="O77" i="7"/>
  <c r="P77" i="7"/>
  <c r="C78" i="7"/>
  <c r="L78" i="7"/>
  <c r="O78" i="7"/>
  <c r="P78" i="7"/>
  <c r="C80" i="7"/>
  <c r="L80" i="7"/>
  <c r="O80" i="7"/>
  <c r="P80" i="7"/>
  <c r="C81" i="7"/>
  <c r="L81" i="7"/>
  <c r="O81" i="7"/>
  <c r="P81" i="7"/>
  <c r="C82" i="7"/>
  <c r="L82" i="7"/>
  <c r="O82" i="7"/>
  <c r="P82" i="7"/>
  <c r="C83" i="7"/>
  <c r="L83" i="7"/>
  <c r="O83" i="7"/>
  <c r="P83" i="7"/>
  <c r="C84" i="7"/>
  <c r="L84" i="7"/>
  <c r="O84" i="7"/>
  <c r="P84" i="7"/>
  <c r="C85" i="7"/>
  <c r="L85" i="7"/>
  <c r="O85" i="7"/>
  <c r="P85" i="7"/>
  <c r="C86" i="7"/>
  <c r="L86" i="7"/>
  <c r="O86" i="7"/>
  <c r="P86" i="7"/>
  <c r="C87" i="7"/>
  <c r="L87" i="7"/>
  <c r="O87" i="7"/>
  <c r="P87" i="7"/>
  <c r="C88" i="7"/>
  <c r="L88" i="7"/>
  <c r="O88" i="7"/>
  <c r="P88" i="7"/>
  <c r="C89" i="7"/>
  <c r="L89" i="7"/>
  <c r="O89" i="7"/>
  <c r="P89" i="7"/>
  <c r="C90" i="7"/>
  <c r="L90" i="7"/>
  <c r="O90" i="7"/>
  <c r="P90" i="7"/>
  <c r="C91" i="7"/>
  <c r="L91" i="7"/>
  <c r="O91" i="7"/>
  <c r="P91" i="7"/>
  <c r="C92" i="7"/>
  <c r="L92" i="7"/>
  <c r="O92" i="7"/>
  <c r="P92" i="7"/>
  <c r="P59" i="7" l="1"/>
  <c r="I29" i="7" s="1"/>
  <c r="P75" i="7"/>
  <c r="I33" i="7" s="1"/>
  <c r="P47" i="7"/>
  <c r="I26" i="7" s="1"/>
  <c r="P43" i="7"/>
  <c r="I25" i="7" s="1"/>
  <c r="P27" i="7"/>
  <c r="I21" i="7" s="1"/>
  <c r="P33" i="7"/>
  <c r="P26" i="7"/>
  <c r="P25" i="7"/>
  <c r="P21" i="7"/>
  <c r="H25" i="7"/>
  <c r="H26" i="7"/>
  <c r="H30" i="7"/>
  <c r="H27" i="7"/>
  <c r="H31" i="7"/>
  <c r="O84" i="4"/>
  <c r="O85" i="4"/>
  <c r="O86" i="4"/>
  <c r="O87" i="4"/>
  <c r="O88" i="4"/>
  <c r="O89" i="4"/>
  <c r="O90" i="4"/>
  <c r="O91" i="4"/>
  <c r="O92" i="4"/>
  <c r="N84" i="4"/>
  <c r="N85" i="4"/>
  <c r="N86" i="4"/>
  <c r="N87" i="4"/>
  <c r="N88" i="4"/>
  <c r="N89" i="4"/>
  <c r="N90" i="4"/>
  <c r="N91" i="4"/>
  <c r="N92" i="4"/>
  <c r="K84" i="4"/>
  <c r="K85" i="4"/>
  <c r="K86" i="4"/>
  <c r="K87" i="4"/>
  <c r="K88" i="4"/>
  <c r="K89" i="4"/>
  <c r="K90" i="4"/>
  <c r="K91" i="4"/>
  <c r="K92" i="4"/>
  <c r="G84" i="4"/>
  <c r="G85" i="4"/>
  <c r="G86" i="4"/>
  <c r="G87" i="4"/>
  <c r="G88" i="4"/>
  <c r="G89" i="4"/>
  <c r="G90" i="4"/>
  <c r="G91" i="4"/>
  <c r="G92" i="4"/>
  <c r="F84" i="4"/>
  <c r="F85" i="4"/>
  <c r="F86" i="4"/>
  <c r="F87" i="4"/>
  <c r="F88" i="4"/>
  <c r="F89" i="4"/>
  <c r="F90" i="4"/>
  <c r="F91" i="4"/>
  <c r="F92" i="4"/>
  <c r="C84" i="4"/>
  <c r="C85" i="4"/>
  <c r="C86" i="4"/>
  <c r="C87" i="4"/>
  <c r="C88" i="4"/>
  <c r="C89" i="4"/>
  <c r="C90" i="4"/>
  <c r="C91" i="4"/>
  <c r="C92" i="4"/>
  <c r="J15" i="4"/>
  <c r="I15" i="4"/>
  <c r="M15" i="4"/>
  <c r="C20" i="4"/>
  <c r="G20" i="4" s="1"/>
  <c r="F20" i="4"/>
  <c r="K20" i="4"/>
  <c r="N20" i="4"/>
  <c r="C21" i="4"/>
  <c r="G21" i="4" s="1"/>
  <c r="F21" i="4"/>
  <c r="K21" i="4"/>
  <c r="N21" i="4"/>
  <c r="O21" i="4"/>
  <c r="C22" i="4"/>
  <c r="F22" i="4"/>
  <c r="G22" i="4" s="1"/>
  <c r="K22" i="4"/>
  <c r="N22" i="4"/>
  <c r="C23" i="4"/>
  <c r="F23" i="4"/>
  <c r="K23" i="4"/>
  <c r="N23" i="4"/>
  <c r="O23" i="4" s="1"/>
  <c r="C24" i="4"/>
  <c r="F24" i="4"/>
  <c r="K24" i="4"/>
  <c r="O24" i="4" s="1"/>
  <c r="N24" i="4"/>
  <c r="C25" i="4"/>
  <c r="G25" i="4" s="1"/>
  <c r="F25" i="4"/>
  <c r="K25" i="4"/>
  <c r="N25" i="4"/>
  <c r="O25" i="4" s="1"/>
  <c r="C26" i="4"/>
  <c r="F26" i="4"/>
  <c r="G26" i="4"/>
  <c r="K26" i="4"/>
  <c r="O26" i="4" s="1"/>
  <c r="N26" i="4"/>
  <c r="C27" i="4"/>
  <c r="F27" i="4"/>
  <c r="K27" i="4"/>
  <c r="N27" i="4"/>
  <c r="C28" i="4"/>
  <c r="G28" i="4" s="1"/>
  <c r="F28" i="4"/>
  <c r="K28" i="4"/>
  <c r="O28" i="4" s="1"/>
  <c r="N28" i="4"/>
  <c r="C29" i="4"/>
  <c r="F29" i="4"/>
  <c r="K29" i="4"/>
  <c r="O29" i="4" s="1"/>
  <c r="N29" i="4"/>
  <c r="C30" i="4"/>
  <c r="F30" i="4"/>
  <c r="G30" i="4"/>
  <c r="K30" i="4"/>
  <c r="O30" i="4" s="1"/>
  <c r="N30" i="4"/>
  <c r="C31" i="4"/>
  <c r="F31" i="4"/>
  <c r="K31" i="4"/>
  <c r="N31" i="4"/>
  <c r="O31" i="4"/>
  <c r="C32" i="4"/>
  <c r="G32" i="4" s="1"/>
  <c r="F32" i="4"/>
  <c r="K32" i="4"/>
  <c r="N32" i="4"/>
  <c r="C33" i="4"/>
  <c r="F33" i="4"/>
  <c r="K33" i="4"/>
  <c r="N33" i="4"/>
  <c r="O33" i="4" s="1"/>
  <c r="C34" i="4"/>
  <c r="F34" i="4"/>
  <c r="G34" i="4"/>
  <c r="K34" i="4"/>
  <c r="N34" i="4"/>
  <c r="C35" i="4"/>
  <c r="F35" i="4"/>
  <c r="K35" i="4"/>
  <c r="N35" i="4"/>
  <c r="C36" i="4"/>
  <c r="G36" i="4" s="1"/>
  <c r="F36" i="4"/>
  <c r="K36" i="4"/>
  <c r="O36" i="4" s="1"/>
  <c r="N36" i="4"/>
  <c r="C37" i="4"/>
  <c r="F37" i="4"/>
  <c r="K37" i="4"/>
  <c r="N37" i="4"/>
  <c r="C38" i="4"/>
  <c r="F38" i="4"/>
  <c r="G38" i="4"/>
  <c r="K38" i="4"/>
  <c r="O38" i="4" s="1"/>
  <c r="N38" i="4"/>
  <c r="C39" i="4"/>
  <c r="F39" i="4"/>
  <c r="K39" i="4"/>
  <c r="N39" i="4"/>
  <c r="O39" i="4"/>
  <c r="C40" i="4"/>
  <c r="G40" i="4" s="1"/>
  <c r="F40" i="4"/>
  <c r="K40" i="4"/>
  <c r="N40" i="4"/>
  <c r="C41" i="4"/>
  <c r="F41" i="4"/>
  <c r="K41" i="4"/>
  <c r="N41" i="4"/>
  <c r="C42" i="4"/>
  <c r="F42" i="4"/>
  <c r="G42" i="4"/>
  <c r="K42" i="4"/>
  <c r="N42" i="4"/>
  <c r="C43" i="4"/>
  <c r="F43" i="4"/>
  <c r="K43" i="4"/>
  <c r="N43" i="4"/>
  <c r="O43" i="4" s="1"/>
  <c r="C44" i="4"/>
  <c r="G44" i="4" s="1"/>
  <c r="F44" i="4"/>
  <c r="K44" i="4"/>
  <c r="O44" i="4" s="1"/>
  <c r="N44" i="4"/>
  <c r="C45" i="4"/>
  <c r="F45" i="4"/>
  <c r="K45" i="4"/>
  <c r="O45" i="4" s="1"/>
  <c r="N45" i="4"/>
  <c r="C46" i="4"/>
  <c r="F46" i="4"/>
  <c r="G46" i="4"/>
  <c r="K46" i="4"/>
  <c r="O46" i="4" s="1"/>
  <c r="N46" i="4"/>
  <c r="C47" i="4"/>
  <c r="F47" i="4"/>
  <c r="K47" i="4"/>
  <c r="N47" i="4"/>
  <c r="O47" i="4"/>
  <c r="C48" i="4"/>
  <c r="G48" i="4" s="1"/>
  <c r="F48" i="4"/>
  <c r="K48" i="4"/>
  <c r="N48" i="4"/>
  <c r="C49" i="4"/>
  <c r="F49" i="4"/>
  <c r="K49" i="4"/>
  <c r="N49" i="4"/>
  <c r="O49" i="4" s="1"/>
  <c r="C50" i="4"/>
  <c r="F50" i="4"/>
  <c r="K50" i="4"/>
  <c r="O50" i="4" s="1"/>
  <c r="N50" i="4"/>
  <c r="C51" i="4"/>
  <c r="F51" i="4"/>
  <c r="K51" i="4"/>
  <c r="N51" i="4"/>
  <c r="O51" i="4"/>
  <c r="C52" i="4"/>
  <c r="G52" i="4" s="1"/>
  <c r="F52" i="4"/>
  <c r="K52" i="4"/>
  <c r="N52" i="4"/>
  <c r="C53" i="4"/>
  <c r="F53" i="4"/>
  <c r="K53" i="4"/>
  <c r="N53" i="4"/>
  <c r="O53" i="4" s="1"/>
  <c r="C54" i="4"/>
  <c r="F54" i="4"/>
  <c r="G54" i="4"/>
  <c r="K54" i="4"/>
  <c r="N54" i="4"/>
  <c r="C55" i="4"/>
  <c r="F55" i="4"/>
  <c r="K55" i="4"/>
  <c r="N55" i="4"/>
  <c r="C56" i="4"/>
  <c r="G56" i="4" s="1"/>
  <c r="F56" i="4"/>
  <c r="K56" i="4"/>
  <c r="O56" i="4" s="1"/>
  <c r="N56" i="4"/>
  <c r="C57" i="4"/>
  <c r="F57" i="4"/>
  <c r="K57" i="4"/>
  <c r="O57" i="4" s="1"/>
  <c r="N57" i="4"/>
  <c r="C58" i="4"/>
  <c r="F58" i="4"/>
  <c r="G58" i="4"/>
  <c r="K58" i="4"/>
  <c r="O58" i="4" s="1"/>
  <c r="N58" i="4"/>
  <c r="C59" i="4"/>
  <c r="F59" i="4"/>
  <c r="K59" i="4"/>
  <c r="N59" i="4"/>
  <c r="O59" i="4"/>
  <c r="C60" i="4"/>
  <c r="G60" i="4" s="1"/>
  <c r="F60" i="4"/>
  <c r="K60" i="4"/>
  <c r="N60" i="4"/>
  <c r="C61" i="4"/>
  <c r="F61" i="4"/>
  <c r="K61" i="4"/>
  <c r="N61" i="4"/>
  <c r="O61" i="4" s="1"/>
  <c r="C62" i="4"/>
  <c r="F62" i="4"/>
  <c r="G62" i="4"/>
  <c r="K62" i="4"/>
  <c r="N62" i="4"/>
  <c r="C63" i="4"/>
  <c r="F63" i="4"/>
  <c r="K63" i="4"/>
  <c r="N63" i="4"/>
  <c r="C64" i="4"/>
  <c r="G64" i="4" s="1"/>
  <c r="F64" i="4"/>
  <c r="K64" i="4"/>
  <c r="O64" i="4" s="1"/>
  <c r="N64" i="4"/>
  <c r="C65" i="4"/>
  <c r="F65" i="4"/>
  <c r="K65" i="4"/>
  <c r="N65" i="4"/>
  <c r="C66" i="4"/>
  <c r="F66" i="4"/>
  <c r="G66" i="4" s="1"/>
  <c r="K66" i="4"/>
  <c r="O66" i="4" s="1"/>
  <c r="N66" i="4"/>
  <c r="C67" i="4"/>
  <c r="F67" i="4"/>
  <c r="K67" i="4"/>
  <c r="N67" i="4"/>
  <c r="C68" i="4"/>
  <c r="F68" i="4"/>
  <c r="G68" i="4"/>
  <c r="K68" i="4"/>
  <c r="N68" i="4"/>
  <c r="C69" i="4"/>
  <c r="F69" i="4"/>
  <c r="K69" i="4"/>
  <c r="N69" i="4"/>
  <c r="O69" i="4" s="1"/>
  <c r="C70" i="4"/>
  <c r="F70" i="4"/>
  <c r="K70" i="4"/>
  <c r="O70" i="4" s="1"/>
  <c r="N70" i="4"/>
  <c r="C71" i="4"/>
  <c r="F71" i="4"/>
  <c r="K71" i="4"/>
  <c r="N71" i="4"/>
  <c r="O71" i="4" s="1"/>
  <c r="C72" i="4"/>
  <c r="F72" i="4"/>
  <c r="G72" i="4"/>
  <c r="K72" i="4"/>
  <c r="O72" i="4" s="1"/>
  <c r="N72" i="4"/>
  <c r="C73" i="4"/>
  <c r="F73" i="4"/>
  <c r="K73" i="4"/>
  <c r="N73" i="4"/>
  <c r="O73" i="4"/>
  <c r="C74" i="4"/>
  <c r="F74" i="4"/>
  <c r="G74" i="4" s="1"/>
  <c r="K74" i="4"/>
  <c r="N74" i="4"/>
  <c r="C75" i="4"/>
  <c r="F75" i="4"/>
  <c r="K75" i="4"/>
  <c r="N75" i="4"/>
  <c r="O75" i="4" s="1"/>
  <c r="C76" i="4"/>
  <c r="G76" i="4" s="1"/>
  <c r="F76" i="4"/>
  <c r="K76" i="4"/>
  <c r="O76" i="4" s="1"/>
  <c r="N76" i="4"/>
  <c r="C77" i="4"/>
  <c r="F77" i="4"/>
  <c r="K77" i="4"/>
  <c r="N77" i="4"/>
  <c r="O77" i="4" s="1"/>
  <c r="C78" i="4"/>
  <c r="F78" i="4"/>
  <c r="K78" i="4"/>
  <c r="O78" i="4" s="1"/>
  <c r="N78" i="4"/>
  <c r="C79" i="4"/>
  <c r="F79" i="4"/>
  <c r="K79" i="4"/>
  <c r="N79" i="4"/>
  <c r="O79" i="4" s="1"/>
  <c r="C80" i="4"/>
  <c r="G80" i="4" s="1"/>
  <c r="F80" i="4"/>
  <c r="K80" i="4"/>
  <c r="O80" i="4" s="1"/>
  <c r="N80" i="4"/>
  <c r="C81" i="4"/>
  <c r="F81" i="4"/>
  <c r="K81" i="4"/>
  <c r="O81" i="4" s="1"/>
  <c r="N81" i="4"/>
  <c r="C82" i="4"/>
  <c r="F82" i="4"/>
  <c r="G82" i="4" s="1"/>
  <c r="K82" i="4"/>
  <c r="N82" i="4"/>
  <c r="C83" i="4"/>
  <c r="F83" i="4"/>
  <c r="K83" i="4"/>
  <c r="N83" i="4"/>
  <c r="I20" i="4"/>
  <c r="L20" i="4"/>
  <c r="A20" i="4"/>
  <c r="D20" i="4"/>
  <c r="D7" i="5"/>
  <c r="A7" i="5"/>
  <c r="O41" i="4" l="1"/>
  <c r="O83" i="4"/>
  <c r="O67" i="4"/>
  <c r="O65" i="4"/>
  <c r="O63" i="4"/>
  <c r="O55" i="4"/>
  <c r="O37" i="4"/>
  <c r="O35" i="4"/>
  <c r="O27" i="4"/>
  <c r="O82" i="4"/>
  <c r="O74" i="4"/>
  <c r="O68" i="4"/>
  <c r="O62" i="4"/>
  <c r="O52" i="4"/>
  <c r="O40" i="4"/>
  <c r="O34" i="4"/>
  <c r="O22" i="4"/>
  <c r="O20" i="4"/>
  <c r="O60" i="4"/>
  <c r="O54" i="4"/>
  <c r="O48" i="4"/>
  <c r="O42" i="4"/>
  <c r="O32" i="4"/>
  <c r="G78" i="4"/>
  <c r="G50" i="4"/>
  <c r="G24" i="4"/>
  <c r="G70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3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A17" i="6"/>
  <c r="C17" i="6" l="1"/>
  <c r="E17" i="6"/>
  <c r="C18" i="6" l="1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D113" i="6"/>
  <c r="D114" i="6"/>
  <c r="D115" i="6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E134" i="6" s="1"/>
</calcChain>
</file>

<file path=xl/sharedStrings.xml><?xml version="1.0" encoding="utf-8"?>
<sst xmlns="http://schemas.openxmlformats.org/spreadsheetml/2006/main" count="148" uniqueCount="61">
  <si>
    <t>Activos BCE</t>
  </si>
  <si>
    <t>Tasa interés</t>
  </si>
  <si>
    <t>EBBSTOTA Index</t>
  </si>
  <si>
    <t>Date</t>
  </si>
  <si>
    <t>PX_LAST</t>
  </si>
  <si>
    <t>EURR002W Index</t>
  </si>
  <si>
    <t>MFIPHCO Index</t>
  </si>
  <si>
    <t>MFIKNFO Index</t>
  </si>
  <si>
    <t>Prestamos Consumidor</t>
  </si>
  <si>
    <t>Prestamos Corporativos</t>
  </si>
  <si>
    <t>ECBA3YO2 Index</t>
  </si>
  <si>
    <t>ECBA3YO1 Index</t>
  </si>
  <si>
    <t>LTRO I Outstanding</t>
  </si>
  <si>
    <t>LTRO II Outstanding</t>
  </si>
  <si>
    <t>ECBATL1A Index</t>
  </si>
  <si>
    <t>#N/A N/A</t>
  </si>
  <si>
    <t>EUORDEPO Index</t>
  </si>
  <si>
    <t>ECBAMARG Index</t>
  </si>
  <si>
    <t>ECBLDEPO Index</t>
  </si>
  <si>
    <t>ECBLCAHO Index</t>
  </si>
  <si>
    <t>ECBCSMP Index</t>
  </si>
  <si>
    <t>ECBALTAL Index</t>
  </si>
  <si>
    <t>ECBATOT Index</t>
  </si>
  <si>
    <t>Ecbatot Index</t>
  </si>
  <si>
    <t>EBBSDEPF Index</t>
  </si>
  <si>
    <t>Tasa Depósito (Der)</t>
  </si>
  <si>
    <t>Tasa Intervención (Der)</t>
  </si>
  <si>
    <t/>
  </si>
  <si>
    <t>EBBSCA Index</t>
  </si>
  <si>
    <t>Use of the Deposit Facility</t>
  </si>
  <si>
    <t>Current Account Holdings</t>
  </si>
  <si>
    <t>Securities Market Program-Outstanding</t>
  </si>
  <si>
    <t>Total Allotment</t>
  </si>
  <si>
    <t>Cuenta Corriente (Incluye reservas)</t>
  </si>
  <si>
    <t>Cuenta Depósitos</t>
  </si>
  <si>
    <t>LTRO</t>
  </si>
  <si>
    <t xml:space="preserve">  MRO</t>
  </si>
  <si>
    <t xml:space="preserve">    Main Refinancing Operations</t>
  </si>
  <si>
    <t>Liabilities to Credit Institutions</t>
  </si>
  <si>
    <t>EUGDEMU Index</t>
  </si>
  <si>
    <t>Eurostat GDP Current Prices Eurozone</t>
  </si>
  <si>
    <t>FARBAST Index</t>
  </si>
  <si>
    <t>US Condition of All Federal Reserve Banks Total Assets</t>
  </si>
  <si>
    <t>GDP CUR$ Index</t>
  </si>
  <si>
    <t>ECB Balance Sheet All Assets</t>
  </si>
  <si>
    <t>billones</t>
  </si>
  <si>
    <t>millones</t>
  </si>
  <si>
    <t>Proyección</t>
  </si>
  <si>
    <t>ECBCBND3 Index</t>
  </si>
  <si>
    <t>ECBCABSP Index</t>
  </si>
  <si>
    <t>ECB Eurosystem Covered Bond Purchase Program 3</t>
  </si>
  <si>
    <t>Euro Millions</t>
  </si>
  <si>
    <t>ECB Eurosystem Asset-Backed Securities Purchase Programme</t>
  </si>
  <si>
    <t>ECBATL2A  Index</t>
  </si>
  <si>
    <t>TLTRO I</t>
  </si>
  <si>
    <t>TLTRO II</t>
  </si>
  <si>
    <t>EUACEZ Index</t>
  </si>
  <si>
    <t>Eurostat Annual GDP Current Prices Eurozone</t>
  </si>
  <si>
    <t>Fed</t>
  </si>
  <si>
    <t>BCE</t>
  </si>
  <si>
    <t>Tasa interés. Eje 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</si>
</sst>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/>
    <xf numFmtId="9" fontId="3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0" xfId="0" applyNumberFormat="1"/>
    <xf numFmtId="164" fontId="0" fillId="0" borderId="0" xfId="2" applyNumberFormat="1" applyFont="1"/>
    <xf numFmtId="9" fontId="0" fillId="0" borderId="0" xfId="2" applyNumberFormat="1" applyFont="1"/>
    <xf numFmtId="1" fontId="0" fillId="0" borderId="0" xfId="0" applyNumberFormat="1"/>
    <xf numFmtId="14" fontId="0" fillId="0" borderId="0" xfId="0" applyNumberFormat="1"/>
    <xf numFmtId="14" fontId="0" fillId="0" borderId="0" xfId="0" applyNumberFormat="1"/>
    <xf numFmtId="0" fontId="3" fillId="0" borderId="0" xfId="3"/>
    <xf numFmtId="14" fontId="3" fillId="0" borderId="0" xfId="3" applyNumberFormat="1"/>
    <xf numFmtId="10" fontId="0" fillId="0" borderId="0" xfId="2" applyNumberFormat="1" applyFont="1"/>
  </cellXfs>
  <cellStyles count="4">
    <cellStyle name="blp_column_header" xfId="1"/>
    <cellStyle name="Normal" xfId="0" builtinId="0"/>
    <cellStyle name="Normal 17" xfId="3"/>
    <cellStyle name="Porcentaje" xfId="2" builtinId="5"/>
  </cellStyles>
  <dxfs count="0"/>
  <tableStyles count="0" defaultTableStyle="TableStyleMedium2" defaultPivotStyle="PivotStyleLight16"/>
  <colors>
    <mruColors>
      <color rgb="FF95B3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40914</v>
        <stp/>
        <stp>##V3_BDHV12</stp>
        <stp>ECBAMARG Index</stp>
        <stp>PX_LAST</stp>
        <stp>1/1/2012</stp>
        <stp/>
        <stp>[Balance BCE.xlsx]tasas!R19C22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V19" s="3"/>
      </tp>
      <tp>
        <v>40909</v>
        <stp/>
        <stp>##V3_BDHV12</stp>
        <stp>ECBLDEPO Index</stp>
        <stp>PX_LAST</stp>
        <stp>1/1/2012</stp>
        <stp/>
        <stp>[Balance BCE.xlsx]tasas!R19C19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cols=2;rows=287</stp>
        <tr r="S19" s="3"/>
      </tp>
      <tp t="e">
        <v>#N/A</v>
        <stp/>
        <stp>##V3_BDHV12</stp>
        <stp>EBBSTOTA Index</stp>
        <stp>PX_LAST</stp>
        <stp>01/01/1999</stp>
        <stp/>
        <stp>[Balance BCE.xlsx]Hoja1!R20C1</stp>
        <stp>Dir=V</stp>
        <stp>Dts=S</stp>
        <stp>Sort=A</stp>
        <stp>Quote=C</stp>
        <stp>QtTyp=Y</stp>
        <stp>Days=T</stp>
        <stp>Per=cq</stp>
        <stp>DtFmt=D</stp>
        <stp>UseDPDF=Y</stp>
        <stp>cols=2;rows=73</stp>
        <tr r="A20" s="4"/>
      </tp>
      <tp>
        <v>40914</v>
        <stp/>
        <stp>##V3_BDHV12</stp>
        <stp>EUORDEPO Index</stp>
        <stp>PX_LAST</stp>
        <stp>1/1/2012</stp>
        <stp/>
        <stp>[Balance BCE.xlsx]tasas!R19C25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Y19" s="3"/>
      </tp>
      <tp t="e">
        <v>#N/A</v>
        <stp/>
        <stp>##V3_BDHV12</stp>
        <stp>EUGDEMU Index</stp>
        <stp>PX_LAST</stp>
        <stp>01/01/1999</stp>
        <stp/>
        <stp>[Balance BCE.xlsx]Hoja1!R20C4</stp>
        <stp>Dir=V</stp>
        <stp>Dts=S</stp>
        <stp>Sort=A</stp>
        <stp>Quote=C</stp>
        <stp>QtTyp=Y</stp>
        <stp>Days=T</stp>
        <stp>Per=cq</stp>
        <stp>DtFmt=D</stp>
        <stp>UseDPDF=Y</stp>
        <stp>cols=2;rows=73</stp>
        <tr r="D20" s="4"/>
      </tp>
      <tp>
        <v>40914</v>
        <stp/>
        <stp>##V3_BDHV12</stp>
        <stp>Ecbatot Index</stp>
        <stp>PX_LAST</stp>
        <stp>1/1/2012</stp>
        <stp/>
        <stp>[Balance BCE.xlsx]tasas!R19C4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D19" s="3"/>
      </tp>
      <tp>
        <v>39113</v>
        <stp/>
        <stp>##V3_BDHV12</stp>
        <stp>MFIPHCO Index</stp>
        <stp>PX_LAST</stp>
        <stp>1/1/2007</stp>
        <stp/>
        <stp>[Balance BCE.xlsx]Balance BCE!R17C8</stp>
        <stp>Dir=V</stp>
        <stp>Dts=S</stp>
        <stp>Sort=A</stp>
        <stp>Quote=C</stp>
        <stp>QtTyp=Y</stp>
        <stp>Days=T</stp>
        <stp>Per=cm</stp>
        <stp>DtFmt=D</stp>
        <stp>UseDPDF=Y</stp>
        <stp>cols=2;rows=125</stp>
        <tr r="H17" s="1"/>
      </tp>
      <tp>
        <v>40914</v>
        <stp/>
        <stp>##V3_BDHV12</stp>
        <stp>ECBALTAL Index</stp>
        <stp>PX_LAST</stp>
        <stp>1/1/2012</stp>
        <stp/>
        <stp>[Balance BCE.xlsx]tasas!R19C10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J19" s="3"/>
      </tp>
      <tp t="e">
        <v>#N/A</v>
        <stp/>
        <stp>##V3_BDHV12</stp>
        <stp>FARBAST Index</stp>
        <stp>PX_LAST</stp>
        <stp>01/01/1999</stp>
        <stp/>
        <stp>[Balance BCE.xlsx]Hoja1!R20C9</stp>
        <stp>Dir=V</stp>
        <stp>Dts=S</stp>
        <stp>Sort=A</stp>
        <stp>Quote=C</stp>
        <stp>QtTyp=Y</stp>
        <stp>Days=T</stp>
        <stp>Per=cq</stp>
        <stp>DtFmt=D</stp>
        <stp>UseDPDF=Y</stp>
        <stp>cols=2;rows=73</stp>
        <tr r="I20" s="4"/>
      </tp>
      <tp>
        <v>39113</v>
        <stp/>
        <stp>##V3_BDHV12</stp>
        <stp>EBBSTOTA Index</stp>
        <stp>PX_LAST</stp>
        <stp>1/1/2007</stp>
        <stp/>
        <stp>[Balance BCE.xlsx]Balance BCE!R17C1</stp>
        <stp>Dir=V</stp>
        <stp>Dts=S</stp>
        <stp>Sort=A</stp>
        <stp>Quote=C</stp>
        <stp>QtTyp=Y</stp>
        <stp>Days=T</stp>
        <stp>Per=cm</stp>
        <stp>DtFmt=D</stp>
        <stp>UseDPDF=Y</stp>
        <stp>cols=2;rows=125</stp>
        <tr r="A17" s="1"/>
      </tp>
      <tp t="e">
        <v>#N/A</v>
        <stp/>
        <stp>##V3_BDHV12</stp>
        <stp>GDP CUR$ Index</stp>
        <stp>PX_LAST</stp>
        <stp>01/01/1999</stp>
        <stp/>
        <stp>[Balance BCE.xlsx]Hoja1!R20C12</stp>
        <stp>Dir=V</stp>
        <stp>Dts=S</stp>
        <stp>Sort=A</stp>
        <stp>Quote=C</stp>
        <stp>QtTyp=Y</stp>
        <stp>Days=T</stp>
        <stp>Per=cq</stp>
        <stp>DtFmt=D</stp>
        <stp>UseDPDF=Y</stp>
        <stp>cols=2;rows=73</stp>
        <tr r="L20" s="4"/>
      </tp>
      <tp>
        <v>40909</v>
        <stp/>
        <stp>##V3_BDHV12</stp>
        <stp>ECBLCAHO Index</stp>
        <stp>PX_LAST</stp>
        <stp>1/1/2012</stp>
        <stp/>
        <stp>[Balance BCE.xlsx]tasas!R19C16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cols=2;rows=287</stp>
        <tr r="P19" s="3"/>
      </tp>
    </main>
    <main first="bloomberg.rtd">
      <tp t="e">
        <v>#N/A</v>
        <stp/>
        <stp>##V3_BDHV12</stp>
        <stp>EBBSTOTA Index</stp>
        <stp>PX_LAST</stp>
        <stp>1/1/2007</stp>
        <stp/>
        <stp>[Balance BCE.xlsx]BCE!R17C1</stp>
        <stp>Dir=V</stp>
        <stp>Dts=S</stp>
        <stp>Sort=A</stp>
        <stp>Quote=C</stp>
        <stp>QtTyp=Y</stp>
        <stp>Days=T</stp>
        <stp>Per=cm</stp>
        <stp>DtFmt=D</stp>
        <stp>UseDPDF=Y</stp>
        <stp>cols=2;rows=116</stp>
        <tr r="A17" s="6"/>
      </tp>
      <tp>
        <v>36250</v>
        <stp/>
        <stp>##V3_BDHV12</stp>
        <stp>FARBAST Index</stp>
        <stp>PX_LAST</stp>
        <stp>01/01/1999</stp>
        <stp/>
        <stp>[Balance BCE.xlsx]Hoja1 (2)!R20C10</stp>
        <stp>Dir=V</stp>
        <stp>Dts=S</stp>
        <stp>Sort=A</stp>
        <stp>Quote=C</stp>
        <stp>QtTyp=Y</stp>
        <stp>Days=T</stp>
        <stp>Per=cq</stp>
        <stp>DtFmt=D</stp>
        <stp>UseDPDF=Y</stp>
        <stp>cols=2;rows=73</stp>
        <tr r="J20" s="7"/>
      </tp>
      <tp>
        <v>36250</v>
        <stp/>
        <stp>##V3_BDHV12</stp>
        <stp>EBBSTOTA Index</stp>
        <stp>PX_LAST</stp>
        <stp>01/01/1999</stp>
        <stp/>
        <stp>[Balance BCE.xlsx]Hoja1 (2)!R20C1</stp>
        <stp>Dir=V</stp>
        <stp>Dts=S</stp>
        <stp>Sort=A</stp>
        <stp>Quote=C</stp>
        <stp>QtTyp=Y</stp>
        <stp>Days=T</stp>
        <stp>Per=cq</stp>
        <stp>DtFmt=D</stp>
        <stp>UseDPDF=Y</stp>
        <stp>cols=2;rows=73</stp>
        <tr r="A20" s="7"/>
      </tp>
      <tp>
        <v>39113</v>
        <stp/>
        <stp>##V3_BDHV12</stp>
        <stp>EBBSTOTA Index</stp>
        <stp>PX_LAST</stp>
        <stp>1/1/2007</stp>
        <stp/>
        <stp>[Balance BCE.xlsx]Balance BCE!R17C15</stp>
        <stp>Dir=V</stp>
        <stp>Dts=S</stp>
        <stp>Sort=A</stp>
        <stp>Quote=C</stp>
        <stp>QtTyp=Y</stp>
        <stp>Days=T</stp>
        <stp>Per=cm</stp>
        <stp>DtFmt=D</stp>
        <stp>UseDPDF=Y</stp>
        <stp>cols=2;rows=125</stp>
        <tr r="O17" s="1"/>
      </tp>
      <tp>
        <v>41901</v>
        <stp/>
        <stp>##V3_BDHV12</stp>
        <stp>ECBATL1A Index</stp>
        <stp>PX_LAST</stp>
        <stp>1/1/2010</stp>
        <stp/>
        <stp>[Balance BCE.xlsx]LTRO!R21C8</stp>
        <stp>Dir=V</stp>
        <stp>Dts=S</stp>
        <stp>Sort=A</stp>
        <stp>Quote=C</stp>
        <stp>QtTyp=Y</stp>
        <stp>Days=T</stp>
        <stp>Per=cw</stp>
        <stp>DtFmt=D</stp>
        <stp>UseDPDF=Y</stp>
        <stp>cols=2;rows=1</stp>
        <tr r="H21" s="2"/>
      </tp>
    </main>
    <main first="bloomberg.rtd">
      <tp>
        <v>36250</v>
        <stp/>
        <stp>##V3_BDHV12</stp>
        <stp>GDP CUR$ Index</stp>
        <stp>PX_LAST</stp>
        <stp>01/01/1999</stp>
        <stp/>
        <stp>[Balance BCE.xlsx]Hoja1 (2)!R20C13</stp>
        <stp>Dir=V</stp>
        <stp>Dts=S</stp>
        <stp>Sort=A</stp>
        <stp>Quote=C</stp>
        <stp>QtTyp=Y</stp>
        <stp>Days=T</stp>
        <stp>Per=cq</stp>
        <stp>DtFmt=D</stp>
        <stp>UseDPDF=Y</stp>
        <stp>cols=2;rows=73</stp>
        <tr r="M20" s="7"/>
      </tp>
      <tp t="e">
        <v>#N/A</v>
        <stp/>
        <stp>##V3_BDHV12</stp>
        <stp>ECBCABSP Index</stp>
        <stp>PX_LAST</stp>
        <stp>01/10/2014</stp>
        <stp/>
        <stp>[Balance BCE.xlsx]CB-ABS PP!R7C4</stp>
        <stp>Dir=V</stp>
        <stp>Dts=S</stp>
        <stp>Sort=A</stp>
        <stp>Quote=C</stp>
        <stp>QtTyp=Y</stp>
        <stp>Days=T</stp>
        <stp>Per=cd</stp>
        <stp>DtFmt=D</stp>
        <stp>UseDPDF=Y</stp>
        <stp>cols=2;rows=170</stp>
        <tr r="D7" s="5"/>
      </tp>
      <tp>
        <v>41082</v>
        <stp/>
        <stp>##V3_BDHV12</stp>
        <stp>ECBA3YO2 Index</stp>
        <stp>PX_LAST</stp>
        <stp>1/1/2010</stp>
        <stp/>
        <stp>[Balance BCE.xlsx]LTRO!R20C4</stp>
        <stp>Dir=V</stp>
        <stp>Dts=S</stp>
        <stp>Sort=A</stp>
        <stp>Quote=C</stp>
        <stp>QtTyp=Y</stp>
        <stp>Days=T</stp>
        <stp>Per=cw</stp>
        <stp>DtFmt=D</stp>
        <stp>UseDPDF=Y</stp>
        <stp>cols=2;rows=107</stp>
        <tr r="D20" s="2"/>
      </tp>
      <tp>
        <v>40914</v>
        <stp/>
        <stp>##V3_BDHV12</stp>
        <stp>EBBSDEPF Index</stp>
        <stp>PX_LAST</stp>
        <stp>1/1/2012</stp>
        <stp/>
        <stp>[Balance BCE.xlsx]tasas!R19C1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A19" s="3"/>
      </tp>
      <tp>
        <v>40914</v>
        <stp/>
        <stp>##V3_BDHV12</stp>
        <stp>ECBA3YO1 Index</stp>
        <stp>PX_LAST</stp>
        <stp>1/1/2010</stp>
        <stp/>
        <stp>[Balance BCE.xlsx]LTRO!R17C1</stp>
        <stp>Dir=V</stp>
        <stp>Dts=S</stp>
        <stp>Sort=A</stp>
        <stp>Quote=C</stp>
        <stp>QtTyp=Y</stp>
        <stp>Days=T</stp>
        <stp>Per=cw</stp>
        <stp>DtFmt=D</stp>
        <stp>UseDPDF=Y</stp>
        <stp>cols=2;rows=106</stp>
        <tr r="A17" s="2"/>
      </tp>
      <tp>
        <v>40914</v>
        <stp/>
        <stp>##V3_BDHV12</stp>
        <stp>ECBATOT Index</stp>
        <stp>PX_LAST</stp>
        <stp>1/1/2012</stp>
        <stp/>
        <stp>[Balance BCE.xlsx]tasas!R19C7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G19" s="3"/>
      </tp>
    </main>
    <main first="bloomberg.rtd">
      <tp>
        <v>39113</v>
        <stp/>
        <stp>##V3_BDHV12</stp>
        <stp>MFIKNFO Index</stp>
        <stp>PX_LAST</stp>
        <stp>1/1/2007</stp>
        <stp/>
        <stp>[Balance BCE.xlsx]Balance BCE!R17C11</stp>
        <stp>Dir=V</stp>
        <stp>Dts=S</stp>
        <stp>Sort=A</stp>
        <stp>Quote=C</stp>
        <stp>QtTyp=Y</stp>
        <stp>Days=T</stp>
        <stp>Per=cm</stp>
        <stp>DtFmt=D</stp>
        <stp>UseDPDF=Y</stp>
        <stp>cols=2;rows=125</stp>
        <tr r="K17" s="1"/>
      </tp>
    </main>
    <main first="bloomberg.rtd">
      <tp>
        <v>40914</v>
        <stp/>
        <stp>##V3_BDHV12</stp>
        <stp>ECBCSMP Index</stp>
        <stp>PX_LAST</stp>
        <stp>1/1/2012</stp>
        <stp/>
        <stp>[Balance BCE.xlsx]tasas!R19C13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cols=2;rows=286</stp>
        <tr r="M19" s="3"/>
      </tp>
    </main>
    <main first="bloomberg.rtd">
      <tp t="e">
        <v>#N/A</v>
        <stp/>
        <stp>##V3_BDHV12</stp>
        <stp>ECBCBND3 Index</stp>
        <stp>PX_LAST</stp>
        <stp>01/10/2014</stp>
        <stp/>
        <stp>[Balance BCE.xlsx]CB-ABS PP!R7C1</stp>
        <stp>Dir=V</stp>
        <stp>Dts=S</stp>
        <stp>Sort=A</stp>
        <stp>Quote=C</stp>
        <stp>QtTyp=Y</stp>
        <stp>Days=T</stp>
        <stp>Per=cd</stp>
        <stp>DtFmt=D</stp>
        <stp>UseDPDF=Y</stp>
        <stp>cols=2;rows=174</stp>
        <tr r="A7" s="5"/>
      </tp>
      <tp>
        <v>41985</v>
        <stp/>
        <stp>##V3_BDHV12</stp>
        <stp>ECBATL2A  Index</stp>
        <stp>PX_LAST</stp>
        <stp>1/1/2010</stp>
        <stp/>
        <stp>[Balance BCE.xlsx]LTRO!R22C8</stp>
        <stp>Dir=V</stp>
        <stp>Dts=S</stp>
        <stp>Sort=A</stp>
        <stp>Quote=C</stp>
        <stp>QtTyp=Y</stp>
        <stp>Days=T</stp>
        <stp>Per=cw</stp>
        <stp>DtFmt=D</stp>
        <stp>UseDPDF=Y</stp>
        <stp>cols=2;rows=1</stp>
        <tr r="H22" s="2"/>
      </tp>
      <tp>
        <v>36525</v>
        <stp/>
        <stp>##V3_BDHV12</stp>
        <stp>EUACEZ Index</stp>
        <stp>PX_LAST</stp>
        <stp>01/01/1999</stp>
        <stp/>
        <stp>[Balance BCE.xlsx]Hoja1 (2)!R20C4</stp>
        <stp>Dir=V</stp>
        <stp>Dts=S</stp>
        <stp>Sort=A</stp>
        <stp>Quote=C</stp>
        <stp>QtTyp=Y</stp>
        <stp>Days=T</stp>
        <stp>Per=cq</stp>
        <stp>DtFmt=D</stp>
        <stp>UseDPDF=Y</stp>
        <stp>cols=2;rows=18</stp>
        <tr r="D20" s="7"/>
      </tp>
      <tp t="e">
        <v>#N/A</v>
        <stp/>
        <stp>##V3_BDHV12</stp>
        <stp/>
        <stp>Date</stp>
        <stp>1/1/2007</stp>
        <stp/>
        <stp>[Balance BCE.xlsx]BCE!R17C5</stp>
        <stp>Dir=V</stp>
        <stp>Dts=S</stp>
        <stp>Sort=A</stp>
        <stp>Quote=C</stp>
        <stp>QtTyp=Y</stp>
        <stp>Days=T</stp>
        <stp>Per=cm</stp>
        <stp>DtFmt=D</stp>
        <stp>UseDPDF=Y</stp>
        <stp>cols=2;rows=97</stp>
        <tr r="E17" s="6"/>
      </tp>
      <tp>
        <v>39113</v>
        <stp/>
        <stp>##V3_BDHV12</stp>
        <stp>EURR002W Index</stp>
        <stp>PX_LAST</stp>
        <stp>1/1/2007</stp>
        <stp/>
        <stp>[Balance BCE.xlsx]Balance BCE!R17C4</stp>
        <stp>Dir=V</stp>
        <stp>Dts=S</stp>
        <stp>Sort=A</stp>
        <stp>Quote=C</stp>
        <stp>QtTyp=Y</stp>
        <stp>Days=T</stp>
        <stp>Per=cm</stp>
        <stp>DtFmt=D</stp>
        <stp>UseDPDF=Y</stp>
        <stp>cols=2;rows=125</stp>
        <tr r="D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58726851851851"/>
          <c:y val="4.7008547008547022E-2"/>
          <c:w val="0.70792893518518518"/>
          <c:h val="0.66639238845144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'[1]Gráfico 8.'!$B$14</c:f>
              <c:strCache>
                <c:ptCount val="1"/>
                <c:pt idx="0">
                  <c:v>Activos BCE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86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89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9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9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cat>
            <c:numRef>
              <c:f>BCE!$C$18:$C$134</c:f>
              <c:numCache>
                <c:formatCode>m/d/yyyy</c:formatCode>
                <c:ptCount val="117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41973</c:v>
                </c:pt>
                <c:pt idx="94">
                  <c:v>42004</c:v>
                </c:pt>
                <c:pt idx="95">
                  <c:v>42035</c:v>
                </c:pt>
                <c:pt idx="96">
                  <c:v>42063</c:v>
                </c:pt>
                <c:pt idx="97">
                  <c:v>42094</c:v>
                </c:pt>
                <c:pt idx="98">
                  <c:v>42124</c:v>
                </c:pt>
                <c:pt idx="99">
                  <c:v>42155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42308</c:v>
                </c:pt>
                <c:pt idx="105">
                  <c:v>42338</c:v>
                </c:pt>
                <c:pt idx="106">
                  <c:v>42369</c:v>
                </c:pt>
                <c:pt idx="107">
                  <c:v>42400</c:v>
                </c:pt>
                <c:pt idx="108">
                  <c:v>42429</c:v>
                </c:pt>
                <c:pt idx="109">
                  <c:v>42460</c:v>
                </c:pt>
                <c:pt idx="110">
                  <c:v>42490</c:v>
                </c:pt>
                <c:pt idx="111">
                  <c:v>42521</c:v>
                </c:pt>
                <c:pt idx="112">
                  <c:v>42551</c:v>
                </c:pt>
                <c:pt idx="113">
                  <c:v>42582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</c:numCache>
            </c:numRef>
          </c:cat>
          <c:val>
            <c:numRef>
              <c:f>BCE!$B$18:$B$134</c:f>
              <c:numCache>
                <c:formatCode>General</c:formatCode>
                <c:ptCount val="117"/>
                <c:pt idx="0">
                  <c:v>1150.396</c:v>
                </c:pt>
                <c:pt idx="1">
                  <c:v>1162.604</c:v>
                </c:pt>
                <c:pt idx="2">
                  <c:v>1176.308</c:v>
                </c:pt>
                <c:pt idx="3">
                  <c:v>1187.0519999999999</c:v>
                </c:pt>
                <c:pt idx="4">
                  <c:v>1208.453</c:v>
                </c:pt>
                <c:pt idx="5">
                  <c:v>1212.5840000000001</c:v>
                </c:pt>
                <c:pt idx="6">
                  <c:v>1157.5340000000001</c:v>
                </c:pt>
                <c:pt idx="7">
                  <c:v>1250.396</c:v>
                </c:pt>
                <c:pt idx="8">
                  <c:v>1263.5039999999999</c:v>
                </c:pt>
                <c:pt idx="9">
                  <c:v>1297.2660000000001</c:v>
                </c:pt>
                <c:pt idx="10">
                  <c:v>1511.2439999999999</c:v>
                </c:pt>
                <c:pt idx="11">
                  <c:v>1337.5419999999999</c:v>
                </c:pt>
                <c:pt idx="12">
                  <c:v>1336.758</c:v>
                </c:pt>
                <c:pt idx="13">
                  <c:v>1390.8040000000001</c:v>
                </c:pt>
                <c:pt idx="14">
                  <c:v>1405.8589999999999</c:v>
                </c:pt>
                <c:pt idx="15">
                  <c:v>1423.2449999999999</c:v>
                </c:pt>
                <c:pt idx="16">
                  <c:v>1462.71</c:v>
                </c:pt>
                <c:pt idx="17">
                  <c:v>1450.8989999999999</c:v>
                </c:pt>
                <c:pt idx="18">
                  <c:v>1449.1389999999999</c:v>
                </c:pt>
                <c:pt idx="19">
                  <c:v>1518.548</c:v>
                </c:pt>
                <c:pt idx="20">
                  <c:v>2031.4469999999999</c:v>
                </c:pt>
                <c:pt idx="21">
                  <c:v>1979.0509999999999</c:v>
                </c:pt>
                <c:pt idx="22">
                  <c:v>2043.4649999999999</c:v>
                </c:pt>
                <c:pt idx="23">
                  <c:v>1906.979</c:v>
                </c:pt>
                <c:pt idx="24">
                  <c:v>1820.268</c:v>
                </c:pt>
                <c:pt idx="25">
                  <c:v>1803.0830000000001</c:v>
                </c:pt>
                <c:pt idx="26">
                  <c:v>1823.963</c:v>
                </c:pt>
                <c:pt idx="27">
                  <c:v>1799.61</c:v>
                </c:pt>
                <c:pt idx="28">
                  <c:v>1997.319</c:v>
                </c:pt>
                <c:pt idx="29">
                  <c:v>1854.0930000000001</c:v>
                </c:pt>
                <c:pt idx="30">
                  <c:v>1821.3710000000001</c:v>
                </c:pt>
                <c:pt idx="31">
                  <c:v>1790.242</c:v>
                </c:pt>
                <c:pt idx="32">
                  <c:v>1779</c:v>
                </c:pt>
                <c:pt idx="33">
                  <c:v>1759.1859999999999</c:v>
                </c:pt>
                <c:pt idx="34">
                  <c:v>1852.463</c:v>
                </c:pt>
                <c:pt idx="35">
                  <c:v>1877.655</c:v>
                </c:pt>
                <c:pt idx="36">
                  <c:v>1889.0170000000001</c:v>
                </c:pt>
                <c:pt idx="37">
                  <c:v>1894.8979999999999</c:v>
                </c:pt>
                <c:pt idx="38">
                  <c:v>1956.819</c:v>
                </c:pt>
                <c:pt idx="39">
                  <c:v>2088.4499999999998</c:v>
                </c:pt>
                <c:pt idx="40">
                  <c:v>2154.2449999999999</c:v>
                </c:pt>
                <c:pt idx="41">
                  <c:v>2001.66</c:v>
                </c:pt>
                <c:pt idx="42">
                  <c:v>1957.9259999999999</c:v>
                </c:pt>
                <c:pt idx="43">
                  <c:v>1971.356</c:v>
                </c:pt>
                <c:pt idx="44">
                  <c:v>1895.6790000000001</c:v>
                </c:pt>
                <c:pt idx="45">
                  <c:v>1915.961</c:v>
                </c:pt>
                <c:pt idx="46">
                  <c:v>2004.432</c:v>
                </c:pt>
                <c:pt idx="47">
                  <c:v>1965.568</c:v>
                </c:pt>
                <c:pt idx="48">
                  <c:v>1952.278</c:v>
                </c:pt>
                <c:pt idx="49">
                  <c:v>1928.0550000000001</c:v>
                </c:pt>
                <c:pt idx="50">
                  <c:v>1894.1010000000001</c:v>
                </c:pt>
                <c:pt idx="51">
                  <c:v>1900.61</c:v>
                </c:pt>
                <c:pt idx="52">
                  <c:v>1972.174</c:v>
                </c:pt>
                <c:pt idx="53">
                  <c:v>2000.471</c:v>
                </c:pt>
                <c:pt idx="54">
                  <c:v>2071.6329999999998</c:v>
                </c:pt>
                <c:pt idx="55">
                  <c:v>2288.5709999999999</c:v>
                </c:pt>
                <c:pt idx="56">
                  <c:v>2333.373</c:v>
                </c:pt>
                <c:pt idx="57">
                  <c:v>2419.5479999999998</c:v>
                </c:pt>
                <c:pt idx="58">
                  <c:v>2735.6280000000002</c:v>
                </c:pt>
                <c:pt idx="59">
                  <c:v>2682.576</c:v>
                </c:pt>
                <c:pt idx="60">
                  <c:v>2692.598</c:v>
                </c:pt>
                <c:pt idx="61">
                  <c:v>2964.4270000000001</c:v>
                </c:pt>
                <c:pt idx="62">
                  <c:v>2962.1030000000001</c:v>
                </c:pt>
                <c:pt idx="63">
                  <c:v>2980.31</c:v>
                </c:pt>
                <c:pt idx="64">
                  <c:v>3102.2269999999999</c:v>
                </c:pt>
                <c:pt idx="65">
                  <c:v>3094.1439999999998</c:v>
                </c:pt>
                <c:pt idx="66">
                  <c:v>3084.7689999999998</c:v>
                </c:pt>
                <c:pt idx="67">
                  <c:v>3082.4319999999998</c:v>
                </c:pt>
                <c:pt idx="68">
                  <c:v>3046.5430000000001</c:v>
                </c:pt>
                <c:pt idx="69">
                  <c:v>3033.2939999999999</c:v>
                </c:pt>
                <c:pt idx="70">
                  <c:v>3018.1979999999999</c:v>
                </c:pt>
                <c:pt idx="71">
                  <c:v>2928.7809999999999</c:v>
                </c:pt>
                <c:pt idx="72">
                  <c:v>2748.8229999999999</c:v>
                </c:pt>
                <c:pt idx="73">
                  <c:v>2648.1260000000002</c:v>
                </c:pt>
                <c:pt idx="74">
                  <c:v>2611.252</c:v>
                </c:pt>
                <c:pt idx="75">
                  <c:v>2549.4490000000001</c:v>
                </c:pt>
                <c:pt idx="76">
                  <c:v>2430.4229999999998</c:v>
                </c:pt>
                <c:pt idx="77">
                  <c:v>2396.181</c:v>
                </c:pt>
                <c:pt idx="78">
                  <c:v>2360.6390000000001</c:v>
                </c:pt>
                <c:pt idx="79">
                  <c:v>2338.0439999999999</c:v>
                </c:pt>
                <c:pt idx="80">
                  <c:v>2318.7440000000001</c:v>
                </c:pt>
                <c:pt idx="81">
                  <c:v>2290.9560000000001</c:v>
                </c:pt>
                <c:pt idx="82">
                  <c:v>2285.3989999999999</c:v>
                </c:pt>
                <c:pt idx="83">
                  <c:v>2217.0610000000001</c:v>
                </c:pt>
                <c:pt idx="84">
                  <c:v>2181.0790000000002</c:v>
                </c:pt>
                <c:pt idx="85">
                  <c:v>2152.1030000000001</c:v>
                </c:pt>
                <c:pt idx="86">
                  <c:v>2169.0610000000001</c:v>
                </c:pt>
                <c:pt idx="87">
                  <c:v>2197.0949999999998</c:v>
                </c:pt>
                <c:pt idx="88">
                  <c:v>2088.0990000000002</c:v>
                </c:pt>
                <c:pt idx="89">
                  <c:v>2044.3119999999999</c:v>
                </c:pt>
                <c:pt idx="90">
                  <c:v>2038.7159999999999</c:v>
                </c:pt>
                <c:pt idx="91">
                  <c:v>2038.2349999999999</c:v>
                </c:pt>
                <c:pt idx="92">
                  <c:v>2052.0700000000002</c:v>
                </c:pt>
                <c:pt idx="93">
                  <c:v>2053.8919999999998</c:v>
                </c:pt>
                <c:pt idx="94">
                  <c:v>2150.2469999999998</c:v>
                </c:pt>
                <c:pt idx="95">
                  <c:v>2181.9540000000002</c:v>
                </c:pt>
                <c:pt idx="96">
                  <c:v>2155.8359999999998</c:v>
                </c:pt>
                <c:pt idx="97">
                  <c:v>2250.8009999999999</c:v>
                </c:pt>
                <c:pt idx="98">
                  <c:v>2360.79</c:v>
                </c:pt>
                <c:pt idx="99">
                  <c:v>2416.6660000000002</c:v>
                </c:pt>
                <c:pt idx="100">
                  <c:v>2539.5439999999999</c:v>
                </c:pt>
                <c:pt idx="101">
                  <c:v>2536.5920000000001</c:v>
                </c:pt>
                <c:pt idx="102">
                  <c:v>2558.7800000000002</c:v>
                </c:pt>
                <c:pt idx="103">
                  <c:v>2620.6309999999999</c:v>
                </c:pt>
                <c:pt idx="104">
                  <c:v>2664.9960000000001</c:v>
                </c:pt>
                <c:pt idx="105">
                  <c:v>2706.74</c:v>
                </c:pt>
                <c:pt idx="106">
                  <c:v>2767.8150000000001</c:v>
                </c:pt>
                <c:pt idx="107">
                  <c:v>2808.3310000000001</c:v>
                </c:pt>
                <c:pt idx="108">
                  <c:v>2850.299</c:v>
                </c:pt>
                <c:pt idx="109">
                  <c:v>2897.6959999999999</c:v>
                </c:pt>
                <c:pt idx="110">
                  <c:v>3000.759</c:v>
                </c:pt>
                <c:pt idx="111">
                  <c:v>3067.4810000000002</c:v>
                </c:pt>
                <c:pt idx="112">
                  <c:v>3131.0949999999998</c:v>
                </c:pt>
                <c:pt idx="113">
                  <c:v>3284.3090000000002</c:v>
                </c:pt>
                <c:pt idx="114">
                  <c:v>3330.4870000000001</c:v>
                </c:pt>
              </c:numCache>
            </c:numRef>
          </c:val>
        </c:ser>
        <c:ser>
          <c:idx val="2"/>
          <c:order val="2"/>
          <c:tx>
            <c:strRef>
              <c:f>BCE!$D$16</c:f>
              <c:strCache>
                <c:ptCount val="1"/>
                <c:pt idx="0">
                  <c:v>Proyección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BCE!$D$18:$D$135</c:f>
              <c:numCache>
                <c:formatCode>General</c:formatCode>
                <c:ptCount val="118"/>
                <c:pt idx="95">
                  <c:v>31.707000000000335</c:v>
                </c:pt>
                <c:pt idx="96">
                  <c:v>2211.9540000000002</c:v>
                </c:pt>
                <c:pt idx="97">
                  <c:v>2271.9540000000002</c:v>
                </c:pt>
                <c:pt idx="98">
                  <c:v>2331.9540000000002</c:v>
                </c:pt>
                <c:pt idx="99">
                  <c:v>2391.9540000000002</c:v>
                </c:pt>
                <c:pt idx="100">
                  <c:v>2451.9540000000002</c:v>
                </c:pt>
                <c:pt idx="101">
                  <c:v>2511.9540000000002</c:v>
                </c:pt>
                <c:pt idx="102">
                  <c:v>2571.9540000000002</c:v>
                </c:pt>
                <c:pt idx="103">
                  <c:v>2631.9540000000002</c:v>
                </c:pt>
                <c:pt idx="104">
                  <c:v>2691.9540000000002</c:v>
                </c:pt>
                <c:pt idx="105">
                  <c:v>2751.9540000000002</c:v>
                </c:pt>
                <c:pt idx="106">
                  <c:v>2811.9540000000002</c:v>
                </c:pt>
                <c:pt idx="107">
                  <c:v>2871.9540000000002</c:v>
                </c:pt>
                <c:pt idx="108">
                  <c:v>2931.9540000000002</c:v>
                </c:pt>
                <c:pt idx="109">
                  <c:v>2991.9540000000002</c:v>
                </c:pt>
                <c:pt idx="110">
                  <c:v>3051.9540000000002</c:v>
                </c:pt>
                <c:pt idx="111">
                  <c:v>3111.9540000000002</c:v>
                </c:pt>
                <c:pt idx="112">
                  <c:v>3171.9540000000002</c:v>
                </c:pt>
                <c:pt idx="113">
                  <c:v>3231.9540000000002</c:v>
                </c:pt>
                <c:pt idx="114">
                  <c:v>3291.9540000000002</c:v>
                </c:pt>
                <c:pt idx="115">
                  <c:v>3351.9540000000002</c:v>
                </c:pt>
                <c:pt idx="116">
                  <c:v>3411.9540000000002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98368"/>
        <c:axId val="295969920"/>
      </c:barChart>
      <c:lineChart>
        <c:grouping val="standard"/>
        <c:varyColors val="0"/>
        <c:ser>
          <c:idx val="1"/>
          <c:order val="1"/>
          <c:tx>
            <c:strRef>
              <c:f>BCE!$F$14</c:f>
              <c:strCache>
                <c:ptCount val="1"/>
                <c:pt idx="0">
                  <c:v>Tasa interés. Eje der.</c:v>
                </c:pt>
              </c:strCache>
            </c:strRef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BCE!$C$18:$C$134</c:f>
              <c:numCache>
                <c:formatCode>m/d/yyyy</c:formatCode>
                <c:ptCount val="117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41973</c:v>
                </c:pt>
                <c:pt idx="94">
                  <c:v>42004</c:v>
                </c:pt>
                <c:pt idx="95">
                  <c:v>42035</c:v>
                </c:pt>
                <c:pt idx="96">
                  <c:v>42063</c:v>
                </c:pt>
                <c:pt idx="97">
                  <c:v>42094</c:v>
                </c:pt>
                <c:pt idx="98">
                  <c:v>42124</c:v>
                </c:pt>
                <c:pt idx="99">
                  <c:v>42155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42308</c:v>
                </c:pt>
                <c:pt idx="105">
                  <c:v>42338</c:v>
                </c:pt>
                <c:pt idx="106">
                  <c:v>42369</c:v>
                </c:pt>
                <c:pt idx="107">
                  <c:v>42400</c:v>
                </c:pt>
                <c:pt idx="108">
                  <c:v>42429</c:v>
                </c:pt>
                <c:pt idx="109">
                  <c:v>42460</c:v>
                </c:pt>
                <c:pt idx="110">
                  <c:v>42490</c:v>
                </c:pt>
                <c:pt idx="111">
                  <c:v>42521</c:v>
                </c:pt>
                <c:pt idx="112">
                  <c:v>42551</c:v>
                </c:pt>
                <c:pt idx="113">
                  <c:v>42582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</c:numCache>
            </c:numRef>
          </c:cat>
          <c:val>
            <c:numRef>
              <c:f>BCE!$F$18:$F$113</c:f>
              <c:numCache>
                <c:formatCode>General</c:formatCode>
                <c:ptCount val="96"/>
              </c:numCache>
            </c:numRef>
          </c:val>
          <c:smooth val="0"/>
        </c:ser>
        <c:ser>
          <c:idx val="3"/>
          <c:order val="3"/>
          <c:tx>
            <c:strRef>
              <c:f>BCE!$G$17</c:f>
              <c:strCache>
                <c:ptCount val="1"/>
              </c:strCache>
            </c:strRef>
          </c:tx>
          <c:spPr>
            <a:ln w="254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BCE!$C$18:$C$134</c:f>
              <c:numCache>
                <c:formatCode>m/d/yyyy</c:formatCode>
                <c:ptCount val="117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41973</c:v>
                </c:pt>
                <c:pt idx="94">
                  <c:v>42004</c:v>
                </c:pt>
                <c:pt idx="95">
                  <c:v>42035</c:v>
                </c:pt>
                <c:pt idx="96">
                  <c:v>42063</c:v>
                </c:pt>
                <c:pt idx="97">
                  <c:v>42094</c:v>
                </c:pt>
                <c:pt idx="98">
                  <c:v>42124</c:v>
                </c:pt>
                <c:pt idx="99">
                  <c:v>42155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42308</c:v>
                </c:pt>
                <c:pt idx="105">
                  <c:v>42338</c:v>
                </c:pt>
                <c:pt idx="106">
                  <c:v>42369</c:v>
                </c:pt>
                <c:pt idx="107">
                  <c:v>42400</c:v>
                </c:pt>
                <c:pt idx="108">
                  <c:v>42429</c:v>
                </c:pt>
                <c:pt idx="109">
                  <c:v>42460</c:v>
                </c:pt>
                <c:pt idx="110">
                  <c:v>42490</c:v>
                </c:pt>
                <c:pt idx="111">
                  <c:v>42521</c:v>
                </c:pt>
                <c:pt idx="112">
                  <c:v>42551</c:v>
                </c:pt>
                <c:pt idx="113">
                  <c:v>42582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</c:numCache>
            </c:numRef>
          </c:cat>
          <c:val>
            <c:numRef>
              <c:f>BCE!$G$18:$G$134</c:f>
              <c:numCache>
                <c:formatCode>General</c:formatCode>
                <c:ptCount val="117"/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78112"/>
        <c:axId val="295971840"/>
      </c:lineChart>
      <c:dateAx>
        <c:axId val="294698368"/>
        <c:scaling>
          <c:orientation val="minMax"/>
          <c:max val="42644"/>
          <c:min val="39447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295969920"/>
        <c:crosses val="autoZero"/>
        <c:auto val="1"/>
        <c:lblOffset val="100"/>
        <c:baseTimeUnit val="months"/>
      </c:dateAx>
      <c:valAx>
        <c:axId val="29596992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 sz="800"/>
                </a:pPr>
                <a:r>
                  <a:rPr lang="en-US" sz="800"/>
                  <a:t>Miles de Millones EUR</a:t>
                </a:r>
              </a:p>
            </c:rich>
          </c:tx>
          <c:layout>
            <c:manualLayout>
              <c:xMode val="edge"/>
              <c:yMode val="edge"/>
              <c:x val="2.1308975105412343E-2"/>
              <c:y val="0.145973820580119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294698368"/>
        <c:crosses val="autoZero"/>
        <c:crossBetween val="between"/>
      </c:valAx>
      <c:valAx>
        <c:axId val="295971840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978112"/>
        <c:crosses val="max"/>
        <c:crossBetween val="between"/>
      </c:valAx>
      <c:dateAx>
        <c:axId val="295978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95971840"/>
        <c:crosses val="autoZero"/>
        <c:auto val="1"/>
        <c:lblOffset val="100"/>
        <c:baseTimeUnit val="months"/>
        <c:majorUnit val="1"/>
        <c:minorUnit val="1"/>
      </c:date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"/>
          <c:y val="0.90085783027121624"/>
          <c:w val="0.74026875000000003"/>
          <c:h val="8.2475503062117234E-2"/>
        </c:manualLayout>
      </c:layout>
      <c:overlay val="0"/>
      <c:txPr>
        <a:bodyPr/>
        <a:lstStyle/>
        <a:p>
          <a:pPr>
            <a:defRPr lang="es-ES" sz="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2755009107468"/>
          <c:y val="6.1680664916885432E-2"/>
          <c:w val="0.7746363843351548"/>
          <c:h val="0.58553062117235233"/>
        </c:manualLayout>
      </c:layout>
      <c:lineChart>
        <c:grouping val="standard"/>
        <c:varyColors val="0"/>
        <c:ser>
          <c:idx val="0"/>
          <c:order val="0"/>
          <c:tx>
            <c:strRef>
              <c:f>tasas!$A$15</c:f>
              <c:strCache>
                <c:ptCount val="1"/>
                <c:pt idx="0">
                  <c:v>Cuenta Depósitos</c:v>
                </c:pt>
              </c:strCache>
            </c:strRef>
          </c:tx>
          <c:spPr>
            <a:ln w="1905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tasas!$A$20:$A$490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tasas!$B$20:$B$500</c:f>
              <c:numCache>
                <c:formatCode>General</c:formatCode>
                <c:ptCount val="481"/>
                <c:pt idx="0">
                  <c:v>493.27199999999999</c:v>
                </c:pt>
                <c:pt idx="1">
                  <c:v>491.78</c:v>
                </c:pt>
                <c:pt idx="2">
                  <c:v>488.88400000000001</c:v>
                </c:pt>
                <c:pt idx="3">
                  <c:v>511.43799999999999</c:v>
                </c:pt>
                <c:pt idx="4">
                  <c:v>507.87599999999998</c:v>
                </c:pt>
                <c:pt idx="5">
                  <c:v>454.35599999999999</c:v>
                </c:pt>
                <c:pt idx="6">
                  <c:v>477.32400000000001</c:v>
                </c:pt>
                <c:pt idx="7">
                  <c:v>820.81899999999996</c:v>
                </c:pt>
                <c:pt idx="8">
                  <c:v>797.95299999999997</c:v>
                </c:pt>
                <c:pt idx="9">
                  <c:v>758.75400000000002</c:v>
                </c:pt>
                <c:pt idx="10">
                  <c:v>785.39300000000003</c:v>
                </c:pt>
                <c:pt idx="11">
                  <c:v>778.702</c:v>
                </c:pt>
                <c:pt idx="12">
                  <c:v>784.82899999999995</c:v>
                </c:pt>
                <c:pt idx="13">
                  <c:v>742.82500000000005</c:v>
                </c:pt>
                <c:pt idx="14">
                  <c:v>775.65</c:v>
                </c:pt>
                <c:pt idx="15">
                  <c:v>793.95799999999997</c:v>
                </c:pt>
                <c:pt idx="16">
                  <c:v>801.48900000000003</c:v>
                </c:pt>
                <c:pt idx="17">
                  <c:v>763.11900000000003</c:v>
                </c:pt>
                <c:pt idx="18">
                  <c:v>789.71500000000003</c:v>
                </c:pt>
                <c:pt idx="19">
                  <c:v>760.10199999999998</c:v>
                </c:pt>
                <c:pt idx="20">
                  <c:v>784.97299999999996</c:v>
                </c:pt>
                <c:pt idx="21">
                  <c:v>788.21799999999996</c:v>
                </c:pt>
                <c:pt idx="22">
                  <c:v>741.19100000000003</c:v>
                </c:pt>
                <c:pt idx="23">
                  <c:v>775.26300000000003</c:v>
                </c:pt>
                <c:pt idx="24">
                  <c:v>772.85500000000002</c:v>
                </c:pt>
                <c:pt idx="25">
                  <c:v>795.20299999999997</c:v>
                </c:pt>
                <c:pt idx="26">
                  <c:v>386.82600000000002</c:v>
                </c:pt>
                <c:pt idx="27">
                  <c:v>349.43400000000003</c:v>
                </c:pt>
                <c:pt idx="28">
                  <c:v>337.02499999999998</c:v>
                </c:pt>
                <c:pt idx="29">
                  <c:v>300.38400000000001</c:v>
                </c:pt>
                <c:pt idx="30">
                  <c:v>310.822</c:v>
                </c:pt>
                <c:pt idx="31">
                  <c:v>326.92</c:v>
                </c:pt>
                <c:pt idx="32">
                  <c:v>329.34800000000001</c:v>
                </c:pt>
                <c:pt idx="33">
                  <c:v>345.95600000000002</c:v>
                </c:pt>
                <c:pt idx="34">
                  <c:v>326.80500000000001</c:v>
                </c:pt>
                <c:pt idx="35">
                  <c:v>335.048</c:v>
                </c:pt>
                <c:pt idx="36">
                  <c:v>305.64699999999999</c:v>
                </c:pt>
                <c:pt idx="37">
                  <c:v>315.75400000000002</c:v>
                </c:pt>
                <c:pt idx="38">
                  <c:v>296.464</c:v>
                </c:pt>
                <c:pt idx="39">
                  <c:v>260.47699999999998</c:v>
                </c:pt>
                <c:pt idx="40">
                  <c:v>248.71100000000001</c:v>
                </c:pt>
                <c:pt idx="41">
                  <c:v>266.96699999999998</c:v>
                </c:pt>
                <c:pt idx="42">
                  <c:v>261.36799999999999</c:v>
                </c:pt>
                <c:pt idx="43">
                  <c:v>248.51</c:v>
                </c:pt>
                <c:pt idx="44">
                  <c:v>215.9</c:v>
                </c:pt>
                <c:pt idx="45">
                  <c:v>233.55799999999999</c:v>
                </c:pt>
                <c:pt idx="46">
                  <c:v>237.81299999999999</c:v>
                </c:pt>
                <c:pt idx="47">
                  <c:v>235.29599999999999</c:v>
                </c:pt>
                <c:pt idx="48">
                  <c:v>225.06299999999999</c:v>
                </c:pt>
                <c:pt idx="49">
                  <c:v>229.38399999999999</c:v>
                </c:pt>
                <c:pt idx="50">
                  <c:v>261.68900000000002</c:v>
                </c:pt>
                <c:pt idx="51">
                  <c:v>252.61500000000001</c:v>
                </c:pt>
                <c:pt idx="52">
                  <c:v>222.608</c:v>
                </c:pt>
                <c:pt idx="53">
                  <c:v>196.399</c:v>
                </c:pt>
                <c:pt idx="54">
                  <c:v>207.19800000000001</c:v>
                </c:pt>
                <c:pt idx="55">
                  <c:v>180.95699999999999</c:v>
                </c:pt>
                <c:pt idx="56">
                  <c:v>157.19800000000001</c:v>
                </c:pt>
                <c:pt idx="57">
                  <c:v>131.88499999999999</c:v>
                </c:pt>
                <c:pt idx="58">
                  <c:v>166.43700000000001</c:v>
                </c:pt>
                <c:pt idx="59">
                  <c:v>144.71</c:v>
                </c:pt>
                <c:pt idx="60">
                  <c:v>134.083</c:v>
                </c:pt>
                <c:pt idx="61">
                  <c:v>132.63399999999999</c:v>
                </c:pt>
                <c:pt idx="62">
                  <c:v>126.755</c:v>
                </c:pt>
                <c:pt idx="63">
                  <c:v>144.648</c:v>
                </c:pt>
                <c:pt idx="64">
                  <c:v>134.90199999999999</c:v>
                </c:pt>
                <c:pt idx="65">
                  <c:v>119.90600000000001</c:v>
                </c:pt>
                <c:pt idx="66">
                  <c:v>105.59</c:v>
                </c:pt>
                <c:pt idx="67">
                  <c:v>109.66200000000001</c:v>
                </c:pt>
                <c:pt idx="68">
                  <c:v>124.102</c:v>
                </c:pt>
                <c:pt idx="69">
                  <c:v>95.338999999999999</c:v>
                </c:pt>
                <c:pt idx="70">
                  <c:v>83.039000000000001</c:v>
                </c:pt>
                <c:pt idx="71">
                  <c:v>81.037000000000006</c:v>
                </c:pt>
                <c:pt idx="72">
                  <c:v>85.64</c:v>
                </c:pt>
                <c:pt idx="73">
                  <c:v>100.881</c:v>
                </c:pt>
                <c:pt idx="74">
                  <c:v>89.956999999999994</c:v>
                </c:pt>
                <c:pt idx="75">
                  <c:v>82.963999999999999</c:v>
                </c:pt>
                <c:pt idx="76">
                  <c:v>92.18</c:v>
                </c:pt>
                <c:pt idx="77">
                  <c:v>103.86199999999999</c:v>
                </c:pt>
                <c:pt idx="78">
                  <c:v>94.619</c:v>
                </c:pt>
                <c:pt idx="79">
                  <c:v>76.430999999999997</c:v>
                </c:pt>
                <c:pt idx="80">
                  <c:v>79.242000000000004</c:v>
                </c:pt>
                <c:pt idx="81">
                  <c:v>87.347999999999999</c:v>
                </c:pt>
                <c:pt idx="82">
                  <c:v>76.997</c:v>
                </c:pt>
                <c:pt idx="83">
                  <c:v>81.201999999999998</c:v>
                </c:pt>
                <c:pt idx="84">
                  <c:v>87.224000000000004</c:v>
                </c:pt>
                <c:pt idx="85">
                  <c:v>70.569000000000003</c:v>
                </c:pt>
                <c:pt idx="86">
                  <c:v>79.933999999999997</c:v>
                </c:pt>
                <c:pt idx="87">
                  <c:v>71.424999999999997</c:v>
                </c:pt>
                <c:pt idx="88">
                  <c:v>50.06</c:v>
                </c:pt>
                <c:pt idx="89">
                  <c:v>52.87</c:v>
                </c:pt>
                <c:pt idx="90">
                  <c:v>55.335999999999999</c:v>
                </c:pt>
                <c:pt idx="91">
                  <c:v>52.552999999999997</c:v>
                </c:pt>
                <c:pt idx="92">
                  <c:v>45.667000000000002</c:v>
                </c:pt>
                <c:pt idx="93">
                  <c:v>51.335999999999999</c:v>
                </c:pt>
                <c:pt idx="94">
                  <c:v>52.127000000000002</c:v>
                </c:pt>
                <c:pt idx="95">
                  <c:v>62.442</c:v>
                </c:pt>
                <c:pt idx="96">
                  <c:v>43.860999999999997</c:v>
                </c:pt>
                <c:pt idx="97">
                  <c:v>44.039000000000001</c:v>
                </c:pt>
                <c:pt idx="98">
                  <c:v>56.146999999999998</c:v>
                </c:pt>
                <c:pt idx="99">
                  <c:v>54.069000000000003</c:v>
                </c:pt>
                <c:pt idx="100">
                  <c:v>38.341000000000001</c:v>
                </c:pt>
                <c:pt idx="101">
                  <c:v>53.344999999999999</c:v>
                </c:pt>
                <c:pt idx="102">
                  <c:v>59.628</c:v>
                </c:pt>
                <c:pt idx="103">
                  <c:v>88.212999999999994</c:v>
                </c:pt>
                <c:pt idx="104">
                  <c:v>59.753</c:v>
                </c:pt>
                <c:pt idx="105">
                  <c:v>36.488999999999997</c:v>
                </c:pt>
                <c:pt idx="106">
                  <c:v>44.01</c:v>
                </c:pt>
                <c:pt idx="107">
                  <c:v>56.064</c:v>
                </c:pt>
                <c:pt idx="108">
                  <c:v>47.220999999999997</c:v>
                </c:pt>
                <c:pt idx="109">
                  <c:v>29.890999999999998</c:v>
                </c:pt>
                <c:pt idx="110">
                  <c:v>32.014000000000003</c:v>
                </c:pt>
                <c:pt idx="111">
                  <c:v>29.370999999999999</c:v>
                </c:pt>
                <c:pt idx="112">
                  <c:v>30.939</c:v>
                </c:pt>
                <c:pt idx="113">
                  <c:v>23.495000000000001</c:v>
                </c:pt>
                <c:pt idx="114">
                  <c:v>34.536000000000001</c:v>
                </c:pt>
                <c:pt idx="115">
                  <c:v>28.256</c:v>
                </c:pt>
                <c:pt idx="116">
                  <c:v>25.722999999999999</c:v>
                </c:pt>
                <c:pt idx="117">
                  <c:v>21.154</c:v>
                </c:pt>
                <c:pt idx="118">
                  <c:v>30.056999999999999</c:v>
                </c:pt>
                <c:pt idx="119">
                  <c:v>23.974</c:v>
                </c:pt>
                <c:pt idx="120">
                  <c:v>39.078000000000003</c:v>
                </c:pt>
                <c:pt idx="121">
                  <c:v>33.844000000000001</c:v>
                </c:pt>
                <c:pt idx="122">
                  <c:v>17.481999999999999</c:v>
                </c:pt>
                <c:pt idx="123">
                  <c:v>23.774000000000001</c:v>
                </c:pt>
                <c:pt idx="124">
                  <c:v>39.909999999999997</c:v>
                </c:pt>
                <c:pt idx="125">
                  <c:v>37.311999999999998</c:v>
                </c:pt>
                <c:pt idx="126">
                  <c:v>17.175000000000001</c:v>
                </c:pt>
                <c:pt idx="127">
                  <c:v>26.544</c:v>
                </c:pt>
                <c:pt idx="128">
                  <c:v>25.422999999999998</c:v>
                </c:pt>
                <c:pt idx="129">
                  <c:v>27.274999999999999</c:v>
                </c:pt>
                <c:pt idx="130">
                  <c:v>20.184000000000001</c:v>
                </c:pt>
                <c:pt idx="131">
                  <c:v>22.718</c:v>
                </c:pt>
                <c:pt idx="132">
                  <c:v>21.334</c:v>
                </c:pt>
                <c:pt idx="133">
                  <c:v>44.118000000000002</c:v>
                </c:pt>
                <c:pt idx="134">
                  <c:v>21.146000000000001</c:v>
                </c:pt>
                <c:pt idx="135">
                  <c:v>19.849</c:v>
                </c:pt>
                <c:pt idx="136">
                  <c:v>25.626000000000001</c:v>
                </c:pt>
                <c:pt idx="137">
                  <c:v>30.864000000000001</c:v>
                </c:pt>
                <c:pt idx="138">
                  <c:v>26.65</c:v>
                </c:pt>
                <c:pt idx="139">
                  <c:v>21.088999999999999</c:v>
                </c:pt>
                <c:pt idx="140">
                  <c:v>23.077000000000002</c:v>
                </c:pt>
                <c:pt idx="141">
                  <c:v>24.704999999999998</c:v>
                </c:pt>
                <c:pt idx="142">
                  <c:v>30.353000000000002</c:v>
                </c:pt>
                <c:pt idx="143">
                  <c:v>23.105</c:v>
                </c:pt>
                <c:pt idx="144">
                  <c:v>29.045000000000002</c:v>
                </c:pt>
                <c:pt idx="145">
                  <c:v>27.126999999999999</c:v>
                </c:pt>
                <c:pt idx="146">
                  <c:v>38.414999999999999</c:v>
                </c:pt>
                <c:pt idx="147">
                  <c:v>42.031999999999996</c:v>
                </c:pt>
                <c:pt idx="148">
                  <c:v>25.626999999999999</c:v>
                </c:pt>
                <c:pt idx="149">
                  <c:v>22.023</c:v>
                </c:pt>
                <c:pt idx="150">
                  <c:v>35.817</c:v>
                </c:pt>
                <c:pt idx="151">
                  <c:v>28.015000000000001</c:v>
                </c:pt>
                <c:pt idx="152">
                  <c:v>26.497</c:v>
                </c:pt>
                <c:pt idx="153">
                  <c:v>38.924999999999997</c:v>
                </c:pt>
                <c:pt idx="154">
                  <c:v>43.524999999999999</c:v>
                </c:pt>
                <c:pt idx="155">
                  <c:v>61.68</c:v>
                </c:pt>
                <c:pt idx="156">
                  <c:v>73.701999999999998</c:v>
                </c:pt>
                <c:pt idx="157">
                  <c:v>65.570999999999998</c:v>
                </c:pt>
                <c:pt idx="158">
                  <c:v>54.493000000000002</c:v>
                </c:pt>
                <c:pt idx="159">
                  <c:v>36.557000000000002</c:v>
                </c:pt>
                <c:pt idx="160">
                  <c:v>35.802</c:v>
                </c:pt>
                <c:pt idx="161">
                  <c:v>45.427999999999997</c:v>
                </c:pt>
                <c:pt idx="162">
                  <c:v>41.984000000000002</c:v>
                </c:pt>
                <c:pt idx="163">
                  <c:v>37.067</c:v>
                </c:pt>
                <c:pt idx="164">
                  <c:v>47.462000000000003</c:v>
                </c:pt>
                <c:pt idx="165">
                  <c:v>45.237000000000002</c:v>
                </c:pt>
                <c:pt idx="166">
                  <c:v>45.652999999999999</c:v>
                </c:pt>
                <c:pt idx="167">
                  <c:v>63.622</c:v>
                </c:pt>
                <c:pt idx="168">
                  <c:v>85.863</c:v>
                </c:pt>
                <c:pt idx="169">
                  <c:v>87.962000000000003</c:v>
                </c:pt>
                <c:pt idx="170">
                  <c:v>90.608000000000004</c:v>
                </c:pt>
                <c:pt idx="171">
                  <c:v>86.168000000000006</c:v>
                </c:pt>
                <c:pt idx="172">
                  <c:v>107.55500000000001</c:v>
                </c:pt>
                <c:pt idx="173">
                  <c:v>108.48</c:v>
                </c:pt>
                <c:pt idx="174">
                  <c:v>101.05</c:v>
                </c:pt>
                <c:pt idx="175">
                  <c:v>92.983999999999995</c:v>
                </c:pt>
                <c:pt idx="176">
                  <c:v>98.900999999999996</c:v>
                </c:pt>
                <c:pt idx="177">
                  <c:v>102.065</c:v>
                </c:pt>
                <c:pt idx="178">
                  <c:v>96.671999999999997</c:v>
                </c:pt>
                <c:pt idx="179">
                  <c:v>81.405000000000001</c:v>
                </c:pt>
                <c:pt idx="180">
                  <c:v>86.293000000000006</c:v>
                </c:pt>
                <c:pt idx="181">
                  <c:v>112.492</c:v>
                </c:pt>
                <c:pt idx="182">
                  <c:v>123.806</c:v>
                </c:pt>
                <c:pt idx="183">
                  <c:v>118.58799999999999</c:v>
                </c:pt>
                <c:pt idx="184">
                  <c:v>117.148</c:v>
                </c:pt>
                <c:pt idx="185">
                  <c:v>136.98500000000001</c:v>
                </c:pt>
                <c:pt idx="186">
                  <c:v>137.72499999999999</c:v>
                </c:pt>
                <c:pt idx="187">
                  <c:v>154.226</c:v>
                </c:pt>
                <c:pt idx="188">
                  <c:v>169.13900000000001</c:v>
                </c:pt>
                <c:pt idx="189">
                  <c:v>154.386</c:v>
                </c:pt>
                <c:pt idx="190">
                  <c:v>166.99700000000001</c:v>
                </c:pt>
                <c:pt idx="191">
                  <c:v>159.91</c:v>
                </c:pt>
                <c:pt idx="192">
                  <c:v>139.52500000000001</c:v>
                </c:pt>
                <c:pt idx="193">
                  <c:v>122.988</c:v>
                </c:pt>
                <c:pt idx="194">
                  <c:v>148.32599999999999</c:v>
                </c:pt>
                <c:pt idx="195">
                  <c:v>171.80500000000001</c:v>
                </c:pt>
                <c:pt idx="196">
                  <c:v>159.06200000000001</c:v>
                </c:pt>
                <c:pt idx="197">
                  <c:v>169.39099999999999</c:v>
                </c:pt>
                <c:pt idx="198">
                  <c:v>157.834</c:v>
                </c:pt>
                <c:pt idx="199">
                  <c:v>186.983</c:v>
                </c:pt>
                <c:pt idx="200">
                  <c:v>187.59899999999999</c:v>
                </c:pt>
                <c:pt idx="201">
                  <c:v>170.21100000000001</c:v>
                </c:pt>
                <c:pt idx="202">
                  <c:v>159.01900000000001</c:v>
                </c:pt>
                <c:pt idx="203">
                  <c:v>177.33500000000001</c:v>
                </c:pt>
                <c:pt idx="204">
                  <c:v>173.96600000000001</c:v>
                </c:pt>
                <c:pt idx="205">
                  <c:v>188.82300000000001</c:v>
                </c:pt>
                <c:pt idx="206">
                  <c:v>177.054</c:v>
                </c:pt>
                <c:pt idx="207">
                  <c:v>212.41499999999999</c:v>
                </c:pt>
                <c:pt idx="208">
                  <c:v>210.126</c:v>
                </c:pt>
                <c:pt idx="209">
                  <c:v>215.96199999999999</c:v>
                </c:pt>
                <c:pt idx="210">
                  <c:v>207.42</c:v>
                </c:pt>
                <c:pt idx="211">
                  <c:v>221.82</c:v>
                </c:pt>
                <c:pt idx="212">
                  <c:v>232.74</c:v>
                </c:pt>
                <c:pt idx="213">
                  <c:v>219.673</c:v>
                </c:pt>
                <c:pt idx="214">
                  <c:v>223.43199999999999</c:v>
                </c:pt>
                <c:pt idx="215">
                  <c:v>222.375</c:v>
                </c:pt>
                <c:pt idx="216">
                  <c:v>246.815</c:v>
                </c:pt>
                <c:pt idx="217">
                  <c:v>262.20100000000002</c:v>
                </c:pt>
                <c:pt idx="218">
                  <c:v>246.73400000000001</c:v>
                </c:pt>
                <c:pt idx="219">
                  <c:v>225.14</c:v>
                </c:pt>
                <c:pt idx="220">
                  <c:v>268.39600000000002</c:v>
                </c:pt>
                <c:pt idx="221">
                  <c:v>289.96600000000001</c:v>
                </c:pt>
                <c:pt idx="222">
                  <c:v>281.23500000000001</c:v>
                </c:pt>
                <c:pt idx="223">
                  <c:v>274.86500000000001</c:v>
                </c:pt>
                <c:pt idx="224">
                  <c:v>304.56200000000001</c:v>
                </c:pt>
                <c:pt idx="225">
                  <c:v>315.62099999999998</c:v>
                </c:pt>
                <c:pt idx="226">
                  <c:v>309.15899999999999</c:v>
                </c:pt>
                <c:pt idx="227">
                  <c:v>307.601</c:v>
                </c:pt>
                <c:pt idx="228">
                  <c:v>308.80900000000003</c:v>
                </c:pt>
                <c:pt idx="229">
                  <c:v>347.47399999999999</c:v>
                </c:pt>
                <c:pt idx="230">
                  <c:v>340.26600000000002</c:v>
                </c:pt>
                <c:pt idx="231">
                  <c:v>321.20299999999997</c:v>
                </c:pt>
                <c:pt idx="232">
                  <c:v>297.63200000000001</c:v>
                </c:pt>
                <c:pt idx="233">
                  <c:v>330.34500000000003</c:v>
                </c:pt>
                <c:pt idx="234">
                  <c:v>342.12400000000002</c:v>
                </c:pt>
                <c:pt idx="235">
                  <c:v>333.28399999999999</c:v>
                </c:pt>
                <c:pt idx="236">
                  <c:v>320.56599999999997</c:v>
                </c:pt>
                <c:pt idx="237">
                  <c:v>331.245</c:v>
                </c:pt>
                <c:pt idx="238">
                  <c:v>340.75</c:v>
                </c:pt>
                <c:pt idx="239">
                  <c:v>354.84</c:v>
                </c:pt>
                <c:pt idx="240">
                  <c:v>358.70100000000002</c:v>
                </c:pt>
                <c:pt idx="241">
                  <c:v>346.42599999999999</c:v>
                </c:pt>
                <c:pt idx="242">
                  <c:v>378.87799999999999</c:v>
                </c:pt>
                <c:pt idx="243">
                  <c:v>385.86599999999999</c:v>
                </c:pt>
                <c:pt idx="244">
                  <c:v>365.69099999999997</c:v>
                </c:pt>
                <c:pt idx="245">
                  <c:v>362.79</c:v>
                </c:pt>
                <c:pt idx="246">
                  <c:v>398.01600000000002</c:v>
                </c:pt>
                <c:pt idx="247">
                  <c:v>409.39400000000001</c:v>
                </c:pt>
                <c:pt idx="248">
                  <c:v>401.47800000000001</c:v>
                </c:pt>
                <c:pt idx="249">
                  <c:v>397.04</c:v>
                </c:pt>
                <c:pt idx="250">
                  <c:v>384.36500000000001</c:v>
                </c:pt>
                <c:pt idx="251">
                  <c:v>455.57100000000003</c:v>
                </c:pt>
                <c:pt idx="252">
                  <c:v>459.72399999999999</c:v>
                </c:pt>
                <c:pt idx="253">
                  <c:v>458.959</c:v>
                </c:pt>
                <c:pt idx="254">
                  <c:v>428.76799999999997</c:v>
                </c:pt>
                <c:pt idx="255">
                  <c:v>451.64800000000002</c:v>
                </c:pt>
                <c:pt idx="256">
                  <c:v>451.87</c:v>
                </c:pt>
                <c:pt idx="257">
                  <c:v>418.41</c:v>
                </c:pt>
                <c:pt idx="258">
                  <c:v>422.87299999999999</c:v>
                </c:pt>
                <c:pt idx="259">
                  <c:v>424.20800000000003</c:v>
                </c:pt>
                <c:pt idx="260">
                  <c:v>440.53399999999999</c:v>
                </c:pt>
                <c:pt idx="261">
                  <c:v>461.38799999999998</c:v>
                </c:pt>
                <c:pt idx="262">
                  <c:v>434.26799999999997</c:v>
                </c:pt>
                <c:pt idx="263">
                  <c:v>406.73899999999998</c:v>
                </c:pt>
                <c:pt idx="264">
                  <c:v>474.209</c:v>
                </c:pt>
                <c:pt idx="265">
                  <c:v>495.76299999999998</c:v>
                </c:pt>
                <c:pt idx="266">
                  <c:v>469.03899999999999</c:v>
                </c:pt>
                <c:pt idx="267">
                  <c:v>477.41399999999999</c:v>
                </c:pt>
                <c:pt idx="268">
                  <c:v>501.78199999999998</c:v>
                </c:pt>
                <c:pt idx="269">
                  <c:v>525.53</c:v>
                </c:pt>
                <c:pt idx="270">
                  <c:v>491.28300000000002</c:v>
                </c:pt>
                <c:pt idx="271">
                  <c:v>508.899</c:v>
                </c:pt>
                <c:pt idx="272">
                  <c:v>584.01400000000001</c:v>
                </c:pt>
                <c:pt idx="273">
                  <c:v>588.226</c:v>
                </c:pt>
                <c:pt idx="274">
                  <c:v>563.79</c:v>
                </c:pt>
                <c:pt idx="275">
                  <c:v>558.96199999999999</c:v>
                </c:pt>
                <c:pt idx="276">
                  <c:v>576.41999999999996</c:v>
                </c:pt>
                <c:pt idx="277">
                  <c:v>600.36400000000003</c:v>
                </c:pt>
                <c:pt idx="278">
                  <c:v>600.69299999999998</c:v>
                </c:pt>
                <c:pt idx="279">
                  <c:v>590.72299999999996</c:v>
                </c:pt>
                <c:pt idx="280">
                  <c:v>588.88599999999997</c:v>
                </c:pt>
                <c:pt idx="281">
                  <c:v>601.97199999999998</c:v>
                </c:pt>
                <c:pt idx="282">
                  <c:v>601.30600000000004</c:v>
                </c:pt>
                <c:pt idx="283">
                  <c:v>607.80100000000004</c:v>
                </c:pt>
                <c:pt idx="284">
                  <c:v>577.23400000000004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tasas!$D$15</c:f>
              <c:strCache>
                <c:ptCount val="1"/>
                <c:pt idx="0">
                  <c:v>Cuenta Corriente (Incluye reservas)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tasas!$A$20:$A$490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tasas!$E$19:$E$500</c:f>
              <c:numCache>
                <c:formatCode>General</c:formatCode>
                <c:ptCount val="482"/>
                <c:pt idx="0">
                  <c:v>130.62</c:v>
                </c:pt>
                <c:pt idx="1">
                  <c:v>110.92</c:v>
                </c:pt>
                <c:pt idx="2">
                  <c:v>126.88</c:v>
                </c:pt>
                <c:pt idx="3">
                  <c:v>130.32</c:v>
                </c:pt>
                <c:pt idx="4">
                  <c:v>115.58</c:v>
                </c:pt>
                <c:pt idx="5">
                  <c:v>109.46</c:v>
                </c:pt>
                <c:pt idx="6">
                  <c:v>142.75</c:v>
                </c:pt>
                <c:pt idx="7">
                  <c:v>166.49</c:v>
                </c:pt>
                <c:pt idx="8">
                  <c:v>29.47</c:v>
                </c:pt>
                <c:pt idx="9">
                  <c:v>17.54</c:v>
                </c:pt>
                <c:pt idx="10">
                  <c:v>42.18</c:v>
                </c:pt>
                <c:pt idx="11">
                  <c:v>59.54</c:v>
                </c:pt>
                <c:pt idx="12">
                  <c:v>61.08</c:v>
                </c:pt>
                <c:pt idx="13">
                  <c:v>62.63</c:v>
                </c:pt>
                <c:pt idx="14">
                  <c:v>55.36</c:v>
                </c:pt>
                <c:pt idx="15">
                  <c:v>51.78</c:v>
                </c:pt>
                <c:pt idx="16">
                  <c:v>46.37</c:v>
                </c:pt>
                <c:pt idx="17">
                  <c:v>34.42</c:v>
                </c:pt>
                <c:pt idx="18">
                  <c:v>39.29</c:v>
                </c:pt>
                <c:pt idx="19">
                  <c:v>42.99</c:v>
                </c:pt>
                <c:pt idx="20">
                  <c:v>37.85</c:v>
                </c:pt>
                <c:pt idx="21">
                  <c:v>51.18</c:v>
                </c:pt>
                <c:pt idx="22">
                  <c:v>119.37</c:v>
                </c:pt>
                <c:pt idx="23">
                  <c:v>131.75</c:v>
                </c:pt>
                <c:pt idx="24">
                  <c:v>167.25</c:v>
                </c:pt>
                <c:pt idx="25">
                  <c:v>180.38</c:v>
                </c:pt>
                <c:pt idx="26">
                  <c:v>163.63</c:v>
                </c:pt>
                <c:pt idx="27">
                  <c:v>163.71</c:v>
                </c:pt>
                <c:pt idx="28">
                  <c:v>156.75</c:v>
                </c:pt>
                <c:pt idx="29">
                  <c:v>130.66999999999999</c:v>
                </c:pt>
                <c:pt idx="30">
                  <c:v>132.77000000000001</c:v>
                </c:pt>
                <c:pt idx="31">
                  <c:v>133.43</c:v>
                </c:pt>
                <c:pt idx="32">
                  <c:v>130.58000000000001</c:v>
                </c:pt>
                <c:pt idx="33">
                  <c:v>131.25</c:v>
                </c:pt>
                <c:pt idx="34">
                  <c:v>131.47999999999999</c:v>
                </c:pt>
                <c:pt idx="35">
                  <c:v>126.33</c:v>
                </c:pt>
                <c:pt idx="36">
                  <c:v>130.34</c:v>
                </c:pt>
                <c:pt idx="37">
                  <c:v>119.84</c:v>
                </c:pt>
                <c:pt idx="38">
                  <c:v>117.38</c:v>
                </c:pt>
                <c:pt idx="39">
                  <c:v>102.89</c:v>
                </c:pt>
                <c:pt idx="40">
                  <c:v>89.78</c:v>
                </c:pt>
                <c:pt idx="41">
                  <c:v>91.81</c:v>
                </c:pt>
                <c:pt idx="42">
                  <c:v>77.290000000000006</c:v>
                </c:pt>
                <c:pt idx="43">
                  <c:v>83.73</c:v>
                </c:pt>
                <c:pt idx="44">
                  <c:v>79.47</c:v>
                </c:pt>
                <c:pt idx="45">
                  <c:v>75.209999999999994</c:v>
                </c:pt>
                <c:pt idx="46">
                  <c:v>75.430000000000007</c:v>
                </c:pt>
                <c:pt idx="47">
                  <c:v>74.59</c:v>
                </c:pt>
                <c:pt idx="48">
                  <c:v>70.760000000000005</c:v>
                </c:pt>
                <c:pt idx="49">
                  <c:v>73.22</c:v>
                </c:pt>
                <c:pt idx="50">
                  <c:v>72.680000000000007</c:v>
                </c:pt>
                <c:pt idx="51">
                  <c:v>89.66</c:v>
                </c:pt>
                <c:pt idx="52">
                  <c:v>81.099999999999994</c:v>
                </c:pt>
                <c:pt idx="53">
                  <c:v>77.72</c:v>
                </c:pt>
                <c:pt idx="54">
                  <c:v>131.24</c:v>
                </c:pt>
                <c:pt idx="55">
                  <c:v>125.3</c:v>
                </c:pt>
                <c:pt idx="56">
                  <c:v>124.15</c:v>
                </c:pt>
                <c:pt idx="57">
                  <c:v>129.31</c:v>
                </c:pt>
                <c:pt idx="58">
                  <c:v>128.68</c:v>
                </c:pt>
                <c:pt idx="59">
                  <c:v>132.16999999999999</c:v>
                </c:pt>
                <c:pt idx="60">
                  <c:v>131.12</c:v>
                </c:pt>
                <c:pt idx="61">
                  <c:v>129.80000000000001</c:v>
                </c:pt>
                <c:pt idx="62">
                  <c:v>127.3</c:v>
                </c:pt>
                <c:pt idx="63">
                  <c:v>119.37</c:v>
                </c:pt>
                <c:pt idx="64">
                  <c:v>123.24</c:v>
                </c:pt>
                <c:pt idx="65">
                  <c:v>124.88</c:v>
                </c:pt>
                <c:pt idx="66">
                  <c:v>119.35</c:v>
                </c:pt>
                <c:pt idx="67">
                  <c:v>116.37</c:v>
                </c:pt>
                <c:pt idx="68">
                  <c:v>110.41</c:v>
                </c:pt>
                <c:pt idx="69">
                  <c:v>105.01</c:v>
                </c:pt>
                <c:pt idx="70">
                  <c:v>110.29</c:v>
                </c:pt>
                <c:pt idx="71">
                  <c:v>103.84</c:v>
                </c:pt>
                <c:pt idx="72">
                  <c:v>103.4</c:v>
                </c:pt>
                <c:pt idx="73">
                  <c:v>103.19</c:v>
                </c:pt>
                <c:pt idx="74">
                  <c:v>103.02</c:v>
                </c:pt>
                <c:pt idx="75">
                  <c:v>108.33</c:v>
                </c:pt>
                <c:pt idx="76">
                  <c:v>102.04</c:v>
                </c:pt>
                <c:pt idx="77">
                  <c:v>117.31</c:v>
                </c:pt>
                <c:pt idx="78">
                  <c:v>107.7</c:v>
                </c:pt>
                <c:pt idx="79">
                  <c:v>102.06</c:v>
                </c:pt>
                <c:pt idx="80">
                  <c:v>104.43</c:v>
                </c:pt>
                <c:pt idx="81">
                  <c:v>102.3</c:v>
                </c:pt>
                <c:pt idx="82">
                  <c:v>109.16</c:v>
                </c:pt>
                <c:pt idx="83">
                  <c:v>99.41</c:v>
                </c:pt>
                <c:pt idx="84">
                  <c:v>97.56</c:v>
                </c:pt>
                <c:pt idx="85">
                  <c:v>97.73</c:v>
                </c:pt>
                <c:pt idx="86">
                  <c:v>97.13</c:v>
                </c:pt>
                <c:pt idx="87">
                  <c:v>95.62</c:v>
                </c:pt>
                <c:pt idx="88">
                  <c:v>97.17</c:v>
                </c:pt>
                <c:pt idx="89">
                  <c:v>96.25</c:v>
                </c:pt>
                <c:pt idx="90">
                  <c:v>97.03</c:v>
                </c:pt>
                <c:pt idx="91">
                  <c:v>94.47</c:v>
                </c:pt>
                <c:pt idx="92">
                  <c:v>93.37</c:v>
                </c:pt>
                <c:pt idx="93">
                  <c:v>91.23</c:v>
                </c:pt>
                <c:pt idx="94">
                  <c:v>90.61</c:v>
                </c:pt>
                <c:pt idx="95">
                  <c:v>89.32</c:v>
                </c:pt>
                <c:pt idx="96">
                  <c:v>89.52</c:v>
                </c:pt>
                <c:pt idx="97">
                  <c:v>87.74</c:v>
                </c:pt>
                <c:pt idx="98">
                  <c:v>86.88</c:v>
                </c:pt>
                <c:pt idx="99">
                  <c:v>97.21</c:v>
                </c:pt>
                <c:pt idx="100">
                  <c:v>94.63</c:v>
                </c:pt>
                <c:pt idx="101">
                  <c:v>98.49</c:v>
                </c:pt>
                <c:pt idx="102">
                  <c:v>118.91</c:v>
                </c:pt>
                <c:pt idx="103">
                  <c:v>133.58000000000001</c:v>
                </c:pt>
                <c:pt idx="104">
                  <c:v>168.66</c:v>
                </c:pt>
                <c:pt idx="105">
                  <c:v>112.46</c:v>
                </c:pt>
                <c:pt idx="106">
                  <c:v>94.74</c:v>
                </c:pt>
                <c:pt idx="107">
                  <c:v>116.28</c:v>
                </c:pt>
                <c:pt idx="108">
                  <c:v>115.63</c:v>
                </c:pt>
                <c:pt idx="109">
                  <c:v>95.15</c:v>
                </c:pt>
                <c:pt idx="110">
                  <c:v>93.28</c:v>
                </c:pt>
                <c:pt idx="111">
                  <c:v>92.87</c:v>
                </c:pt>
                <c:pt idx="112">
                  <c:v>94.04</c:v>
                </c:pt>
                <c:pt idx="113">
                  <c:v>87.05</c:v>
                </c:pt>
                <c:pt idx="114">
                  <c:v>92.57</c:v>
                </c:pt>
                <c:pt idx="115">
                  <c:v>96.91</c:v>
                </c:pt>
                <c:pt idx="116">
                  <c:v>121.31</c:v>
                </c:pt>
                <c:pt idx="117">
                  <c:v>110.64</c:v>
                </c:pt>
                <c:pt idx="118">
                  <c:v>104.62</c:v>
                </c:pt>
                <c:pt idx="119">
                  <c:v>112.17</c:v>
                </c:pt>
                <c:pt idx="120">
                  <c:v>121.82</c:v>
                </c:pt>
                <c:pt idx="121">
                  <c:v>172.62</c:v>
                </c:pt>
                <c:pt idx="122">
                  <c:v>129.13999999999999</c:v>
                </c:pt>
                <c:pt idx="123">
                  <c:v>137.30000000000001</c:v>
                </c:pt>
                <c:pt idx="124">
                  <c:v>131.96</c:v>
                </c:pt>
                <c:pt idx="125">
                  <c:v>174</c:v>
                </c:pt>
                <c:pt idx="126">
                  <c:v>149.35</c:v>
                </c:pt>
                <c:pt idx="127">
                  <c:v>136.77000000000001</c:v>
                </c:pt>
                <c:pt idx="128">
                  <c:v>97.89</c:v>
                </c:pt>
                <c:pt idx="129">
                  <c:v>115.04</c:v>
                </c:pt>
                <c:pt idx="130">
                  <c:v>97.1</c:v>
                </c:pt>
                <c:pt idx="131">
                  <c:v>94.15</c:v>
                </c:pt>
                <c:pt idx="132">
                  <c:v>99.91</c:v>
                </c:pt>
                <c:pt idx="133">
                  <c:v>97.89</c:v>
                </c:pt>
                <c:pt idx="134">
                  <c:v>133.30000000000001</c:v>
                </c:pt>
                <c:pt idx="135">
                  <c:v>107.92</c:v>
                </c:pt>
                <c:pt idx="136">
                  <c:v>108.2</c:v>
                </c:pt>
                <c:pt idx="137">
                  <c:v>107.61</c:v>
                </c:pt>
                <c:pt idx="138">
                  <c:v>131.76</c:v>
                </c:pt>
                <c:pt idx="139">
                  <c:v>111.2</c:v>
                </c:pt>
                <c:pt idx="140">
                  <c:v>110.7</c:v>
                </c:pt>
                <c:pt idx="141">
                  <c:v>105.69</c:v>
                </c:pt>
                <c:pt idx="142">
                  <c:v>90.31</c:v>
                </c:pt>
                <c:pt idx="143">
                  <c:v>89.07</c:v>
                </c:pt>
                <c:pt idx="144">
                  <c:v>84.21</c:v>
                </c:pt>
                <c:pt idx="145">
                  <c:v>82.52</c:v>
                </c:pt>
                <c:pt idx="146">
                  <c:v>92.92</c:v>
                </c:pt>
                <c:pt idx="147">
                  <c:v>118.15</c:v>
                </c:pt>
                <c:pt idx="148">
                  <c:v>98.19</c:v>
                </c:pt>
                <c:pt idx="149">
                  <c:v>98.42</c:v>
                </c:pt>
                <c:pt idx="150">
                  <c:v>102.59</c:v>
                </c:pt>
                <c:pt idx="151">
                  <c:v>114.3</c:v>
                </c:pt>
                <c:pt idx="152">
                  <c:v>98.05</c:v>
                </c:pt>
                <c:pt idx="153">
                  <c:v>105.22</c:v>
                </c:pt>
                <c:pt idx="154">
                  <c:v>99.03</c:v>
                </c:pt>
                <c:pt idx="155">
                  <c:v>119.16</c:v>
                </c:pt>
                <c:pt idx="156">
                  <c:v>156.13</c:v>
                </c:pt>
                <c:pt idx="157">
                  <c:v>112.33</c:v>
                </c:pt>
                <c:pt idx="158">
                  <c:v>113.99</c:v>
                </c:pt>
                <c:pt idx="159">
                  <c:v>125.26</c:v>
                </c:pt>
                <c:pt idx="160">
                  <c:v>163.82</c:v>
                </c:pt>
                <c:pt idx="161">
                  <c:v>151.77000000000001</c:v>
                </c:pt>
                <c:pt idx="162">
                  <c:v>104.54</c:v>
                </c:pt>
                <c:pt idx="163">
                  <c:v>122.11</c:v>
                </c:pt>
                <c:pt idx="164">
                  <c:v>165.35</c:v>
                </c:pt>
                <c:pt idx="165">
                  <c:v>147.85</c:v>
                </c:pt>
                <c:pt idx="166">
                  <c:v>141.84</c:v>
                </c:pt>
                <c:pt idx="167">
                  <c:v>142.4</c:v>
                </c:pt>
                <c:pt idx="168">
                  <c:v>120.51</c:v>
                </c:pt>
                <c:pt idx="169">
                  <c:v>103.59</c:v>
                </c:pt>
                <c:pt idx="170">
                  <c:v>108.26</c:v>
                </c:pt>
                <c:pt idx="171">
                  <c:v>96.56</c:v>
                </c:pt>
                <c:pt idx="172">
                  <c:v>95.74</c:v>
                </c:pt>
                <c:pt idx="173">
                  <c:v>108.48</c:v>
                </c:pt>
                <c:pt idx="174">
                  <c:v>95.23</c:v>
                </c:pt>
                <c:pt idx="175">
                  <c:v>90.62</c:v>
                </c:pt>
                <c:pt idx="176">
                  <c:v>88.4</c:v>
                </c:pt>
                <c:pt idx="177">
                  <c:v>100.1</c:v>
                </c:pt>
                <c:pt idx="178">
                  <c:v>92.52</c:v>
                </c:pt>
                <c:pt idx="179">
                  <c:v>90.39</c:v>
                </c:pt>
                <c:pt idx="180">
                  <c:v>89.66</c:v>
                </c:pt>
                <c:pt idx="181">
                  <c:v>88.23</c:v>
                </c:pt>
                <c:pt idx="182">
                  <c:v>76.41</c:v>
                </c:pt>
                <c:pt idx="183">
                  <c:v>74.459999999999994</c:v>
                </c:pt>
                <c:pt idx="184">
                  <c:v>75.540000000000006</c:v>
                </c:pt>
                <c:pt idx="185">
                  <c:v>75.150000000000006</c:v>
                </c:pt>
                <c:pt idx="186">
                  <c:v>80.02</c:v>
                </c:pt>
                <c:pt idx="187">
                  <c:v>71.010000000000005</c:v>
                </c:pt>
                <c:pt idx="188">
                  <c:v>69.67</c:v>
                </c:pt>
                <c:pt idx="189">
                  <c:v>69.56</c:v>
                </c:pt>
                <c:pt idx="190">
                  <c:v>72.48</c:v>
                </c:pt>
                <c:pt idx="191">
                  <c:v>71.040000000000006</c:v>
                </c:pt>
                <c:pt idx="192">
                  <c:v>70.91</c:v>
                </c:pt>
                <c:pt idx="193">
                  <c:v>70.66</c:v>
                </c:pt>
                <c:pt idx="194">
                  <c:v>71.08</c:v>
                </c:pt>
                <c:pt idx="195">
                  <c:v>72.55</c:v>
                </c:pt>
                <c:pt idx="196">
                  <c:v>70.56</c:v>
                </c:pt>
                <c:pt idx="197">
                  <c:v>69.52</c:v>
                </c:pt>
                <c:pt idx="198">
                  <c:v>65.91</c:v>
                </c:pt>
                <c:pt idx="199">
                  <c:v>68.45</c:v>
                </c:pt>
                <c:pt idx="200">
                  <c:v>61.47</c:v>
                </c:pt>
                <c:pt idx="201">
                  <c:v>62.53</c:v>
                </c:pt>
                <c:pt idx="202">
                  <c:v>60.53</c:v>
                </c:pt>
                <c:pt idx="203">
                  <c:v>73.77</c:v>
                </c:pt>
                <c:pt idx="204">
                  <c:v>69.81</c:v>
                </c:pt>
                <c:pt idx="205">
                  <c:v>69.09</c:v>
                </c:pt>
                <c:pt idx="206">
                  <c:v>68.569999999999993</c:v>
                </c:pt>
                <c:pt idx="207">
                  <c:v>72.91</c:v>
                </c:pt>
                <c:pt idx="208">
                  <c:v>88.98</c:v>
                </c:pt>
                <c:pt idx="209">
                  <c:v>70.63</c:v>
                </c:pt>
                <c:pt idx="210">
                  <c:v>65.739999999999995</c:v>
                </c:pt>
                <c:pt idx="211">
                  <c:v>65.2</c:v>
                </c:pt>
                <c:pt idx="212">
                  <c:v>68.959999999999994</c:v>
                </c:pt>
                <c:pt idx="213">
                  <c:v>61.23</c:v>
                </c:pt>
                <c:pt idx="214">
                  <c:v>60.2</c:v>
                </c:pt>
                <c:pt idx="215">
                  <c:v>61.8</c:v>
                </c:pt>
                <c:pt idx="216">
                  <c:v>65.75</c:v>
                </c:pt>
                <c:pt idx="217">
                  <c:v>61.29</c:v>
                </c:pt>
                <c:pt idx="218">
                  <c:v>60.81</c:v>
                </c:pt>
                <c:pt idx="219">
                  <c:v>59.67</c:v>
                </c:pt>
                <c:pt idx="220">
                  <c:v>60.57</c:v>
                </c:pt>
                <c:pt idx="221">
                  <c:v>62.32</c:v>
                </c:pt>
                <c:pt idx="222">
                  <c:v>56.01</c:v>
                </c:pt>
                <c:pt idx="223">
                  <c:v>55.71</c:v>
                </c:pt>
                <c:pt idx="224">
                  <c:v>54.02</c:v>
                </c:pt>
                <c:pt idx="225">
                  <c:v>56.26</c:v>
                </c:pt>
                <c:pt idx="226">
                  <c:v>53.55</c:v>
                </c:pt>
                <c:pt idx="227">
                  <c:v>51.44</c:v>
                </c:pt>
                <c:pt idx="228">
                  <c:v>49.95</c:v>
                </c:pt>
                <c:pt idx="229">
                  <c:v>60.2</c:v>
                </c:pt>
                <c:pt idx="230">
                  <c:v>51.91</c:v>
                </c:pt>
                <c:pt idx="231">
                  <c:v>50.85</c:v>
                </c:pt>
                <c:pt idx="232">
                  <c:v>49.14</c:v>
                </c:pt>
                <c:pt idx="233">
                  <c:v>49.88</c:v>
                </c:pt>
                <c:pt idx="234">
                  <c:v>53.05</c:v>
                </c:pt>
                <c:pt idx="235">
                  <c:v>44.09</c:v>
                </c:pt>
                <c:pt idx="236">
                  <c:v>42.47</c:v>
                </c:pt>
                <c:pt idx="237">
                  <c:v>43.57</c:v>
                </c:pt>
                <c:pt idx="238">
                  <c:v>49.59</c:v>
                </c:pt>
                <c:pt idx="239">
                  <c:v>42.99</c:v>
                </c:pt>
                <c:pt idx="240">
                  <c:v>41.62</c:v>
                </c:pt>
                <c:pt idx="241">
                  <c:v>41.62</c:v>
                </c:pt>
                <c:pt idx="242">
                  <c:v>42.78</c:v>
                </c:pt>
                <c:pt idx="243">
                  <c:v>43.78</c:v>
                </c:pt>
                <c:pt idx="244">
                  <c:v>41.78</c:v>
                </c:pt>
                <c:pt idx="245">
                  <c:v>41.58</c:v>
                </c:pt>
                <c:pt idx="246">
                  <c:v>43.18</c:v>
                </c:pt>
                <c:pt idx="247">
                  <c:v>38.74</c:v>
                </c:pt>
                <c:pt idx="248">
                  <c:v>34.369999999999997</c:v>
                </c:pt>
                <c:pt idx="249">
                  <c:v>32.89</c:v>
                </c:pt>
                <c:pt idx="250">
                  <c:v>33.43</c:v>
                </c:pt>
                <c:pt idx="251">
                  <c:v>36.03</c:v>
                </c:pt>
                <c:pt idx="252">
                  <c:v>36.03</c:v>
                </c:pt>
                <c:pt idx="253">
                  <c:v>31.45</c:v>
                </c:pt>
                <c:pt idx="254">
                  <c:v>32.64</c:v>
                </c:pt>
                <c:pt idx="255">
                  <c:v>33.72</c:v>
                </c:pt>
                <c:pt idx="256">
                  <c:v>35.950000000000003</c:v>
                </c:pt>
                <c:pt idx="257">
                  <c:v>35.76</c:v>
                </c:pt>
                <c:pt idx="258">
                  <c:v>36.82</c:v>
                </c:pt>
                <c:pt idx="259">
                  <c:v>32.880000000000003</c:v>
                </c:pt>
                <c:pt idx="260">
                  <c:v>39.130000000000003</c:v>
                </c:pt>
                <c:pt idx="261">
                  <c:v>34.01</c:v>
                </c:pt>
                <c:pt idx="262">
                  <c:v>32.32</c:v>
                </c:pt>
                <c:pt idx="263">
                  <c:v>32.33</c:v>
                </c:pt>
                <c:pt idx="264">
                  <c:v>33.99</c:v>
                </c:pt>
                <c:pt idx="265">
                  <c:v>31.65</c:v>
                </c:pt>
                <c:pt idx="266">
                  <c:v>29.6</c:v>
                </c:pt>
                <c:pt idx="267">
                  <c:v>28.01</c:v>
                </c:pt>
                <c:pt idx="268">
                  <c:v>30.83</c:v>
                </c:pt>
                <c:pt idx="269">
                  <c:v>25.25</c:v>
                </c:pt>
                <c:pt idx="270">
                  <c:v>23.88</c:v>
                </c:pt>
                <c:pt idx="271">
                  <c:v>26.51</c:v>
                </c:pt>
                <c:pt idx="272">
                  <c:v>32.68</c:v>
                </c:pt>
                <c:pt idx="273">
                  <c:v>14.76</c:v>
                </c:pt>
                <c:pt idx="274">
                  <c:v>13.17</c:v>
                </c:pt>
                <c:pt idx="275">
                  <c:v>13.23</c:v>
                </c:pt>
                <c:pt idx="276">
                  <c:v>14.75</c:v>
                </c:pt>
                <c:pt idx="277">
                  <c:v>14.41</c:v>
                </c:pt>
                <c:pt idx="278">
                  <c:v>14.43</c:v>
                </c:pt>
                <c:pt idx="279">
                  <c:v>13.68</c:v>
                </c:pt>
                <c:pt idx="280">
                  <c:v>13.98</c:v>
                </c:pt>
                <c:pt idx="281">
                  <c:v>15.92</c:v>
                </c:pt>
                <c:pt idx="282">
                  <c:v>12.07</c:v>
                </c:pt>
                <c:pt idx="283">
                  <c:v>12.11</c:v>
                </c:pt>
                <c:pt idx="284">
                  <c:v>11.01</c:v>
                </c:pt>
                <c:pt idx="285">
                  <c:v>11.01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21792"/>
        <c:axId val="309123328"/>
      </c:lineChart>
      <c:lineChart>
        <c:grouping val="standard"/>
        <c:varyColors val="0"/>
        <c:ser>
          <c:idx val="2"/>
          <c:order val="2"/>
          <c:tx>
            <c:strRef>
              <c:f>tasas!$V$16</c:f>
              <c:strCache>
                <c:ptCount val="1"/>
                <c:pt idx="0">
                  <c:v>Tasa Intervención (Der)</c:v>
                </c:pt>
              </c:strCache>
            </c:strRef>
          </c:tx>
          <c:spPr>
            <a:ln w="1905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tasas!$A$20:$A$500</c:f>
              <c:numCache>
                <c:formatCode>m/d/yyyy</c:formatCode>
                <c:ptCount val="48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tasas!$W$20:$W$500</c:f>
              <c:numCache>
                <c:formatCode>General</c:formatCode>
                <c:ptCount val="4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tasas!$Y$16</c:f>
              <c:strCache>
                <c:ptCount val="1"/>
                <c:pt idx="0">
                  <c:v>Tasa Depósito (Der)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tasas!$A$20:$A$500</c:f>
              <c:numCache>
                <c:formatCode>m/d/yyyy</c:formatCode>
                <c:ptCount val="48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tasas!$Z$20:$Z$500</c:f>
              <c:numCache>
                <c:formatCode>General</c:formatCode>
                <c:ptCount val="48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-0.3</c:v>
                </c:pt>
                <c:pt idx="204">
                  <c:v>-0.3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</c:v>
                </c:pt>
                <c:pt idx="209">
                  <c:v>-0.3</c:v>
                </c:pt>
                <c:pt idx="210">
                  <c:v>-0.3</c:v>
                </c:pt>
                <c:pt idx="211">
                  <c:v>-0.3</c:v>
                </c:pt>
                <c:pt idx="212">
                  <c:v>-0.3</c:v>
                </c:pt>
                <c:pt idx="213">
                  <c:v>-0.3</c:v>
                </c:pt>
                <c:pt idx="214">
                  <c:v>-0.3</c:v>
                </c:pt>
                <c:pt idx="215">
                  <c:v>-0.3</c:v>
                </c:pt>
                <c:pt idx="216">
                  <c:v>-0.3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-0.4</c:v>
                </c:pt>
                <c:pt idx="230">
                  <c:v>-0.4</c:v>
                </c:pt>
                <c:pt idx="231">
                  <c:v>-0.4</c:v>
                </c:pt>
                <c:pt idx="232">
                  <c:v>-0.4</c:v>
                </c:pt>
                <c:pt idx="233">
                  <c:v>-0.4</c:v>
                </c:pt>
                <c:pt idx="234">
                  <c:v>-0.4</c:v>
                </c:pt>
                <c:pt idx="235">
                  <c:v>-0.4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</c:v>
                </c:pt>
                <c:pt idx="240">
                  <c:v>-0.4</c:v>
                </c:pt>
                <c:pt idx="241">
                  <c:v>-0.4</c:v>
                </c:pt>
                <c:pt idx="242">
                  <c:v>-0.4</c:v>
                </c:pt>
                <c:pt idx="243">
                  <c:v>-0.4</c:v>
                </c:pt>
                <c:pt idx="244">
                  <c:v>-0.4</c:v>
                </c:pt>
                <c:pt idx="245">
                  <c:v>-0.4</c:v>
                </c:pt>
                <c:pt idx="246">
                  <c:v>-0.4</c:v>
                </c:pt>
                <c:pt idx="247">
                  <c:v>-0.4</c:v>
                </c:pt>
                <c:pt idx="248">
                  <c:v>-0.4</c:v>
                </c:pt>
                <c:pt idx="249">
                  <c:v>-0.4</c:v>
                </c:pt>
                <c:pt idx="250">
                  <c:v>-0.4</c:v>
                </c:pt>
                <c:pt idx="251">
                  <c:v>-0.4</c:v>
                </c:pt>
                <c:pt idx="252">
                  <c:v>-0.4</c:v>
                </c:pt>
                <c:pt idx="253">
                  <c:v>-0.4</c:v>
                </c:pt>
                <c:pt idx="254">
                  <c:v>-0.4</c:v>
                </c:pt>
                <c:pt idx="255">
                  <c:v>-0.4</c:v>
                </c:pt>
                <c:pt idx="256">
                  <c:v>-0.4</c:v>
                </c:pt>
                <c:pt idx="257">
                  <c:v>-0.4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-0.4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-0.4</c:v>
                </c:pt>
                <c:pt idx="271">
                  <c:v>-0.4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-0.4</c:v>
                </c:pt>
                <c:pt idx="278">
                  <c:v>-0.4</c:v>
                </c:pt>
                <c:pt idx="279">
                  <c:v>-0.4</c:v>
                </c:pt>
                <c:pt idx="280">
                  <c:v>-0.4</c:v>
                </c:pt>
                <c:pt idx="281">
                  <c:v>-0.4</c:v>
                </c:pt>
                <c:pt idx="282">
                  <c:v>-0.4</c:v>
                </c:pt>
                <c:pt idx="283">
                  <c:v>-0.4</c:v>
                </c:pt>
                <c:pt idx="284">
                  <c:v>-0.4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73472"/>
        <c:axId val="308871552"/>
      </c:lineChart>
      <c:dateAx>
        <c:axId val="309121792"/>
        <c:scaling>
          <c:orientation val="minMax"/>
          <c:min val="40909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309123328"/>
        <c:crosses val="autoZero"/>
        <c:auto val="1"/>
        <c:lblOffset val="100"/>
        <c:baseTimeUnit val="days"/>
      </c:dateAx>
      <c:valAx>
        <c:axId val="309123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</a:t>
                </a:r>
                <a:r>
                  <a:rPr lang="es-CO" baseline="0"/>
                  <a:t> de Millones </a:t>
                </a:r>
                <a:r>
                  <a:rPr lang="es-CO" baseline="0">
                    <a:latin typeface="Times New Roman"/>
                    <a:cs typeface="Times New Roman"/>
                  </a:rPr>
                  <a:t>€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121792"/>
        <c:crosses val="autoZero"/>
        <c:crossBetween val="between"/>
      </c:valAx>
      <c:valAx>
        <c:axId val="3088715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CO" b="1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873472"/>
        <c:crosses val="max"/>
        <c:crossBetween val="between"/>
      </c:valAx>
      <c:dateAx>
        <c:axId val="308873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08871552"/>
        <c:crosses val="autoZero"/>
        <c:auto val="1"/>
        <c:lblOffset val="100"/>
        <c:baseTimeUnit val="days"/>
      </c:dateAx>
    </c:plotArea>
    <c:legend>
      <c:legendPos val="b"/>
      <c:layout>
        <c:manualLayout>
          <c:xMode val="edge"/>
          <c:yMode val="edge"/>
          <c:x val="4.8804644808743275E-2"/>
          <c:y val="0.84305424321959865"/>
          <c:w val="0.9284153005464475"/>
          <c:h val="0.1291679790026246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Hoja1!$D$21:$D$84</c:f>
              <c:numCache>
                <c:formatCode>m/d/yyyy</c:formatCode>
                <c:ptCount val="64"/>
                <c:pt idx="0">
                  <c:v>36341</c:v>
                </c:pt>
                <c:pt idx="1">
                  <c:v>36433</c:v>
                </c:pt>
                <c:pt idx="2">
                  <c:v>36525</c:v>
                </c:pt>
                <c:pt idx="3">
                  <c:v>36616</c:v>
                </c:pt>
                <c:pt idx="4">
                  <c:v>36707</c:v>
                </c:pt>
                <c:pt idx="5">
                  <c:v>36799</c:v>
                </c:pt>
                <c:pt idx="6">
                  <c:v>36891</c:v>
                </c:pt>
                <c:pt idx="7">
                  <c:v>36981</c:v>
                </c:pt>
                <c:pt idx="8">
                  <c:v>37072</c:v>
                </c:pt>
                <c:pt idx="9">
                  <c:v>37164</c:v>
                </c:pt>
                <c:pt idx="10">
                  <c:v>37256</c:v>
                </c:pt>
                <c:pt idx="11">
                  <c:v>37346</c:v>
                </c:pt>
                <c:pt idx="12">
                  <c:v>37437</c:v>
                </c:pt>
                <c:pt idx="13">
                  <c:v>37529</c:v>
                </c:pt>
                <c:pt idx="14">
                  <c:v>37621</c:v>
                </c:pt>
                <c:pt idx="15">
                  <c:v>37711</c:v>
                </c:pt>
                <c:pt idx="16">
                  <c:v>37802</c:v>
                </c:pt>
                <c:pt idx="17">
                  <c:v>37894</c:v>
                </c:pt>
                <c:pt idx="18">
                  <c:v>37986</c:v>
                </c:pt>
                <c:pt idx="19">
                  <c:v>38077</c:v>
                </c:pt>
                <c:pt idx="20">
                  <c:v>38168</c:v>
                </c:pt>
                <c:pt idx="21">
                  <c:v>38260</c:v>
                </c:pt>
                <c:pt idx="22">
                  <c:v>38352</c:v>
                </c:pt>
                <c:pt idx="23">
                  <c:v>38442</c:v>
                </c:pt>
                <c:pt idx="24">
                  <c:v>38533</c:v>
                </c:pt>
                <c:pt idx="25">
                  <c:v>38625</c:v>
                </c:pt>
                <c:pt idx="26">
                  <c:v>38717</c:v>
                </c:pt>
                <c:pt idx="27">
                  <c:v>38807</c:v>
                </c:pt>
                <c:pt idx="28">
                  <c:v>38898</c:v>
                </c:pt>
                <c:pt idx="29">
                  <c:v>38990</c:v>
                </c:pt>
                <c:pt idx="30">
                  <c:v>39082</c:v>
                </c:pt>
                <c:pt idx="31">
                  <c:v>39172</c:v>
                </c:pt>
                <c:pt idx="32">
                  <c:v>39263</c:v>
                </c:pt>
                <c:pt idx="33">
                  <c:v>39355</c:v>
                </c:pt>
                <c:pt idx="34">
                  <c:v>39447</c:v>
                </c:pt>
                <c:pt idx="35">
                  <c:v>39538</c:v>
                </c:pt>
                <c:pt idx="36">
                  <c:v>39629</c:v>
                </c:pt>
                <c:pt idx="37">
                  <c:v>39721</c:v>
                </c:pt>
                <c:pt idx="38">
                  <c:v>39813</c:v>
                </c:pt>
                <c:pt idx="39">
                  <c:v>39903</c:v>
                </c:pt>
                <c:pt idx="40">
                  <c:v>39994</c:v>
                </c:pt>
                <c:pt idx="41">
                  <c:v>40086</c:v>
                </c:pt>
                <c:pt idx="42">
                  <c:v>40178</c:v>
                </c:pt>
                <c:pt idx="43">
                  <c:v>40268</c:v>
                </c:pt>
                <c:pt idx="44">
                  <c:v>40359</c:v>
                </c:pt>
                <c:pt idx="45">
                  <c:v>40451</c:v>
                </c:pt>
                <c:pt idx="46">
                  <c:v>40543</c:v>
                </c:pt>
                <c:pt idx="47">
                  <c:v>40633</c:v>
                </c:pt>
                <c:pt idx="48">
                  <c:v>40724</c:v>
                </c:pt>
                <c:pt idx="49">
                  <c:v>40816</c:v>
                </c:pt>
                <c:pt idx="50">
                  <c:v>40908</c:v>
                </c:pt>
                <c:pt idx="51">
                  <c:v>40999</c:v>
                </c:pt>
                <c:pt idx="52">
                  <c:v>41090</c:v>
                </c:pt>
                <c:pt idx="53">
                  <c:v>41182</c:v>
                </c:pt>
                <c:pt idx="54">
                  <c:v>41274</c:v>
                </c:pt>
                <c:pt idx="55">
                  <c:v>41364</c:v>
                </c:pt>
                <c:pt idx="56">
                  <c:v>41455</c:v>
                </c:pt>
                <c:pt idx="57">
                  <c:v>41547</c:v>
                </c:pt>
                <c:pt idx="58">
                  <c:v>41639</c:v>
                </c:pt>
                <c:pt idx="59">
                  <c:v>41729</c:v>
                </c:pt>
                <c:pt idx="60">
                  <c:v>41820</c:v>
                </c:pt>
                <c:pt idx="61">
                  <c:v>41912</c:v>
                </c:pt>
                <c:pt idx="62">
                  <c:v>42004</c:v>
                </c:pt>
                <c:pt idx="63">
                  <c:v>42094</c:v>
                </c:pt>
              </c:numCache>
            </c:numRef>
          </c:cat>
          <c:val>
            <c:numRef>
              <c:f>Hoja1!$C$21:$C$83</c:f>
              <c:numCache>
                <c:formatCode>General</c:formatCode>
                <c:ptCount val="63"/>
                <c:pt idx="0">
                  <c:v>695644000000</c:v>
                </c:pt>
                <c:pt idx="1">
                  <c:v>728600000000</c:v>
                </c:pt>
                <c:pt idx="2">
                  <c:v>803192000000</c:v>
                </c:pt>
                <c:pt idx="3">
                  <c:v>774421000000</c:v>
                </c:pt>
                <c:pt idx="4">
                  <c:v>812468000000</c:v>
                </c:pt>
                <c:pt idx="5">
                  <c:v>826310000000</c:v>
                </c:pt>
                <c:pt idx="6">
                  <c:v>835065000000</c:v>
                </c:pt>
                <c:pt idx="7">
                  <c:v>847959000000</c:v>
                </c:pt>
                <c:pt idx="8">
                  <c:v>862767000000</c:v>
                </c:pt>
                <c:pt idx="9">
                  <c:v>817364000000</c:v>
                </c:pt>
                <c:pt idx="10">
                  <c:v>814662000000</c:v>
                </c:pt>
                <c:pt idx="11">
                  <c:v>814901000000</c:v>
                </c:pt>
                <c:pt idx="12">
                  <c:v>780845000000</c:v>
                </c:pt>
                <c:pt idx="13">
                  <c:v>772822000000</c:v>
                </c:pt>
                <c:pt idx="14">
                  <c:v>832558000000</c:v>
                </c:pt>
                <c:pt idx="15">
                  <c:v>798674000000</c:v>
                </c:pt>
                <c:pt idx="16">
                  <c:v>813568000000</c:v>
                </c:pt>
                <c:pt idx="17">
                  <c:v>829239000000</c:v>
                </c:pt>
                <c:pt idx="18">
                  <c:v>835157000000</c:v>
                </c:pt>
                <c:pt idx="19">
                  <c:v>830349000000</c:v>
                </c:pt>
                <c:pt idx="20">
                  <c:v>895838000000</c:v>
                </c:pt>
                <c:pt idx="21">
                  <c:v>885811000000</c:v>
                </c:pt>
                <c:pt idx="22">
                  <c:v>884233000000</c:v>
                </c:pt>
                <c:pt idx="23">
                  <c:v>926434000000</c:v>
                </c:pt>
                <c:pt idx="24">
                  <c:v>967868000000</c:v>
                </c:pt>
                <c:pt idx="25">
                  <c:v>996044000000</c:v>
                </c:pt>
                <c:pt idx="26">
                  <c:v>1038152000000</c:v>
                </c:pt>
                <c:pt idx="27">
                  <c:v>1067477000000.0001</c:v>
                </c:pt>
                <c:pt idx="28">
                  <c:v>1112770000000</c:v>
                </c:pt>
                <c:pt idx="29">
                  <c:v>1118315000000</c:v>
                </c:pt>
                <c:pt idx="30">
                  <c:v>1150980000000</c:v>
                </c:pt>
                <c:pt idx="31">
                  <c:v>1162604000000</c:v>
                </c:pt>
                <c:pt idx="32">
                  <c:v>1208453000000</c:v>
                </c:pt>
                <c:pt idx="33">
                  <c:v>1250396000000</c:v>
                </c:pt>
                <c:pt idx="34">
                  <c:v>1511244000000</c:v>
                </c:pt>
                <c:pt idx="35">
                  <c:v>1390804000000</c:v>
                </c:pt>
                <c:pt idx="36">
                  <c:v>1462710000000</c:v>
                </c:pt>
                <c:pt idx="37">
                  <c:v>1518548000000</c:v>
                </c:pt>
                <c:pt idx="38">
                  <c:v>2043465000000</c:v>
                </c:pt>
                <c:pt idx="39">
                  <c:v>1803083000000</c:v>
                </c:pt>
                <c:pt idx="40">
                  <c:v>1997319000000</c:v>
                </c:pt>
                <c:pt idx="41">
                  <c:v>1790242000000</c:v>
                </c:pt>
                <c:pt idx="42">
                  <c:v>1852463000000</c:v>
                </c:pt>
                <c:pt idx="43">
                  <c:v>1894898000000</c:v>
                </c:pt>
                <c:pt idx="44">
                  <c:v>2154245000000</c:v>
                </c:pt>
                <c:pt idx="45">
                  <c:v>1971356000000</c:v>
                </c:pt>
                <c:pt idx="46">
                  <c:v>2004432000000</c:v>
                </c:pt>
                <c:pt idx="47">
                  <c:v>1928055000000</c:v>
                </c:pt>
                <c:pt idx="48">
                  <c:v>1972174000000</c:v>
                </c:pt>
                <c:pt idx="49">
                  <c:v>2288571000000</c:v>
                </c:pt>
                <c:pt idx="50">
                  <c:v>2735628000000</c:v>
                </c:pt>
                <c:pt idx="51">
                  <c:v>2964427000000</c:v>
                </c:pt>
                <c:pt idx="52">
                  <c:v>3102227000000</c:v>
                </c:pt>
                <c:pt idx="53">
                  <c:v>3082432000000</c:v>
                </c:pt>
                <c:pt idx="54">
                  <c:v>3018198000000</c:v>
                </c:pt>
                <c:pt idx="55">
                  <c:v>2648126000000</c:v>
                </c:pt>
                <c:pt idx="56">
                  <c:v>2430423000000</c:v>
                </c:pt>
                <c:pt idx="57">
                  <c:v>2338044000000</c:v>
                </c:pt>
                <c:pt idx="58">
                  <c:v>2285399000000</c:v>
                </c:pt>
                <c:pt idx="59">
                  <c:v>2152103000000</c:v>
                </c:pt>
                <c:pt idx="60">
                  <c:v>2088099000000.0002</c:v>
                </c:pt>
                <c:pt idx="61">
                  <c:v>2038235000000</c:v>
                </c:pt>
                <c:pt idx="62">
                  <c:v>2150246999999.9998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Hoja1!$D$21:$D$84</c:f>
              <c:numCache>
                <c:formatCode>m/d/yyyy</c:formatCode>
                <c:ptCount val="64"/>
                <c:pt idx="0">
                  <c:v>36341</c:v>
                </c:pt>
                <c:pt idx="1">
                  <c:v>36433</c:v>
                </c:pt>
                <c:pt idx="2">
                  <c:v>36525</c:v>
                </c:pt>
                <c:pt idx="3">
                  <c:v>36616</c:v>
                </c:pt>
                <c:pt idx="4">
                  <c:v>36707</c:v>
                </c:pt>
                <c:pt idx="5">
                  <c:v>36799</c:v>
                </c:pt>
                <c:pt idx="6">
                  <c:v>36891</c:v>
                </c:pt>
                <c:pt idx="7">
                  <c:v>36981</c:v>
                </c:pt>
                <c:pt idx="8">
                  <c:v>37072</c:v>
                </c:pt>
                <c:pt idx="9">
                  <c:v>37164</c:v>
                </c:pt>
                <c:pt idx="10">
                  <c:v>37256</c:v>
                </c:pt>
                <c:pt idx="11">
                  <c:v>37346</c:v>
                </c:pt>
                <c:pt idx="12">
                  <c:v>37437</c:v>
                </c:pt>
                <c:pt idx="13">
                  <c:v>37529</c:v>
                </c:pt>
                <c:pt idx="14">
                  <c:v>37621</c:v>
                </c:pt>
                <c:pt idx="15">
                  <c:v>37711</c:v>
                </c:pt>
                <c:pt idx="16">
                  <c:v>37802</c:v>
                </c:pt>
                <c:pt idx="17">
                  <c:v>37894</c:v>
                </c:pt>
                <c:pt idx="18">
                  <c:v>37986</c:v>
                </c:pt>
                <c:pt idx="19">
                  <c:v>38077</c:v>
                </c:pt>
                <c:pt idx="20">
                  <c:v>38168</c:v>
                </c:pt>
                <c:pt idx="21">
                  <c:v>38260</c:v>
                </c:pt>
                <c:pt idx="22">
                  <c:v>38352</c:v>
                </c:pt>
                <c:pt idx="23">
                  <c:v>38442</c:v>
                </c:pt>
                <c:pt idx="24">
                  <c:v>38533</c:v>
                </c:pt>
                <c:pt idx="25">
                  <c:v>38625</c:v>
                </c:pt>
                <c:pt idx="26">
                  <c:v>38717</c:v>
                </c:pt>
                <c:pt idx="27">
                  <c:v>38807</c:v>
                </c:pt>
                <c:pt idx="28">
                  <c:v>38898</c:v>
                </c:pt>
                <c:pt idx="29">
                  <c:v>38990</c:v>
                </c:pt>
                <c:pt idx="30">
                  <c:v>39082</c:v>
                </c:pt>
                <c:pt idx="31">
                  <c:v>39172</c:v>
                </c:pt>
                <c:pt idx="32">
                  <c:v>39263</c:v>
                </c:pt>
                <c:pt idx="33">
                  <c:v>39355</c:v>
                </c:pt>
                <c:pt idx="34">
                  <c:v>39447</c:v>
                </c:pt>
                <c:pt idx="35">
                  <c:v>39538</c:v>
                </c:pt>
                <c:pt idx="36">
                  <c:v>39629</c:v>
                </c:pt>
                <c:pt idx="37">
                  <c:v>39721</c:v>
                </c:pt>
                <c:pt idx="38">
                  <c:v>39813</c:v>
                </c:pt>
                <c:pt idx="39">
                  <c:v>39903</c:v>
                </c:pt>
                <c:pt idx="40">
                  <c:v>39994</c:v>
                </c:pt>
                <c:pt idx="41">
                  <c:v>40086</c:v>
                </c:pt>
                <c:pt idx="42">
                  <c:v>40178</c:v>
                </c:pt>
                <c:pt idx="43">
                  <c:v>40268</c:v>
                </c:pt>
                <c:pt idx="44">
                  <c:v>40359</c:v>
                </c:pt>
                <c:pt idx="45">
                  <c:v>40451</c:v>
                </c:pt>
                <c:pt idx="46">
                  <c:v>40543</c:v>
                </c:pt>
                <c:pt idx="47">
                  <c:v>40633</c:v>
                </c:pt>
                <c:pt idx="48">
                  <c:v>40724</c:v>
                </c:pt>
                <c:pt idx="49">
                  <c:v>40816</c:v>
                </c:pt>
                <c:pt idx="50">
                  <c:v>40908</c:v>
                </c:pt>
                <c:pt idx="51">
                  <c:v>40999</c:v>
                </c:pt>
                <c:pt idx="52">
                  <c:v>41090</c:v>
                </c:pt>
                <c:pt idx="53">
                  <c:v>41182</c:v>
                </c:pt>
                <c:pt idx="54">
                  <c:v>41274</c:v>
                </c:pt>
                <c:pt idx="55">
                  <c:v>41364</c:v>
                </c:pt>
                <c:pt idx="56">
                  <c:v>41455</c:v>
                </c:pt>
                <c:pt idx="57">
                  <c:v>41547</c:v>
                </c:pt>
                <c:pt idx="58">
                  <c:v>41639</c:v>
                </c:pt>
                <c:pt idx="59">
                  <c:v>41729</c:v>
                </c:pt>
                <c:pt idx="60">
                  <c:v>41820</c:v>
                </c:pt>
                <c:pt idx="61">
                  <c:v>41912</c:v>
                </c:pt>
                <c:pt idx="62">
                  <c:v>42004</c:v>
                </c:pt>
                <c:pt idx="63">
                  <c:v>42094</c:v>
                </c:pt>
              </c:numCache>
            </c:numRef>
          </c:cat>
          <c:val>
            <c:numRef>
              <c:f>Hoja1!$F$21:$F$84</c:f>
              <c:numCache>
                <c:formatCode>General</c:formatCode>
                <c:ptCount val="64"/>
                <c:pt idx="0">
                  <c:v>1653666600000</c:v>
                </c:pt>
                <c:pt idx="1">
                  <c:v>1676285900000</c:v>
                </c:pt>
                <c:pt idx="2">
                  <c:v>1702586500000</c:v>
                </c:pt>
                <c:pt idx="3">
                  <c:v>1727496800000</c:v>
                </c:pt>
                <c:pt idx="4">
                  <c:v>1749686500000</c:v>
                </c:pt>
                <c:pt idx="5">
                  <c:v>1769080000000</c:v>
                </c:pt>
                <c:pt idx="6">
                  <c:v>1789278200000</c:v>
                </c:pt>
                <c:pt idx="7">
                  <c:v>1819450200000</c:v>
                </c:pt>
                <c:pt idx="8">
                  <c:v>1833336400000</c:v>
                </c:pt>
                <c:pt idx="9">
                  <c:v>1846017100000</c:v>
                </c:pt>
                <c:pt idx="10">
                  <c:v>1861658300000</c:v>
                </c:pt>
                <c:pt idx="11">
                  <c:v>1878942700000</c:v>
                </c:pt>
                <c:pt idx="12">
                  <c:v>1893567700000</c:v>
                </c:pt>
                <c:pt idx="13">
                  <c:v>1914928000000</c:v>
                </c:pt>
                <c:pt idx="14">
                  <c:v>1927026300000</c:v>
                </c:pt>
                <c:pt idx="15">
                  <c:v>1933638200000</c:v>
                </c:pt>
                <c:pt idx="16">
                  <c:v>1943579100000</c:v>
                </c:pt>
                <c:pt idx="17">
                  <c:v>1970293600000</c:v>
                </c:pt>
                <c:pt idx="18">
                  <c:v>1987942900000</c:v>
                </c:pt>
                <c:pt idx="19">
                  <c:v>2009051600000</c:v>
                </c:pt>
                <c:pt idx="20">
                  <c:v>2031031100000</c:v>
                </c:pt>
                <c:pt idx="21">
                  <c:v>2046509900000</c:v>
                </c:pt>
                <c:pt idx="22">
                  <c:v>2065380000000</c:v>
                </c:pt>
                <c:pt idx="23">
                  <c:v>2077680100000</c:v>
                </c:pt>
                <c:pt idx="24">
                  <c:v>2101230799999.9998</c:v>
                </c:pt>
                <c:pt idx="25">
                  <c:v>2124415100000</c:v>
                </c:pt>
                <c:pt idx="26">
                  <c:v>2152750000000</c:v>
                </c:pt>
                <c:pt idx="27">
                  <c:v>2178888500000</c:v>
                </c:pt>
                <c:pt idx="28">
                  <c:v>2214390500000</c:v>
                </c:pt>
                <c:pt idx="29">
                  <c:v>2240048200000</c:v>
                </c:pt>
                <c:pt idx="30">
                  <c:v>2275554800000</c:v>
                </c:pt>
                <c:pt idx="31">
                  <c:v>2313328200000</c:v>
                </c:pt>
                <c:pt idx="32">
                  <c:v>2338778700000</c:v>
                </c:pt>
                <c:pt idx="33">
                  <c:v>2361924700000</c:v>
                </c:pt>
                <c:pt idx="34">
                  <c:v>2391659900000</c:v>
                </c:pt>
                <c:pt idx="35">
                  <c:v>2413670300000</c:v>
                </c:pt>
                <c:pt idx="36">
                  <c:v>2419542500000</c:v>
                </c:pt>
                <c:pt idx="37">
                  <c:v>2412523700000</c:v>
                </c:pt>
                <c:pt idx="38">
                  <c:v>2382301900000</c:v>
                </c:pt>
                <c:pt idx="39">
                  <c:v>2316321800000</c:v>
                </c:pt>
                <c:pt idx="40">
                  <c:v>2310659200000</c:v>
                </c:pt>
                <c:pt idx="41">
                  <c:v>2320792700000</c:v>
                </c:pt>
                <c:pt idx="42">
                  <c:v>2338449700000</c:v>
                </c:pt>
                <c:pt idx="43">
                  <c:v>2347775800000</c:v>
                </c:pt>
                <c:pt idx="44">
                  <c:v>2377450500000</c:v>
                </c:pt>
                <c:pt idx="45">
                  <c:v>2396471100000</c:v>
                </c:pt>
                <c:pt idx="46">
                  <c:v>2415133200000</c:v>
                </c:pt>
                <c:pt idx="47">
                  <c:v>2439066200000</c:v>
                </c:pt>
                <c:pt idx="48">
                  <c:v>2445770500000</c:v>
                </c:pt>
                <c:pt idx="49">
                  <c:v>2454762600000</c:v>
                </c:pt>
                <c:pt idx="50">
                  <c:v>2455373100000</c:v>
                </c:pt>
                <c:pt idx="51">
                  <c:v>2458309300000</c:v>
                </c:pt>
                <c:pt idx="52">
                  <c:v>2458129900000</c:v>
                </c:pt>
                <c:pt idx="53">
                  <c:v>2461057900000</c:v>
                </c:pt>
                <c:pt idx="54">
                  <c:v>2459064900000</c:v>
                </c:pt>
                <c:pt idx="55">
                  <c:v>2460970800000</c:v>
                </c:pt>
                <c:pt idx="56">
                  <c:v>2480893000000</c:v>
                </c:pt>
                <c:pt idx="57">
                  <c:v>2491790900000</c:v>
                </c:pt>
                <c:pt idx="58">
                  <c:v>2503040500000</c:v>
                </c:pt>
                <c:pt idx="59">
                  <c:v>2518611600000</c:v>
                </c:pt>
                <c:pt idx="60">
                  <c:v>2525895500000</c:v>
                </c:pt>
                <c:pt idx="61">
                  <c:v>2542864700000</c:v>
                </c:pt>
                <c:pt idx="62">
                  <c:v>2563127400000</c:v>
                </c:pt>
                <c:pt idx="63">
                  <c:v>2590362200000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971392"/>
        <c:axId val="308972928"/>
      </c:barChart>
      <c:lineChart>
        <c:grouping val="standard"/>
        <c:varyColors val="0"/>
        <c:ser>
          <c:idx val="2"/>
          <c:order val="2"/>
          <c:spPr>
            <a:ln w="22225"/>
          </c:spPr>
          <c:marker>
            <c:symbol val="none"/>
          </c:marker>
          <c:val>
            <c:numRef>
              <c:f>Hoja1!$G$21:$G$82</c:f>
              <c:numCache>
                <c:formatCode>0%</c:formatCode>
                <c:ptCount val="62"/>
                <c:pt idx="0">
                  <c:v>0.42066762429621546</c:v>
                </c:pt>
                <c:pt idx="1">
                  <c:v>0.43465139210441367</c:v>
                </c:pt>
                <c:pt idx="2">
                  <c:v>0.47174813144589128</c:v>
                </c:pt>
                <c:pt idx="3">
                  <c:v>0.44829084488029153</c:v>
                </c:pt>
                <c:pt idx="4">
                  <c:v>0.46435061366707692</c:v>
                </c:pt>
                <c:pt idx="5">
                  <c:v>0.4670845863386619</c:v>
                </c:pt>
                <c:pt idx="6">
                  <c:v>0.46670495398647344</c:v>
                </c:pt>
                <c:pt idx="7">
                  <c:v>0.46605232723599688</c:v>
                </c:pt>
                <c:pt idx="8">
                  <c:v>0.4705993946337399</c:v>
                </c:pt>
                <c:pt idx="9">
                  <c:v>0.44277162979692875</c:v>
                </c:pt>
                <c:pt idx="10">
                  <c:v>0.43760017614403246</c:v>
                </c:pt>
                <c:pt idx="11">
                  <c:v>0.43370188989797293</c:v>
                </c:pt>
                <c:pt idx="12">
                  <c:v>0.41236708885560308</c:v>
                </c:pt>
                <c:pt idx="13">
                  <c:v>0.40357757576263964</c:v>
                </c:pt>
                <c:pt idx="14">
                  <c:v>0.43204288389836715</c:v>
                </c:pt>
                <c:pt idx="15">
                  <c:v>0.41304210891158438</c:v>
                </c:pt>
                <c:pt idx="16">
                  <c:v>0.41859268809795291</c:v>
                </c:pt>
                <c:pt idx="17">
                  <c:v>0.42087077783737409</c:v>
                </c:pt>
                <c:pt idx="18">
                  <c:v>0.42011116114049352</c:v>
                </c:pt>
                <c:pt idx="19">
                  <c:v>0.41330396889756343</c:v>
                </c:pt>
                <c:pt idx="20">
                  <c:v>0.4410754714686545</c:v>
                </c:pt>
                <c:pt idx="21">
                  <c:v>0.43283983136363036</c:v>
                </c:pt>
                <c:pt idx="22">
                  <c:v>0.42812121740309289</c:v>
                </c:pt>
                <c:pt idx="23">
                  <c:v>0.44589828819171923</c:v>
                </c:pt>
                <c:pt idx="24">
                  <c:v>0.46061955688066258</c:v>
                </c:pt>
                <c:pt idx="25">
                  <c:v>0.4688556393710438</c:v>
                </c:pt>
                <c:pt idx="26">
                  <c:v>0.48224457089768902</c:v>
                </c:pt>
                <c:pt idx="27">
                  <c:v>0.48991813945504792</c:v>
                </c:pt>
                <c:pt idx="28">
                  <c:v>0.5025175098971929</c:v>
                </c:pt>
                <c:pt idx="29">
                  <c:v>0.49923702534615105</c:v>
                </c:pt>
                <c:pt idx="30">
                  <c:v>0.50580192575454563</c:v>
                </c:pt>
                <c:pt idx="31">
                  <c:v>0.50256768581302036</c:v>
                </c:pt>
                <c:pt idx="32">
                  <c:v>0.51670258498591592</c:v>
                </c:pt>
                <c:pt idx="33">
                  <c:v>0.52939706333567704</c:v>
                </c:pt>
                <c:pt idx="34">
                  <c:v>0.63188081215059044</c:v>
                </c:pt>
                <c:pt idx="35">
                  <c:v>0.57621954415232268</c:v>
                </c:pt>
                <c:pt idx="36">
                  <c:v>0.60453990785448075</c:v>
                </c:pt>
                <c:pt idx="37">
                  <c:v>0.62944376463534846</c:v>
                </c:pt>
                <c:pt idx="38">
                  <c:v>0.8577691181793542</c:v>
                </c:pt>
                <c:pt idx="39">
                  <c:v>0.77842508756771189</c:v>
                </c:pt>
                <c:pt idx="40">
                  <c:v>0.86439358950034695</c:v>
                </c:pt>
                <c:pt idx="41">
                  <c:v>0.77139246430756181</c:v>
                </c:pt>
                <c:pt idx="42">
                  <c:v>0.79217568802099958</c:v>
                </c:pt>
                <c:pt idx="43">
                  <c:v>0.80710347214584965</c:v>
                </c:pt>
                <c:pt idx="44">
                  <c:v>0.90611560577181316</c:v>
                </c:pt>
                <c:pt idx="45">
                  <c:v>0.82260787538810709</c:v>
                </c:pt>
                <c:pt idx="46">
                  <c:v>0.82994677063774369</c:v>
                </c:pt>
                <c:pt idx="47">
                  <c:v>0.79048899943757167</c:v>
                </c:pt>
                <c:pt idx="48">
                  <c:v>0.80636102201739701</c:v>
                </c:pt>
                <c:pt idx="49">
                  <c:v>0.93229830045479756</c:v>
                </c:pt>
                <c:pt idx="50">
                  <c:v>1.1141394356727294</c:v>
                </c:pt>
                <c:pt idx="51">
                  <c:v>1.2058803991832923</c:v>
                </c:pt>
                <c:pt idx="52">
                  <c:v>1.2620272834238744</c:v>
                </c:pt>
                <c:pt idx="53">
                  <c:v>1.2524825198139387</c:v>
                </c:pt>
                <c:pt idx="54">
                  <c:v>1.2273763087749332</c:v>
                </c:pt>
                <c:pt idx="55">
                  <c:v>1.076049337927943</c:v>
                </c:pt>
                <c:pt idx="56">
                  <c:v>0.97965651884220717</c:v>
                </c:pt>
                <c:pt idx="57">
                  <c:v>0.93829863492960019</c:v>
                </c:pt>
                <c:pt idx="58">
                  <c:v>0.91304914962422701</c:v>
                </c:pt>
                <c:pt idx="59">
                  <c:v>0.85447990472210955</c:v>
                </c:pt>
                <c:pt idx="60">
                  <c:v>0.82667671722761304</c:v>
                </c:pt>
                <c:pt idx="61">
                  <c:v>0.80155070775098647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80352"/>
        <c:axId val="308978816"/>
      </c:lineChart>
      <c:dateAx>
        <c:axId val="30897139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08972928"/>
        <c:crosses val="autoZero"/>
        <c:auto val="1"/>
        <c:lblOffset val="100"/>
        <c:baseTimeUnit val="months"/>
      </c:dateAx>
      <c:valAx>
        <c:axId val="308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971392"/>
        <c:crosses val="autoZero"/>
        <c:crossBetween val="between"/>
      </c:valAx>
      <c:valAx>
        <c:axId val="3089788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308980352"/>
        <c:crosses val="max"/>
        <c:crossBetween val="between"/>
      </c:valAx>
      <c:catAx>
        <c:axId val="308980352"/>
        <c:scaling>
          <c:orientation val="minMax"/>
        </c:scaling>
        <c:delete val="1"/>
        <c:axPos val="b"/>
        <c:majorTickMark val="out"/>
        <c:minorTickMark val="none"/>
        <c:tickLblPos val="none"/>
        <c:crossAx val="30897881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2220311980654"/>
          <c:y val="5.7155851662806317E-2"/>
          <c:w val="0.73158179463374962"/>
          <c:h val="0.67920051660209257"/>
        </c:manualLayout>
      </c:layout>
      <c:lineChart>
        <c:grouping val="standard"/>
        <c:varyColors val="0"/>
        <c:ser>
          <c:idx val="2"/>
          <c:order val="0"/>
          <c:spPr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Hoja1!$D$21:$D$83</c:f>
              <c:numCache>
                <c:formatCode>m/d/yyyy</c:formatCode>
                <c:ptCount val="63"/>
                <c:pt idx="0">
                  <c:v>36341</c:v>
                </c:pt>
                <c:pt idx="1">
                  <c:v>36433</c:v>
                </c:pt>
                <c:pt idx="2">
                  <c:v>36525</c:v>
                </c:pt>
                <c:pt idx="3">
                  <c:v>36616</c:v>
                </c:pt>
                <c:pt idx="4">
                  <c:v>36707</c:v>
                </c:pt>
                <c:pt idx="5">
                  <c:v>36799</c:v>
                </c:pt>
                <c:pt idx="6">
                  <c:v>36891</c:v>
                </c:pt>
                <c:pt idx="7">
                  <c:v>36981</c:v>
                </c:pt>
                <c:pt idx="8">
                  <c:v>37072</c:v>
                </c:pt>
                <c:pt idx="9">
                  <c:v>37164</c:v>
                </c:pt>
                <c:pt idx="10">
                  <c:v>37256</c:v>
                </c:pt>
                <c:pt idx="11">
                  <c:v>37346</c:v>
                </c:pt>
                <c:pt idx="12">
                  <c:v>37437</c:v>
                </c:pt>
                <c:pt idx="13">
                  <c:v>37529</c:v>
                </c:pt>
                <c:pt idx="14">
                  <c:v>37621</c:v>
                </c:pt>
                <c:pt idx="15">
                  <c:v>37711</c:v>
                </c:pt>
                <c:pt idx="16">
                  <c:v>37802</c:v>
                </c:pt>
                <c:pt idx="17">
                  <c:v>37894</c:v>
                </c:pt>
                <c:pt idx="18">
                  <c:v>37986</c:v>
                </c:pt>
                <c:pt idx="19">
                  <c:v>38077</c:v>
                </c:pt>
                <c:pt idx="20">
                  <c:v>38168</c:v>
                </c:pt>
                <c:pt idx="21">
                  <c:v>38260</c:v>
                </c:pt>
                <c:pt idx="22">
                  <c:v>38352</c:v>
                </c:pt>
                <c:pt idx="23">
                  <c:v>38442</c:v>
                </c:pt>
                <c:pt idx="24">
                  <c:v>38533</c:v>
                </c:pt>
                <c:pt idx="25">
                  <c:v>38625</c:v>
                </c:pt>
                <c:pt idx="26">
                  <c:v>38717</c:v>
                </c:pt>
                <c:pt idx="27">
                  <c:v>38807</c:v>
                </c:pt>
                <c:pt idx="28">
                  <c:v>38898</c:v>
                </c:pt>
                <c:pt idx="29">
                  <c:v>38990</c:v>
                </c:pt>
                <c:pt idx="30">
                  <c:v>39082</c:v>
                </c:pt>
                <c:pt idx="31">
                  <c:v>39172</c:v>
                </c:pt>
                <c:pt idx="32">
                  <c:v>39263</c:v>
                </c:pt>
                <c:pt idx="33">
                  <c:v>39355</c:v>
                </c:pt>
                <c:pt idx="34">
                  <c:v>39447</c:v>
                </c:pt>
                <c:pt idx="35">
                  <c:v>39538</c:v>
                </c:pt>
                <c:pt idx="36">
                  <c:v>39629</c:v>
                </c:pt>
                <c:pt idx="37">
                  <c:v>39721</c:v>
                </c:pt>
                <c:pt idx="38">
                  <c:v>39813</c:v>
                </c:pt>
                <c:pt idx="39">
                  <c:v>39903</c:v>
                </c:pt>
                <c:pt idx="40">
                  <c:v>39994</c:v>
                </c:pt>
                <c:pt idx="41">
                  <c:v>40086</c:v>
                </c:pt>
                <c:pt idx="42">
                  <c:v>40178</c:v>
                </c:pt>
                <c:pt idx="43">
                  <c:v>40268</c:v>
                </c:pt>
                <c:pt idx="44">
                  <c:v>40359</c:v>
                </c:pt>
                <c:pt idx="45">
                  <c:v>40451</c:v>
                </c:pt>
                <c:pt idx="46">
                  <c:v>40543</c:v>
                </c:pt>
                <c:pt idx="47">
                  <c:v>40633</c:v>
                </c:pt>
                <c:pt idx="48">
                  <c:v>40724</c:v>
                </c:pt>
                <c:pt idx="49">
                  <c:v>40816</c:v>
                </c:pt>
                <c:pt idx="50">
                  <c:v>40908</c:v>
                </c:pt>
                <c:pt idx="51">
                  <c:v>40999</c:v>
                </c:pt>
                <c:pt idx="52">
                  <c:v>41090</c:v>
                </c:pt>
                <c:pt idx="53">
                  <c:v>41182</c:v>
                </c:pt>
                <c:pt idx="54">
                  <c:v>41274</c:v>
                </c:pt>
                <c:pt idx="55">
                  <c:v>41364</c:v>
                </c:pt>
                <c:pt idx="56">
                  <c:v>41455</c:v>
                </c:pt>
                <c:pt idx="57">
                  <c:v>41547</c:v>
                </c:pt>
                <c:pt idx="58">
                  <c:v>41639</c:v>
                </c:pt>
                <c:pt idx="59">
                  <c:v>41729</c:v>
                </c:pt>
                <c:pt idx="60">
                  <c:v>41820</c:v>
                </c:pt>
                <c:pt idx="61">
                  <c:v>41912</c:v>
                </c:pt>
                <c:pt idx="62">
                  <c:v>42004</c:v>
                </c:pt>
              </c:numCache>
            </c:numRef>
          </c:cat>
          <c:val>
            <c:numRef>
              <c:f>Hoja1!$G$21:$G$82</c:f>
              <c:numCache>
                <c:formatCode>0%</c:formatCode>
                <c:ptCount val="62"/>
                <c:pt idx="0">
                  <c:v>0.42066762429621546</c:v>
                </c:pt>
                <c:pt idx="1">
                  <c:v>0.43465139210441367</c:v>
                </c:pt>
                <c:pt idx="2">
                  <c:v>0.47174813144589128</c:v>
                </c:pt>
                <c:pt idx="3">
                  <c:v>0.44829084488029153</c:v>
                </c:pt>
                <c:pt idx="4">
                  <c:v>0.46435061366707692</c:v>
                </c:pt>
                <c:pt idx="5">
                  <c:v>0.4670845863386619</c:v>
                </c:pt>
                <c:pt idx="6">
                  <c:v>0.46670495398647344</c:v>
                </c:pt>
                <c:pt idx="7">
                  <c:v>0.46605232723599688</c:v>
                </c:pt>
                <c:pt idx="8">
                  <c:v>0.4705993946337399</c:v>
                </c:pt>
                <c:pt idx="9">
                  <c:v>0.44277162979692875</c:v>
                </c:pt>
                <c:pt idx="10">
                  <c:v>0.43760017614403246</c:v>
                </c:pt>
                <c:pt idx="11">
                  <c:v>0.43370188989797293</c:v>
                </c:pt>
                <c:pt idx="12">
                  <c:v>0.41236708885560308</c:v>
                </c:pt>
                <c:pt idx="13">
                  <c:v>0.40357757576263964</c:v>
                </c:pt>
                <c:pt idx="14">
                  <c:v>0.43204288389836715</c:v>
                </c:pt>
                <c:pt idx="15">
                  <c:v>0.41304210891158438</c:v>
                </c:pt>
                <c:pt idx="16">
                  <c:v>0.41859268809795291</c:v>
                </c:pt>
                <c:pt idx="17">
                  <c:v>0.42087077783737409</c:v>
                </c:pt>
                <c:pt idx="18">
                  <c:v>0.42011116114049352</c:v>
                </c:pt>
                <c:pt idx="19">
                  <c:v>0.41330396889756343</c:v>
                </c:pt>
                <c:pt idx="20">
                  <c:v>0.4410754714686545</c:v>
                </c:pt>
                <c:pt idx="21">
                  <c:v>0.43283983136363036</c:v>
                </c:pt>
                <c:pt idx="22">
                  <c:v>0.42812121740309289</c:v>
                </c:pt>
                <c:pt idx="23">
                  <c:v>0.44589828819171923</c:v>
                </c:pt>
                <c:pt idx="24">
                  <c:v>0.46061955688066258</c:v>
                </c:pt>
                <c:pt idx="25">
                  <c:v>0.4688556393710438</c:v>
                </c:pt>
                <c:pt idx="26">
                  <c:v>0.48224457089768902</c:v>
                </c:pt>
                <c:pt idx="27">
                  <c:v>0.48991813945504792</c:v>
                </c:pt>
                <c:pt idx="28">
                  <c:v>0.5025175098971929</c:v>
                </c:pt>
                <c:pt idx="29">
                  <c:v>0.49923702534615105</c:v>
                </c:pt>
                <c:pt idx="30">
                  <c:v>0.50580192575454563</c:v>
                </c:pt>
                <c:pt idx="31">
                  <c:v>0.50256768581302036</c:v>
                </c:pt>
                <c:pt idx="32">
                  <c:v>0.51670258498591592</c:v>
                </c:pt>
                <c:pt idx="33">
                  <c:v>0.52939706333567704</c:v>
                </c:pt>
                <c:pt idx="34">
                  <c:v>0.63188081215059044</c:v>
                </c:pt>
                <c:pt idx="35">
                  <c:v>0.57621954415232268</c:v>
                </c:pt>
                <c:pt idx="36">
                  <c:v>0.60453990785448075</c:v>
                </c:pt>
                <c:pt idx="37">
                  <c:v>0.62944376463534846</c:v>
                </c:pt>
                <c:pt idx="38">
                  <c:v>0.8577691181793542</c:v>
                </c:pt>
                <c:pt idx="39">
                  <c:v>0.77842508756771189</c:v>
                </c:pt>
                <c:pt idx="40">
                  <c:v>0.86439358950034695</c:v>
                </c:pt>
                <c:pt idx="41">
                  <c:v>0.77139246430756181</c:v>
                </c:pt>
                <c:pt idx="42">
                  <c:v>0.79217568802099958</c:v>
                </c:pt>
                <c:pt idx="43">
                  <c:v>0.80710347214584965</c:v>
                </c:pt>
                <c:pt idx="44">
                  <c:v>0.90611560577181316</c:v>
                </c:pt>
                <c:pt idx="45">
                  <c:v>0.82260787538810709</c:v>
                </c:pt>
                <c:pt idx="46">
                  <c:v>0.82994677063774369</c:v>
                </c:pt>
                <c:pt idx="47">
                  <c:v>0.79048899943757167</c:v>
                </c:pt>
                <c:pt idx="48">
                  <c:v>0.80636102201739701</c:v>
                </c:pt>
                <c:pt idx="49">
                  <c:v>0.93229830045479756</c:v>
                </c:pt>
                <c:pt idx="50">
                  <c:v>1.1141394356727294</c:v>
                </c:pt>
                <c:pt idx="51">
                  <c:v>1.2058803991832923</c:v>
                </c:pt>
                <c:pt idx="52">
                  <c:v>1.2620272834238744</c:v>
                </c:pt>
                <c:pt idx="53">
                  <c:v>1.2524825198139387</c:v>
                </c:pt>
                <c:pt idx="54">
                  <c:v>1.2273763087749332</c:v>
                </c:pt>
                <c:pt idx="55">
                  <c:v>1.076049337927943</c:v>
                </c:pt>
                <c:pt idx="56">
                  <c:v>0.97965651884220717</c:v>
                </c:pt>
                <c:pt idx="57">
                  <c:v>0.93829863492960019</c:v>
                </c:pt>
                <c:pt idx="58">
                  <c:v>0.91304914962422701</c:v>
                </c:pt>
                <c:pt idx="59">
                  <c:v>0.85447990472210955</c:v>
                </c:pt>
                <c:pt idx="60">
                  <c:v>0.82667671722761304</c:v>
                </c:pt>
                <c:pt idx="61">
                  <c:v>0.80155070775098647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56480"/>
        <c:axId val="308758016"/>
      </c:lineChart>
      <c:lineChart>
        <c:grouping val="standard"/>
        <c:varyColors val="0"/>
        <c:ser>
          <c:idx val="0"/>
          <c:order val="1"/>
          <c:spPr>
            <a:ln w="22225">
              <a:solidFill>
                <a:schemeClr val="tx2"/>
              </a:solidFill>
            </a:ln>
          </c:spPr>
          <c:marker>
            <c:symbol val="none"/>
          </c:marker>
          <c:val>
            <c:numRef>
              <c:f>Hoja1!$O$21:$O$82</c:f>
              <c:numCache>
                <c:formatCode>0.000%</c:formatCode>
                <c:ptCount val="62"/>
                <c:pt idx="0">
                  <c:v>5.8592026786648529E-2</c:v>
                </c:pt>
                <c:pt idx="1">
                  <c:v>5.8476056135004069E-2</c:v>
                </c:pt>
                <c:pt idx="2">
                  <c:v>6.7388601767058562E-2</c:v>
                </c:pt>
                <c:pt idx="3">
                  <c:v>5.7766324394377427E-2</c:v>
                </c:pt>
                <c:pt idx="4">
                  <c:v>5.735958281038693E-2</c:v>
                </c:pt>
                <c:pt idx="5">
                  <c:v>5.6300133238071329E-2</c:v>
                </c:pt>
                <c:pt idx="6">
                  <c:v>5.917744907995378E-2</c:v>
                </c:pt>
                <c:pt idx="7">
                  <c:v>5.6909431771680896E-2</c:v>
                </c:pt>
                <c:pt idx="8">
                  <c:v>5.7704824033689275E-2</c:v>
                </c:pt>
                <c:pt idx="9">
                  <c:v>5.9995112552281592E-2</c:v>
                </c:pt>
                <c:pt idx="10">
                  <c:v>6.1949950006074027E-2</c:v>
                </c:pt>
                <c:pt idx="11">
                  <c:v>6.0833271800930372E-2</c:v>
                </c:pt>
                <c:pt idx="12">
                  <c:v>6.2841570033288219E-2</c:v>
                </c:pt>
                <c:pt idx="13">
                  <c:v>6.1753359125132509E-2</c:v>
                </c:pt>
                <c:pt idx="14">
                  <c:v>6.6025684900664641E-2</c:v>
                </c:pt>
                <c:pt idx="15">
                  <c:v>6.4669949510690022E-2</c:v>
                </c:pt>
                <c:pt idx="16">
                  <c:v>6.5542666678392716E-2</c:v>
                </c:pt>
                <c:pt idx="17">
                  <c:v>6.3854418456615422E-2</c:v>
                </c:pt>
                <c:pt idx="18">
                  <c:v>6.5414917744228557E-2</c:v>
                </c:pt>
                <c:pt idx="19">
                  <c:v>6.3540005338493882E-2</c:v>
                </c:pt>
                <c:pt idx="20">
                  <c:v>6.4061684207069799E-2</c:v>
                </c:pt>
                <c:pt idx="21">
                  <c:v>6.3666647800318568E-2</c:v>
                </c:pt>
                <c:pt idx="22">
                  <c:v>6.4635334575154038E-2</c:v>
                </c:pt>
                <c:pt idx="23">
                  <c:v>6.3095514956647961E-2</c:v>
                </c:pt>
                <c:pt idx="24">
                  <c:v>6.2506686398285813E-2</c:v>
                </c:pt>
                <c:pt idx="25">
                  <c:v>6.2455510624441518E-2</c:v>
                </c:pt>
                <c:pt idx="26">
                  <c:v>6.3438527530340169E-2</c:v>
                </c:pt>
                <c:pt idx="27">
                  <c:v>6.1150349112382686E-2</c:v>
                </c:pt>
                <c:pt idx="28">
                  <c:v>6.1281975101088425E-2</c:v>
                </c:pt>
                <c:pt idx="29">
                  <c:v>6.1187978574253156E-2</c:v>
                </c:pt>
                <c:pt idx="30">
                  <c:v>6.1932121935960871E-2</c:v>
                </c:pt>
                <c:pt idx="31">
                  <c:v>6.117078380125341E-2</c:v>
                </c:pt>
                <c:pt idx="32">
                  <c:v>6.0042364948725238E-2</c:v>
                </c:pt>
                <c:pt idx="33">
                  <c:v>6.1131732293732886E-2</c:v>
                </c:pt>
                <c:pt idx="34">
                  <c:v>6.0683676874153061E-2</c:v>
                </c:pt>
                <c:pt idx="35">
                  <c:v>6.0977134520465763E-2</c:v>
                </c:pt>
                <c:pt idx="36">
                  <c:v>6.0298116519273609E-2</c:v>
                </c:pt>
                <c:pt idx="37">
                  <c:v>8.1674796200229063E-2</c:v>
                </c:pt>
                <c:pt idx="38">
                  <c:v>0.15394291369700136</c:v>
                </c:pt>
                <c:pt idx="39">
                  <c:v>0.14403930783723468</c:v>
                </c:pt>
                <c:pt idx="40">
                  <c:v>0.14126718919974338</c:v>
                </c:pt>
                <c:pt idx="41">
                  <c:v>0.14886590054296062</c:v>
                </c:pt>
                <c:pt idx="42">
                  <c:v>0.15338681220608932</c:v>
                </c:pt>
                <c:pt idx="43">
                  <c:v>0.15715450477144083</c:v>
                </c:pt>
                <c:pt idx="44">
                  <c:v>0.15655608989428152</c:v>
                </c:pt>
                <c:pt idx="45">
                  <c:v>0.15266481600775683</c:v>
                </c:pt>
                <c:pt idx="46">
                  <c:v>0.15893908156163411</c:v>
                </c:pt>
                <c:pt idx="47">
                  <c:v>0.17210573288534228</c:v>
                </c:pt>
                <c:pt idx="48">
                  <c:v>0.18533254855797529</c:v>
                </c:pt>
                <c:pt idx="49">
                  <c:v>0.18290945717933418</c:v>
                </c:pt>
                <c:pt idx="50">
                  <c:v>0.18537468404148164</c:v>
                </c:pt>
                <c:pt idx="51">
                  <c:v>0.18018142094291312</c:v>
                </c:pt>
                <c:pt idx="52">
                  <c:v>0.17762205447248774</c:v>
                </c:pt>
                <c:pt idx="53">
                  <c:v>0.17282377880070743</c:v>
                </c:pt>
                <c:pt idx="54">
                  <c:v>0.17839151270455841</c:v>
                </c:pt>
                <c:pt idx="55">
                  <c:v>0.19436590310402174</c:v>
                </c:pt>
                <c:pt idx="56">
                  <c:v>0.21030094187916376</c:v>
                </c:pt>
                <c:pt idx="57">
                  <c:v>0.22293576447970959</c:v>
                </c:pt>
                <c:pt idx="58">
                  <c:v>0.23721168948052632</c:v>
                </c:pt>
                <c:pt idx="59">
                  <c:v>0.24827731832812536</c:v>
                </c:pt>
                <c:pt idx="60">
                  <c:v>0.25271601795714355</c:v>
                </c:pt>
                <c:pt idx="61">
                  <c:v>0.25379637323983739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70304"/>
        <c:axId val="308759936"/>
      </c:lineChart>
      <c:dateAx>
        <c:axId val="30875648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08758016"/>
        <c:crosses val="autoZero"/>
        <c:auto val="1"/>
        <c:lblOffset val="100"/>
        <c:baseTimeUnit val="months"/>
      </c:dateAx>
      <c:valAx>
        <c:axId val="30875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 PIB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08756480"/>
        <c:crosses val="autoZero"/>
        <c:crossBetween val="between"/>
      </c:valAx>
      <c:valAx>
        <c:axId val="3087599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 PIB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08770304"/>
        <c:crosses val="max"/>
        <c:crossBetween val="between"/>
      </c:valAx>
      <c:catAx>
        <c:axId val="308770304"/>
        <c:scaling>
          <c:orientation val="minMax"/>
        </c:scaling>
        <c:delete val="1"/>
        <c:axPos val="b"/>
        <c:majorTickMark val="out"/>
        <c:minorTickMark val="none"/>
        <c:tickLblPos val="none"/>
        <c:crossAx val="3087599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989421082190076"/>
          <c:y val="0.93077823605382792"/>
          <c:w val="0.69514584694380566"/>
          <c:h val="6.922176394617342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'Hoja1 (2)'!$D$21:$D$84</c:f>
              <c:numCache>
                <c:formatCode>m/d/yyyy</c:formatCode>
                <c:ptCount val="64"/>
                <c:pt idx="0">
                  <c:v>36889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38716</c:v>
                </c:pt>
                <c:pt idx="6">
                  <c:v>39080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40907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42734</c:v>
                </c:pt>
              </c:numCache>
            </c:numRef>
          </c:cat>
          <c:val>
            <c:numRef>
              <c:f>'Hoja1 (2)'!$C$21:$C$83</c:f>
              <c:numCache>
                <c:formatCode>General</c:formatCode>
                <c:ptCount val="63"/>
                <c:pt idx="0">
                  <c:v>695644000000</c:v>
                </c:pt>
                <c:pt idx="1">
                  <c:v>728600000000</c:v>
                </c:pt>
                <c:pt idx="2">
                  <c:v>803192000000</c:v>
                </c:pt>
                <c:pt idx="3">
                  <c:v>774421000000</c:v>
                </c:pt>
                <c:pt idx="4">
                  <c:v>812468000000</c:v>
                </c:pt>
                <c:pt idx="5">
                  <c:v>826310000000</c:v>
                </c:pt>
                <c:pt idx="6">
                  <c:v>835065000000</c:v>
                </c:pt>
                <c:pt idx="7">
                  <c:v>847959000000</c:v>
                </c:pt>
                <c:pt idx="8">
                  <c:v>862767000000</c:v>
                </c:pt>
                <c:pt idx="9">
                  <c:v>817364000000</c:v>
                </c:pt>
                <c:pt idx="10">
                  <c:v>814662000000</c:v>
                </c:pt>
                <c:pt idx="11">
                  <c:v>814901000000</c:v>
                </c:pt>
                <c:pt idx="12">
                  <c:v>780845000000</c:v>
                </c:pt>
                <c:pt idx="13">
                  <c:v>772822000000</c:v>
                </c:pt>
                <c:pt idx="14">
                  <c:v>832558000000</c:v>
                </c:pt>
                <c:pt idx="15">
                  <c:v>798674000000</c:v>
                </c:pt>
                <c:pt idx="16">
                  <c:v>813568000000</c:v>
                </c:pt>
                <c:pt idx="17">
                  <c:v>829239000000</c:v>
                </c:pt>
                <c:pt idx="18">
                  <c:v>835157000000</c:v>
                </c:pt>
                <c:pt idx="19">
                  <c:v>830349000000</c:v>
                </c:pt>
                <c:pt idx="20">
                  <c:v>895838000000</c:v>
                </c:pt>
                <c:pt idx="21">
                  <c:v>885811000000</c:v>
                </c:pt>
                <c:pt idx="22">
                  <c:v>884233000000</c:v>
                </c:pt>
                <c:pt idx="23">
                  <c:v>926434000000</c:v>
                </c:pt>
                <c:pt idx="24">
                  <c:v>967868000000</c:v>
                </c:pt>
                <c:pt idx="25">
                  <c:v>996044000000</c:v>
                </c:pt>
                <c:pt idx="26">
                  <c:v>1038152000000</c:v>
                </c:pt>
                <c:pt idx="27">
                  <c:v>1067477000000.0001</c:v>
                </c:pt>
                <c:pt idx="28">
                  <c:v>1112770000000</c:v>
                </c:pt>
                <c:pt idx="29">
                  <c:v>1118315000000</c:v>
                </c:pt>
                <c:pt idx="30">
                  <c:v>1150980000000</c:v>
                </c:pt>
                <c:pt idx="31">
                  <c:v>1162604000000</c:v>
                </c:pt>
                <c:pt idx="32">
                  <c:v>1208453000000</c:v>
                </c:pt>
                <c:pt idx="33">
                  <c:v>1250396000000</c:v>
                </c:pt>
                <c:pt idx="34">
                  <c:v>1511244000000</c:v>
                </c:pt>
                <c:pt idx="35">
                  <c:v>1390804000000</c:v>
                </c:pt>
                <c:pt idx="36">
                  <c:v>1462710000000</c:v>
                </c:pt>
                <c:pt idx="37">
                  <c:v>1518548000000</c:v>
                </c:pt>
                <c:pt idx="38">
                  <c:v>2043465000000</c:v>
                </c:pt>
                <c:pt idx="39">
                  <c:v>1803083000000</c:v>
                </c:pt>
                <c:pt idx="40">
                  <c:v>1997319000000</c:v>
                </c:pt>
                <c:pt idx="41">
                  <c:v>1790242000000</c:v>
                </c:pt>
                <c:pt idx="42">
                  <c:v>1852463000000</c:v>
                </c:pt>
                <c:pt idx="43">
                  <c:v>1894898000000</c:v>
                </c:pt>
                <c:pt idx="44">
                  <c:v>2154245000000</c:v>
                </c:pt>
                <c:pt idx="45">
                  <c:v>1971356000000</c:v>
                </c:pt>
                <c:pt idx="46">
                  <c:v>2004432000000</c:v>
                </c:pt>
                <c:pt idx="47">
                  <c:v>1928055000000</c:v>
                </c:pt>
                <c:pt idx="48">
                  <c:v>1972174000000</c:v>
                </c:pt>
                <c:pt idx="49">
                  <c:v>2288571000000</c:v>
                </c:pt>
                <c:pt idx="50">
                  <c:v>2735628000000</c:v>
                </c:pt>
                <c:pt idx="51">
                  <c:v>2964427000000</c:v>
                </c:pt>
                <c:pt idx="52">
                  <c:v>3102227000000</c:v>
                </c:pt>
                <c:pt idx="53">
                  <c:v>3082432000000</c:v>
                </c:pt>
                <c:pt idx="54">
                  <c:v>3018198000000</c:v>
                </c:pt>
                <c:pt idx="55">
                  <c:v>2648126000000</c:v>
                </c:pt>
                <c:pt idx="56">
                  <c:v>2430423000000</c:v>
                </c:pt>
                <c:pt idx="57">
                  <c:v>2338044000000</c:v>
                </c:pt>
                <c:pt idx="58">
                  <c:v>2285399000000</c:v>
                </c:pt>
                <c:pt idx="59">
                  <c:v>2152103000000</c:v>
                </c:pt>
                <c:pt idx="60">
                  <c:v>2088099000000.0002</c:v>
                </c:pt>
                <c:pt idx="61">
                  <c:v>2038235000000</c:v>
                </c:pt>
                <c:pt idx="62">
                  <c:v>2150246999999.9998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'Hoja1 (2)'!$D$21:$D$84</c:f>
              <c:numCache>
                <c:formatCode>m/d/yyyy</c:formatCode>
                <c:ptCount val="64"/>
                <c:pt idx="0">
                  <c:v>36889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38716</c:v>
                </c:pt>
                <c:pt idx="6">
                  <c:v>39080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40907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42734</c:v>
                </c:pt>
              </c:numCache>
            </c:numRef>
          </c:cat>
          <c:val>
            <c:numRef>
              <c:f>'Hoja1 (2)'!$F$21:$F$83</c:f>
              <c:numCache>
                <c:formatCode>General</c:formatCode>
                <c:ptCount val="63"/>
                <c:pt idx="0">
                  <c:v>7032685100000</c:v>
                </c:pt>
                <c:pt idx="1">
                  <c:v>7356930100000</c:v>
                </c:pt>
                <c:pt idx="2">
                  <c:v>7611207100000</c:v>
                </c:pt>
                <c:pt idx="3">
                  <c:v>7830273300000</c:v>
                </c:pt>
                <c:pt idx="4">
                  <c:v>8164824000000</c:v>
                </c:pt>
                <c:pt idx="5">
                  <c:v>8460513300000.001</c:v>
                </c:pt>
                <c:pt idx="6">
                  <c:v>8904516100000</c:v>
                </c:pt>
                <c:pt idx="7">
                  <c:v>9401525400000</c:v>
                </c:pt>
                <c:pt idx="8">
                  <c:v>9634154000000</c:v>
                </c:pt>
                <c:pt idx="9">
                  <c:v>9289242300000</c:v>
                </c:pt>
                <c:pt idx="10">
                  <c:v>9545833900000</c:v>
                </c:pt>
                <c:pt idx="11">
                  <c:v>9799478600000</c:v>
                </c:pt>
                <c:pt idx="12">
                  <c:v>9835926500000</c:v>
                </c:pt>
                <c:pt idx="13">
                  <c:v>9932326800000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47680"/>
        <c:axId val="309049216"/>
      </c:barChart>
      <c:lineChart>
        <c:grouping val="standard"/>
        <c:varyColors val="0"/>
        <c:ser>
          <c:idx val="2"/>
          <c:order val="2"/>
          <c:spPr>
            <a:ln w="22225"/>
          </c:spPr>
          <c:marker>
            <c:symbol val="none"/>
          </c:marker>
          <c:val>
            <c:numRef>
              <c:f>'Hoja1 (2)'!$H$21:$H$82</c:f>
              <c:numCache>
                <c:formatCode>0%</c:formatCode>
                <c:ptCount val="62"/>
                <c:pt idx="0">
                  <c:v>0.11874056468133345</c:v>
                </c:pt>
                <c:pt idx="1">
                  <c:v>0.11073395953564925</c:v>
                </c:pt>
                <c:pt idx="2">
                  <c:v>0.10938580294313631</c:v>
                </c:pt>
                <c:pt idx="3">
                  <c:v>0.1066574521734765</c:v>
                </c:pt>
                <c:pt idx="4">
                  <c:v>0.10829786410582763</c:v>
                </c:pt>
                <c:pt idx="5">
                  <c:v>0.1227055573566677</c:v>
                </c:pt>
                <c:pt idx="6">
                  <c:v>0.12925800650750691</c:v>
                </c:pt>
                <c:pt idx="7">
                  <c:v>0.16074455321899148</c:v>
                </c:pt>
                <c:pt idx="8">
                  <c:v>0.21210632505978211</c:v>
                </c:pt>
                <c:pt idx="9">
                  <c:v>0.19942024765572108</c:v>
                </c:pt>
                <c:pt idx="10">
                  <c:v>0.20997976928972126</c:v>
                </c:pt>
                <c:pt idx="11">
                  <c:v>0.27916056676729717</c:v>
                </c:pt>
                <c:pt idx="12">
                  <c:v>0.30685446866647487</c:v>
                </c:pt>
                <c:pt idx="13">
                  <c:v>0.23009704030278183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56640"/>
        <c:axId val="309050752"/>
      </c:lineChart>
      <c:dateAx>
        <c:axId val="30904768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09049216"/>
        <c:crosses val="autoZero"/>
        <c:auto val="1"/>
        <c:lblOffset val="100"/>
        <c:baseTimeUnit val="months"/>
      </c:dateAx>
      <c:valAx>
        <c:axId val="3090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047680"/>
        <c:crosses val="autoZero"/>
        <c:crossBetween val="between"/>
      </c:valAx>
      <c:valAx>
        <c:axId val="309050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309056640"/>
        <c:crosses val="max"/>
        <c:crossBetween val="between"/>
      </c:valAx>
      <c:catAx>
        <c:axId val="309056640"/>
        <c:scaling>
          <c:orientation val="minMax"/>
        </c:scaling>
        <c:delete val="1"/>
        <c:axPos val="b"/>
        <c:majorTickMark val="out"/>
        <c:minorTickMark val="none"/>
        <c:tickLblPos val="none"/>
        <c:crossAx val="3090507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2220311980654"/>
          <c:y val="5.7155851662806317E-2"/>
          <c:w val="0.73158179463374962"/>
          <c:h val="0.67920051660209257"/>
        </c:manualLayout>
      </c:layout>
      <c:lineChart>
        <c:grouping val="standard"/>
        <c:varyColors val="0"/>
        <c:ser>
          <c:idx val="0"/>
          <c:order val="0"/>
          <c:tx>
            <c:strRef>
              <c:f>'Hoja1 (2)'!$H$19</c:f>
              <c:strCache>
                <c:ptCount val="1"/>
                <c:pt idx="0">
                  <c:v>BCE</c:v>
                </c:pt>
              </c:strCache>
            </c:strRef>
          </c:tx>
          <c:marker>
            <c:symbol val="none"/>
          </c:marker>
          <c:cat>
            <c:numRef>
              <c:f>'Hoja1 (2)'!$D$21:$D$83</c:f>
              <c:numCache>
                <c:formatCode>m/d/yyyy</c:formatCode>
                <c:ptCount val="63"/>
                <c:pt idx="0">
                  <c:v>36889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38716</c:v>
                </c:pt>
                <c:pt idx="6">
                  <c:v>39080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40907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42734</c:v>
                </c:pt>
              </c:numCache>
            </c:numRef>
          </c:cat>
          <c:val>
            <c:numRef>
              <c:f>'Hoja1 (2)'!$H$20:$H$34</c:f>
              <c:numCache>
                <c:formatCode>0%</c:formatCode>
                <c:ptCount val="15"/>
                <c:pt idx="0">
                  <c:v>0.12025767439733678</c:v>
                </c:pt>
                <c:pt idx="1">
                  <c:v>0.11874056468133345</c:v>
                </c:pt>
                <c:pt idx="2">
                  <c:v>0.11073395953564925</c:v>
                </c:pt>
                <c:pt idx="3">
                  <c:v>0.10938580294313631</c:v>
                </c:pt>
                <c:pt idx="4">
                  <c:v>0.1066574521734765</c:v>
                </c:pt>
                <c:pt idx="5">
                  <c:v>0.10829786410582763</c:v>
                </c:pt>
                <c:pt idx="6">
                  <c:v>0.1227055573566677</c:v>
                </c:pt>
                <c:pt idx="7">
                  <c:v>0.12925800650750691</c:v>
                </c:pt>
                <c:pt idx="8">
                  <c:v>0.16074455321899148</c:v>
                </c:pt>
                <c:pt idx="9">
                  <c:v>0.21210632505978211</c:v>
                </c:pt>
                <c:pt idx="10">
                  <c:v>0.19942024765572108</c:v>
                </c:pt>
                <c:pt idx="11">
                  <c:v>0.20997976928972126</c:v>
                </c:pt>
                <c:pt idx="12">
                  <c:v>0.27916056676729717</c:v>
                </c:pt>
                <c:pt idx="13">
                  <c:v>0.30685446866647487</c:v>
                </c:pt>
                <c:pt idx="14">
                  <c:v>0.23009704030278183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'Hoja1 (2)'!$I$19</c:f>
              <c:strCache>
                <c:ptCount val="1"/>
                <c:pt idx="0">
                  <c:v>Fed</c:v>
                </c:pt>
              </c:strCache>
            </c:strRef>
          </c:tx>
          <c:marker>
            <c:symbol val="none"/>
          </c:marker>
          <c:cat>
            <c:numRef>
              <c:f>'Hoja1 (2)'!$D$21:$D$83</c:f>
              <c:numCache>
                <c:formatCode>m/d/yyyy</c:formatCode>
                <c:ptCount val="63"/>
                <c:pt idx="0">
                  <c:v>36889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38716</c:v>
                </c:pt>
                <c:pt idx="6">
                  <c:v>39080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40907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42734</c:v>
                </c:pt>
              </c:numCache>
            </c:numRef>
          </c:cat>
          <c:val>
            <c:numRef>
              <c:f>'Hoja1 (2)'!$I$20:$I$34</c:f>
              <c:numCache>
                <c:formatCode>0.00%</c:formatCode>
                <c:ptCount val="15"/>
                <c:pt idx="0">
                  <c:v>6.7388601767058562E-2</c:v>
                </c:pt>
                <c:pt idx="1">
                  <c:v>5.917744907995378E-2</c:v>
                </c:pt>
                <c:pt idx="2">
                  <c:v>6.1949950006074027E-2</c:v>
                </c:pt>
                <c:pt idx="3">
                  <c:v>6.6025684900664641E-2</c:v>
                </c:pt>
                <c:pt idx="4">
                  <c:v>6.5414917744228557E-2</c:v>
                </c:pt>
                <c:pt idx="5">
                  <c:v>6.4635334575154038E-2</c:v>
                </c:pt>
                <c:pt idx="6">
                  <c:v>6.3438527530340169E-2</c:v>
                </c:pt>
                <c:pt idx="7">
                  <c:v>6.1932121935960871E-2</c:v>
                </c:pt>
                <c:pt idx="8">
                  <c:v>6.0683676874153061E-2</c:v>
                </c:pt>
                <c:pt idx="9">
                  <c:v>0.15394291369700136</c:v>
                </c:pt>
                <c:pt idx="10">
                  <c:v>0.15338681220608932</c:v>
                </c:pt>
                <c:pt idx="11">
                  <c:v>0.15893908156163411</c:v>
                </c:pt>
                <c:pt idx="12">
                  <c:v>0.18537468404148164</c:v>
                </c:pt>
                <c:pt idx="13">
                  <c:v>0.17839151270455841</c:v>
                </c:pt>
                <c:pt idx="14">
                  <c:v>0.23721168948052632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37184"/>
        <c:axId val="293038720"/>
      </c:lineChart>
      <c:dateAx>
        <c:axId val="29303718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293038720"/>
        <c:crosses val="autoZero"/>
        <c:auto val="1"/>
        <c:lblOffset val="100"/>
        <c:baseTimeUnit val="months"/>
      </c:dateAx>
      <c:valAx>
        <c:axId val="29303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 PIB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930371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456669990486999"/>
          <c:y val="0.93077823605382659"/>
          <c:w val="0.27416635147680773"/>
          <c:h val="6.9221763946173395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2909074905379"/>
          <c:y val="4.7008547008547022E-2"/>
          <c:w val="0.75390326555760923"/>
          <c:h val="0.65620716681248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'Balance BCE'!$B$14</c:f>
              <c:strCache>
                <c:ptCount val="1"/>
                <c:pt idx="0">
                  <c:v>Activos BCE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'Balance BCE'!$A$18:$A$200</c:f>
              <c:numCache>
                <c:formatCode>m/d/yyyy</c:formatCode>
                <c:ptCount val="183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</c:numCache>
            </c:numRef>
          </c:cat>
          <c:val>
            <c:numRef>
              <c:f>'Balance BCE'!$B$18:$B$200</c:f>
              <c:numCache>
                <c:formatCode>General</c:formatCode>
                <c:ptCount val="183"/>
                <c:pt idx="0">
                  <c:v>1150.396</c:v>
                </c:pt>
                <c:pt idx="1">
                  <c:v>1162.604</c:v>
                </c:pt>
                <c:pt idx="2">
                  <c:v>1176.308</c:v>
                </c:pt>
                <c:pt idx="3">
                  <c:v>1187.0519999999999</c:v>
                </c:pt>
                <c:pt idx="4">
                  <c:v>1208.453</c:v>
                </c:pt>
                <c:pt idx="5">
                  <c:v>1212.5840000000001</c:v>
                </c:pt>
                <c:pt idx="6">
                  <c:v>1157.5340000000001</c:v>
                </c:pt>
                <c:pt idx="7">
                  <c:v>1250.396</c:v>
                </c:pt>
                <c:pt idx="8">
                  <c:v>1263.5039999999999</c:v>
                </c:pt>
                <c:pt idx="9">
                  <c:v>1297.2660000000001</c:v>
                </c:pt>
                <c:pt idx="10">
                  <c:v>1511.2439999999999</c:v>
                </c:pt>
                <c:pt idx="11">
                  <c:v>1337.5419999999999</c:v>
                </c:pt>
                <c:pt idx="12">
                  <c:v>1336.758</c:v>
                </c:pt>
                <c:pt idx="13">
                  <c:v>1390.8040000000001</c:v>
                </c:pt>
                <c:pt idx="14">
                  <c:v>1405.8589999999999</c:v>
                </c:pt>
                <c:pt idx="15">
                  <c:v>1423.2449999999999</c:v>
                </c:pt>
                <c:pt idx="16">
                  <c:v>1462.71</c:v>
                </c:pt>
                <c:pt idx="17">
                  <c:v>1450.8989999999999</c:v>
                </c:pt>
                <c:pt idx="18">
                  <c:v>1449.1389999999999</c:v>
                </c:pt>
                <c:pt idx="19">
                  <c:v>1518.548</c:v>
                </c:pt>
                <c:pt idx="20">
                  <c:v>2031.4469999999999</c:v>
                </c:pt>
                <c:pt idx="21">
                  <c:v>1979.0509999999999</c:v>
                </c:pt>
                <c:pt idx="22">
                  <c:v>2043.4649999999999</c:v>
                </c:pt>
                <c:pt idx="23">
                  <c:v>1906.979</c:v>
                </c:pt>
                <c:pt idx="24">
                  <c:v>1820.268</c:v>
                </c:pt>
                <c:pt idx="25">
                  <c:v>1803.0830000000001</c:v>
                </c:pt>
                <c:pt idx="26">
                  <c:v>1823.963</c:v>
                </c:pt>
                <c:pt idx="27">
                  <c:v>1799.61</c:v>
                </c:pt>
                <c:pt idx="28">
                  <c:v>1997.319</c:v>
                </c:pt>
                <c:pt idx="29">
                  <c:v>1854.0930000000001</c:v>
                </c:pt>
                <c:pt idx="30">
                  <c:v>1821.3710000000001</c:v>
                </c:pt>
                <c:pt idx="31">
                  <c:v>1790.242</c:v>
                </c:pt>
                <c:pt idx="32">
                  <c:v>1779</c:v>
                </c:pt>
                <c:pt idx="33">
                  <c:v>1759.1859999999999</c:v>
                </c:pt>
                <c:pt idx="34">
                  <c:v>1852.463</c:v>
                </c:pt>
                <c:pt idx="35">
                  <c:v>1877.655</c:v>
                </c:pt>
                <c:pt idx="36">
                  <c:v>1889.0170000000001</c:v>
                </c:pt>
                <c:pt idx="37">
                  <c:v>1894.8979999999999</c:v>
                </c:pt>
                <c:pt idx="38">
                  <c:v>1956.819</c:v>
                </c:pt>
                <c:pt idx="39">
                  <c:v>2088.4499999999998</c:v>
                </c:pt>
                <c:pt idx="40">
                  <c:v>2154.2449999999999</c:v>
                </c:pt>
                <c:pt idx="41">
                  <c:v>2001.66</c:v>
                </c:pt>
                <c:pt idx="42">
                  <c:v>1957.9259999999999</c:v>
                </c:pt>
                <c:pt idx="43">
                  <c:v>1971.356</c:v>
                </c:pt>
                <c:pt idx="44">
                  <c:v>1895.6790000000001</c:v>
                </c:pt>
                <c:pt idx="45">
                  <c:v>1915.961</c:v>
                </c:pt>
                <c:pt idx="46">
                  <c:v>2004.432</c:v>
                </c:pt>
                <c:pt idx="47">
                  <c:v>1965.568</c:v>
                </c:pt>
                <c:pt idx="48">
                  <c:v>1952.278</c:v>
                </c:pt>
                <c:pt idx="49">
                  <c:v>1928.0550000000001</c:v>
                </c:pt>
                <c:pt idx="50">
                  <c:v>1894.1010000000001</c:v>
                </c:pt>
                <c:pt idx="51">
                  <c:v>1900.61</c:v>
                </c:pt>
                <c:pt idx="52">
                  <c:v>1972.174</c:v>
                </c:pt>
                <c:pt idx="53">
                  <c:v>2000.471</c:v>
                </c:pt>
                <c:pt idx="54">
                  <c:v>2071.6329999999998</c:v>
                </c:pt>
                <c:pt idx="55">
                  <c:v>2288.5709999999999</c:v>
                </c:pt>
                <c:pt idx="56">
                  <c:v>2333.373</c:v>
                </c:pt>
                <c:pt idx="57">
                  <c:v>2419.5479999999998</c:v>
                </c:pt>
                <c:pt idx="58">
                  <c:v>2735.6280000000002</c:v>
                </c:pt>
                <c:pt idx="59">
                  <c:v>2682.576</c:v>
                </c:pt>
                <c:pt idx="60">
                  <c:v>2692.598</c:v>
                </c:pt>
                <c:pt idx="61">
                  <c:v>2964.4270000000001</c:v>
                </c:pt>
                <c:pt idx="62">
                  <c:v>2962.1030000000001</c:v>
                </c:pt>
                <c:pt idx="63">
                  <c:v>2980.31</c:v>
                </c:pt>
                <c:pt idx="64">
                  <c:v>3102.2269999999999</c:v>
                </c:pt>
                <c:pt idx="65">
                  <c:v>3094.1439999999998</c:v>
                </c:pt>
                <c:pt idx="66">
                  <c:v>3084.7689999999998</c:v>
                </c:pt>
                <c:pt idx="67">
                  <c:v>3082.4319999999998</c:v>
                </c:pt>
                <c:pt idx="68">
                  <c:v>3046.5430000000001</c:v>
                </c:pt>
                <c:pt idx="69">
                  <c:v>3033.2939999999999</c:v>
                </c:pt>
                <c:pt idx="70">
                  <c:v>3018.1979999999999</c:v>
                </c:pt>
                <c:pt idx="71">
                  <c:v>2928.7809999999999</c:v>
                </c:pt>
                <c:pt idx="72">
                  <c:v>2748.8229999999999</c:v>
                </c:pt>
                <c:pt idx="73">
                  <c:v>2648.1260000000002</c:v>
                </c:pt>
                <c:pt idx="74">
                  <c:v>2611.252</c:v>
                </c:pt>
                <c:pt idx="75">
                  <c:v>2549.4490000000001</c:v>
                </c:pt>
                <c:pt idx="76">
                  <c:v>2430.4229999999998</c:v>
                </c:pt>
                <c:pt idx="77">
                  <c:v>2396.181</c:v>
                </c:pt>
                <c:pt idx="78">
                  <c:v>2360.6390000000001</c:v>
                </c:pt>
                <c:pt idx="79">
                  <c:v>2338.0439999999999</c:v>
                </c:pt>
                <c:pt idx="80">
                  <c:v>2318.7440000000001</c:v>
                </c:pt>
                <c:pt idx="81">
                  <c:v>2290.9560000000001</c:v>
                </c:pt>
                <c:pt idx="82">
                  <c:v>2285.3989999999999</c:v>
                </c:pt>
                <c:pt idx="83">
                  <c:v>2217.0610000000001</c:v>
                </c:pt>
                <c:pt idx="84">
                  <c:v>2181.0790000000002</c:v>
                </c:pt>
                <c:pt idx="85">
                  <c:v>2152.1030000000001</c:v>
                </c:pt>
                <c:pt idx="86">
                  <c:v>2169.0610000000001</c:v>
                </c:pt>
                <c:pt idx="87">
                  <c:v>2197.0949999999998</c:v>
                </c:pt>
                <c:pt idx="88">
                  <c:v>2088.0990000000002</c:v>
                </c:pt>
                <c:pt idx="89">
                  <c:v>2044.3119999999999</c:v>
                </c:pt>
                <c:pt idx="90">
                  <c:v>2038.7159999999999</c:v>
                </c:pt>
                <c:pt idx="91">
                  <c:v>2038.2349999999999</c:v>
                </c:pt>
                <c:pt idx="92">
                  <c:v>2052.0700000000002</c:v>
                </c:pt>
                <c:pt idx="93">
                  <c:v>2053.8919999999998</c:v>
                </c:pt>
                <c:pt idx="94">
                  <c:v>2150.2469999999998</c:v>
                </c:pt>
                <c:pt idx="95">
                  <c:v>2181.9540000000002</c:v>
                </c:pt>
                <c:pt idx="96">
                  <c:v>2155.8359999999998</c:v>
                </c:pt>
                <c:pt idx="97">
                  <c:v>2250.8009999999999</c:v>
                </c:pt>
                <c:pt idx="98">
                  <c:v>2360.79</c:v>
                </c:pt>
                <c:pt idx="99">
                  <c:v>2416.6660000000002</c:v>
                </c:pt>
                <c:pt idx="100">
                  <c:v>2539.5439999999999</c:v>
                </c:pt>
                <c:pt idx="101">
                  <c:v>2536.5920000000001</c:v>
                </c:pt>
                <c:pt idx="102">
                  <c:v>2558.7800000000002</c:v>
                </c:pt>
                <c:pt idx="103">
                  <c:v>2620.6309999999999</c:v>
                </c:pt>
                <c:pt idx="104">
                  <c:v>2664.9960000000001</c:v>
                </c:pt>
                <c:pt idx="105">
                  <c:v>2706.74</c:v>
                </c:pt>
                <c:pt idx="106">
                  <c:v>2767.8150000000001</c:v>
                </c:pt>
                <c:pt idx="107">
                  <c:v>2808.3310000000001</c:v>
                </c:pt>
                <c:pt idx="108">
                  <c:v>2850.299</c:v>
                </c:pt>
                <c:pt idx="109">
                  <c:v>2897.6959999999999</c:v>
                </c:pt>
                <c:pt idx="110">
                  <c:v>3000.759</c:v>
                </c:pt>
                <c:pt idx="111">
                  <c:v>3067.4810000000002</c:v>
                </c:pt>
                <c:pt idx="112">
                  <c:v>3131.0949999999998</c:v>
                </c:pt>
                <c:pt idx="113">
                  <c:v>3284.3090000000002</c:v>
                </c:pt>
                <c:pt idx="114">
                  <c:v>3330.4870000000001</c:v>
                </c:pt>
                <c:pt idx="115">
                  <c:v>3438.145</c:v>
                </c:pt>
                <c:pt idx="116">
                  <c:v>3507.4009999999998</c:v>
                </c:pt>
                <c:pt idx="117">
                  <c:v>3566.23</c:v>
                </c:pt>
                <c:pt idx="118">
                  <c:v>3662.9009999999998</c:v>
                </c:pt>
                <c:pt idx="119">
                  <c:v>3740.7660000000001</c:v>
                </c:pt>
                <c:pt idx="120">
                  <c:v>3808.2420000000002</c:v>
                </c:pt>
                <c:pt idx="121">
                  <c:v>4100.7299999999996</c:v>
                </c:pt>
                <c:pt idx="122">
                  <c:v>4148.0320000000002</c:v>
                </c:pt>
                <c:pt idx="123">
                  <c:v>4195.6850000000004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86560"/>
        <c:axId val="296388096"/>
      </c:barChart>
      <c:lineChart>
        <c:grouping val="standard"/>
        <c:varyColors val="0"/>
        <c:ser>
          <c:idx val="1"/>
          <c:order val="1"/>
          <c:tx>
            <c:strRef>
              <c:f>'Balance BCE'!$E$14</c:f>
              <c:strCache>
                <c:ptCount val="1"/>
                <c:pt idx="0">
                  <c:v>Tasa interés</c:v>
                </c:pt>
              </c:strCache>
            </c:strRef>
          </c:tx>
          <c:spPr>
            <a:ln w="2222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'Balance BCE'!$A$18:$A$200</c:f>
              <c:numCache>
                <c:formatCode>m/d/yyyy</c:formatCode>
                <c:ptCount val="183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</c:numCache>
            </c:numRef>
          </c:cat>
          <c:val>
            <c:numRef>
              <c:f>'Balance BCE'!$E$18:$E$200</c:f>
              <c:numCache>
                <c:formatCode>General</c:formatCode>
                <c:ptCount val="183"/>
                <c:pt idx="0">
                  <c:v>3.5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3.75</c:v>
                </c:pt>
                <c:pt idx="21">
                  <c:v>3.25</c:v>
                </c:pt>
                <c:pt idx="22">
                  <c:v>2.5</c:v>
                </c:pt>
                <c:pt idx="23">
                  <c:v>2</c:v>
                </c:pt>
                <c:pt idx="24">
                  <c:v>2</c:v>
                </c:pt>
                <c:pt idx="25">
                  <c:v>1.5</c:v>
                </c:pt>
                <c:pt idx="26">
                  <c:v>1.25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1.25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96288"/>
        <c:axId val="296390016"/>
      </c:lineChart>
      <c:dateAx>
        <c:axId val="296386560"/>
        <c:scaling>
          <c:orientation val="minMax"/>
          <c:min val="39203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296388096"/>
        <c:crosses val="autoZero"/>
        <c:auto val="1"/>
        <c:lblOffset val="100"/>
        <c:baseTimeUnit val="months"/>
      </c:dateAx>
      <c:valAx>
        <c:axId val="296388096"/>
        <c:scaling>
          <c:orientation val="minMax"/>
          <c:min val="5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Miles de MIllones EUR</a:t>
                </a:r>
              </a:p>
            </c:rich>
          </c:tx>
          <c:layout>
            <c:manualLayout>
              <c:xMode val="edge"/>
              <c:yMode val="edge"/>
              <c:x val="2.1308975105412332E-2"/>
              <c:y val="0.145973820580119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96386560"/>
        <c:crosses val="autoZero"/>
        <c:crossBetween val="between"/>
      </c:valAx>
      <c:valAx>
        <c:axId val="296390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95525000000000004"/>
              <c:y val="0.35050393700787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96396288"/>
        <c:crosses val="max"/>
        <c:crossBetween val="between"/>
      </c:valAx>
      <c:dateAx>
        <c:axId val="296396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96390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25260584455593699"/>
          <c:y val="0.89612541921843103"/>
          <c:w val="0.4947880908370742"/>
          <c:h val="9.23005067074949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98E-2"/>
          <c:y val="5.1400554097404488E-2"/>
          <c:w val="0.76655096237970322"/>
          <c:h val="0.65623053368329065"/>
        </c:manualLayout>
      </c:layout>
      <c:lineChart>
        <c:grouping val="standard"/>
        <c:varyColors val="0"/>
        <c:ser>
          <c:idx val="0"/>
          <c:order val="0"/>
          <c:tx>
            <c:strRef>
              <c:f>'Balance BCE'!$I$14</c:f>
              <c:strCache>
                <c:ptCount val="1"/>
                <c:pt idx="0">
                  <c:v>Prestamos Consumidor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'Balance BCE'!$H$18:$H$146</c:f>
              <c:numCache>
                <c:formatCode>m/d/yyyy</c:formatCode>
                <c:ptCount val="129"/>
                <c:pt idx="0">
                  <c:v>39141</c:v>
                </c:pt>
                <c:pt idx="1">
                  <c:v>39172</c:v>
                </c:pt>
                <c:pt idx="2">
                  <c:v>39202</c:v>
                </c:pt>
                <c:pt idx="3">
                  <c:v>39233</c:v>
                </c:pt>
                <c:pt idx="4">
                  <c:v>39263</c:v>
                </c:pt>
                <c:pt idx="5">
                  <c:v>39294</c:v>
                </c:pt>
                <c:pt idx="6">
                  <c:v>39325</c:v>
                </c:pt>
                <c:pt idx="7">
                  <c:v>39355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39599</c:v>
                </c:pt>
                <c:pt idx="16">
                  <c:v>39629</c:v>
                </c:pt>
                <c:pt idx="17">
                  <c:v>39660</c:v>
                </c:pt>
                <c:pt idx="18">
                  <c:v>39691</c:v>
                </c:pt>
                <c:pt idx="19">
                  <c:v>39721</c:v>
                </c:pt>
                <c:pt idx="20">
                  <c:v>39752</c:v>
                </c:pt>
                <c:pt idx="21">
                  <c:v>39782</c:v>
                </c:pt>
                <c:pt idx="22">
                  <c:v>39813</c:v>
                </c:pt>
                <c:pt idx="23">
                  <c:v>39844</c:v>
                </c:pt>
                <c:pt idx="24">
                  <c:v>39872</c:v>
                </c:pt>
                <c:pt idx="25">
                  <c:v>39903</c:v>
                </c:pt>
                <c:pt idx="26">
                  <c:v>39933</c:v>
                </c:pt>
                <c:pt idx="27">
                  <c:v>39964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40117</c:v>
                </c:pt>
                <c:pt idx="33">
                  <c:v>40147</c:v>
                </c:pt>
                <c:pt idx="34">
                  <c:v>40178</c:v>
                </c:pt>
                <c:pt idx="35">
                  <c:v>40209</c:v>
                </c:pt>
                <c:pt idx="36">
                  <c:v>40237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40390</c:v>
                </c:pt>
                <c:pt idx="42">
                  <c:v>40421</c:v>
                </c:pt>
                <c:pt idx="43">
                  <c:v>40451</c:v>
                </c:pt>
                <c:pt idx="44">
                  <c:v>40482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40663</c:v>
                </c:pt>
                <c:pt idx="51">
                  <c:v>40694</c:v>
                </c:pt>
                <c:pt idx="52">
                  <c:v>40724</c:v>
                </c:pt>
                <c:pt idx="53">
                  <c:v>40755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40908</c:v>
                </c:pt>
                <c:pt idx="59">
                  <c:v>40939</c:v>
                </c:pt>
                <c:pt idx="60">
                  <c:v>40968</c:v>
                </c:pt>
                <c:pt idx="61">
                  <c:v>40999</c:v>
                </c:pt>
                <c:pt idx="62">
                  <c:v>41029</c:v>
                </c:pt>
                <c:pt idx="63">
                  <c:v>41060</c:v>
                </c:pt>
                <c:pt idx="64">
                  <c:v>41090</c:v>
                </c:pt>
                <c:pt idx="65">
                  <c:v>41121</c:v>
                </c:pt>
                <c:pt idx="66">
                  <c:v>41152</c:v>
                </c:pt>
                <c:pt idx="67">
                  <c:v>41182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41364</c:v>
                </c:pt>
                <c:pt idx="74">
                  <c:v>41394</c:v>
                </c:pt>
                <c:pt idx="75">
                  <c:v>41425</c:v>
                </c:pt>
                <c:pt idx="76">
                  <c:v>41455</c:v>
                </c:pt>
                <c:pt idx="77">
                  <c:v>41486</c:v>
                </c:pt>
                <c:pt idx="78">
                  <c:v>41517</c:v>
                </c:pt>
                <c:pt idx="79">
                  <c:v>41547</c:v>
                </c:pt>
                <c:pt idx="80">
                  <c:v>41578</c:v>
                </c:pt>
                <c:pt idx="81">
                  <c:v>41608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41790</c:v>
                </c:pt>
                <c:pt idx="88">
                  <c:v>41820</c:v>
                </c:pt>
                <c:pt idx="89">
                  <c:v>41851</c:v>
                </c:pt>
                <c:pt idx="90">
                  <c:v>41882</c:v>
                </c:pt>
                <c:pt idx="91">
                  <c:v>41912</c:v>
                </c:pt>
                <c:pt idx="92">
                  <c:v>41943</c:v>
                </c:pt>
                <c:pt idx="93">
                  <c:v>41973</c:v>
                </c:pt>
                <c:pt idx="94">
                  <c:v>42004</c:v>
                </c:pt>
                <c:pt idx="95">
                  <c:v>42035</c:v>
                </c:pt>
                <c:pt idx="96">
                  <c:v>42063</c:v>
                </c:pt>
                <c:pt idx="97">
                  <c:v>42094</c:v>
                </c:pt>
                <c:pt idx="98">
                  <c:v>42124</c:v>
                </c:pt>
                <c:pt idx="99">
                  <c:v>42155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42308</c:v>
                </c:pt>
                <c:pt idx="105">
                  <c:v>42338</c:v>
                </c:pt>
                <c:pt idx="106">
                  <c:v>42369</c:v>
                </c:pt>
                <c:pt idx="107">
                  <c:v>42400</c:v>
                </c:pt>
                <c:pt idx="108">
                  <c:v>42429</c:v>
                </c:pt>
                <c:pt idx="109">
                  <c:v>42460</c:v>
                </c:pt>
                <c:pt idx="110">
                  <c:v>42490</c:v>
                </c:pt>
                <c:pt idx="111">
                  <c:v>42521</c:v>
                </c:pt>
                <c:pt idx="112">
                  <c:v>42551</c:v>
                </c:pt>
                <c:pt idx="113">
                  <c:v>42582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42735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42855</c:v>
                </c:pt>
                <c:pt idx="123">
                  <c:v>42886</c:v>
                </c:pt>
              </c:numCache>
            </c:numRef>
          </c:cat>
          <c:val>
            <c:numRef>
              <c:f>'Balance BCE'!$I$18:$I$146</c:f>
              <c:numCache>
                <c:formatCode>General</c:formatCode>
                <c:ptCount val="129"/>
                <c:pt idx="0">
                  <c:v>586666</c:v>
                </c:pt>
                <c:pt idx="1">
                  <c:v>591534</c:v>
                </c:pt>
                <c:pt idx="2">
                  <c:v>594912</c:v>
                </c:pt>
                <c:pt idx="3">
                  <c:v>596937</c:v>
                </c:pt>
                <c:pt idx="4">
                  <c:v>603712</c:v>
                </c:pt>
                <c:pt idx="5">
                  <c:v>607911</c:v>
                </c:pt>
                <c:pt idx="6">
                  <c:v>607503</c:v>
                </c:pt>
                <c:pt idx="7">
                  <c:v>608859</c:v>
                </c:pt>
                <c:pt idx="8">
                  <c:v>614816</c:v>
                </c:pt>
                <c:pt idx="9">
                  <c:v>615414</c:v>
                </c:pt>
                <c:pt idx="10">
                  <c:v>620254</c:v>
                </c:pt>
                <c:pt idx="11">
                  <c:v>620740</c:v>
                </c:pt>
                <c:pt idx="12">
                  <c:v>621313</c:v>
                </c:pt>
                <c:pt idx="13">
                  <c:v>626320</c:v>
                </c:pt>
                <c:pt idx="14">
                  <c:v>630188</c:v>
                </c:pt>
                <c:pt idx="15">
                  <c:v>630930</c:v>
                </c:pt>
                <c:pt idx="16">
                  <c:v>638293</c:v>
                </c:pt>
                <c:pt idx="17">
                  <c:v>639116</c:v>
                </c:pt>
                <c:pt idx="18">
                  <c:v>636349</c:v>
                </c:pt>
                <c:pt idx="19">
                  <c:v>639962</c:v>
                </c:pt>
                <c:pt idx="20">
                  <c:v>640465</c:v>
                </c:pt>
                <c:pt idx="21">
                  <c:v>635737</c:v>
                </c:pt>
                <c:pt idx="22">
                  <c:v>634488</c:v>
                </c:pt>
                <c:pt idx="23">
                  <c:v>638790</c:v>
                </c:pt>
                <c:pt idx="24">
                  <c:v>636545</c:v>
                </c:pt>
                <c:pt idx="25">
                  <c:v>639054</c:v>
                </c:pt>
                <c:pt idx="26">
                  <c:v>634736</c:v>
                </c:pt>
                <c:pt idx="27">
                  <c:v>633687</c:v>
                </c:pt>
                <c:pt idx="28">
                  <c:v>640487</c:v>
                </c:pt>
                <c:pt idx="29">
                  <c:v>637381</c:v>
                </c:pt>
                <c:pt idx="30">
                  <c:v>632639</c:v>
                </c:pt>
                <c:pt idx="31">
                  <c:v>633216</c:v>
                </c:pt>
                <c:pt idx="32">
                  <c:v>631434</c:v>
                </c:pt>
                <c:pt idx="33">
                  <c:v>630288</c:v>
                </c:pt>
                <c:pt idx="34">
                  <c:v>633614</c:v>
                </c:pt>
                <c:pt idx="35">
                  <c:v>625088</c:v>
                </c:pt>
                <c:pt idx="36">
                  <c:v>620756</c:v>
                </c:pt>
                <c:pt idx="37">
                  <c:v>621354</c:v>
                </c:pt>
                <c:pt idx="38">
                  <c:v>622493</c:v>
                </c:pt>
                <c:pt idx="39">
                  <c:v>622035</c:v>
                </c:pt>
                <c:pt idx="40">
                  <c:v>648986</c:v>
                </c:pt>
                <c:pt idx="41">
                  <c:v>645946</c:v>
                </c:pt>
                <c:pt idx="42">
                  <c:v>644412</c:v>
                </c:pt>
                <c:pt idx="43">
                  <c:v>642478</c:v>
                </c:pt>
                <c:pt idx="44">
                  <c:v>641413</c:v>
                </c:pt>
                <c:pt idx="45">
                  <c:v>642114</c:v>
                </c:pt>
                <c:pt idx="46">
                  <c:v>640742</c:v>
                </c:pt>
                <c:pt idx="47">
                  <c:v>633843</c:v>
                </c:pt>
                <c:pt idx="48">
                  <c:v>630657</c:v>
                </c:pt>
                <c:pt idx="49">
                  <c:v>633704</c:v>
                </c:pt>
                <c:pt idx="50">
                  <c:v>635187</c:v>
                </c:pt>
                <c:pt idx="51">
                  <c:v>633161</c:v>
                </c:pt>
                <c:pt idx="52">
                  <c:v>632902</c:v>
                </c:pt>
                <c:pt idx="53">
                  <c:v>629450</c:v>
                </c:pt>
                <c:pt idx="54">
                  <c:v>630642</c:v>
                </c:pt>
                <c:pt idx="55">
                  <c:v>629592</c:v>
                </c:pt>
                <c:pt idx="56">
                  <c:v>628961</c:v>
                </c:pt>
                <c:pt idx="57">
                  <c:v>626992</c:v>
                </c:pt>
                <c:pt idx="58">
                  <c:v>628456</c:v>
                </c:pt>
                <c:pt idx="59">
                  <c:v>624005</c:v>
                </c:pt>
                <c:pt idx="60">
                  <c:v>618820</c:v>
                </c:pt>
                <c:pt idx="61">
                  <c:v>617632</c:v>
                </c:pt>
                <c:pt idx="62">
                  <c:v>617859</c:v>
                </c:pt>
                <c:pt idx="63">
                  <c:v>618652</c:v>
                </c:pt>
                <c:pt idx="64">
                  <c:v>617067</c:v>
                </c:pt>
                <c:pt idx="65">
                  <c:v>611252</c:v>
                </c:pt>
                <c:pt idx="66">
                  <c:v>607330</c:v>
                </c:pt>
                <c:pt idx="67">
                  <c:v>604904</c:v>
                </c:pt>
                <c:pt idx="68">
                  <c:v>603569</c:v>
                </c:pt>
                <c:pt idx="69">
                  <c:v>599834</c:v>
                </c:pt>
                <c:pt idx="70">
                  <c:v>604305</c:v>
                </c:pt>
                <c:pt idx="71">
                  <c:v>598063</c:v>
                </c:pt>
                <c:pt idx="72">
                  <c:v>592319</c:v>
                </c:pt>
                <c:pt idx="73">
                  <c:v>590919</c:v>
                </c:pt>
                <c:pt idx="74">
                  <c:v>591097</c:v>
                </c:pt>
                <c:pt idx="75">
                  <c:v>590228</c:v>
                </c:pt>
                <c:pt idx="76">
                  <c:v>589524</c:v>
                </c:pt>
                <c:pt idx="77">
                  <c:v>589625</c:v>
                </c:pt>
                <c:pt idx="78">
                  <c:v>586225</c:v>
                </c:pt>
                <c:pt idx="79">
                  <c:v>583017</c:v>
                </c:pt>
                <c:pt idx="80">
                  <c:v>576418</c:v>
                </c:pt>
                <c:pt idx="81">
                  <c:v>573055</c:v>
                </c:pt>
                <c:pt idx="82">
                  <c:v>575762</c:v>
                </c:pt>
                <c:pt idx="83">
                  <c:v>571383</c:v>
                </c:pt>
                <c:pt idx="84">
                  <c:v>567907</c:v>
                </c:pt>
                <c:pt idx="85">
                  <c:v>570153</c:v>
                </c:pt>
                <c:pt idx="86">
                  <c:v>570013</c:v>
                </c:pt>
                <c:pt idx="87">
                  <c:v>567482</c:v>
                </c:pt>
                <c:pt idx="88">
                  <c:v>572766</c:v>
                </c:pt>
                <c:pt idx="89">
                  <c:v>572725</c:v>
                </c:pt>
                <c:pt idx="90">
                  <c:v>566596</c:v>
                </c:pt>
                <c:pt idx="91">
                  <c:v>568484</c:v>
                </c:pt>
                <c:pt idx="92">
                  <c:v>569337</c:v>
                </c:pt>
                <c:pt idx="93">
                  <c:v>566081</c:v>
                </c:pt>
                <c:pt idx="94">
                  <c:v>565315</c:v>
                </c:pt>
                <c:pt idx="95">
                  <c:v>564960</c:v>
                </c:pt>
                <c:pt idx="96">
                  <c:v>561010</c:v>
                </c:pt>
                <c:pt idx="97">
                  <c:v>565485</c:v>
                </c:pt>
                <c:pt idx="98">
                  <c:v>565831</c:v>
                </c:pt>
                <c:pt idx="99">
                  <c:v>567238</c:v>
                </c:pt>
                <c:pt idx="100">
                  <c:v>580692</c:v>
                </c:pt>
                <c:pt idx="101">
                  <c:v>580890</c:v>
                </c:pt>
                <c:pt idx="102">
                  <c:v>581212</c:v>
                </c:pt>
                <c:pt idx="103">
                  <c:v>583802</c:v>
                </c:pt>
                <c:pt idx="104">
                  <c:v>595654</c:v>
                </c:pt>
                <c:pt idx="105">
                  <c:v>596083</c:v>
                </c:pt>
                <c:pt idx="106">
                  <c:v>597838</c:v>
                </c:pt>
                <c:pt idx="107">
                  <c:v>594862</c:v>
                </c:pt>
                <c:pt idx="108">
                  <c:v>596422</c:v>
                </c:pt>
                <c:pt idx="109">
                  <c:v>600999</c:v>
                </c:pt>
                <c:pt idx="110">
                  <c:v>603040</c:v>
                </c:pt>
                <c:pt idx="111">
                  <c:v>600296</c:v>
                </c:pt>
                <c:pt idx="112">
                  <c:v>606176</c:v>
                </c:pt>
                <c:pt idx="113">
                  <c:v>606031</c:v>
                </c:pt>
                <c:pt idx="114">
                  <c:v>607687</c:v>
                </c:pt>
                <c:pt idx="115">
                  <c:v>610095</c:v>
                </c:pt>
                <c:pt idx="116">
                  <c:v>613722</c:v>
                </c:pt>
                <c:pt idx="117">
                  <c:v>614750</c:v>
                </c:pt>
                <c:pt idx="118">
                  <c:v>618526</c:v>
                </c:pt>
                <c:pt idx="119">
                  <c:v>618881</c:v>
                </c:pt>
                <c:pt idx="120">
                  <c:v>619209</c:v>
                </c:pt>
                <c:pt idx="121">
                  <c:v>626850</c:v>
                </c:pt>
                <c:pt idx="122">
                  <c:v>629715</c:v>
                </c:pt>
                <c:pt idx="123">
                  <c:v>635221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29056"/>
        <c:axId val="296430592"/>
      </c:lineChart>
      <c:lineChart>
        <c:grouping val="standard"/>
        <c:varyColors val="0"/>
        <c:ser>
          <c:idx val="1"/>
          <c:order val="1"/>
          <c:tx>
            <c:strRef>
              <c:f>'Balance BCE'!$L$14</c:f>
              <c:strCache>
                <c:ptCount val="1"/>
                <c:pt idx="0">
                  <c:v>Prestamos Corporativos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'Balance BCE'!$H$18:$H$146</c:f>
              <c:numCache>
                <c:formatCode>m/d/yyyy</c:formatCode>
                <c:ptCount val="129"/>
                <c:pt idx="0">
                  <c:v>39141</c:v>
                </c:pt>
                <c:pt idx="1">
                  <c:v>39172</c:v>
                </c:pt>
                <c:pt idx="2">
                  <c:v>39202</c:v>
                </c:pt>
                <c:pt idx="3">
                  <c:v>39233</c:v>
                </c:pt>
                <c:pt idx="4">
                  <c:v>39263</c:v>
                </c:pt>
                <c:pt idx="5">
                  <c:v>39294</c:v>
                </c:pt>
                <c:pt idx="6">
                  <c:v>39325</c:v>
                </c:pt>
                <c:pt idx="7">
                  <c:v>39355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39599</c:v>
                </c:pt>
                <c:pt idx="16">
                  <c:v>39629</c:v>
                </c:pt>
                <c:pt idx="17">
                  <c:v>39660</c:v>
                </c:pt>
                <c:pt idx="18">
                  <c:v>39691</c:v>
                </c:pt>
                <c:pt idx="19">
                  <c:v>39721</c:v>
                </c:pt>
                <c:pt idx="20">
                  <c:v>39752</c:v>
                </c:pt>
                <c:pt idx="21">
                  <c:v>39782</c:v>
                </c:pt>
                <c:pt idx="22">
                  <c:v>39813</c:v>
                </c:pt>
                <c:pt idx="23">
                  <c:v>39844</c:v>
                </c:pt>
                <c:pt idx="24">
                  <c:v>39872</c:v>
                </c:pt>
                <c:pt idx="25">
                  <c:v>39903</c:v>
                </c:pt>
                <c:pt idx="26">
                  <c:v>39933</c:v>
                </c:pt>
                <c:pt idx="27">
                  <c:v>39964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40117</c:v>
                </c:pt>
                <c:pt idx="33">
                  <c:v>40147</c:v>
                </c:pt>
                <c:pt idx="34">
                  <c:v>40178</c:v>
                </c:pt>
                <c:pt idx="35">
                  <c:v>40209</c:v>
                </c:pt>
                <c:pt idx="36">
                  <c:v>40237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40390</c:v>
                </c:pt>
                <c:pt idx="42">
                  <c:v>40421</c:v>
                </c:pt>
                <c:pt idx="43">
                  <c:v>40451</c:v>
                </c:pt>
                <c:pt idx="44">
                  <c:v>40482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40663</c:v>
                </c:pt>
                <c:pt idx="51">
                  <c:v>40694</c:v>
                </c:pt>
                <c:pt idx="52">
                  <c:v>40724</c:v>
                </c:pt>
                <c:pt idx="53">
                  <c:v>40755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40908</c:v>
                </c:pt>
                <c:pt idx="59">
                  <c:v>40939</c:v>
                </c:pt>
                <c:pt idx="60">
                  <c:v>40968</c:v>
                </c:pt>
                <c:pt idx="61">
                  <c:v>40999</c:v>
                </c:pt>
                <c:pt idx="62">
                  <c:v>41029</c:v>
                </c:pt>
                <c:pt idx="63">
                  <c:v>41060</c:v>
                </c:pt>
                <c:pt idx="64">
                  <c:v>41090</c:v>
                </c:pt>
                <c:pt idx="65">
                  <c:v>41121</c:v>
                </c:pt>
                <c:pt idx="66">
                  <c:v>41152</c:v>
                </c:pt>
                <c:pt idx="67">
                  <c:v>41182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41364</c:v>
                </c:pt>
                <c:pt idx="74">
                  <c:v>41394</c:v>
                </c:pt>
                <c:pt idx="75">
                  <c:v>41425</c:v>
                </c:pt>
                <c:pt idx="76">
                  <c:v>41455</c:v>
                </c:pt>
                <c:pt idx="77">
                  <c:v>41486</c:v>
                </c:pt>
                <c:pt idx="78">
                  <c:v>41517</c:v>
                </c:pt>
                <c:pt idx="79">
                  <c:v>41547</c:v>
                </c:pt>
                <c:pt idx="80">
                  <c:v>41578</c:v>
                </c:pt>
                <c:pt idx="81">
                  <c:v>41608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41790</c:v>
                </c:pt>
                <c:pt idx="88">
                  <c:v>41820</c:v>
                </c:pt>
                <c:pt idx="89">
                  <c:v>41851</c:v>
                </c:pt>
                <c:pt idx="90">
                  <c:v>41882</c:v>
                </c:pt>
                <c:pt idx="91">
                  <c:v>41912</c:v>
                </c:pt>
                <c:pt idx="92">
                  <c:v>41943</c:v>
                </c:pt>
                <c:pt idx="93">
                  <c:v>41973</c:v>
                </c:pt>
                <c:pt idx="94">
                  <c:v>42004</c:v>
                </c:pt>
                <c:pt idx="95">
                  <c:v>42035</c:v>
                </c:pt>
                <c:pt idx="96">
                  <c:v>42063</c:v>
                </c:pt>
                <c:pt idx="97">
                  <c:v>42094</c:v>
                </c:pt>
                <c:pt idx="98">
                  <c:v>42124</c:v>
                </c:pt>
                <c:pt idx="99">
                  <c:v>42155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42308</c:v>
                </c:pt>
                <c:pt idx="105">
                  <c:v>42338</c:v>
                </c:pt>
                <c:pt idx="106">
                  <c:v>42369</c:v>
                </c:pt>
                <c:pt idx="107">
                  <c:v>42400</c:v>
                </c:pt>
                <c:pt idx="108">
                  <c:v>42429</c:v>
                </c:pt>
                <c:pt idx="109">
                  <c:v>42460</c:v>
                </c:pt>
                <c:pt idx="110">
                  <c:v>42490</c:v>
                </c:pt>
                <c:pt idx="111">
                  <c:v>42521</c:v>
                </c:pt>
                <c:pt idx="112">
                  <c:v>42551</c:v>
                </c:pt>
                <c:pt idx="113">
                  <c:v>42582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42735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42855</c:v>
                </c:pt>
                <c:pt idx="123">
                  <c:v>42886</c:v>
                </c:pt>
              </c:numCache>
            </c:numRef>
          </c:cat>
          <c:val>
            <c:numRef>
              <c:f>'Balance BCE'!$L$18:$L$146</c:f>
              <c:numCache>
                <c:formatCode>General</c:formatCode>
                <c:ptCount val="129"/>
                <c:pt idx="0">
                  <c:v>3914935</c:v>
                </c:pt>
                <c:pt idx="1">
                  <c:v>3951572</c:v>
                </c:pt>
                <c:pt idx="2">
                  <c:v>3990479</c:v>
                </c:pt>
                <c:pt idx="3">
                  <c:v>4040039</c:v>
                </c:pt>
                <c:pt idx="4">
                  <c:v>4100318</c:v>
                </c:pt>
                <c:pt idx="5">
                  <c:v>4163708</c:v>
                </c:pt>
                <c:pt idx="6">
                  <c:v>4181432</c:v>
                </c:pt>
                <c:pt idx="7">
                  <c:v>4226210</c:v>
                </c:pt>
                <c:pt idx="8">
                  <c:v>4267546</c:v>
                </c:pt>
                <c:pt idx="9">
                  <c:v>4319916</c:v>
                </c:pt>
                <c:pt idx="10">
                  <c:v>4389026</c:v>
                </c:pt>
                <c:pt idx="11">
                  <c:v>4461208</c:v>
                </c:pt>
                <c:pt idx="12">
                  <c:v>4498600</c:v>
                </c:pt>
                <c:pt idx="13">
                  <c:v>4548607</c:v>
                </c:pt>
                <c:pt idx="14">
                  <c:v>4592527</c:v>
                </c:pt>
                <c:pt idx="15">
                  <c:v>4620188</c:v>
                </c:pt>
                <c:pt idx="16">
                  <c:v>4671969</c:v>
                </c:pt>
                <c:pt idx="17">
                  <c:v>4710388</c:v>
                </c:pt>
                <c:pt idx="18">
                  <c:v>4723388</c:v>
                </c:pt>
                <c:pt idx="19">
                  <c:v>4762656</c:v>
                </c:pt>
                <c:pt idx="20">
                  <c:v>4817394</c:v>
                </c:pt>
                <c:pt idx="21">
                  <c:v>4843781</c:v>
                </c:pt>
                <c:pt idx="22">
                  <c:v>4826989</c:v>
                </c:pt>
                <c:pt idx="23">
                  <c:v>4877118</c:v>
                </c:pt>
                <c:pt idx="24">
                  <c:v>4864967</c:v>
                </c:pt>
                <c:pt idx="25">
                  <c:v>4843932</c:v>
                </c:pt>
                <c:pt idx="26">
                  <c:v>4846359</c:v>
                </c:pt>
                <c:pt idx="27">
                  <c:v>4828255</c:v>
                </c:pt>
                <c:pt idx="28">
                  <c:v>4804951</c:v>
                </c:pt>
                <c:pt idx="29">
                  <c:v>4787320</c:v>
                </c:pt>
                <c:pt idx="30">
                  <c:v>4755469</c:v>
                </c:pt>
                <c:pt idx="31">
                  <c:v>4741388</c:v>
                </c:pt>
                <c:pt idx="32">
                  <c:v>4722030</c:v>
                </c:pt>
                <c:pt idx="33">
                  <c:v>4720760</c:v>
                </c:pt>
                <c:pt idx="34">
                  <c:v>4691299</c:v>
                </c:pt>
                <c:pt idx="35">
                  <c:v>4685966</c:v>
                </c:pt>
                <c:pt idx="36">
                  <c:v>4689033</c:v>
                </c:pt>
                <c:pt idx="37">
                  <c:v>4679720</c:v>
                </c:pt>
                <c:pt idx="38">
                  <c:v>4666454</c:v>
                </c:pt>
                <c:pt idx="39">
                  <c:v>4687423</c:v>
                </c:pt>
                <c:pt idx="40">
                  <c:v>4697866</c:v>
                </c:pt>
                <c:pt idx="41">
                  <c:v>4680807</c:v>
                </c:pt>
                <c:pt idx="42">
                  <c:v>4670732</c:v>
                </c:pt>
                <c:pt idx="43">
                  <c:v>4687455</c:v>
                </c:pt>
                <c:pt idx="44">
                  <c:v>4673314</c:v>
                </c:pt>
                <c:pt idx="45">
                  <c:v>4695073</c:v>
                </c:pt>
                <c:pt idx="46">
                  <c:v>4668458</c:v>
                </c:pt>
                <c:pt idx="47">
                  <c:v>4698939</c:v>
                </c:pt>
                <c:pt idx="48">
                  <c:v>4704260</c:v>
                </c:pt>
                <c:pt idx="49">
                  <c:v>4705525</c:v>
                </c:pt>
                <c:pt idx="50">
                  <c:v>4702011</c:v>
                </c:pt>
                <c:pt idx="51">
                  <c:v>4719348</c:v>
                </c:pt>
                <c:pt idx="52">
                  <c:v>4739196</c:v>
                </c:pt>
                <c:pt idx="53">
                  <c:v>4742488</c:v>
                </c:pt>
                <c:pt idx="54">
                  <c:v>4723028</c:v>
                </c:pt>
                <c:pt idx="55">
                  <c:v>4755287</c:v>
                </c:pt>
                <c:pt idx="56">
                  <c:v>4751635</c:v>
                </c:pt>
                <c:pt idx="57">
                  <c:v>4757578</c:v>
                </c:pt>
                <c:pt idx="58">
                  <c:v>4719921</c:v>
                </c:pt>
                <c:pt idx="59">
                  <c:v>4721974</c:v>
                </c:pt>
                <c:pt idx="60">
                  <c:v>4710522</c:v>
                </c:pt>
                <c:pt idx="61">
                  <c:v>4699243</c:v>
                </c:pt>
                <c:pt idx="62">
                  <c:v>4704275</c:v>
                </c:pt>
                <c:pt idx="63">
                  <c:v>4705090</c:v>
                </c:pt>
                <c:pt idx="64">
                  <c:v>4700352</c:v>
                </c:pt>
                <c:pt idx="65">
                  <c:v>4706019</c:v>
                </c:pt>
                <c:pt idx="66">
                  <c:v>4671017</c:v>
                </c:pt>
                <c:pt idx="67">
                  <c:v>4652260</c:v>
                </c:pt>
                <c:pt idx="68">
                  <c:v>4638368</c:v>
                </c:pt>
                <c:pt idx="69">
                  <c:v>4636749</c:v>
                </c:pt>
                <c:pt idx="70">
                  <c:v>4535727</c:v>
                </c:pt>
                <c:pt idx="71">
                  <c:v>4523235</c:v>
                </c:pt>
                <c:pt idx="72">
                  <c:v>4505251</c:v>
                </c:pt>
                <c:pt idx="73">
                  <c:v>4502925</c:v>
                </c:pt>
                <c:pt idx="74">
                  <c:v>4478305</c:v>
                </c:pt>
                <c:pt idx="75">
                  <c:v>4460617</c:v>
                </c:pt>
                <c:pt idx="76">
                  <c:v>4446367</c:v>
                </c:pt>
                <c:pt idx="77">
                  <c:v>4429335</c:v>
                </c:pt>
                <c:pt idx="78">
                  <c:v>4399501</c:v>
                </c:pt>
                <c:pt idx="79">
                  <c:v>4393464</c:v>
                </c:pt>
                <c:pt idx="80">
                  <c:v>4377026</c:v>
                </c:pt>
                <c:pt idx="81">
                  <c:v>4371074</c:v>
                </c:pt>
                <c:pt idx="82">
                  <c:v>4345203</c:v>
                </c:pt>
                <c:pt idx="83">
                  <c:v>4369040</c:v>
                </c:pt>
                <c:pt idx="84">
                  <c:v>4345261</c:v>
                </c:pt>
                <c:pt idx="85">
                  <c:v>4336767</c:v>
                </c:pt>
                <c:pt idx="86">
                  <c:v>4329221</c:v>
                </c:pt>
                <c:pt idx="87">
                  <c:v>4318726</c:v>
                </c:pt>
                <c:pt idx="88">
                  <c:v>4316265</c:v>
                </c:pt>
                <c:pt idx="89">
                  <c:v>4302541</c:v>
                </c:pt>
                <c:pt idx="90">
                  <c:v>4282094</c:v>
                </c:pt>
                <c:pt idx="91">
                  <c:v>4288571</c:v>
                </c:pt>
                <c:pt idx="92">
                  <c:v>4274735</c:v>
                </c:pt>
                <c:pt idx="93">
                  <c:v>4276540</c:v>
                </c:pt>
                <c:pt idx="94">
                  <c:v>4308757</c:v>
                </c:pt>
                <c:pt idx="95">
                  <c:v>4319645</c:v>
                </c:pt>
                <c:pt idx="96">
                  <c:v>4330212</c:v>
                </c:pt>
                <c:pt idx="97">
                  <c:v>4325811</c:v>
                </c:pt>
                <c:pt idx="98">
                  <c:v>4320895</c:v>
                </c:pt>
                <c:pt idx="99">
                  <c:v>4320473</c:v>
                </c:pt>
                <c:pt idx="100">
                  <c:v>4325706</c:v>
                </c:pt>
                <c:pt idx="101">
                  <c:v>4334575</c:v>
                </c:pt>
                <c:pt idx="102">
                  <c:v>4311992</c:v>
                </c:pt>
                <c:pt idx="103">
                  <c:v>4297492</c:v>
                </c:pt>
                <c:pt idx="104">
                  <c:v>4300830</c:v>
                </c:pt>
                <c:pt idx="105">
                  <c:v>4323881</c:v>
                </c:pt>
                <c:pt idx="106">
                  <c:v>4280951</c:v>
                </c:pt>
                <c:pt idx="107">
                  <c:v>4303338</c:v>
                </c:pt>
                <c:pt idx="108">
                  <c:v>4318954</c:v>
                </c:pt>
                <c:pt idx="109">
                  <c:v>4306313</c:v>
                </c:pt>
                <c:pt idx="110">
                  <c:v>4309846</c:v>
                </c:pt>
                <c:pt idx="111">
                  <c:v>4324694</c:v>
                </c:pt>
                <c:pt idx="112">
                  <c:v>4326953</c:v>
                </c:pt>
                <c:pt idx="113">
                  <c:v>4328473</c:v>
                </c:pt>
                <c:pt idx="114">
                  <c:v>4303514</c:v>
                </c:pt>
                <c:pt idx="115">
                  <c:v>4299244</c:v>
                </c:pt>
                <c:pt idx="116">
                  <c:v>4313714</c:v>
                </c:pt>
                <c:pt idx="117">
                  <c:v>4338208</c:v>
                </c:pt>
                <c:pt idx="118">
                  <c:v>4303490</c:v>
                </c:pt>
                <c:pt idx="119">
                  <c:v>4322804</c:v>
                </c:pt>
                <c:pt idx="120">
                  <c:v>4332767</c:v>
                </c:pt>
                <c:pt idx="121">
                  <c:v>4335447</c:v>
                </c:pt>
                <c:pt idx="122">
                  <c:v>4338810</c:v>
                </c:pt>
                <c:pt idx="123">
                  <c:v>4342915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38784"/>
        <c:axId val="296436864"/>
      </c:lineChart>
      <c:dateAx>
        <c:axId val="296429056"/>
        <c:scaling>
          <c:orientation val="minMax"/>
          <c:min val="39203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296430592"/>
        <c:crosses val="autoZero"/>
        <c:auto val="1"/>
        <c:lblOffset val="100"/>
        <c:baseTimeUnit val="months"/>
      </c:dateAx>
      <c:valAx>
        <c:axId val="296430592"/>
        <c:scaling>
          <c:orientation val="minMax"/>
          <c:min val="56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Billones</a:t>
                </a:r>
                <a:r>
                  <a:rPr lang="es-CO" baseline="0"/>
                  <a:t> de Euros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429056"/>
        <c:crosses val="autoZero"/>
        <c:crossBetween val="between"/>
      </c:valAx>
      <c:valAx>
        <c:axId val="296436864"/>
        <c:scaling>
          <c:orientation val="minMax"/>
          <c:min val="37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Billones de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438784"/>
        <c:crosses val="max"/>
        <c:crossBetween val="between"/>
      </c:valAx>
      <c:dateAx>
        <c:axId val="2964387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96436864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5.5327868852459015E-2"/>
          <c:y val="0.88719510061242368"/>
          <c:w val="0.90277777777777779"/>
          <c:h val="0.1080169145523475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0766650902678"/>
          <c:y val="4.7008547008547022E-2"/>
          <c:w val="0.7138085154826963"/>
          <c:h val="0.63305905511811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'Balance BCE'!$B$14</c:f>
              <c:strCache>
                <c:ptCount val="1"/>
                <c:pt idx="0">
                  <c:v>Activos BCE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86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89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9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9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cat>
            <c:numRef>
              <c:f>'Balance BCE'!$Q$18:$Q$134</c:f>
              <c:numCache>
                <c:formatCode>m/d/yyyy</c:formatCode>
                <c:ptCount val="117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41973</c:v>
                </c:pt>
                <c:pt idx="94">
                  <c:v>42004</c:v>
                </c:pt>
                <c:pt idx="95">
                  <c:v>42035</c:v>
                </c:pt>
                <c:pt idx="96">
                  <c:v>42063</c:v>
                </c:pt>
                <c:pt idx="97">
                  <c:v>42094</c:v>
                </c:pt>
                <c:pt idx="98">
                  <c:v>42124</c:v>
                </c:pt>
                <c:pt idx="99">
                  <c:v>42155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42308</c:v>
                </c:pt>
                <c:pt idx="105">
                  <c:v>42338</c:v>
                </c:pt>
                <c:pt idx="106">
                  <c:v>42369</c:v>
                </c:pt>
                <c:pt idx="107">
                  <c:v>42400</c:v>
                </c:pt>
                <c:pt idx="108">
                  <c:v>42429</c:v>
                </c:pt>
                <c:pt idx="109">
                  <c:v>42460</c:v>
                </c:pt>
                <c:pt idx="110">
                  <c:v>42490</c:v>
                </c:pt>
                <c:pt idx="111">
                  <c:v>42521</c:v>
                </c:pt>
                <c:pt idx="112">
                  <c:v>42551</c:v>
                </c:pt>
                <c:pt idx="113">
                  <c:v>42582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</c:numCache>
            </c:numRef>
          </c:cat>
          <c:val>
            <c:numRef>
              <c:f>'Balance BCE'!$P$18:$P$134</c:f>
              <c:numCache>
                <c:formatCode>General</c:formatCode>
                <c:ptCount val="117"/>
                <c:pt idx="0">
                  <c:v>1150.396</c:v>
                </c:pt>
                <c:pt idx="1">
                  <c:v>1162.604</c:v>
                </c:pt>
                <c:pt idx="2">
                  <c:v>1176.308</c:v>
                </c:pt>
                <c:pt idx="3">
                  <c:v>1187.0519999999999</c:v>
                </c:pt>
                <c:pt idx="4">
                  <c:v>1208.453</c:v>
                </c:pt>
                <c:pt idx="5">
                  <c:v>1212.5840000000001</c:v>
                </c:pt>
                <c:pt idx="6">
                  <c:v>1157.5340000000001</c:v>
                </c:pt>
                <c:pt idx="7">
                  <c:v>1250.396</c:v>
                </c:pt>
                <c:pt idx="8">
                  <c:v>1263.5039999999999</c:v>
                </c:pt>
                <c:pt idx="9">
                  <c:v>1297.2660000000001</c:v>
                </c:pt>
                <c:pt idx="10">
                  <c:v>1511.2439999999999</c:v>
                </c:pt>
                <c:pt idx="11">
                  <c:v>1337.5419999999999</c:v>
                </c:pt>
                <c:pt idx="12">
                  <c:v>1336.758</c:v>
                </c:pt>
                <c:pt idx="13">
                  <c:v>1390.8040000000001</c:v>
                </c:pt>
                <c:pt idx="14">
                  <c:v>1405.8589999999999</c:v>
                </c:pt>
                <c:pt idx="15">
                  <c:v>1423.2449999999999</c:v>
                </c:pt>
                <c:pt idx="16">
                  <c:v>1462.71</c:v>
                </c:pt>
                <c:pt idx="17">
                  <c:v>1450.8989999999999</c:v>
                </c:pt>
                <c:pt idx="18">
                  <c:v>1449.1389999999999</c:v>
                </c:pt>
                <c:pt idx="19">
                  <c:v>1518.548</c:v>
                </c:pt>
                <c:pt idx="20">
                  <c:v>2031.4469999999999</c:v>
                </c:pt>
                <c:pt idx="21">
                  <c:v>1979.0509999999999</c:v>
                </c:pt>
                <c:pt idx="22">
                  <c:v>2043.4649999999999</c:v>
                </c:pt>
                <c:pt idx="23">
                  <c:v>1906.979</c:v>
                </c:pt>
                <c:pt idx="24">
                  <c:v>1820.268</c:v>
                </c:pt>
                <c:pt idx="25">
                  <c:v>1803.0830000000001</c:v>
                </c:pt>
                <c:pt idx="26">
                  <c:v>1823.963</c:v>
                </c:pt>
                <c:pt idx="27">
                  <c:v>1799.61</c:v>
                </c:pt>
                <c:pt idx="28">
                  <c:v>1997.319</c:v>
                </c:pt>
                <c:pt idx="29">
                  <c:v>1854.0930000000001</c:v>
                </c:pt>
                <c:pt idx="30">
                  <c:v>1821.3710000000001</c:v>
                </c:pt>
                <c:pt idx="31">
                  <c:v>1790.242</c:v>
                </c:pt>
                <c:pt idx="32">
                  <c:v>1779</c:v>
                </c:pt>
                <c:pt idx="33">
                  <c:v>1759.1859999999999</c:v>
                </c:pt>
                <c:pt idx="34">
                  <c:v>1852.463</c:v>
                </c:pt>
                <c:pt idx="35">
                  <c:v>1877.655</c:v>
                </c:pt>
                <c:pt idx="36">
                  <c:v>1889.0170000000001</c:v>
                </c:pt>
                <c:pt idx="37">
                  <c:v>1894.8979999999999</c:v>
                </c:pt>
                <c:pt idx="38">
                  <c:v>1956.819</c:v>
                </c:pt>
                <c:pt idx="39">
                  <c:v>2088.4499999999998</c:v>
                </c:pt>
                <c:pt idx="40">
                  <c:v>2154.2449999999999</c:v>
                </c:pt>
                <c:pt idx="41">
                  <c:v>2001.66</c:v>
                </c:pt>
                <c:pt idx="42">
                  <c:v>1957.9259999999999</c:v>
                </c:pt>
                <c:pt idx="43">
                  <c:v>1971.356</c:v>
                </c:pt>
                <c:pt idx="44">
                  <c:v>1895.6790000000001</c:v>
                </c:pt>
                <c:pt idx="45">
                  <c:v>1915.961</c:v>
                </c:pt>
                <c:pt idx="46">
                  <c:v>2004.432</c:v>
                </c:pt>
                <c:pt idx="47">
                  <c:v>1965.568</c:v>
                </c:pt>
                <c:pt idx="48">
                  <c:v>1952.278</c:v>
                </c:pt>
                <c:pt idx="49">
                  <c:v>1928.0550000000001</c:v>
                </c:pt>
                <c:pt idx="50">
                  <c:v>1894.1010000000001</c:v>
                </c:pt>
                <c:pt idx="51">
                  <c:v>1900.61</c:v>
                </c:pt>
                <c:pt idx="52">
                  <c:v>1972.174</c:v>
                </c:pt>
                <c:pt idx="53">
                  <c:v>2000.471</c:v>
                </c:pt>
                <c:pt idx="54">
                  <c:v>2071.6329999999998</c:v>
                </c:pt>
                <c:pt idx="55">
                  <c:v>2288.5709999999999</c:v>
                </c:pt>
                <c:pt idx="56">
                  <c:v>2333.373</c:v>
                </c:pt>
                <c:pt idx="57">
                  <c:v>2419.5479999999998</c:v>
                </c:pt>
                <c:pt idx="58">
                  <c:v>2735.6280000000002</c:v>
                </c:pt>
                <c:pt idx="59">
                  <c:v>2682.576</c:v>
                </c:pt>
                <c:pt idx="60">
                  <c:v>2692.598</c:v>
                </c:pt>
                <c:pt idx="61">
                  <c:v>2964.4270000000001</c:v>
                </c:pt>
                <c:pt idx="62">
                  <c:v>2962.1030000000001</c:v>
                </c:pt>
                <c:pt idx="63">
                  <c:v>2980.31</c:v>
                </c:pt>
                <c:pt idx="64">
                  <c:v>3102.2269999999999</c:v>
                </c:pt>
                <c:pt idx="65">
                  <c:v>3094.1439999999998</c:v>
                </c:pt>
                <c:pt idx="66">
                  <c:v>3084.7689999999998</c:v>
                </c:pt>
                <c:pt idx="67">
                  <c:v>3082.4319999999998</c:v>
                </c:pt>
                <c:pt idx="68">
                  <c:v>3046.5430000000001</c:v>
                </c:pt>
                <c:pt idx="69">
                  <c:v>3033.2939999999999</c:v>
                </c:pt>
                <c:pt idx="70">
                  <c:v>3018.1979999999999</c:v>
                </c:pt>
                <c:pt idx="71">
                  <c:v>2928.7809999999999</c:v>
                </c:pt>
                <c:pt idx="72">
                  <c:v>2748.8229999999999</c:v>
                </c:pt>
                <c:pt idx="73">
                  <c:v>2648.1260000000002</c:v>
                </c:pt>
                <c:pt idx="74">
                  <c:v>2611.252</c:v>
                </c:pt>
                <c:pt idx="75">
                  <c:v>2549.4490000000001</c:v>
                </c:pt>
                <c:pt idx="76">
                  <c:v>2430.4229999999998</c:v>
                </c:pt>
                <c:pt idx="77">
                  <c:v>2396.181</c:v>
                </c:pt>
                <c:pt idx="78">
                  <c:v>2360.6390000000001</c:v>
                </c:pt>
                <c:pt idx="79">
                  <c:v>2338.0439999999999</c:v>
                </c:pt>
                <c:pt idx="80">
                  <c:v>2318.7440000000001</c:v>
                </c:pt>
                <c:pt idx="81">
                  <c:v>2290.9560000000001</c:v>
                </c:pt>
                <c:pt idx="82">
                  <c:v>2285.3989999999999</c:v>
                </c:pt>
                <c:pt idx="83">
                  <c:v>2217.0610000000001</c:v>
                </c:pt>
                <c:pt idx="84">
                  <c:v>2181.0790000000002</c:v>
                </c:pt>
                <c:pt idx="85">
                  <c:v>2152.1030000000001</c:v>
                </c:pt>
                <c:pt idx="86">
                  <c:v>2169.0610000000001</c:v>
                </c:pt>
                <c:pt idx="87">
                  <c:v>2197.0949999999998</c:v>
                </c:pt>
                <c:pt idx="88">
                  <c:v>2088.0990000000002</c:v>
                </c:pt>
                <c:pt idx="89">
                  <c:v>2044.3119999999999</c:v>
                </c:pt>
                <c:pt idx="90">
                  <c:v>2038.7159999999999</c:v>
                </c:pt>
                <c:pt idx="91">
                  <c:v>2038.2349999999999</c:v>
                </c:pt>
                <c:pt idx="92">
                  <c:v>2052.0700000000002</c:v>
                </c:pt>
                <c:pt idx="93">
                  <c:v>2053.8919999999998</c:v>
                </c:pt>
                <c:pt idx="94">
                  <c:v>2150.2469999999998</c:v>
                </c:pt>
                <c:pt idx="95">
                  <c:v>2181.9540000000002</c:v>
                </c:pt>
                <c:pt idx="96">
                  <c:v>2155.8359999999998</c:v>
                </c:pt>
                <c:pt idx="97">
                  <c:v>2250.8009999999999</c:v>
                </c:pt>
                <c:pt idx="98">
                  <c:v>2360.79</c:v>
                </c:pt>
                <c:pt idx="99">
                  <c:v>2416.6660000000002</c:v>
                </c:pt>
                <c:pt idx="100">
                  <c:v>2539.5439999999999</c:v>
                </c:pt>
                <c:pt idx="101">
                  <c:v>2536.5920000000001</c:v>
                </c:pt>
                <c:pt idx="102">
                  <c:v>2558.7800000000002</c:v>
                </c:pt>
                <c:pt idx="103">
                  <c:v>2620.6309999999999</c:v>
                </c:pt>
                <c:pt idx="104">
                  <c:v>2664.9960000000001</c:v>
                </c:pt>
                <c:pt idx="105">
                  <c:v>2706.74</c:v>
                </c:pt>
                <c:pt idx="106">
                  <c:v>2767.8150000000001</c:v>
                </c:pt>
                <c:pt idx="107">
                  <c:v>2808.3310000000001</c:v>
                </c:pt>
                <c:pt idx="108">
                  <c:v>2850.299</c:v>
                </c:pt>
                <c:pt idx="109">
                  <c:v>2897.6959999999999</c:v>
                </c:pt>
                <c:pt idx="110">
                  <c:v>3000.759</c:v>
                </c:pt>
                <c:pt idx="111">
                  <c:v>3067.4810000000002</c:v>
                </c:pt>
                <c:pt idx="112">
                  <c:v>3131.0949999999998</c:v>
                </c:pt>
                <c:pt idx="113">
                  <c:v>3284.3090000000002</c:v>
                </c:pt>
                <c:pt idx="114">
                  <c:v>3330.4870000000001</c:v>
                </c:pt>
                <c:pt idx="115">
                  <c:v>3438.145</c:v>
                </c:pt>
                <c:pt idx="116">
                  <c:v>3507.4009999999998</c:v>
                </c:pt>
              </c:numCache>
            </c:numRef>
          </c:val>
        </c:ser>
        <c:ser>
          <c:idx val="2"/>
          <c:order val="2"/>
          <c:tx>
            <c:v>Pronostico</c:v>
          </c:tx>
          <c:spPr>
            <a:solidFill>
              <a:schemeClr val="tx2"/>
            </a:solidFill>
          </c:spPr>
          <c:invertIfNegative val="0"/>
          <c:val>
            <c:numRef>
              <c:f>'Balance BCE'!$R$18:$R$135</c:f>
              <c:numCache>
                <c:formatCode>General</c:formatCode>
                <c:ptCount val="118"/>
                <c:pt idx="92">
                  <c:v>2052.0700000000002</c:v>
                </c:pt>
                <c:pt idx="93">
                  <c:v>2093.7366666666667</c:v>
                </c:pt>
                <c:pt idx="94">
                  <c:v>2133.7366666666667</c:v>
                </c:pt>
                <c:pt idx="95">
                  <c:v>2173.7366666666667</c:v>
                </c:pt>
                <c:pt idx="96">
                  <c:v>2213.7366666666667</c:v>
                </c:pt>
                <c:pt idx="97">
                  <c:v>2253.7366666666667</c:v>
                </c:pt>
                <c:pt idx="98">
                  <c:v>2293.7366666666667</c:v>
                </c:pt>
                <c:pt idx="99">
                  <c:v>2333.7366666666667</c:v>
                </c:pt>
                <c:pt idx="100">
                  <c:v>2373.7366666666667</c:v>
                </c:pt>
                <c:pt idx="101">
                  <c:v>2413.7366666666667</c:v>
                </c:pt>
                <c:pt idx="102">
                  <c:v>2453.7366666666667</c:v>
                </c:pt>
                <c:pt idx="103">
                  <c:v>2493.7366666666667</c:v>
                </c:pt>
                <c:pt idx="104">
                  <c:v>2533.7366666666667</c:v>
                </c:pt>
                <c:pt idx="105">
                  <c:v>2573.7366666666667</c:v>
                </c:pt>
                <c:pt idx="106">
                  <c:v>2613.7366666666667</c:v>
                </c:pt>
                <c:pt idx="107">
                  <c:v>2653.7366666666667</c:v>
                </c:pt>
                <c:pt idx="108">
                  <c:v>2693.7366666666667</c:v>
                </c:pt>
                <c:pt idx="109">
                  <c:v>2733.7366666666667</c:v>
                </c:pt>
                <c:pt idx="110">
                  <c:v>2773.7366666666667</c:v>
                </c:pt>
                <c:pt idx="111">
                  <c:v>2813.7366666666667</c:v>
                </c:pt>
                <c:pt idx="112">
                  <c:v>2853.7366666666667</c:v>
                </c:pt>
                <c:pt idx="113">
                  <c:v>2893.7366666666667</c:v>
                </c:pt>
                <c:pt idx="114">
                  <c:v>2933.7366666666667</c:v>
                </c:pt>
                <c:pt idx="115">
                  <c:v>2973.7366666666667</c:v>
                </c:pt>
                <c:pt idx="116">
                  <c:v>3013.7366666666667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368896"/>
        <c:axId val="308354432"/>
      </c:barChart>
      <c:lineChart>
        <c:grouping val="standard"/>
        <c:varyColors val="0"/>
        <c:ser>
          <c:idx val="1"/>
          <c:order val="1"/>
          <c:tx>
            <c:strRef>
              <c:f>'Balance BCE'!$E$14</c:f>
              <c:strCache>
                <c:ptCount val="1"/>
                <c:pt idx="0">
                  <c:v>Tasa interés</c:v>
                </c:pt>
              </c:strCache>
            </c:strRef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'Balance BCE'!$Q$18:$Q$134</c:f>
              <c:numCache>
                <c:formatCode>m/d/yyyy</c:formatCode>
                <c:ptCount val="117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41973</c:v>
                </c:pt>
                <c:pt idx="94">
                  <c:v>42004</c:v>
                </c:pt>
                <c:pt idx="95">
                  <c:v>42035</c:v>
                </c:pt>
                <c:pt idx="96">
                  <c:v>42063</c:v>
                </c:pt>
                <c:pt idx="97">
                  <c:v>42094</c:v>
                </c:pt>
                <c:pt idx="98">
                  <c:v>42124</c:v>
                </c:pt>
                <c:pt idx="99">
                  <c:v>42155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42308</c:v>
                </c:pt>
                <c:pt idx="105">
                  <c:v>42338</c:v>
                </c:pt>
                <c:pt idx="106">
                  <c:v>42369</c:v>
                </c:pt>
                <c:pt idx="107">
                  <c:v>42400</c:v>
                </c:pt>
                <c:pt idx="108">
                  <c:v>42429</c:v>
                </c:pt>
                <c:pt idx="109">
                  <c:v>42460</c:v>
                </c:pt>
                <c:pt idx="110">
                  <c:v>42490</c:v>
                </c:pt>
                <c:pt idx="111">
                  <c:v>42521</c:v>
                </c:pt>
                <c:pt idx="112">
                  <c:v>42551</c:v>
                </c:pt>
                <c:pt idx="113">
                  <c:v>42582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</c:numCache>
            </c:numRef>
          </c:cat>
          <c:val>
            <c:numRef>
              <c:f>'Balance BCE'!$E$18:$E$112</c:f>
              <c:numCache>
                <c:formatCode>General</c:formatCode>
                <c:ptCount val="95"/>
                <c:pt idx="0">
                  <c:v>3.5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3.75</c:v>
                </c:pt>
                <c:pt idx="21">
                  <c:v>3.25</c:v>
                </c:pt>
                <c:pt idx="22">
                  <c:v>2.5</c:v>
                </c:pt>
                <c:pt idx="23">
                  <c:v>2</c:v>
                </c:pt>
                <c:pt idx="24">
                  <c:v>2</c:v>
                </c:pt>
                <c:pt idx="25">
                  <c:v>1.5</c:v>
                </c:pt>
                <c:pt idx="26">
                  <c:v>1.25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1.25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372224"/>
        <c:axId val="308370432"/>
      </c:lineChart>
      <c:valAx>
        <c:axId val="308354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%</a:t>
                </a:r>
              </a:p>
            </c:rich>
          </c:tx>
          <c:layout>
            <c:manualLayout>
              <c:xMode val="edge"/>
              <c:yMode val="edge"/>
              <c:x val="0.95525000000000004"/>
              <c:y val="0.35050393700787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8368896"/>
        <c:crosses val="max"/>
        <c:crossBetween val="between"/>
      </c:valAx>
      <c:dateAx>
        <c:axId val="308368896"/>
        <c:scaling>
          <c:orientation val="minMax"/>
          <c:min val="39203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08354432"/>
        <c:crosses val="autoZero"/>
        <c:auto val="1"/>
        <c:lblOffset val="100"/>
        <c:baseTimeUnit val="months"/>
      </c:dateAx>
      <c:valAx>
        <c:axId val="30837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8372224"/>
        <c:crosses val="autoZero"/>
        <c:crossBetween val="between"/>
      </c:valAx>
      <c:dateAx>
        <c:axId val="308372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08370432"/>
        <c:crosses val="autoZero"/>
        <c:auto val="1"/>
        <c:lblOffset val="100"/>
        <c:baseTimeUnit val="months"/>
        <c:majorUnit val="1"/>
        <c:minorUnit val="1"/>
      </c:dateAx>
    </c:plotArea>
    <c:legend>
      <c:legendPos val="b"/>
      <c:layout/>
      <c:overlay val="0"/>
      <c:txPr>
        <a:bodyPr/>
        <a:lstStyle/>
        <a:p>
          <a:pPr>
            <a:defRPr sz="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0766650902684"/>
          <c:y val="4.7008547008547022E-2"/>
          <c:w val="0.71380851548269653"/>
          <c:h val="0.63305905511811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'Balance BCE'!$B$14</c:f>
              <c:strCache>
                <c:ptCount val="1"/>
                <c:pt idx="0">
                  <c:v>Activos BCE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86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89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9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9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cat>
            <c:numRef>
              <c:f>'Balance BCE'!$Q$101:$Q$112</c:f>
              <c:numCache>
                <c:formatCode>m/d/yyyy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41789</c:v>
                </c:pt>
                <c:pt idx="5">
                  <c:v>41820</c:v>
                </c:pt>
                <c:pt idx="6">
                  <c:v>41851</c:v>
                </c:pt>
                <c:pt idx="7">
                  <c:v>41880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'Balance BCE'!$P$101:$P$112</c:f>
              <c:numCache>
                <c:formatCode>General</c:formatCode>
                <c:ptCount val="12"/>
                <c:pt idx="0">
                  <c:v>2217.0610000000001</c:v>
                </c:pt>
                <c:pt idx="1">
                  <c:v>2181.0790000000002</c:v>
                </c:pt>
                <c:pt idx="2">
                  <c:v>2152.1030000000001</c:v>
                </c:pt>
                <c:pt idx="3">
                  <c:v>2169.0610000000001</c:v>
                </c:pt>
                <c:pt idx="4">
                  <c:v>2197.0949999999998</c:v>
                </c:pt>
                <c:pt idx="5">
                  <c:v>2088.0990000000002</c:v>
                </c:pt>
                <c:pt idx="6">
                  <c:v>2044.3119999999999</c:v>
                </c:pt>
                <c:pt idx="7">
                  <c:v>2038.7159999999999</c:v>
                </c:pt>
                <c:pt idx="8">
                  <c:v>2038.2349999999999</c:v>
                </c:pt>
                <c:pt idx="9">
                  <c:v>2052.0700000000002</c:v>
                </c:pt>
                <c:pt idx="10">
                  <c:v>2053.8919999999998</c:v>
                </c:pt>
                <c:pt idx="11">
                  <c:v>2150.2469999999998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405760"/>
        <c:axId val="308399488"/>
      </c:barChart>
      <c:lineChart>
        <c:grouping val="standard"/>
        <c:varyColors val="0"/>
        <c:ser>
          <c:idx val="1"/>
          <c:order val="1"/>
          <c:tx>
            <c:strRef>
              <c:f>'Balance BCE'!$E$14</c:f>
              <c:strCache>
                <c:ptCount val="1"/>
                <c:pt idx="0">
                  <c:v>Tasa interés</c:v>
                </c:pt>
              </c:strCache>
            </c:strRef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'Balance BCE'!$Q$101:$Q$112</c:f>
              <c:numCache>
                <c:formatCode>m/d/yyyy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41789</c:v>
                </c:pt>
                <c:pt idx="5">
                  <c:v>41820</c:v>
                </c:pt>
                <c:pt idx="6">
                  <c:v>41851</c:v>
                </c:pt>
                <c:pt idx="7">
                  <c:v>41880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'Balance BCE'!$E$101:$E$112</c:f>
              <c:numCache>
                <c:formatCode>General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396032"/>
        <c:axId val="308397568"/>
      </c:lineChart>
      <c:dateAx>
        <c:axId val="30839603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08397568"/>
        <c:crosses val="autoZero"/>
        <c:auto val="1"/>
        <c:lblOffset val="100"/>
        <c:baseTimeUnit val="months"/>
      </c:dateAx>
      <c:valAx>
        <c:axId val="3083975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Miles de MIllones EUR</a:t>
                </a:r>
              </a:p>
            </c:rich>
          </c:tx>
          <c:layout>
            <c:manualLayout>
              <c:xMode val="edge"/>
              <c:yMode val="edge"/>
              <c:x val="2.1308975105412339E-2"/>
              <c:y val="0.145973820580119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8396032"/>
        <c:crosses val="autoZero"/>
        <c:crossBetween val="between"/>
      </c:valAx>
      <c:valAx>
        <c:axId val="308399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%</a:t>
                </a:r>
              </a:p>
            </c:rich>
          </c:tx>
          <c:layout>
            <c:manualLayout>
              <c:xMode val="edge"/>
              <c:yMode val="edge"/>
              <c:x val="0.95525000000000004"/>
              <c:y val="0.35050393700787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8405760"/>
        <c:crosses val="max"/>
        <c:crossBetween val="between"/>
      </c:valAx>
      <c:dateAx>
        <c:axId val="308405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08399488"/>
        <c:crosses val="autoZero"/>
        <c:auto val="1"/>
        <c:lblOffset val="100"/>
        <c:baseTimeUnit val="months"/>
      </c:dateAx>
    </c:plotArea>
    <c:legend>
      <c:legendPos val="b"/>
      <c:overlay val="0"/>
      <c:txPr>
        <a:bodyPr/>
        <a:lstStyle/>
        <a:p>
          <a:pPr rtl="0">
            <a:defRPr sz="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3425925925927"/>
          <c:y val="5.1400554097404488E-2"/>
          <c:w val="0.81017893518518524"/>
          <c:h val="0.70568720576594557"/>
        </c:manualLayout>
      </c:layout>
      <c:areaChart>
        <c:grouping val="standard"/>
        <c:varyColors val="0"/>
        <c:ser>
          <c:idx val="1"/>
          <c:order val="0"/>
          <c:tx>
            <c:v>LTRO II</c:v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LTRO!$A$18:$A$213</c:f>
              <c:numCache>
                <c:formatCode>m/d/yyyy</c:formatCode>
                <c:ptCount val="196"/>
                <c:pt idx="0">
                  <c:v>41082</c:v>
                </c:pt>
                <c:pt idx="1">
                  <c:v>41299</c:v>
                </c:pt>
                <c:pt idx="2">
                  <c:v>41306</c:v>
                </c:pt>
                <c:pt idx="3">
                  <c:v>41313</c:v>
                </c:pt>
                <c:pt idx="4">
                  <c:v>41320</c:v>
                </c:pt>
                <c:pt idx="5">
                  <c:v>41327</c:v>
                </c:pt>
                <c:pt idx="6">
                  <c:v>41334</c:v>
                </c:pt>
                <c:pt idx="7">
                  <c:v>41341</c:v>
                </c:pt>
                <c:pt idx="8">
                  <c:v>41348</c:v>
                </c:pt>
                <c:pt idx="9">
                  <c:v>41355</c:v>
                </c:pt>
                <c:pt idx="10">
                  <c:v>41362</c:v>
                </c:pt>
                <c:pt idx="11">
                  <c:v>41369</c:v>
                </c:pt>
                <c:pt idx="12">
                  <c:v>41376</c:v>
                </c:pt>
                <c:pt idx="13">
                  <c:v>41383</c:v>
                </c:pt>
                <c:pt idx="14">
                  <c:v>41390</c:v>
                </c:pt>
                <c:pt idx="15">
                  <c:v>41397</c:v>
                </c:pt>
                <c:pt idx="16">
                  <c:v>41404</c:v>
                </c:pt>
                <c:pt idx="17">
                  <c:v>41411</c:v>
                </c:pt>
                <c:pt idx="18">
                  <c:v>41418</c:v>
                </c:pt>
                <c:pt idx="19">
                  <c:v>41425</c:v>
                </c:pt>
                <c:pt idx="20">
                  <c:v>41432</c:v>
                </c:pt>
                <c:pt idx="21">
                  <c:v>41439</c:v>
                </c:pt>
                <c:pt idx="22">
                  <c:v>41446</c:v>
                </c:pt>
                <c:pt idx="23">
                  <c:v>41453</c:v>
                </c:pt>
                <c:pt idx="24">
                  <c:v>41460</c:v>
                </c:pt>
                <c:pt idx="25">
                  <c:v>41467</c:v>
                </c:pt>
                <c:pt idx="26">
                  <c:v>41474</c:v>
                </c:pt>
                <c:pt idx="27">
                  <c:v>41481</c:v>
                </c:pt>
                <c:pt idx="28">
                  <c:v>41488</c:v>
                </c:pt>
                <c:pt idx="29">
                  <c:v>41495</c:v>
                </c:pt>
                <c:pt idx="30">
                  <c:v>41502</c:v>
                </c:pt>
                <c:pt idx="31">
                  <c:v>41509</c:v>
                </c:pt>
                <c:pt idx="32">
                  <c:v>41516</c:v>
                </c:pt>
                <c:pt idx="33">
                  <c:v>41523</c:v>
                </c:pt>
                <c:pt idx="34">
                  <c:v>41530</c:v>
                </c:pt>
                <c:pt idx="35">
                  <c:v>41537</c:v>
                </c:pt>
                <c:pt idx="36">
                  <c:v>41544</c:v>
                </c:pt>
                <c:pt idx="37">
                  <c:v>41551</c:v>
                </c:pt>
                <c:pt idx="38">
                  <c:v>41558</c:v>
                </c:pt>
                <c:pt idx="39">
                  <c:v>41565</c:v>
                </c:pt>
                <c:pt idx="40">
                  <c:v>41572</c:v>
                </c:pt>
                <c:pt idx="41">
                  <c:v>41579</c:v>
                </c:pt>
                <c:pt idx="42">
                  <c:v>41586</c:v>
                </c:pt>
                <c:pt idx="43">
                  <c:v>41593</c:v>
                </c:pt>
                <c:pt idx="44">
                  <c:v>41600</c:v>
                </c:pt>
                <c:pt idx="45">
                  <c:v>41607</c:v>
                </c:pt>
                <c:pt idx="46">
                  <c:v>41614</c:v>
                </c:pt>
                <c:pt idx="47">
                  <c:v>41621</c:v>
                </c:pt>
                <c:pt idx="48">
                  <c:v>41628</c:v>
                </c:pt>
                <c:pt idx="49">
                  <c:v>41635</c:v>
                </c:pt>
                <c:pt idx="50">
                  <c:v>41656</c:v>
                </c:pt>
                <c:pt idx="51">
                  <c:v>41663</c:v>
                </c:pt>
                <c:pt idx="52">
                  <c:v>41670</c:v>
                </c:pt>
                <c:pt idx="53">
                  <c:v>41677</c:v>
                </c:pt>
                <c:pt idx="54">
                  <c:v>41684</c:v>
                </c:pt>
                <c:pt idx="55">
                  <c:v>41691</c:v>
                </c:pt>
                <c:pt idx="56">
                  <c:v>41698</c:v>
                </c:pt>
                <c:pt idx="57">
                  <c:v>41705</c:v>
                </c:pt>
                <c:pt idx="58">
                  <c:v>41712</c:v>
                </c:pt>
                <c:pt idx="59">
                  <c:v>41719</c:v>
                </c:pt>
                <c:pt idx="60">
                  <c:v>41726</c:v>
                </c:pt>
                <c:pt idx="61">
                  <c:v>41733</c:v>
                </c:pt>
                <c:pt idx="62">
                  <c:v>41740</c:v>
                </c:pt>
                <c:pt idx="63">
                  <c:v>41747</c:v>
                </c:pt>
                <c:pt idx="64">
                  <c:v>41754</c:v>
                </c:pt>
                <c:pt idx="65">
                  <c:v>41761</c:v>
                </c:pt>
                <c:pt idx="66">
                  <c:v>41768</c:v>
                </c:pt>
                <c:pt idx="67">
                  <c:v>41775</c:v>
                </c:pt>
                <c:pt idx="68">
                  <c:v>41782</c:v>
                </c:pt>
                <c:pt idx="69">
                  <c:v>41789</c:v>
                </c:pt>
                <c:pt idx="70">
                  <c:v>41796</c:v>
                </c:pt>
                <c:pt idx="71">
                  <c:v>41803</c:v>
                </c:pt>
                <c:pt idx="72">
                  <c:v>41810</c:v>
                </c:pt>
                <c:pt idx="73">
                  <c:v>41817</c:v>
                </c:pt>
                <c:pt idx="74">
                  <c:v>41824</c:v>
                </c:pt>
                <c:pt idx="75">
                  <c:v>41831</c:v>
                </c:pt>
                <c:pt idx="76">
                  <c:v>41838</c:v>
                </c:pt>
                <c:pt idx="77">
                  <c:v>41845</c:v>
                </c:pt>
                <c:pt idx="78">
                  <c:v>41852</c:v>
                </c:pt>
                <c:pt idx="79">
                  <c:v>41859</c:v>
                </c:pt>
                <c:pt idx="80">
                  <c:v>41866</c:v>
                </c:pt>
                <c:pt idx="81">
                  <c:v>41873</c:v>
                </c:pt>
                <c:pt idx="82">
                  <c:v>41880</c:v>
                </c:pt>
                <c:pt idx="83">
                  <c:v>41887</c:v>
                </c:pt>
                <c:pt idx="84">
                  <c:v>41894</c:v>
                </c:pt>
                <c:pt idx="85">
                  <c:v>41901</c:v>
                </c:pt>
                <c:pt idx="86">
                  <c:v>41908</c:v>
                </c:pt>
                <c:pt idx="87">
                  <c:v>41915</c:v>
                </c:pt>
                <c:pt idx="88">
                  <c:v>41922</c:v>
                </c:pt>
                <c:pt idx="89">
                  <c:v>41929</c:v>
                </c:pt>
                <c:pt idx="90">
                  <c:v>41936</c:v>
                </c:pt>
                <c:pt idx="91">
                  <c:v>41943</c:v>
                </c:pt>
                <c:pt idx="92">
                  <c:v>41950</c:v>
                </c:pt>
                <c:pt idx="93">
                  <c:v>41957</c:v>
                </c:pt>
                <c:pt idx="94">
                  <c:v>41964</c:v>
                </c:pt>
                <c:pt idx="95">
                  <c:v>41971</c:v>
                </c:pt>
                <c:pt idx="96">
                  <c:v>41978</c:v>
                </c:pt>
                <c:pt idx="97">
                  <c:v>41985</c:v>
                </c:pt>
                <c:pt idx="98">
                  <c:v>41992</c:v>
                </c:pt>
                <c:pt idx="99">
                  <c:v>41999</c:v>
                </c:pt>
                <c:pt idx="100">
                  <c:v>42006</c:v>
                </c:pt>
                <c:pt idx="101">
                  <c:v>42013</c:v>
                </c:pt>
                <c:pt idx="102">
                  <c:v>42020</c:v>
                </c:pt>
                <c:pt idx="103">
                  <c:v>42027</c:v>
                </c:pt>
                <c:pt idx="104">
                  <c:v>42034</c:v>
                </c:pt>
              </c:numCache>
            </c:numRef>
          </c:cat>
          <c:val>
            <c:numRef>
              <c:f>LTRO!$E$18:$E$212</c:f>
              <c:numCache>
                <c:formatCode>General</c:formatCode>
                <c:ptCount val="195"/>
                <c:pt idx="2">
                  <c:v>529.53099999999995</c:v>
                </c:pt>
                <c:pt idx="3">
                  <c:v>524</c:v>
                </c:pt>
                <c:pt idx="4">
                  <c:v>524</c:v>
                </c:pt>
                <c:pt idx="5">
                  <c:v>524</c:v>
                </c:pt>
                <c:pt idx="6">
                  <c:v>462.9</c:v>
                </c:pt>
                <c:pt idx="7">
                  <c:v>454.6</c:v>
                </c:pt>
                <c:pt idx="8">
                  <c:v>451.4</c:v>
                </c:pt>
                <c:pt idx="9">
                  <c:v>445</c:v>
                </c:pt>
                <c:pt idx="10">
                  <c:v>444.6</c:v>
                </c:pt>
                <c:pt idx="11">
                  <c:v>441.4</c:v>
                </c:pt>
                <c:pt idx="12">
                  <c:v>437.3</c:v>
                </c:pt>
                <c:pt idx="13">
                  <c:v>433</c:v>
                </c:pt>
                <c:pt idx="14">
                  <c:v>431</c:v>
                </c:pt>
                <c:pt idx="15">
                  <c:v>430.3</c:v>
                </c:pt>
                <c:pt idx="16">
                  <c:v>429.7</c:v>
                </c:pt>
                <c:pt idx="17">
                  <c:v>424.6</c:v>
                </c:pt>
                <c:pt idx="18">
                  <c:v>424.5</c:v>
                </c:pt>
                <c:pt idx="19">
                  <c:v>422.6</c:v>
                </c:pt>
                <c:pt idx="20">
                  <c:v>422.3</c:v>
                </c:pt>
                <c:pt idx="21">
                  <c:v>422.2</c:v>
                </c:pt>
                <c:pt idx="22">
                  <c:v>422</c:v>
                </c:pt>
                <c:pt idx="23">
                  <c:v>421.8</c:v>
                </c:pt>
                <c:pt idx="24">
                  <c:v>421.7</c:v>
                </c:pt>
                <c:pt idx="25">
                  <c:v>419.6</c:v>
                </c:pt>
                <c:pt idx="26">
                  <c:v>418.9</c:v>
                </c:pt>
                <c:pt idx="27">
                  <c:v>418.7</c:v>
                </c:pt>
                <c:pt idx="28">
                  <c:v>418.3</c:v>
                </c:pt>
                <c:pt idx="29">
                  <c:v>418</c:v>
                </c:pt>
                <c:pt idx="30">
                  <c:v>417.8</c:v>
                </c:pt>
                <c:pt idx="31">
                  <c:v>417.3</c:v>
                </c:pt>
                <c:pt idx="32">
                  <c:v>417.1</c:v>
                </c:pt>
                <c:pt idx="33">
                  <c:v>412.6</c:v>
                </c:pt>
                <c:pt idx="34">
                  <c:v>410.3</c:v>
                </c:pt>
                <c:pt idx="35">
                  <c:v>407.9</c:v>
                </c:pt>
                <c:pt idx="36">
                  <c:v>402.6</c:v>
                </c:pt>
                <c:pt idx="37">
                  <c:v>401</c:v>
                </c:pt>
                <c:pt idx="38">
                  <c:v>398</c:v>
                </c:pt>
                <c:pt idx="39">
                  <c:v>397.7</c:v>
                </c:pt>
                <c:pt idx="40">
                  <c:v>392.6</c:v>
                </c:pt>
                <c:pt idx="41">
                  <c:v>392.3</c:v>
                </c:pt>
                <c:pt idx="42">
                  <c:v>386.9</c:v>
                </c:pt>
                <c:pt idx="43">
                  <c:v>384.1</c:v>
                </c:pt>
                <c:pt idx="44">
                  <c:v>383.6</c:v>
                </c:pt>
                <c:pt idx="45">
                  <c:v>378.6</c:v>
                </c:pt>
                <c:pt idx="46">
                  <c:v>376.4</c:v>
                </c:pt>
                <c:pt idx="47">
                  <c:v>372.5</c:v>
                </c:pt>
                <c:pt idx="48">
                  <c:v>353.2</c:v>
                </c:pt>
                <c:pt idx="49">
                  <c:v>336.5</c:v>
                </c:pt>
                <c:pt idx="50">
                  <c:v>334.9</c:v>
                </c:pt>
                <c:pt idx="51">
                  <c:v>334.6</c:v>
                </c:pt>
                <c:pt idx="52">
                  <c:v>334.4</c:v>
                </c:pt>
                <c:pt idx="53">
                  <c:v>334.1</c:v>
                </c:pt>
                <c:pt idx="54">
                  <c:v>332.9</c:v>
                </c:pt>
                <c:pt idx="55">
                  <c:v>332.7</c:v>
                </c:pt>
                <c:pt idx="56">
                  <c:v>332.3</c:v>
                </c:pt>
                <c:pt idx="57">
                  <c:v>329.8</c:v>
                </c:pt>
                <c:pt idx="58">
                  <c:v>321.5</c:v>
                </c:pt>
                <c:pt idx="59">
                  <c:v>316.5</c:v>
                </c:pt>
                <c:pt idx="60">
                  <c:v>304</c:v>
                </c:pt>
                <c:pt idx="61">
                  <c:v>302.60000000000002</c:v>
                </c:pt>
                <c:pt idx="62">
                  <c:v>300.22399999999999</c:v>
                </c:pt>
                <c:pt idx="63">
                  <c:v>295.34399999999999</c:v>
                </c:pt>
                <c:pt idx="64">
                  <c:v>293.58999999999997</c:v>
                </c:pt>
                <c:pt idx="65">
                  <c:v>293.411</c:v>
                </c:pt>
                <c:pt idx="66">
                  <c:v>292.96100000000001</c:v>
                </c:pt>
                <c:pt idx="67">
                  <c:v>291.05500000000001</c:v>
                </c:pt>
                <c:pt idx="68">
                  <c:v>290.20100000000002</c:v>
                </c:pt>
                <c:pt idx="69">
                  <c:v>289.96100000000001</c:v>
                </c:pt>
                <c:pt idx="70">
                  <c:v>288.96699999999998</c:v>
                </c:pt>
                <c:pt idx="71">
                  <c:v>286.947</c:v>
                </c:pt>
                <c:pt idx="72">
                  <c:v>284.62900000000002</c:v>
                </c:pt>
                <c:pt idx="73">
                  <c:v>280.17899999999997</c:v>
                </c:pt>
                <c:pt idx="74">
                  <c:v>276.80900000000003</c:v>
                </c:pt>
                <c:pt idx="75">
                  <c:v>274.589</c:v>
                </c:pt>
                <c:pt idx="76">
                  <c:v>256.315</c:v>
                </c:pt>
                <c:pt idx="77">
                  <c:v>254.047</c:v>
                </c:pt>
                <c:pt idx="78">
                  <c:v>251.03700000000001</c:v>
                </c:pt>
                <c:pt idx="79">
                  <c:v>249.20699999999999</c:v>
                </c:pt>
                <c:pt idx="80">
                  <c:v>246.64599999999999</c:v>
                </c:pt>
                <c:pt idx="81">
                  <c:v>245.661</c:v>
                </c:pt>
                <c:pt idx="82">
                  <c:v>243.99</c:v>
                </c:pt>
                <c:pt idx="83">
                  <c:v>235.08199999999999</c:v>
                </c:pt>
                <c:pt idx="84">
                  <c:v>231.70699999999999</c:v>
                </c:pt>
                <c:pt idx="85">
                  <c:v>219.03899999999999</c:v>
                </c:pt>
                <c:pt idx="86">
                  <c:v>216.34200000000001</c:v>
                </c:pt>
                <c:pt idx="87">
                  <c:v>215.084</c:v>
                </c:pt>
                <c:pt idx="88">
                  <c:v>210.94399999999999</c:v>
                </c:pt>
                <c:pt idx="89">
                  <c:v>208.44</c:v>
                </c:pt>
                <c:pt idx="90">
                  <c:v>203.07900000000001</c:v>
                </c:pt>
                <c:pt idx="91">
                  <c:v>199.446</c:v>
                </c:pt>
                <c:pt idx="92">
                  <c:v>196.91499999999999</c:v>
                </c:pt>
                <c:pt idx="93">
                  <c:v>196.131</c:v>
                </c:pt>
                <c:pt idx="94">
                  <c:v>188.49100000000001</c:v>
                </c:pt>
                <c:pt idx="95">
                  <c:v>184.42</c:v>
                </c:pt>
                <c:pt idx="96">
                  <c:v>174.274</c:v>
                </c:pt>
                <c:pt idx="97">
                  <c:v>147.952</c:v>
                </c:pt>
                <c:pt idx="98">
                  <c:v>145.47</c:v>
                </c:pt>
                <c:pt idx="99">
                  <c:v>145.47</c:v>
                </c:pt>
                <c:pt idx="100">
                  <c:v>145.47</c:v>
                </c:pt>
                <c:pt idx="101">
                  <c:v>141.38999999999999</c:v>
                </c:pt>
                <c:pt idx="102">
                  <c:v>137.17599999999999</c:v>
                </c:pt>
                <c:pt idx="103">
                  <c:v>128.33799999999999</c:v>
                </c:pt>
                <c:pt idx="104">
                  <c:v>117.518</c:v>
                </c:pt>
                <c:pt idx="105">
                  <c:v>108.13200000000001</c:v>
                </c:pt>
                <c:pt idx="106">
                  <c:v>91.953000000000003</c:v>
                </c:pt>
                <c:pt idx="107">
                  <c:v>83.1</c:v>
                </c:pt>
                <c:pt idx="108">
                  <c:v>82.602000000000004</c:v>
                </c:pt>
              </c:numCache>
            </c:numRef>
          </c:val>
        </c:ser>
        <c:ser>
          <c:idx val="0"/>
          <c:order val="1"/>
          <c:tx>
            <c:v>LTRO I</c:v>
          </c:tx>
          <c:spPr>
            <a:solidFill>
              <a:schemeClr val="tx2"/>
            </a:solidFill>
          </c:spPr>
          <c:cat>
            <c:numRef>
              <c:f>LTRO!$A$18:$A$213</c:f>
              <c:numCache>
                <c:formatCode>m/d/yyyy</c:formatCode>
                <c:ptCount val="196"/>
                <c:pt idx="0">
                  <c:v>41082</c:v>
                </c:pt>
                <c:pt idx="1">
                  <c:v>41299</c:v>
                </c:pt>
                <c:pt idx="2">
                  <c:v>41306</c:v>
                </c:pt>
                <c:pt idx="3">
                  <c:v>41313</c:v>
                </c:pt>
                <c:pt idx="4">
                  <c:v>41320</c:v>
                </c:pt>
                <c:pt idx="5">
                  <c:v>41327</c:v>
                </c:pt>
                <c:pt idx="6">
                  <c:v>41334</c:v>
                </c:pt>
                <c:pt idx="7">
                  <c:v>41341</c:v>
                </c:pt>
                <c:pt idx="8">
                  <c:v>41348</c:v>
                </c:pt>
                <c:pt idx="9">
                  <c:v>41355</c:v>
                </c:pt>
                <c:pt idx="10">
                  <c:v>41362</c:v>
                </c:pt>
                <c:pt idx="11">
                  <c:v>41369</c:v>
                </c:pt>
                <c:pt idx="12">
                  <c:v>41376</c:v>
                </c:pt>
                <c:pt idx="13">
                  <c:v>41383</c:v>
                </c:pt>
                <c:pt idx="14">
                  <c:v>41390</c:v>
                </c:pt>
                <c:pt idx="15">
                  <c:v>41397</c:v>
                </c:pt>
                <c:pt idx="16">
                  <c:v>41404</c:v>
                </c:pt>
                <c:pt idx="17">
                  <c:v>41411</c:v>
                </c:pt>
                <c:pt idx="18">
                  <c:v>41418</c:v>
                </c:pt>
                <c:pt idx="19">
                  <c:v>41425</c:v>
                </c:pt>
                <c:pt idx="20">
                  <c:v>41432</c:v>
                </c:pt>
                <c:pt idx="21">
                  <c:v>41439</c:v>
                </c:pt>
                <c:pt idx="22">
                  <c:v>41446</c:v>
                </c:pt>
                <c:pt idx="23">
                  <c:v>41453</c:v>
                </c:pt>
                <c:pt idx="24">
                  <c:v>41460</c:v>
                </c:pt>
                <c:pt idx="25">
                  <c:v>41467</c:v>
                </c:pt>
                <c:pt idx="26">
                  <c:v>41474</c:v>
                </c:pt>
                <c:pt idx="27">
                  <c:v>41481</c:v>
                </c:pt>
                <c:pt idx="28">
                  <c:v>41488</c:v>
                </c:pt>
                <c:pt idx="29">
                  <c:v>41495</c:v>
                </c:pt>
                <c:pt idx="30">
                  <c:v>41502</c:v>
                </c:pt>
                <c:pt idx="31">
                  <c:v>41509</c:v>
                </c:pt>
                <c:pt idx="32">
                  <c:v>41516</c:v>
                </c:pt>
                <c:pt idx="33">
                  <c:v>41523</c:v>
                </c:pt>
                <c:pt idx="34">
                  <c:v>41530</c:v>
                </c:pt>
                <c:pt idx="35">
                  <c:v>41537</c:v>
                </c:pt>
                <c:pt idx="36">
                  <c:v>41544</c:v>
                </c:pt>
                <c:pt idx="37">
                  <c:v>41551</c:v>
                </c:pt>
                <c:pt idx="38">
                  <c:v>41558</c:v>
                </c:pt>
                <c:pt idx="39">
                  <c:v>41565</c:v>
                </c:pt>
                <c:pt idx="40">
                  <c:v>41572</c:v>
                </c:pt>
                <c:pt idx="41">
                  <c:v>41579</c:v>
                </c:pt>
                <c:pt idx="42">
                  <c:v>41586</c:v>
                </c:pt>
                <c:pt idx="43">
                  <c:v>41593</c:v>
                </c:pt>
                <c:pt idx="44">
                  <c:v>41600</c:v>
                </c:pt>
                <c:pt idx="45">
                  <c:v>41607</c:v>
                </c:pt>
                <c:pt idx="46">
                  <c:v>41614</c:v>
                </c:pt>
                <c:pt idx="47">
                  <c:v>41621</c:v>
                </c:pt>
                <c:pt idx="48">
                  <c:v>41628</c:v>
                </c:pt>
                <c:pt idx="49">
                  <c:v>41635</c:v>
                </c:pt>
                <c:pt idx="50">
                  <c:v>41656</c:v>
                </c:pt>
                <c:pt idx="51">
                  <c:v>41663</c:v>
                </c:pt>
                <c:pt idx="52">
                  <c:v>41670</c:v>
                </c:pt>
                <c:pt idx="53">
                  <c:v>41677</c:v>
                </c:pt>
                <c:pt idx="54">
                  <c:v>41684</c:v>
                </c:pt>
                <c:pt idx="55">
                  <c:v>41691</c:v>
                </c:pt>
                <c:pt idx="56">
                  <c:v>41698</c:v>
                </c:pt>
                <c:pt idx="57">
                  <c:v>41705</c:v>
                </c:pt>
                <c:pt idx="58">
                  <c:v>41712</c:v>
                </c:pt>
                <c:pt idx="59">
                  <c:v>41719</c:v>
                </c:pt>
                <c:pt idx="60">
                  <c:v>41726</c:v>
                </c:pt>
                <c:pt idx="61">
                  <c:v>41733</c:v>
                </c:pt>
                <c:pt idx="62">
                  <c:v>41740</c:v>
                </c:pt>
                <c:pt idx="63">
                  <c:v>41747</c:v>
                </c:pt>
                <c:pt idx="64">
                  <c:v>41754</c:v>
                </c:pt>
                <c:pt idx="65">
                  <c:v>41761</c:v>
                </c:pt>
                <c:pt idx="66">
                  <c:v>41768</c:v>
                </c:pt>
                <c:pt idx="67">
                  <c:v>41775</c:v>
                </c:pt>
                <c:pt idx="68">
                  <c:v>41782</c:v>
                </c:pt>
                <c:pt idx="69">
                  <c:v>41789</c:v>
                </c:pt>
                <c:pt idx="70">
                  <c:v>41796</c:v>
                </c:pt>
                <c:pt idx="71">
                  <c:v>41803</c:v>
                </c:pt>
                <c:pt idx="72">
                  <c:v>41810</c:v>
                </c:pt>
                <c:pt idx="73">
                  <c:v>41817</c:v>
                </c:pt>
                <c:pt idx="74">
                  <c:v>41824</c:v>
                </c:pt>
                <c:pt idx="75">
                  <c:v>41831</c:v>
                </c:pt>
                <c:pt idx="76">
                  <c:v>41838</c:v>
                </c:pt>
                <c:pt idx="77">
                  <c:v>41845</c:v>
                </c:pt>
                <c:pt idx="78">
                  <c:v>41852</c:v>
                </c:pt>
                <c:pt idx="79">
                  <c:v>41859</c:v>
                </c:pt>
                <c:pt idx="80">
                  <c:v>41866</c:v>
                </c:pt>
                <c:pt idx="81">
                  <c:v>41873</c:v>
                </c:pt>
                <c:pt idx="82">
                  <c:v>41880</c:v>
                </c:pt>
                <c:pt idx="83">
                  <c:v>41887</c:v>
                </c:pt>
                <c:pt idx="84">
                  <c:v>41894</c:v>
                </c:pt>
                <c:pt idx="85">
                  <c:v>41901</c:v>
                </c:pt>
                <c:pt idx="86">
                  <c:v>41908</c:v>
                </c:pt>
                <c:pt idx="87">
                  <c:v>41915</c:v>
                </c:pt>
                <c:pt idx="88">
                  <c:v>41922</c:v>
                </c:pt>
                <c:pt idx="89">
                  <c:v>41929</c:v>
                </c:pt>
                <c:pt idx="90">
                  <c:v>41936</c:v>
                </c:pt>
                <c:pt idx="91">
                  <c:v>41943</c:v>
                </c:pt>
                <c:pt idx="92">
                  <c:v>41950</c:v>
                </c:pt>
                <c:pt idx="93">
                  <c:v>41957</c:v>
                </c:pt>
                <c:pt idx="94">
                  <c:v>41964</c:v>
                </c:pt>
                <c:pt idx="95">
                  <c:v>41971</c:v>
                </c:pt>
                <c:pt idx="96">
                  <c:v>41978</c:v>
                </c:pt>
                <c:pt idx="97">
                  <c:v>41985</c:v>
                </c:pt>
                <c:pt idx="98">
                  <c:v>41992</c:v>
                </c:pt>
                <c:pt idx="99">
                  <c:v>41999</c:v>
                </c:pt>
                <c:pt idx="100">
                  <c:v>42006</c:v>
                </c:pt>
                <c:pt idx="101">
                  <c:v>42013</c:v>
                </c:pt>
                <c:pt idx="102">
                  <c:v>42020</c:v>
                </c:pt>
                <c:pt idx="103">
                  <c:v>42027</c:v>
                </c:pt>
                <c:pt idx="104">
                  <c:v>42034</c:v>
                </c:pt>
              </c:numCache>
            </c:numRef>
          </c:cat>
          <c:val>
            <c:numRef>
              <c:f>LTRO!$B$18:$B$213</c:f>
              <c:numCache>
                <c:formatCode>General</c:formatCode>
                <c:ptCount val="196"/>
                <c:pt idx="0">
                  <c:v>471.786</c:v>
                </c:pt>
                <c:pt idx="1">
                  <c:v>467.9</c:v>
                </c:pt>
                <c:pt idx="2">
                  <c:v>467.9</c:v>
                </c:pt>
                <c:pt idx="3">
                  <c:v>330.8</c:v>
                </c:pt>
                <c:pt idx="4">
                  <c:v>327.3</c:v>
                </c:pt>
                <c:pt idx="5">
                  <c:v>322.3</c:v>
                </c:pt>
                <c:pt idx="6">
                  <c:v>318.5</c:v>
                </c:pt>
                <c:pt idx="7">
                  <c:v>316.8</c:v>
                </c:pt>
                <c:pt idx="8">
                  <c:v>312.60000000000002</c:v>
                </c:pt>
                <c:pt idx="9">
                  <c:v>310.89999999999998</c:v>
                </c:pt>
                <c:pt idx="10">
                  <c:v>310.5</c:v>
                </c:pt>
                <c:pt idx="11">
                  <c:v>308.89999999999998</c:v>
                </c:pt>
                <c:pt idx="12">
                  <c:v>305.10000000000002</c:v>
                </c:pt>
                <c:pt idx="13">
                  <c:v>300.89999999999998</c:v>
                </c:pt>
                <c:pt idx="14">
                  <c:v>294.3</c:v>
                </c:pt>
                <c:pt idx="15">
                  <c:v>285.39999999999998</c:v>
                </c:pt>
                <c:pt idx="16">
                  <c:v>283.8</c:v>
                </c:pt>
                <c:pt idx="17">
                  <c:v>283.8</c:v>
                </c:pt>
                <c:pt idx="18">
                  <c:v>282.60000000000002</c:v>
                </c:pt>
                <c:pt idx="19">
                  <c:v>281.60000000000002</c:v>
                </c:pt>
                <c:pt idx="20">
                  <c:v>275.3</c:v>
                </c:pt>
                <c:pt idx="21">
                  <c:v>272.5</c:v>
                </c:pt>
                <c:pt idx="22">
                  <c:v>269.7</c:v>
                </c:pt>
                <c:pt idx="23">
                  <c:v>266.7</c:v>
                </c:pt>
                <c:pt idx="24">
                  <c:v>261.7</c:v>
                </c:pt>
                <c:pt idx="25">
                  <c:v>259.7</c:v>
                </c:pt>
                <c:pt idx="26">
                  <c:v>259.7</c:v>
                </c:pt>
                <c:pt idx="27">
                  <c:v>259.2</c:v>
                </c:pt>
                <c:pt idx="28">
                  <c:v>257</c:v>
                </c:pt>
                <c:pt idx="29">
                  <c:v>255.9</c:v>
                </c:pt>
                <c:pt idx="30">
                  <c:v>254.1</c:v>
                </c:pt>
                <c:pt idx="31">
                  <c:v>253.6</c:v>
                </c:pt>
                <c:pt idx="32">
                  <c:v>253.4</c:v>
                </c:pt>
                <c:pt idx="33">
                  <c:v>253.3</c:v>
                </c:pt>
                <c:pt idx="34">
                  <c:v>253.2</c:v>
                </c:pt>
                <c:pt idx="35">
                  <c:v>249.4</c:v>
                </c:pt>
                <c:pt idx="36">
                  <c:v>248.7</c:v>
                </c:pt>
                <c:pt idx="37">
                  <c:v>246</c:v>
                </c:pt>
                <c:pt idx="38">
                  <c:v>244.5</c:v>
                </c:pt>
                <c:pt idx="39">
                  <c:v>239.9</c:v>
                </c:pt>
                <c:pt idx="40">
                  <c:v>239.3</c:v>
                </c:pt>
                <c:pt idx="41">
                  <c:v>239.2</c:v>
                </c:pt>
                <c:pt idx="42">
                  <c:v>237.7</c:v>
                </c:pt>
                <c:pt idx="43">
                  <c:v>232.4</c:v>
                </c:pt>
                <c:pt idx="44">
                  <c:v>229.5</c:v>
                </c:pt>
                <c:pt idx="45">
                  <c:v>226.4</c:v>
                </c:pt>
                <c:pt idx="46">
                  <c:v>223.5</c:v>
                </c:pt>
                <c:pt idx="47">
                  <c:v>218.4</c:v>
                </c:pt>
                <c:pt idx="48">
                  <c:v>215.3</c:v>
                </c:pt>
                <c:pt idx="49">
                  <c:v>212</c:v>
                </c:pt>
                <c:pt idx="50">
                  <c:v>207.9</c:v>
                </c:pt>
                <c:pt idx="51">
                  <c:v>206.9</c:v>
                </c:pt>
                <c:pt idx="52">
                  <c:v>206.3</c:v>
                </c:pt>
                <c:pt idx="53">
                  <c:v>202.8</c:v>
                </c:pt>
                <c:pt idx="54">
                  <c:v>202.6</c:v>
                </c:pt>
                <c:pt idx="55">
                  <c:v>202</c:v>
                </c:pt>
                <c:pt idx="56">
                  <c:v>201.2</c:v>
                </c:pt>
                <c:pt idx="57">
                  <c:v>198.7</c:v>
                </c:pt>
                <c:pt idx="58">
                  <c:v>198.2</c:v>
                </c:pt>
                <c:pt idx="59">
                  <c:v>195.1</c:v>
                </c:pt>
                <c:pt idx="60">
                  <c:v>190.1</c:v>
                </c:pt>
                <c:pt idx="61">
                  <c:v>183.7</c:v>
                </c:pt>
                <c:pt idx="62">
                  <c:v>183.5</c:v>
                </c:pt>
                <c:pt idx="63">
                  <c:v>180.99100000000001</c:v>
                </c:pt>
                <c:pt idx="64">
                  <c:v>177.60599999999999</c:v>
                </c:pt>
                <c:pt idx="65">
                  <c:v>171.82400000000001</c:v>
                </c:pt>
                <c:pt idx="66">
                  <c:v>162.42400000000001</c:v>
                </c:pt>
                <c:pt idx="67">
                  <c:v>161.124</c:v>
                </c:pt>
                <c:pt idx="68">
                  <c:v>153.51</c:v>
                </c:pt>
                <c:pt idx="69">
                  <c:v>147.387</c:v>
                </c:pt>
                <c:pt idx="70">
                  <c:v>145.83699999999999</c:v>
                </c:pt>
                <c:pt idx="71">
                  <c:v>136.143</c:v>
                </c:pt>
                <c:pt idx="72">
                  <c:v>134.45099999999999</c:v>
                </c:pt>
                <c:pt idx="73">
                  <c:v>124.151</c:v>
                </c:pt>
                <c:pt idx="74">
                  <c:v>124.121</c:v>
                </c:pt>
                <c:pt idx="75">
                  <c:v>123.476</c:v>
                </c:pt>
                <c:pt idx="76">
                  <c:v>121.959</c:v>
                </c:pt>
                <c:pt idx="77">
                  <c:v>118.726</c:v>
                </c:pt>
                <c:pt idx="78">
                  <c:v>118.01600000000001</c:v>
                </c:pt>
                <c:pt idx="79">
                  <c:v>117.816</c:v>
                </c:pt>
                <c:pt idx="80">
                  <c:v>115.496</c:v>
                </c:pt>
                <c:pt idx="81">
                  <c:v>115.196</c:v>
                </c:pt>
                <c:pt idx="82">
                  <c:v>114.822</c:v>
                </c:pt>
                <c:pt idx="83">
                  <c:v>112.98399999999999</c:v>
                </c:pt>
                <c:pt idx="84">
                  <c:v>112.78100000000001</c:v>
                </c:pt>
                <c:pt idx="85">
                  <c:v>110.181</c:v>
                </c:pt>
                <c:pt idx="86">
                  <c:v>102.95099999999999</c:v>
                </c:pt>
                <c:pt idx="87">
                  <c:v>100.779</c:v>
                </c:pt>
                <c:pt idx="88">
                  <c:v>99.748999999999995</c:v>
                </c:pt>
                <c:pt idx="89">
                  <c:v>98.034000000000006</c:v>
                </c:pt>
                <c:pt idx="90">
                  <c:v>94.715999999999994</c:v>
                </c:pt>
                <c:pt idx="91">
                  <c:v>94.415999999999997</c:v>
                </c:pt>
                <c:pt idx="92">
                  <c:v>94.198999999999998</c:v>
                </c:pt>
                <c:pt idx="93">
                  <c:v>90.298000000000002</c:v>
                </c:pt>
                <c:pt idx="94">
                  <c:v>89.132000000000005</c:v>
                </c:pt>
                <c:pt idx="95">
                  <c:v>88.227999999999994</c:v>
                </c:pt>
                <c:pt idx="96">
                  <c:v>86.436000000000007</c:v>
                </c:pt>
                <c:pt idx="97">
                  <c:v>82.54</c:v>
                </c:pt>
                <c:pt idx="98">
                  <c:v>69.105000000000004</c:v>
                </c:pt>
                <c:pt idx="99">
                  <c:v>64.516000000000005</c:v>
                </c:pt>
                <c:pt idx="100">
                  <c:v>64.516000000000005</c:v>
                </c:pt>
                <c:pt idx="101">
                  <c:v>64.516000000000005</c:v>
                </c:pt>
                <c:pt idx="102">
                  <c:v>54.441000000000003</c:v>
                </c:pt>
                <c:pt idx="103">
                  <c:v>44.790999999999997</c:v>
                </c:pt>
                <c:pt idx="104">
                  <c:v>38.790999999999997</c:v>
                </c:pt>
              </c:numCache>
            </c:numRef>
          </c:val>
        </c:ser>
        <c:ser>
          <c:idx val="2"/>
          <c:order val="2"/>
          <c:tx>
            <c:strRef>
              <c:f>LTRO!$F$16</c:f>
              <c:strCache>
                <c:ptCount val="1"/>
                <c:pt idx="0">
                  <c:v>TLTRO I</c:v>
                </c:pt>
              </c:strCache>
            </c:strRef>
          </c:tx>
          <c:spPr>
            <a:solidFill>
              <a:schemeClr val="accent2">
                <a:alpha val="55000"/>
              </a:schemeClr>
            </a:solidFill>
            <a:ln w="19050">
              <a:noFill/>
              <a:prstDash val="sysDash"/>
            </a:ln>
          </c:spPr>
          <c:cat>
            <c:numRef>
              <c:f>LTRO!$A$18:$A$213</c:f>
              <c:numCache>
                <c:formatCode>m/d/yyyy</c:formatCode>
                <c:ptCount val="196"/>
                <c:pt idx="0">
                  <c:v>41082</c:v>
                </c:pt>
                <c:pt idx="1">
                  <c:v>41299</c:v>
                </c:pt>
                <c:pt idx="2">
                  <c:v>41306</c:v>
                </c:pt>
                <c:pt idx="3">
                  <c:v>41313</c:v>
                </c:pt>
                <c:pt idx="4">
                  <c:v>41320</c:v>
                </c:pt>
                <c:pt idx="5">
                  <c:v>41327</c:v>
                </c:pt>
                <c:pt idx="6">
                  <c:v>41334</c:v>
                </c:pt>
                <c:pt idx="7">
                  <c:v>41341</c:v>
                </c:pt>
                <c:pt idx="8">
                  <c:v>41348</c:v>
                </c:pt>
                <c:pt idx="9">
                  <c:v>41355</c:v>
                </c:pt>
                <c:pt idx="10">
                  <c:v>41362</c:v>
                </c:pt>
                <c:pt idx="11">
                  <c:v>41369</c:v>
                </c:pt>
                <c:pt idx="12">
                  <c:v>41376</c:v>
                </c:pt>
                <c:pt idx="13">
                  <c:v>41383</c:v>
                </c:pt>
                <c:pt idx="14">
                  <c:v>41390</c:v>
                </c:pt>
                <c:pt idx="15">
                  <c:v>41397</c:v>
                </c:pt>
                <c:pt idx="16">
                  <c:v>41404</c:v>
                </c:pt>
                <c:pt idx="17">
                  <c:v>41411</c:v>
                </c:pt>
                <c:pt idx="18">
                  <c:v>41418</c:v>
                </c:pt>
                <c:pt idx="19">
                  <c:v>41425</c:v>
                </c:pt>
                <c:pt idx="20">
                  <c:v>41432</c:v>
                </c:pt>
                <c:pt idx="21">
                  <c:v>41439</c:v>
                </c:pt>
                <c:pt idx="22">
                  <c:v>41446</c:v>
                </c:pt>
                <c:pt idx="23">
                  <c:v>41453</c:v>
                </c:pt>
                <c:pt idx="24">
                  <c:v>41460</c:v>
                </c:pt>
                <c:pt idx="25">
                  <c:v>41467</c:v>
                </c:pt>
                <c:pt idx="26">
                  <c:v>41474</c:v>
                </c:pt>
                <c:pt idx="27">
                  <c:v>41481</c:v>
                </c:pt>
                <c:pt idx="28">
                  <c:v>41488</c:v>
                </c:pt>
                <c:pt idx="29">
                  <c:v>41495</c:v>
                </c:pt>
                <c:pt idx="30">
                  <c:v>41502</c:v>
                </c:pt>
                <c:pt idx="31">
                  <c:v>41509</c:v>
                </c:pt>
                <c:pt idx="32">
                  <c:v>41516</c:v>
                </c:pt>
                <c:pt idx="33">
                  <c:v>41523</c:v>
                </c:pt>
                <c:pt idx="34">
                  <c:v>41530</c:v>
                </c:pt>
                <c:pt idx="35">
                  <c:v>41537</c:v>
                </c:pt>
                <c:pt idx="36">
                  <c:v>41544</c:v>
                </c:pt>
                <c:pt idx="37">
                  <c:v>41551</c:v>
                </c:pt>
                <c:pt idx="38">
                  <c:v>41558</c:v>
                </c:pt>
                <c:pt idx="39">
                  <c:v>41565</c:v>
                </c:pt>
                <c:pt idx="40">
                  <c:v>41572</c:v>
                </c:pt>
                <c:pt idx="41">
                  <c:v>41579</c:v>
                </c:pt>
                <c:pt idx="42">
                  <c:v>41586</c:v>
                </c:pt>
                <c:pt idx="43">
                  <c:v>41593</c:v>
                </c:pt>
                <c:pt idx="44">
                  <c:v>41600</c:v>
                </c:pt>
                <c:pt idx="45">
                  <c:v>41607</c:v>
                </c:pt>
                <c:pt idx="46">
                  <c:v>41614</c:v>
                </c:pt>
                <c:pt idx="47">
                  <c:v>41621</c:v>
                </c:pt>
                <c:pt idx="48">
                  <c:v>41628</c:v>
                </c:pt>
                <c:pt idx="49">
                  <c:v>41635</c:v>
                </c:pt>
                <c:pt idx="50">
                  <c:v>41656</c:v>
                </c:pt>
                <c:pt idx="51">
                  <c:v>41663</c:v>
                </c:pt>
                <c:pt idx="52">
                  <c:v>41670</c:v>
                </c:pt>
                <c:pt idx="53">
                  <c:v>41677</c:v>
                </c:pt>
                <c:pt idx="54">
                  <c:v>41684</c:v>
                </c:pt>
                <c:pt idx="55">
                  <c:v>41691</c:v>
                </c:pt>
                <c:pt idx="56">
                  <c:v>41698</c:v>
                </c:pt>
                <c:pt idx="57">
                  <c:v>41705</c:v>
                </c:pt>
                <c:pt idx="58">
                  <c:v>41712</c:v>
                </c:pt>
                <c:pt idx="59">
                  <c:v>41719</c:v>
                </c:pt>
                <c:pt idx="60">
                  <c:v>41726</c:v>
                </c:pt>
                <c:pt idx="61">
                  <c:v>41733</c:v>
                </c:pt>
                <c:pt idx="62">
                  <c:v>41740</c:v>
                </c:pt>
                <c:pt idx="63">
                  <c:v>41747</c:v>
                </c:pt>
                <c:pt idx="64">
                  <c:v>41754</c:v>
                </c:pt>
                <c:pt idx="65">
                  <c:v>41761</c:v>
                </c:pt>
                <c:pt idx="66">
                  <c:v>41768</c:v>
                </c:pt>
                <c:pt idx="67">
                  <c:v>41775</c:v>
                </c:pt>
                <c:pt idx="68">
                  <c:v>41782</c:v>
                </c:pt>
                <c:pt idx="69">
                  <c:v>41789</c:v>
                </c:pt>
                <c:pt idx="70">
                  <c:v>41796</c:v>
                </c:pt>
                <c:pt idx="71">
                  <c:v>41803</c:v>
                </c:pt>
                <c:pt idx="72">
                  <c:v>41810</c:v>
                </c:pt>
                <c:pt idx="73">
                  <c:v>41817</c:v>
                </c:pt>
                <c:pt idx="74">
                  <c:v>41824</c:v>
                </c:pt>
                <c:pt idx="75">
                  <c:v>41831</c:v>
                </c:pt>
                <c:pt idx="76">
                  <c:v>41838</c:v>
                </c:pt>
                <c:pt idx="77">
                  <c:v>41845</c:v>
                </c:pt>
                <c:pt idx="78">
                  <c:v>41852</c:v>
                </c:pt>
                <c:pt idx="79">
                  <c:v>41859</c:v>
                </c:pt>
                <c:pt idx="80">
                  <c:v>41866</c:v>
                </c:pt>
                <c:pt idx="81">
                  <c:v>41873</c:v>
                </c:pt>
                <c:pt idx="82">
                  <c:v>41880</c:v>
                </c:pt>
                <c:pt idx="83">
                  <c:v>41887</c:v>
                </c:pt>
                <c:pt idx="84">
                  <c:v>41894</c:v>
                </c:pt>
                <c:pt idx="85">
                  <c:v>41901</c:v>
                </c:pt>
                <c:pt idx="86">
                  <c:v>41908</c:v>
                </c:pt>
                <c:pt idx="87">
                  <c:v>41915</c:v>
                </c:pt>
                <c:pt idx="88">
                  <c:v>41922</c:v>
                </c:pt>
                <c:pt idx="89">
                  <c:v>41929</c:v>
                </c:pt>
                <c:pt idx="90">
                  <c:v>41936</c:v>
                </c:pt>
                <c:pt idx="91">
                  <c:v>41943</c:v>
                </c:pt>
                <c:pt idx="92">
                  <c:v>41950</c:v>
                </c:pt>
                <c:pt idx="93">
                  <c:v>41957</c:v>
                </c:pt>
                <c:pt idx="94">
                  <c:v>41964</c:v>
                </c:pt>
                <c:pt idx="95">
                  <c:v>41971</c:v>
                </c:pt>
                <c:pt idx="96">
                  <c:v>41978</c:v>
                </c:pt>
                <c:pt idx="97">
                  <c:v>41985</c:v>
                </c:pt>
                <c:pt idx="98">
                  <c:v>41992</c:v>
                </c:pt>
                <c:pt idx="99">
                  <c:v>41999</c:v>
                </c:pt>
                <c:pt idx="100">
                  <c:v>42006</c:v>
                </c:pt>
                <c:pt idx="101">
                  <c:v>42013</c:v>
                </c:pt>
                <c:pt idx="102">
                  <c:v>42020</c:v>
                </c:pt>
                <c:pt idx="103">
                  <c:v>42027</c:v>
                </c:pt>
                <c:pt idx="104">
                  <c:v>42034</c:v>
                </c:pt>
              </c:numCache>
            </c:numRef>
          </c:cat>
          <c:val>
            <c:numRef>
              <c:f>LTRO!$F$18:$F$128</c:f>
              <c:numCache>
                <c:formatCode>General</c:formatCode>
                <c:ptCount val="111"/>
                <c:pt idx="85">
                  <c:v>82.6</c:v>
                </c:pt>
                <c:pt idx="86">
                  <c:v>82.6</c:v>
                </c:pt>
                <c:pt idx="87">
                  <c:v>82.6</c:v>
                </c:pt>
                <c:pt idx="88">
                  <c:v>82.6</c:v>
                </c:pt>
                <c:pt idx="89">
                  <c:v>82.6</c:v>
                </c:pt>
                <c:pt idx="90">
                  <c:v>82.6</c:v>
                </c:pt>
                <c:pt idx="91">
                  <c:v>82.6</c:v>
                </c:pt>
                <c:pt idx="92">
                  <c:v>82.6</c:v>
                </c:pt>
                <c:pt idx="93">
                  <c:v>82.6</c:v>
                </c:pt>
                <c:pt idx="94">
                  <c:v>82.6</c:v>
                </c:pt>
                <c:pt idx="95">
                  <c:v>82.6</c:v>
                </c:pt>
                <c:pt idx="96">
                  <c:v>82.6</c:v>
                </c:pt>
                <c:pt idx="97">
                  <c:v>82.6</c:v>
                </c:pt>
                <c:pt idx="98">
                  <c:v>82.6</c:v>
                </c:pt>
                <c:pt idx="99">
                  <c:v>82.6</c:v>
                </c:pt>
                <c:pt idx="100">
                  <c:v>82.6</c:v>
                </c:pt>
                <c:pt idx="101">
                  <c:v>82.6</c:v>
                </c:pt>
                <c:pt idx="102">
                  <c:v>82.6</c:v>
                </c:pt>
                <c:pt idx="103">
                  <c:v>82.6</c:v>
                </c:pt>
                <c:pt idx="104">
                  <c:v>82.6</c:v>
                </c:pt>
              </c:numCache>
            </c:numRef>
          </c:val>
        </c:ser>
        <c:ser>
          <c:idx val="3"/>
          <c:order val="3"/>
          <c:tx>
            <c:strRef>
              <c:f>LTRO!$G$16</c:f>
              <c:strCache>
                <c:ptCount val="1"/>
                <c:pt idx="0">
                  <c:v>TLTRO II</c:v>
                </c:pt>
              </c:strCache>
            </c:strRef>
          </c:tx>
          <c:spPr>
            <a:solidFill>
              <a:srgbClr val="92D050">
                <a:alpha val="66000"/>
              </a:srgbClr>
            </a:solidFill>
            <a:ln w="25400">
              <a:noFill/>
              <a:prstDash val="sysDash"/>
            </a:ln>
          </c:spPr>
          <c:cat>
            <c:numRef>
              <c:f>LTRO!$A$18:$A$213</c:f>
              <c:numCache>
                <c:formatCode>m/d/yyyy</c:formatCode>
                <c:ptCount val="196"/>
                <c:pt idx="0">
                  <c:v>41082</c:v>
                </c:pt>
                <c:pt idx="1">
                  <c:v>41299</c:v>
                </c:pt>
                <c:pt idx="2">
                  <c:v>41306</c:v>
                </c:pt>
                <c:pt idx="3">
                  <c:v>41313</c:v>
                </c:pt>
                <c:pt idx="4">
                  <c:v>41320</c:v>
                </c:pt>
                <c:pt idx="5">
                  <c:v>41327</c:v>
                </c:pt>
                <c:pt idx="6">
                  <c:v>41334</c:v>
                </c:pt>
                <c:pt idx="7">
                  <c:v>41341</c:v>
                </c:pt>
                <c:pt idx="8">
                  <c:v>41348</c:v>
                </c:pt>
                <c:pt idx="9">
                  <c:v>41355</c:v>
                </c:pt>
                <c:pt idx="10">
                  <c:v>41362</c:v>
                </c:pt>
                <c:pt idx="11">
                  <c:v>41369</c:v>
                </c:pt>
                <c:pt idx="12">
                  <c:v>41376</c:v>
                </c:pt>
                <c:pt idx="13">
                  <c:v>41383</c:v>
                </c:pt>
                <c:pt idx="14">
                  <c:v>41390</c:v>
                </c:pt>
                <c:pt idx="15">
                  <c:v>41397</c:v>
                </c:pt>
                <c:pt idx="16">
                  <c:v>41404</c:v>
                </c:pt>
                <c:pt idx="17">
                  <c:v>41411</c:v>
                </c:pt>
                <c:pt idx="18">
                  <c:v>41418</c:v>
                </c:pt>
                <c:pt idx="19">
                  <c:v>41425</c:v>
                </c:pt>
                <c:pt idx="20">
                  <c:v>41432</c:v>
                </c:pt>
                <c:pt idx="21">
                  <c:v>41439</c:v>
                </c:pt>
                <c:pt idx="22">
                  <c:v>41446</c:v>
                </c:pt>
                <c:pt idx="23">
                  <c:v>41453</c:v>
                </c:pt>
                <c:pt idx="24">
                  <c:v>41460</c:v>
                </c:pt>
                <c:pt idx="25">
                  <c:v>41467</c:v>
                </c:pt>
                <c:pt idx="26">
                  <c:v>41474</c:v>
                </c:pt>
                <c:pt idx="27">
                  <c:v>41481</c:v>
                </c:pt>
                <c:pt idx="28">
                  <c:v>41488</c:v>
                </c:pt>
                <c:pt idx="29">
                  <c:v>41495</c:v>
                </c:pt>
                <c:pt idx="30">
                  <c:v>41502</c:v>
                </c:pt>
                <c:pt idx="31">
                  <c:v>41509</c:v>
                </c:pt>
                <c:pt idx="32">
                  <c:v>41516</c:v>
                </c:pt>
                <c:pt idx="33">
                  <c:v>41523</c:v>
                </c:pt>
                <c:pt idx="34">
                  <c:v>41530</c:v>
                </c:pt>
                <c:pt idx="35">
                  <c:v>41537</c:v>
                </c:pt>
                <c:pt idx="36">
                  <c:v>41544</c:v>
                </c:pt>
                <c:pt idx="37">
                  <c:v>41551</c:v>
                </c:pt>
                <c:pt idx="38">
                  <c:v>41558</c:v>
                </c:pt>
                <c:pt idx="39">
                  <c:v>41565</c:v>
                </c:pt>
                <c:pt idx="40">
                  <c:v>41572</c:v>
                </c:pt>
                <c:pt idx="41">
                  <c:v>41579</c:v>
                </c:pt>
                <c:pt idx="42">
                  <c:v>41586</c:v>
                </c:pt>
                <c:pt idx="43">
                  <c:v>41593</c:v>
                </c:pt>
                <c:pt idx="44">
                  <c:v>41600</c:v>
                </c:pt>
                <c:pt idx="45">
                  <c:v>41607</c:v>
                </c:pt>
                <c:pt idx="46">
                  <c:v>41614</c:v>
                </c:pt>
                <c:pt idx="47">
                  <c:v>41621</c:v>
                </c:pt>
                <c:pt idx="48">
                  <c:v>41628</c:v>
                </c:pt>
                <c:pt idx="49">
                  <c:v>41635</c:v>
                </c:pt>
                <c:pt idx="50">
                  <c:v>41656</c:v>
                </c:pt>
                <c:pt idx="51">
                  <c:v>41663</c:v>
                </c:pt>
                <c:pt idx="52">
                  <c:v>41670</c:v>
                </c:pt>
                <c:pt idx="53">
                  <c:v>41677</c:v>
                </c:pt>
                <c:pt idx="54">
                  <c:v>41684</c:v>
                </c:pt>
                <c:pt idx="55">
                  <c:v>41691</c:v>
                </c:pt>
                <c:pt idx="56">
                  <c:v>41698</c:v>
                </c:pt>
                <c:pt idx="57">
                  <c:v>41705</c:v>
                </c:pt>
                <c:pt idx="58">
                  <c:v>41712</c:v>
                </c:pt>
                <c:pt idx="59">
                  <c:v>41719</c:v>
                </c:pt>
                <c:pt idx="60">
                  <c:v>41726</c:v>
                </c:pt>
                <c:pt idx="61">
                  <c:v>41733</c:v>
                </c:pt>
                <c:pt idx="62">
                  <c:v>41740</c:v>
                </c:pt>
                <c:pt idx="63">
                  <c:v>41747</c:v>
                </c:pt>
                <c:pt idx="64">
                  <c:v>41754</c:v>
                </c:pt>
                <c:pt idx="65">
                  <c:v>41761</c:v>
                </c:pt>
                <c:pt idx="66">
                  <c:v>41768</c:v>
                </c:pt>
                <c:pt idx="67">
                  <c:v>41775</c:v>
                </c:pt>
                <c:pt idx="68">
                  <c:v>41782</c:v>
                </c:pt>
                <c:pt idx="69">
                  <c:v>41789</c:v>
                </c:pt>
                <c:pt idx="70">
                  <c:v>41796</c:v>
                </c:pt>
                <c:pt idx="71">
                  <c:v>41803</c:v>
                </c:pt>
                <c:pt idx="72">
                  <c:v>41810</c:v>
                </c:pt>
                <c:pt idx="73">
                  <c:v>41817</c:v>
                </c:pt>
                <c:pt idx="74">
                  <c:v>41824</c:v>
                </c:pt>
                <c:pt idx="75">
                  <c:v>41831</c:v>
                </c:pt>
                <c:pt idx="76">
                  <c:v>41838</c:v>
                </c:pt>
                <c:pt idx="77">
                  <c:v>41845</c:v>
                </c:pt>
                <c:pt idx="78">
                  <c:v>41852</c:v>
                </c:pt>
                <c:pt idx="79">
                  <c:v>41859</c:v>
                </c:pt>
                <c:pt idx="80">
                  <c:v>41866</c:v>
                </c:pt>
                <c:pt idx="81">
                  <c:v>41873</c:v>
                </c:pt>
                <c:pt idx="82">
                  <c:v>41880</c:v>
                </c:pt>
                <c:pt idx="83">
                  <c:v>41887</c:v>
                </c:pt>
                <c:pt idx="84">
                  <c:v>41894</c:v>
                </c:pt>
                <c:pt idx="85">
                  <c:v>41901</c:v>
                </c:pt>
                <c:pt idx="86">
                  <c:v>41908</c:v>
                </c:pt>
                <c:pt idx="87">
                  <c:v>41915</c:v>
                </c:pt>
                <c:pt idx="88">
                  <c:v>41922</c:v>
                </c:pt>
                <c:pt idx="89">
                  <c:v>41929</c:v>
                </c:pt>
                <c:pt idx="90">
                  <c:v>41936</c:v>
                </c:pt>
                <c:pt idx="91">
                  <c:v>41943</c:v>
                </c:pt>
                <c:pt idx="92">
                  <c:v>41950</c:v>
                </c:pt>
                <c:pt idx="93">
                  <c:v>41957</c:v>
                </c:pt>
                <c:pt idx="94">
                  <c:v>41964</c:v>
                </c:pt>
                <c:pt idx="95">
                  <c:v>41971</c:v>
                </c:pt>
                <c:pt idx="96">
                  <c:v>41978</c:v>
                </c:pt>
                <c:pt idx="97">
                  <c:v>41985</c:v>
                </c:pt>
                <c:pt idx="98">
                  <c:v>41992</c:v>
                </c:pt>
                <c:pt idx="99">
                  <c:v>41999</c:v>
                </c:pt>
                <c:pt idx="100">
                  <c:v>42006</c:v>
                </c:pt>
                <c:pt idx="101">
                  <c:v>42013</c:v>
                </c:pt>
                <c:pt idx="102">
                  <c:v>42020</c:v>
                </c:pt>
                <c:pt idx="103">
                  <c:v>42027</c:v>
                </c:pt>
                <c:pt idx="104">
                  <c:v>42034</c:v>
                </c:pt>
              </c:numCache>
            </c:numRef>
          </c:cat>
          <c:val>
            <c:numRef>
              <c:f>LTRO!$G$18:$G$122</c:f>
              <c:numCache>
                <c:formatCode>General</c:formatCode>
                <c:ptCount val="105"/>
                <c:pt idx="97">
                  <c:v>129.84</c:v>
                </c:pt>
                <c:pt idx="98">
                  <c:v>129.84</c:v>
                </c:pt>
                <c:pt idx="99">
                  <c:v>129.84</c:v>
                </c:pt>
                <c:pt idx="100">
                  <c:v>129.84</c:v>
                </c:pt>
                <c:pt idx="101">
                  <c:v>129.84</c:v>
                </c:pt>
                <c:pt idx="102">
                  <c:v>129.84</c:v>
                </c:pt>
                <c:pt idx="103">
                  <c:v>129.84</c:v>
                </c:pt>
                <c:pt idx="104">
                  <c:v>129.84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7856"/>
        <c:axId val="308459392"/>
      </c:areaChart>
      <c:dateAx>
        <c:axId val="30845785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08459392"/>
        <c:crosses val="autoZero"/>
        <c:auto val="1"/>
        <c:lblOffset val="100"/>
        <c:baseTimeUnit val="days"/>
      </c:dateAx>
      <c:valAx>
        <c:axId val="308459392"/>
        <c:scaling>
          <c:orientation val="minMax"/>
          <c:max val="5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 de millones de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457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413734881078009"/>
          <c:y val="0.90064658584343626"/>
          <c:w val="0.76911504629629635"/>
          <c:h val="9.9353455818022768E-2"/>
        </c:manualLayout>
      </c:layout>
      <c:overlay val="0"/>
      <c:txPr>
        <a:bodyPr/>
        <a:lstStyle/>
        <a:p>
          <a:pPr>
            <a:defRPr sz="800" b="1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1296296296299"/>
          <c:y val="5.1400554097404488E-2"/>
          <c:w val="0.78960023148148173"/>
          <c:h val="0.65013167104111991"/>
        </c:manualLayout>
      </c:layout>
      <c:areaChart>
        <c:grouping val="stacked"/>
        <c:varyColors val="0"/>
        <c:ser>
          <c:idx val="0"/>
          <c:order val="0"/>
          <c:tx>
            <c:v>LTRO I</c:v>
          </c:tx>
          <c:spPr>
            <a:solidFill>
              <a:schemeClr val="tx2"/>
            </a:solidFill>
          </c:spPr>
          <c:cat>
            <c:numRef>
              <c:f>LTRO!$A$18:$A$213</c:f>
              <c:numCache>
                <c:formatCode>m/d/yyyy</c:formatCode>
                <c:ptCount val="196"/>
                <c:pt idx="0">
                  <c:v>41082</c:v>
                </c:pt>
                <c:pt idx="1">
                  <c:v>41299</c:v>
                </c:pt>
                <c:pt idx="2">
                  <c:v>41306</c:v>
                </c:pt>
                <c:pt idx="3">
                  <c:v>41313</c:v>
                </c:pt>
                <c:pt idx="4">
                  <c:v>41320</c:v>
                </c:pt>
                <c:pt idx="5">
                  <c:v>41327</c:v>
                </c:pt>
                <c:pt idx="6">
                  <c:v>41334</c:v>
                </c:pt>
                <c:pt idx="7">
                  <c:v>41341</c:v>
                </c:pt>
                <c:pt idx="8">
                  <c:v>41348</c:v>
                </c:pt>
                <c:pt idx="9">
                  <c:v>41355</c:v>
                </c:pt>
                <c:pt idx="10">
                  <c:v>41362</c:v>
                </c:pt>
                <c:pt idx="11">
                  <c:v>41369</c:v>
                </c:pt>
                <c:pt idx="12">
                  <c:v>41376</c:v>
                </c:pt>
                <c:pt idx="13">
                  <c:v>41383</c:v>
                </c:pt>
                <c:pt idx="14">
                  <c:v>41390</c:v>
                </c:pt>
                <c:pt idx="15">
                  <c:v>41397</c:v>
                </c:pt>
                <c:pt idx="16">
                  <c:v>41404</c:v>
                </c:pt>
                <c:pt idx="17">
                  <c:v>41411</c:v>
                </c:pt>
                <c:pt idx="18">
                  <c:v>41418</c:v>
                </c:pt>
                <c:pt idx="19">
                  <c:v>41425</c:v>
                </c:pt>
                <c:pt idx="20">
                  <c:v>41432</c:v>
                </c:pt>
                <c:pt idx="21">
                  <c:v>41439</c:v>
                </c:pt>
                <c:pt idx="22">
                  <c:v>41446</c:v>
                </c:pt>
                <c:pt idx="23">
                  <c:v>41453</c:v>
                </c:pt>
                <c:pt idx="24">
                  <c:v>41460</c:v>
                </c:pt>
                <c:pt idx="25">
                  <c:v>41467</c:v>
                </c:pt>
                <c:pt idx="26">
                  <c:v>41474</c:v>
                </c:pt>
                <c:pt idx="27">
                  <c:v>41481</c:v>
                </c:pt>
                <c:pt idx="28">
                  <c:v>41488</c:v>
                </c:pt>
                <c:pt idx="29">
                  <c:v>41495</c:v>
                </c:pt>
                <c:pt idx="30">
                  <c:v>41502</c:v>
                </c:pt>
                <c:pt idx="31">
                  <c:v>41509</c:v>
                </c:pt>
                <c:pt idx="32">
                  <c:v>41516</c:v>
                </c:pt>
                <c:pt idx="33">
                  <c:v>41523</c:v>
                </c:pt>
                <c:pt idx="34">
                  <c:v>41530</c:v>
                </c:pt>
                <c:pt idx="35">
                  <c:v>41537</c:v>
                </c:pt>
                <c:pt idx="36">
                  <c:v>41544</c:v>
                </c:pt>
                <c:pt idx="37">
                  <c:v>41551</c:v>
                </c:pt>
                <c:pt idx="38">
                  <c:v>41558</c:v>
                </c:pt>
                <c:pt idx="39">
                  <c:v>41565</c:v>
                </c:pt>
                <c:pt idx="40">
                  <c:v>41572</c:v>
                </c:pt>
                <c:pt idx="41">
                  <c:v>41579</c:v>
                </c:pt>
                <c:pt idx="42">
                  <c:v>41586</c:v>
                </c:pt>
                <c:pt idx="43">
                  <c:v>41593</c:v>
                </c:pt>
                <c:pt idx="44">
                  <c:v>41600</c:v>
                </c:pt>
                <c:pt idx="45">
                  <c:v>41607</c:v>
                </c:pt>
                <c:pt idx="46">
                  <c:v>41614</c:v>
                </c:pt>
                <c:pt idx="47">
                  <c:v>41621</c:v>
                </c:pt>
                <c:pt idx="48">
                  <c:v>41628</c:v>
                </c:pt>
                <c:pt idx="49">
                  <c:v>41635</c:v>
                </c:pt>
                <c:pt idx="50">
                  <c:v>41656</c:v>
                </c:pt>
                <c:pt idx="51">
                  <c:v>41663</c:v>
                </c:pt>
                <c:pt idx="52">
                  <c:v>41670</c:v>
                </c:pt>
                <c:pt idx="53">
                  <c:v>41677</c:v>
                </c:pt>
                <c:pt idx="54">
                  <c:v>41684</c:v>
                </c:pt>
                <c:pt idx="55">
                  <c:v>41691</c:v>
                </c:pt>
                <c:pt idx="56">
                  <c:v>41698</c:v>
                </c:pt>
                <c:pt idx="57">
                  <c:v>41705</c:v>
                </c:pt>
                <c:pt idx="58">
                  <c:v>41712</c:v>
                </c:pt>
                <c:pt idx="59">
                  <c:v>41719</c:v>
                </c:pt>
                <c:pt idx="60">
                  <c:v>41726</c:v>
                </c:pt>
                <c:pt idx="61">
                  <c:v>41733</c:v>
                </c:pt>
                <c:pt idx="62">
                  <c:v>41740</c:v>
                </c:pt>
                <c:pt idx="63">
                  <c:v>41747</c:v>
                </c:pt>
                <c:pt idx="64">
                  <c:v>41754</c:v>
                </c:pt>
                <c:pt idx="65">
                  <c:v>41761</c:v>
                </c:pt>
                <c:pt idx="66">
                  <c:v>41768</c:v>
                </c:pt>
                <c:pt idx="67">
                  <c:v>41775</c:v>
                </c:pt>
                <c:pt idx="68">
                  <c:v>41782</c:v>
                </c:pt>
                <c:pt idx="69">
                  <c:v>41789</c:v>
                </c:pt>
                <c:pt idx="70">
                  <c:v>41796</c:v>
                </c:pt>
                <c:pt idx="71">
                  <c:v>41803</c:v>
                </c:pt>
                <c:pt idx="72">
                  <c:v>41810</c:v>
                </c:pt>
                <c:pt idx="73">
                  <c:v>41817</c:v>
                </c:pt>
                <c:pt idx="74">
                  <c:v>41824</c:v>
                </c:pt>
                <c:pt idx="75">
                  <c:v>41831</c:v>
                </c:pt>
                <c:pt idx="76">
                  <c:v>41838</c:v>
                </c:pt>
                <c:pt idx="77">
                  <c:v>41845</c:v>
                </c:pt>
                <c:pt idx="78">
                  <c:v>41852</c:v>
                </c:pt>
                <c:pt idx="79">
                  <c:v>41859</c:v>
                </c:pt>
                <c:pt idx="80">
                  <c:v>41866</c:v>
                </c:pt>
                <c:pt idx="81">
                  <c:v>41873</c:v>
                </c:pt>
                <c:pt idx="82">
                  <c:v>41880</c:v>
                </c:pt>
                <c:pt idx="83">
                  <c:v>41887</c:v>
                </c:pt>
                <c:pt idx="84">
                  <c:v>41894</c:v>
                </c:pt>
                <c:pt idx="85">
                  <c:v>41901</c:v>
                </c:pt>
                <c:pt idx="86">
                  <c:v>41908</c:v>
                </c:pt>
                <c:pt idx="87">
                  <c:v>41915</c:v>
                </c:pt>
                <c:pt idx="88">
                  <c:v>41922</c:v>
                </c:pt>
                <c:pt idx="89">
                  <c:v>41929</c:v>
                </c:pt>
                <c:pt idx="90">
                  <c:v>41936</c:v>
                </c:pt>
                <c:pt idx="91">
                  <c:v>41943</c:v>
                </c:pt>
                <c:pt idx="92">
                  <c:v>41950</c:v>
                </c:pt>
                <c:pt idx="93">
                  <c:v>41957</c:v>
                </c:pt>
                <c:pt idx="94">
                  <c:v>41964</c:v>
                </c:pt>
                <c:pt idx="95">
                  <c:v>41971</c:v>
                </c:pt>
                <c:pt idx="96">
                  <c:v>41978</c:v>
                </c:pt>
                <c:pt idx="97">
                  <c:v>41985</c:v>
                </c:pt>
                <c:pt idx="98">
                  <c:v>41992</c:v>
                </c:pt>
                <c:pt idx="99">
                  <c:v>41999</c:v>
                </c:pt>
                <c:pt idx="100">
                  <c:v>42006</c:v>
                </c:pt>
                <c:pt idx="101">
                  <c:v>42013</c:v>
                </c:pt>
                <c:pt idx="102">
                  <c:v>42020</c:v>
                </c:pt>
                <c:pt idx="103">
                  <c:v>42027</c:v>
                </c:pt>
                <c:pt idx="104">
                  <c:v>42034</c:v>
                </c:pt>
              </c:numCache>
            </c:numRef>
          </c:cat>
          <c:val>
            <c:numRef>
              <c:f>LTRO!$B$18:$B$213</c:f>
              <c:numCache>
                <c:formatCode>General</c:formatCode>
                <c:ptCount val="196"/>
                <c:pt idx="0">
                  <c:v>471.786</c:v>
                </c:pt>
                <c:pt idx="1">
                  <c:v>467.9</c:v>
                </c:pt>
                <c:pt idx="2">
                  <c:v>467.9</c:v>
                </c:pt>
                <c:pt idx="3">
                  <c:v>330.8</c:v>
                </c:pt>
                <c:pt idx="4">
                  <c:v>327.3</c:v>
                </c:pt>
                <c:pt idx="5">
                  <c:v>322.3</c:v>
                </c:pt>
                <c:pt idx="6">
                  <c:v>318.5</c:v>
                </c:pt>
                <c:pt idx="7">
                  <c:v>316.8</c:v>
                </c:pt>
                <c:pt idx="8">
                  <c:v>312.60000000000002</c:v>
                </c:pt>
                <c:pt idx="9">
                  <c:v>310.89999999999998</c:v>
                </c:pt>
                <c:pt idx="10">
                  <c:v>310.5</c:v>
                </c:pt>
                <c:pt idx="11">
                  <c:v>308.89999999999998</c:v>
                </c:pt>
                <c:pt idx="12">
                  <c:v>305.10000000000002</c:v>
                </c:pt>
                <c:pt idx="13">
                  <c:v>300.89999999999998</c:v>
                </c:pt>
                <c:pt idx="14">
                  <c:v>294.3</c:v>
                </c:pt>
                <c:pt idx="15">
                  <c:v>285.39999999999998</c:v>
                </c:pt>
                <c:pt idx="16">
                  <c:v>283.8</c:v>
                </c:pt>
                <c:pt idx="17">
                  <c:v>283.8</c:v>
                </c:pt>
                <c:pt idx="18">
                  <c:v>282.60000000000002</c:v>
                </c:pt>
                <c:pt idx="19">
                  <c:v>281.60000000000002</c:v>
                </c:pt>
                <c:pt idx="20">
                  <c:v>275.3</c:v>
                </c:pt>
                <c:pt idx="21">
                  <c:v>272.5</c:v>
                </c:pt>
                <c:pt idx="22">
                  <c:v>269.7</c:v>
                </c:pt>
                <c:pt idx="23">
                  <c:v>266.7</c:v>
                </c:pt>
                <c:pt idx="24">
                  <c:v>261.7</c:v>
                </c:pt>
                <c:pt idx="25">
                  <c:v>259.7</c:v>
                </c:pt>
                <c:pt idx="26">
                  <c:v>259.7</c:v>
                </c:pt>
                <c:pt idx="27">
                  <c:v>259.2</c:v>
                </c:pt>
                <c:pt idx="28">
                  <c:v>257</c:v>
                </c:pt>
                <c:pt idx="29">
                  <c:v>255.9</c:v>
                </c:pt>
                <c:pt idx="30">
                  <c:v>254.1</c:v>
                </c:pt>
                <c:pt idx="31">
                  <c:v>253.6</c:v>
                </c:pt>
                <c:pt idx="32">
                  <c:v>253.4</c:v>
                </c:pt>
                <c:pt idx="33">
                  <c:v>253.3</c:v>
                </c:pt>
                <c:pt idx="34">
                  <c:v>253.2</c:v>
                </c:pt>
                <c:pt idx="35">
                  <c:v>249.4</c:v>
                </c:pt>
                <c:pt idx="36">
                  <c:v>248.7</c:v>
                </c:pt>
                <c:pt idx="37">
                  <c:v>246</c:v>
                </c:pt>
                <c:pt idx="38">
                  <c:v>244.5</c:v>
                </c:pt>
                <c:pt idx="39">
                  <c:v>239.9</c:v>
                </c:pt>
                <c:pt idx="40">
                  <c:v>239.3</c:v>
                </c:pt>
                <c:pt idx="41">
                  <c:v>239.2</c:v>
                </c:pt>
                <c:pt idx="42">
                  <c:v>237.7</c:v>
                </c:pt>
                <c:pt idx="43">
                  <c:v>232.4</c:v>
                </c:pt>
                <c:pt idx="44">
                  <c:v>229.5</c:v>
                </c:pt>
                <c:pt idx="45">
                  <c:v>226.4</c:v>
                </c:pt>
                <c:pt idx="46">
                  <c:v>223.5</c:v>
                </c:pt>
                <c:pt idx="47">
                  <c:v>218.4</c:v>
                </c:pt>
                <c:pt idx="48">
                  <c:v>215.3</c:v>
                </c:pt>
                <c:pt idx="49">
                  <c:v>212</c:v>
                </c:pt>
                <c:pt idx="50">
                  <c:v>207.9</c:v>
                </c:pt>
                <c:pt idx="51">
                  <c:v>206.9</c:v>
                </c:pt>
                <c:pt idx="52">
                  <c:v>206.3</c:v>
                </c:pt>
                <c:pt idx="53">
                  <c:v>202.8</c:v>
                </c:pt>
                <c:pt idx="54">
                  <c:v>202.6</c:v>
                </c:pt>
                <c:pt idx="55">
                  <c:v>202</c:v>
                </c:pt>
                <c:pt idx="56">
                  <c:v>201.2</c:v>
                </c:pt>
                <c:pt idx="57">
                  <c:v>198.7</c:v>
                </c:pt>
                <c:pt idx="58">
                  <c:v>198.2</c:v>
                </c:pt>
                <c:pt idx="59">
                  <c:v>195.1</c:v>
                </c:pt>
                <c:pt idx="60">
                  <c:v>190.1</c:v>
                </c:pt>
                <c:pt idx="61">
                  <c:v>183.7</c:v>
                </c:pt>
                <c:pt idx="62">
                  <c:v>183.5</c:v>
                </c:pt>
                <c:pt idx="63">
                  <c:v>180.99100000000001</c:v>
                </c:pt>
                <c:pt idx="64">
                  <c:v>177.60599999999999</c:v>
                </c:pt>
                <c:pt idx="65">
                  <c:v>171.82400000000001</c:v>
                </c:pt>
                <c:pt idx="66">
                  <c:v>162.42400000000001</c:v>
                </c:pt>
                <c:pt idx="67">
                  <c:v>161.124</c:v>
                </c:pt>
                <c:pt idx="68">
                  <c:v>153.51</c:v>
                </c:pt>
                <c:pt idx="69">
                  <c:v>147.387</c:v>
                </c:pt>
                <c:pt idx="70">
                  <c:v>145.83699999999999</c:v>
                </c:pt>
                <c:pt idx="71">
                  <c:v>136.143</c:v>
                </c:pt>
                <c:pt idx="72">
                  <c:v>134.45099999999999</c:v>
                </c:pt>
                <c:pt idx="73">
                  <c:v>124.151</c:v>
                </c:pt>
                <c:pt idx="74">
                  <c:v>124.121</c:v>
                </c:pt>
                <c:pt idx="75">
                  <c:v>123.476</c:v>
                </c:pt>
                <c:pt idx="76">
                  <c:v>121.959</c:v>
                </c:pt>
                <c:pt idx="77">
                  <c:v>118.726</c:v>
                </c:pt>
                <c:pt idx="78">
                  <c:v>118.01600000000001</c:v>
                </c:pt>
                <c:pt idx="79">
                  <c:v>117.816</c:v>
                </c:pt>
                <c:pt idx="80">
                  <c:v>115.496</c:v>
                </c:pt>
                <c:pt idx="81">
                  <c:v>115.196</c:v>
                </c:pt>
                <c:pt idx="82">
                  <c:v>114.822</c:v>
                </c:pt>
                <c:pt idx="83">
                  <c:v>112.98399999999999</c:v>
                </c:pt>
                <c:pt idx="84">
                  <c:v>112.78100000000001</c:v>
                </c:pt>
                <c:pt idx="85">
                  <c:v>110.181</c:v>
                </c:pt>
                <c:pt idx="86">
                  <c:v>102.95099999999999</c:v>
                </c:pt>
                <c:pt idx="87">
                  <c:v>100.779</c:v>
                </c:pt>
                <c:pt idx="88">
                  <c:v>99.748999999999995</c:v>
                </c:pt>
                <c:pt idx="89">
                  <c:v>98.034000000000006</c:v>
                </c:pt>
                <c:pt idx="90">
                  <c:v>94.715999999999994</c:v>
                </c:pt>
                <c:pt idx="91">
                  <c:v>94.415999999999997</c:v>
                </c:pt>
                <c:pt idx="92">
                  <c:v>94.198999999999998</c:v>
                </c:pt>
                <c:pt idx="93">
                  <c:v>90.298000000000002</c:v>
                </c:pt>
                <c:pt idx="94">
                  <c:v>89.132000000000005</c:v>
                </c:pt>
                <c:pt idx="95">
                  <c:v>88.227999999999994</c:v>
                </c:pt>
                <c:pt idx="96">
                  <c:v>86.436000000000007</c:v>
                </c:pt>
                <c:pt idx="97">
                  <c:v>82.54</c:v>
                </c:pt>
                <c:pt idx="98">
                  <c:v>69.105000000000004</c:v>
                </c:pt>
                <c:pt idx="99">
                  <c:v>64.516000000000005</c:v>
                </c:pt>
                <c:pt idx="100">
                  <c:v>64.516000000000005</c:v>
                </c:pt>
                <c:pt idx="101">
                  <c:v>64.516000000000005</c:v>
                </c:pt>
                <c:pt idx="102">
                  <c:v>54.441000000000003</c:v>
                </c:pt>
                <c:pt idx="103">
                  <c:v>44.790999999999997</c:v>
                </c:pt>
                <c:pt idx="104">
                  <c:v>38.790999999999997</c:v>
                </c:pt>
              </c:numCache>
            </c:numRef>
          </c:val>
        </c:ser>
        <c:ser>
          <c:idx val="1"/>
          <c:order val="1"/>
          <c:tx>
            <c:v>LTRO II</c:v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LTRO!$A$18:$A$213</c:f>
              <c:numCache>
                <c:formatCode>m/d/yyyy</c:formatCode>
                <c:ptCount val="196"/>
                <c:pt idx="0">
                  <c:v>41082</c:v>
                </c:pt>
                <c:pt idx="1">
                  <c:v>41299</c:v>
                </c:pt>
                <c:pt idx="2">
                  <c:v>41306</c:v>
                </c:pt>
                <c:pt idx="3">
                  <c:v>41313</c:v>
                </c:pt>
                <c:pt idx="4">
                  <c:v>41320</c:v>
                </c:pt>
                <c:pt idx="5">
                  <c:v>41327</c:v>
                </c:pt>
                <c:pt idx="6">
                  <c:v>41334</c:v>
                </c:pt>
                <c:pt idx="7">
                  <c:v>41341</c:v>
                </c:pt>
                <c:pt idx="8">
                  <c:v>41348</c:v>
                </c:pt>
                <c:pt idx="9">
                  <c:v>41355</c:v>
                </c:pt>
                <c:pt idx="10">
                  <c:v>41362</c:v>
                </c:pt>
                <c:pt idx="11">
                  <c:v>41369</c:v>
                </c:pt>
                <c:pt idx="12">
                  <c:v>41376</c:v>
                </c:pt>
                <c:pt idx="13">
                  <c:v>41383</c:v>
                </c:pt>
                <c:pt idx="14">
                  <c:v>41390</c:v>
                </c:pt>
                <c:pt idx="15">
                  <c:v>41397</c:v>
                </c:pt>
                <c:pt idx="16">
                  <c:v>41404</c:v>
                </c:pt>
                <c:pt idx="17">
                  <c:v>41411</c:v>
                </c:pt>
                <c:pt idx="18">
                  <c:v>41418</c:v>
                </c:pt>
                <c:pt idx="19">
                  <c:v>41425</c:v>
                </c:pt>
                <c:pt idx="20">
                  <c:v>41432</c:v>
                </c:pt>
                <c:pt idx="21">
                  <c:v>41439</c:v>
                </c:pt>
                <c:pt idx="22">
                  <c:v>41446</c:v>
                </c:pt>
                <c:pt idx="23">
                  <c:v>41453</c:v>
                </c:pt>
                <c:pt idx="24">
                  <c:v>41460</c:v>
                </c:pt>
                <c:pt idx="25">
                  <c:v>41467</c:v>
                </c:pt>
                <c:pt idx="26">
                  <c:v>41474</c:v>
                </c:pt>
                <c:pt idx="27">
                  <c:v>41481</c:v>
                </c:pt>
                <c:pt idx="28">
                  <c:v>41488</c:v>
                </c:pt>
                <c:pt idx="29">
                  <c:v>41495</c:v>
                </c:pt>
                <c:pt idx="30">
                  <c:v>41502</c:v>
                </c:pt>
                <c:pt idx="31">
                  <c:v>41509</c:v>
                </c:pt>
                <c:pt idx="32">
                  <c:v>41516</c:v>
                </c:pt>
                <c:pt idx="33">
                  <c:v>41523</c:v>
                </c:pt>
                <c:pt idx="34">
                  <c:v>41530</c:v>
                </c:pt>
                <c:pt idx="35">
                  <c:v>41537</c:v>
                </c:pt>
                <c:pt idx="36">
                  <c:v>41544</c:v>
                </c:pt>
                <c:pt idx="37">
                  <c:v>41551</c:v>
                </c:pt>
                <c:pt idx="38">
                  <c:v>41558</c:v>
                </c:pt>
                <c:pt idx="39">
                  <c:v>41565</c:v>
                </c:pt>
                <c:pt idx="40">
                  <c:v>41572</c:v>
                </c:pt>
                <c:pt idx="41">
                  <c:v>41579</c:v>
                </c:pt>
                <c:pt idx="42">
                  <c:v>41586</c:v>
                </c:pt>
                <c:pt idx="43">
                  <c:v>41593</c:v>
                </c:pt>
                <c:pt idx="44">
                  <c:v>41600</c:v>
                </c:pt>
                <c:pt idx="45">
                  <c:v>41607</c:v>
                </c:pt>
                <c:pt idx="46">
                  <c:v>41614</c:v>
                </c:pt>
                <c:pt idx="47">
                  <c:v>41621</c:v>
                </c:pt>
                <c:pt idx="48">
                  <c:v>41628</c:v>
                </c:pt>
                <c:pt idx="49">
                  <c:v>41635</c:v>
                </c:pt>
                <c:pt idx="50">
                  <c:v>41656</c:v>
                </c:pt>
                <c:pt idx="51">
                  <c:v>41663</c:v>
                </c:pt>
                <c:pt idx="52">
                  <c:v>41670</c:v>
                </c:pt>
                <c:pt idx="53">
                  <c:v>41677</c:v>
                </c:pt>
                <c:pt idx="54">
                  <c:v>41684</c:v>
                </c:pt>
                <c:pt idx="55">
                  <c:v>41691</c:v>
                </c:pt>
                <c:pt idx="56">
                  <c:v>41698</c:v>
                </c:pt>
                <c:pt idx="57">
                  <c:v>41705</c:v>
                </c:pt>
                <c:pt idx="58">
                  <c:v>41712</c:v>
                </c:pt>
                <c:pt idx="59">
                  <c:v>41719</c:v>
                </c:pt>
                <c:pt idx="60">
                  <c:v>41726</c:v>
                </c:pt>
                <c:pt idx="61">
                  <c:v>41733</c:v>
                </c:pt>
                <c:pt idx="62">
                  <c:v>41740</c:v>
                </c:pt>
                <c:pt idx="63">
                  <c:v>41747</c:v>
                </c:pt>
                <c:pt idx="64">
                  <c:v>41754</c:v>
                </c:pt>
                <c:pt idx="65">
                  <c:v>41761</c:v>
                </c:pt>
                <c:pt idx="66">
                  <c:v>41768</c:v>
                </c:pt>
                <c:pt idx="67">
                  <c:v>41775</c:v>
                </c:pt>
                <c:pt idx="68">
                  <c:v>41782</c:v>
                </c:pt>
                <c:pt idx="69">
                  <c:v>41789</c:v>
                </c:pt>
                <c:pt idx="70">
                  <c:v>41796</c:v>
                </c:pt>
                <c:pt idx="71">
                  <c:v>41803</c:v>
                </c:pt>
                <c:pt idx="72">
                  <c:v>41810</c:v>
                </c:pt>
                <c:pt idx="73">
                  <c:v>41817</c:v>
                </c:pt>
                <c:pt idx="74">
                  <c:v>41824</c:v>
                </c:pt>
                <c:pt idx="75">
                  <c:v>41831</c:v>
                </c:pt>
                <c:pt idx="76">
                  <c:v>41838</c:v>
                </c:pt>
                <c:pt idx="77">
                  <c:v>41845</c:v>
                </c:pt>
                <c:pt idx="78">
                  <c:v>41852</c:v>
                </c:pt>
                <c:pt idx="79">
                  <c:v>41859</c:v>
                </c:pt>
                <c:pt idx="80">
                  <c:v>41866</c:v>
                </c:pt>
                <c:pt idx="81">
                  <c:v>41873</c:v>
                </c:pt>
                <c:pt idx="82">
                  <c:v>41880</c:v>
                </c:pt>
                <c:pt idx="83">
                  <c:v>41887</c:v>
                </c:pt>
                <c:pt idx="84">
                  <c:v>41894</c:v>
                </c:pt>
                <c:pt idx="85">
                  <c:v>41901</c:v>
                </c:pt>
                <c:pt idx="86">
                  <c:v>41908</c:v>
                </c:pt>
                <c:pt idx="87">
                  <c:v>41915</c:v>
                </c:pt>
                <c:pt idx="88">
                  <c:v>41922</c:v>
                </c:pt>
                <c:pt idx="89">
                  <c:v>41929</c:v>
                </c:pt>
                <c:pt idx="90">
                  <c:v>41936</c:v>
                </c:pt>
                <c:pt idx="91">
                  <c:v>41943</c:v>
                </c:pt>
                <c:pt idx="92">
                  <c:v>41950</c:v>
                </c:pt>
                <c:pt idx="93">
                  <c:v>41957</c:v>
                </c:pt>
                <c:pt idx="94">
                  <c:v>41964</c:v>
                </c:pt>
                <c:pt idx="95">
                  <c:v>41971</c:v>
                </c:pt>
                <c:pt idx="96">
                  <c:v>41978</c:v>
                </c:pt>
                <c:pt idx="97">
                  <c:v>41985</c:v>
                </c:pt>
                <c:pt idx="98">
                  <c:v>41992</c:v>
                </c:pt>
                <c:pt idx="99">
                  <c:v>41999</c:v>
                </c:pt>
                <c:pt idx="100">
                  <c:v>42006</c:v>
                </c:pt>
                <c:pt idx="101">
                  <c:v>42013</c:v>
                </c:pt>
                <c:pt idx="102">
                  <c:v>42020</c:v>
                </c:pt>
                <c:pt idx="103">
                  <c:v>42027</c:v>
                </c:pt>
                <c:pt idx="104">
                  <c:v>42034</c:v>
                </c:pt>
              </c:numCache>
            </c:numRef>
          </c:cat>
          <c:val>
            <c:numRef>
              <c:f>LTRO!$E$18:$E$212</c:f>
              <c:numCache>
                <c:formatCode>General</c:formatCode>
                <c:ptCount val="195"/>
                <c:pt idx="2">
                  <c:v>529.53099999999995</c:v>
                </c:pt>
                <c:pt idx="3">
                  <c:v>524</c:v>
                </c:pt>
                <c:pt idx="4">
                  <c:v>524</c:v>
                </c:pt>
                <c:pt idx="5">
                  <c:v>524</c:v>
                </c:pt>
                <c:pt idx="6">
                  <c:v>462.9</c:v>
                </c:pt>
                <c:pt idx="7">
                  <c:v>454.6</c:v>
                </c:pt>
                <c:pt idx="8">
                  <c:v>451.4</c:v>
                </c:pt>
                <c:pt idx="9">
                  <c:v>445</c:v>
                </c:pt>
                <c:pt idx="10">
                  <c:v>444.6</c:v>
                </c:pt>
                <c:pt idx="11">
                  <c:v>441.4</c:v>
                </c:pt>
                <c:pt idx="12">
                  <c:v>437.3</c:v>
                </c:pt>
                <c:pt idx="13">
                  <c:v>433</c:v>
                </c:pt>
                <c:pt idx="14">
                  <c:v>431</c:v>
                </c:pt>
                <c:pt idx="15">
                  <c:v>430.3</c:v>
                </c:pt>
                <c:pt idx="16">
                  <c:v>429.7</c:v>
                </c:pt>
                <c:pt idx="17">
                  <c:v>424.6</c:v>
                </c:pt>
                <c:pt idx="18">
                  <c:v>424.5</c:v>
                </c:pt>
                <c:pt idx="19">
                  <c:v>422.6</c:v>
                </c:pt>
                <c:pt idx="20">
                  <c:v>422.3</c:v>
                </c:pt>
                <c:pt idx="21">
                  <c:v>422.2</c:v>
                </c:pt>
                <c:pt idx="22">
                  <c:v>422</c:v>
                </c:pt>
                <c:pt idx="23">
                  <c:v>421.8</c:v>
                </c:pt>
                <c:pt idx="24">
                  <c:v>421.7</c:v>
                </c:pt>
                <c:pt idx="25">
                  <c:v>419.6</c:v>
                </c:pt>
                <c:pt idx="26">
                  <c:v>418.9</c:v>
                </c:pt>
                <c:pt idx="27">
                  <c:v>418.7</c:v>
                </c:pt>
                <c:pt idx="28">
                  <c:v>418.3</c:v>
                </c:pt>
                <c:pt idx="29">
                  <c:v>418</c:v>
                </c:pt>
                <c:pt idx="30">
                  <c:v>417.8</c:v>
                </c:pt>
                <c:pt idx="31">
                  <c:v>417.3</c:v>
                </c:pt>
                <c:pt idx="32">
                  <c:v>417.1</c:v>
                </c:pt>
                <c:pt idx="33">
                  <c:v>412.6</c:v>
                </c:pt>
                <c:pt idx="34">
                  <c:v>410.3</c:v>
                </c:pt>
                <c:pt idx="35">
                  <c:v>407.9</c:v>
                </c:pt>
                <c:pt idx="36">
                  <c:v>402.6</c:v>
                </c:pt>
                <c:pt idx="37">
                  <c:v>401</c:v>
                </c:pt>
                <c:pt idx="38">
                  <c:v>398</c:v>
                </c:pt>
                <c:pt idx="39">
                  <c:v>397.7</c:v>
                </c:pt>
                <c:pt idx="40">
                  <c:v>392.6</c:v>
                </c:pt>
                <c:pt idx="41">
                  <c:v>392.3</c:v>
                </c:pt>
                <c:pt idx="42">
                  <c:v>386.9</c:v>
                </c:pt>
                <c:pt idx="43">
                  <c:v>384.1</c:v>
                </c:pt>
                <c:pt idx="44">
                  <c:v>383.6</c:v>
                </c:pt>
                <c:pt idx="45">
                  <c:v>378.6</c:v>
                </c:pt>
                <c:pt idx="46">
                  <c:v>376.4</c:v>
                </c:pt>
                <c:pt idx="47">
                  <c:v>372.5</c:v>
                </c:pt>
                <c:pt idx="48">
                  <c:v>353.2</c:v>
                </c:pt>
                <c:pt idx="49">
                  <c:v>336.5</c:v>
                </c:pt>
                <c:pt idx="50">
                  <c:v>334.9</c:v>
                </c:pt>
                <c:pt idx="51">
                  <c:v>334.6</c:v>
                </c:pt>
                <c:pt idx="52">
                  <c:v>334.4</c:v>
                </c:pt>
                <c:pt idx="53">
                  <c:v>334.1</c:v>
                </c:pt>
                <c:pt idx="54">
                  <c:v>332.9</c:v>
                </c:pt>
                <c:pt idx="55">
                  <c:v>332.7</c:v>
                </c:pt>
                <c:pt idx="56">
                  <c:v>332.3</c:v>
                </c:pt>
                <c:pt idx="57">
                  <c:v>329.8</c:v>
                </c:pt>
                <c:pt idx="58">
                  <c:v>321.5</c:v>
                </c:pt>
                <c:pt idx="59">
                  <c:v>316.5</c:v>
                </c:pt>
                <c:pt idx="60">
                  <c:v>304</c:v>
                </c:pt>
                <c:pt idx="61">
                  <c:v>302.60000000000002</c:v>
                </c:pt>
                <c:pt idx="62">
                  <c:v>300.22399999999999</c:v>
                </c:pt>
                <c:pt idx="63">
                  <c:v>295.34399999999999</c:v>
                </c:pt>
                <c:pt idx="64">
                  <c:v>293.58999999999997</c:v>
                </c:pt>
                <c:pt idx="65">
                  <c:v>293.411</c:v>
                </c:pt>
                <c:pt idx="66">
                  <c:v>292.96100000000001</c:v>
                </c:pt>
                <c:pt idx="67">
                  <c:v>291.05500000000001</c:v>
                </c:pt>
                <c:pt idx="68">
                  <c:v>290.20100000000002</c:v>
                </c:pt>
                <c:pt idx="69">
                  <c:v>289.96100000000001</c:v>
                </c:pt>
                <c:pt idx="70">
                  <c:v>288.96699999999998</c:v>
                </c:pt>
                <c:pt idx="71">
                  <c:v>286.947</c:v>
                </c:pt>
                <c:pt idx="72">
                  <c:v>284.62900000000002</c:v>
                </c:pt>
                <c:pt idx="73">
                  <c:v>280.17899999999997</c:v>
                </c:pt>
                <c:pt idx="74">
                  <c:v>276.80900000000003</c:v>
                </c:pt>
                <c:pt idx="75">
                  <c:v>274.589</c:v>
                </c:pt>
                <c:pt idx="76">
                  <c:v>256.315</c:v>
                </c:pt>
                <c:pt idx="77">
                  <c:v>254.047</c:v>
                </c:pt>
                <c:pt idx="78">
                  <c:v>251.03700000000001</c:v>
                </c:pt>
                <c:pt idx="79">
                  <c:v>249.20699999999999</c:v>
                </c:pt>
                <c:pt idx="80">
                  <c:v>246.64599999999999</c:v>
                </c:pt>
                <c:pt idx="81">
                  <c:v>245.661</c:v>
                </c:pt>
                <c:pt idx="82">
                  <c:v>243.99</c:v>
                </c:pt>
                <c:pt idx="83">
                  <c:v>235.08199999999999</c:v>
                </c:pt>
                <c:pt idx="84">
                  <c:v>231.70699999999999</c:v>
                </c:pt>
                <c:pt idx="85">
                  <c:v>219.03899999999999</c:v>
                </c:pt>
                <c:pt idx="86">
                  <c:v>216.34200000000001</c:v>
                </c:pt>
                <c:pt idx="87">
                  <c:v>215.084</c:v>
                </c:pt>
                <c:pt idx="88">
                  <c:v>210.94399999999999</c:v>
                </c:pt>
                <c:pt idx="89">
                  <c:v>208.44</c:v>
                </c:pt>
                <c:pt idx="90">
                  <c:v>203.07900000000001</c:v>
                </c:pt>
                <c:pt idx="91">
                  <c:v>199.446</c:v>
                </c:pt>
                <c:pt idx="92">
                  <c:v>196.91499999999999</c:v>
                </c:pt>
                <c:pt idx="93">
                  <c:v>196.131</c:v>
                </c:pt>
                <c:pt idx="94">
                  <c:v>188.49100000000001</c:v>
                </c:pt>
                <c:pt idx="95">
                  <c:v>184.42</c:v>
                </c:pt>
                <c:pt idx="96">
                  <c:v>174.274</c:v>
                </c:pt>
                <c:pt idx="97">
                  <c:v>147.952</c:v>
                </c:pt>
                <c:pt idx="98">
                  <c:v>145.47</c:v>
                </c:pt>
                <c:pt idx="99">
                  <c:v>145.47</c:v>
                </c:pt>
                <c:pt idx="100">
                  <c:v>145.47</c:v>
                </c:pt>
                <c:pt idx="101">
                  <c:v>141.38999999999999</c:v>
                </c:pt>
                <c:pt idx="102">
                  <c:v>137.17599999999999</c:v>
                </c:pt>
                <c:pt idx="103">
                  <c:v>128.33799999999999</c:v>
                </c:pt>
                <c:pt idx="104">
                  <c:v>117.518</c:v>
                </c:pt>
                <c:pt idx="105">
                  <c:v>108.13200000000001</c:v>
                </c:pt>
                <c:pt idx="106">
                  <c:v>91.953000000000003</c:v>
                </c:pt>
                <c:pt idx="107">
                  <c:v>83.1</c:v>
                </c:pt>
                <c:pt idx="108">
                  <c:v>82.602000000000004</c:v>
                </c:pt>
              </c:numCache>
            </c:numRef>
          </c:val>
        </c:ser>
        <c:ser>
          <c:idx val="2"/>
          <c:order val="2"/>
          <c:tx>
            <c:strRef>
              <c:f>LTRO!$F$16</c:f>
              <c:strCache>
                <c:ptCount val="1"/>
                <c:pt idx="0">
                  <c:v>TLTRO I</c:v>
                </c:pt>
              </c:strCache>
            </c:strRef>
          </c:tx>
          <c:spPr>
            <a:solidFill>
              <a:schemeClr val="accent2">
                <a:alpha val="55000"/>
              </a:schemeClr>
            </a:solidFill>
            <a:ln w="19050">
              <a:noFill/>
              <a:prstDash val="sysDash"/>
            </a:ln>
          </c:spPr>
          <c:cat>
            <c:numRef>
              <c:f>LTRO!$A$18:$A$213</c:f>
              <c:numCache>
                <c:formatCode>m/d/yyyy</c:formatCode>
                <c:ptCount val="196"/>
                <c:pt idx="0">
                  <c:v>41082</c:v>
                </c:pt>
                <c:pt idx="1">
                  <c:v>41299</c:v>
                </c:pt>
                <c:pt idx="2">
                  <c:v>41306</c:v>
                </c:pt>
                <c:pt idx="3">
                  <c:v>41313</c:v>
                </c:pt>
                <c:pt idx="4">
                  <c:v>41320</c:v>
                </c:pt>
                <c:pt idx="5">
                  <c:v>41327</c:v>
                </c:pt>
                <c:pt idx="6">
                  <c:v>41334</c:v>
                </c:pt>
                <c:pt idx="7">
                  <c:v>41341</c:v>
                </c:pt>
                <c:pt idx="8">
                  <c:v>41348</c:v>
                </c:pt>
                <c:pt idx="9">
                  <c:v>41355</c:v>
                </c:pt>
                <c:pt idx="10">
                  <c:v>41362</c:v>
                </c:pt>
                <c:pt idx="11">
                  <c:v>41369</c:v>
                </c:pt>
                <c:pt idx="12">
                  <c:v>41376</c:v>
                </c:pt>
                <c:pt idx="13">
                  <c:v>41383</c:v>
                </c:pt>
                <c:pt idx="14">
                  <c:v>41390</c:v>
                </c:pt>
                <c:pt idx="15">
                  <c:v>41397</c:v>
                </c:pt>
                <c:pt idx="16">
                  <c:v>41404</c:v>
                </c:pt>
                <c:pt idx="17">
                  <c:v>41411</c:v>
                </c:pt>
                <c:pt idx="18">
                  <c:v>41418</c:v>
                </c:pt>
                <c:pt idx="19">
                  <c:v>41425</c:v>
                </c:pt>
                <c:pt idx="20">
                  <c:v>41432</c:v>
                </c:pt>
                <c:pt idx="21">
                  <c:v>41439</c:v>
                </c:pt>
                <c:pt idx="22">
                  <c:v>41446</c:v>
                </c:pt>
                <c:pt idx="23">
                  <c:v>41453</c:v>
                </c:pt>
                <c:pt idx="24">
                  <c:v>41460</c:v>
                </c:pt>
                <c:pt idx="25">
                  <c:v>41467</c:v>
                </c:pt>
                <c:pt idx="26">
                  <c:v>41474</c:v>
                </c:pt>
                <c:pt idx="27">
                  <c:v>41481</c:v>
                </c:pt>
                <c:pt idx="28">
                  <c:v>41488</c:v>
                </c:pt>
                <c:pt idx="29">
                  <c:v>41495</c:v>
                </c:pt>
                <c:pt idx="30">
                  <c:v>41502</c:v>
                </c:pt>
                <c:pt idx="31">
                  <c:v>41509</c:v>
                </c:pt>
                <c:pt idx="32">
                  <c:v>41516</c:v>
                </c:pt>
                <c:pt idx="33">
                  <c:v>41523</c:v>
                </c:pt>
                <c:pt idx="34">
                  <c:v>41530</c:v>
                </c:pt>
                <c:pt idx="35">
                  <c:v>41537</c:v>
                </c:pt>
                <c:pt idx="36">
                  <c:v>41544</c:v>
                </c:pt>
                <c:pt idx="37">
                  <c:v>41551</c:v>
                </c:pt>
                <c:pt idx="38">
                  <c:v>41558</c:v>
                </c:pt>
                <c:pt idx="39">
                  <c:v>41565</c:v>
                </c:pt>
                <c:pt idx="40">
                  <c:v>41572</c:v>
                </c:pt>
                <c:pt idx="41">
                  <c:v>41579</c:v>
                </c:pt>
                <c:pt idx="42">
                  <c:v>41586</c:v>
                </c:pt>
                <c:pt idx="43">
                  <c:v>41593</c:v>
                </c:pt>
                <c:pt idx="44">
                  <c:v>41600</c:v>
                </c:pt>
                <c:pt idx="45">
                  <c:v>41607</c:v>
                </c:pt>
                <c:pt idx="46">
                  <c:v>41614</c:v>
                </c:pt>
                <c:pt idx="47">
                  <c:v>41621</c:v>
                </c:pt>
                <c:pt idx="48">
                  <c:v>41628</c:v>
                </c:pt>
                <c:pt idx="49">
                  <c:v>41635</c:v>
                </c:pt>
                <c:pt idx="50">
                  <c:v>41656</c:v>
                </c:pt>
                <c:pt idx="51">
                  <c:v>41663</c:v>
                </c:pt>
                <c:pt idx="52">
                  <c:v>41670</c:v>
                </c:pt>
                <c:pt idx="53">
                  <c:v>41677</c:v>
                </c:pt>
                <c:pt idx="54">
                  <c:v>41684</c:v>
                </c:pt>
                <c:pt idx="55">
                  <c:v>41691</c:v>
                </c:pt>
                <c:pt idx="56">
                  <c:v>41698</c:v>
                </c:pt>
                <c:pt idx="57">
                  <c:v>41705</c:v>
                </c:pt>
                <c:pt idx="58">
                  <c:v>41712</c:v>
                </c:pt>
                <c:pt idx="59">
                  <c:v>41719</c:v>
                </c:pt>
                <c:pt idx="60">
                  <c:v>41726</c:v>
                </c:pt>
                <c:pt idx="61">
                  <c:v>41733</c:v>
                </c:pt>
                <c:pt idx="62">
                  <c:v>41740</c:v>
                </c:pt>
                <c:pt idx="63">
                  <c:v>41747</c:v>
                </c:pt>
                <c:pt idx="64">
                  <c:v>41754</c:v>
                </c:pt>
                <c:pt idx="65">
                  <c:v>41761</c:v>
                </c:pt>
                <c:pt idx="66">
                  <c:v>41768</c:v>
                </c:pt>
                <c:pt idx="67">
                  <c:v>41775</c:v>
                </c:pt>
                <c:pt idx="68">
                  <c:v>41782</c:v>
                </c:pt>
                <c:pt idx="69">
                  <c:v>41789</c:v>
                </c:pt>
                <c:pt idx="70">
                  <c:v>41796</c:v>
                </c:pt>
                <c:pt idx="71">
                  <c:v>41803</c:v>
                </c:pt>
                <c:pt idx="72">
                  <c:v>41810</c:v>
                </c:pt>
                <c:pt idx="73">
                  <c:v>41817</c:v>
                </c:pt>
                <c:pt idx="74">
                  <c:v>41824</c:v>
                </c:pt>
                <c:pt idx="75">
                  <c:v>41831</c:v>
                </c:pt>
                <c:pt idx="76">
                  <c:v>41838</c:v>
                </c:pt>
                <c:pt idx="77">
                  <c:v>41845</c:v>
                </c:pt>
                <c:pt idx="78">
                  <c:v>41852</c:v>
                </c:pt>
                <c:pt idx="79">
                  <c:v>41859</c:v>
                </c:pt>
                <c:pt idx="80">
                  <c:v>41866</c:v>
                </c:pt>
                <c:pt idx="81">
                  <c:v>41873</c:v>
                </c:pt>
                <c:pt idx="82">
                  <c:v>41880</c:v>
                </c:pt>
                <c:pt idx="83">
                  <c:v>41887</c:v>
                </c:pt>
                <c:pt idx="84">
                  <c:v>41894</c:v>
                </c:pt>
                <c:pt idx="85">
                  <c:v>41901</c:v>
                </c:pt>
                <c:pt idx="86">
                  <c:v>41908</c:v>
                </c:pt>
                <c:pt idx="87">
                  <c:v>41915</c:v>
                </c:pt>
                <c:pt idx="88">
                  <c:v>41922</c:v>
                </c:pt>
                <c:pt idx="89">
                  <c:v>41929</c:v>
                </c:pt>
                <c:pt idx="90">
                  <c:v>41936</c:v>
                </c:pt>
                <c:pt idx="91">
                  <c:v>41943</c:v>
                </c:pt>
                <c:pt idx="92">
                  <c:v>41950</c:v>
                </c:pt>
                <c:pt idx="93">
                  <c:v>41957</c:v>
                </c:pt>
                <c:pt idx="94">
                  <c:v>41964</c:v>
                </c:pt>
                <c:pt idx="95">
                  <c:v>41971</c:v>
                </c:pt>
                <c:pt idx="96">
                  <c:v>41978</c:v>
                </c:pt>
                <c:pt idx="97">
                  <c:v>41985</c:v>
                </c:pt>
                <c:pt idx="98">
                  <c:v>41992</c:v>
                </c:pt>
                <c:pt idx="99">
                  <c:v>41999</c:v>
                </c:pt>
                <c:pt idx="100">
                  <c:v>42006</c:v>
                </c:pt>
                <c:pt idx="101">
                  <c:v>42013</c:v>
                </c:pt>
                <c:pt idx="102">
                  <c:v>42020</c:v>
                </c:pt>
                <c:pt idx="103">
                  <c:v>42027</c:v>
                </c:pt>
                <c:pt idx="104">
                  <c:v>42034</c:v>
                </c:pt>
              </c:numCache>
            </c:numRef>
          </c:cat>
          <c:val>
            <c:numRef>
              <c:f>LTRO!$F$18:$F$128</c:f>
              <c:numCache>
                <c:formatCode>General</c:formatCode>
                <c:ptCount val="111"/>
                <c:pt idx="85">
                  <c:v>82.6</c:v>
                </c:pt>
                <c:pt idx="86">
                  <c:v>82.6</c:v>
                </c:pt>
                <c:pt idx="87">
                  <c:v>82.6</c:v>
                </c:pt>
                <c:pt idx="88">
                  <c:v>82.6</c:v>
                </c:pt>
                <c:pt idx="89">
                  <c:v>82.6</c:v>
                </c:pt>
                <c:pt idx="90">
                  <c:v>82.6</c:v>
                </c:pt>
                <c:pt idx="91">
                  <c:v>82.6</c:v>
                </c:pt>
                <c:pt idx="92">
                  <c:v>82.6</c:v>
                </c:pt>
                <c:pt idx="93">
                  <c:v>82.6</c:v>
                </c:pt>
                <c:pt idx="94">
                  <c:v>82.6</c:v>
                </c:pt>
                <c:pt idx="95">
                  <c:v>82.6</c:v>
                </c:pt>
                <c:pt idx="96">
                  <c:v>82.6</c:v>
                </c:pt>
                <c:pt idx="97">
                  <c:v>82.6</c:v>
                </c:pt>
                <c:pt idx="98">
                  <c:v>82.6</c:v>
                </c:pt>
                <c:pt idx="99">
                  <c:v>82.6</c:v>
                </c:pt>
                <c:pt idx="100">
                  <c:v>82.6</c:v>
                </c:pt>
                <c:pt idx="101">
                  <c:v>82.6</c:v>
                </c:pt>
                <c:pt idx="102">
                  <c:v>82.6</c:v>
                </c:pt>
                <c:pt idx="103">
                  <c:v>82.6</c:v>
                </c:pt>
                <c:pt idx="104">
                  <c:v>82.6</c:v>
                </c:pt>
              </c:numCache>
            </c:numRef>
          </c:val>
        </c:ser>
        <c:ser>
          <c:idx val="3"/>
          <c:order val="3"/>
          <c:tx>
            <c:strRef>
              <c:f>LTRO!$G$16</c:f>
              <c:strCache>
                <c:ptCount val="1"/>
                <c:pt idx="0">
                  <c:v>TLTRO II</c:v>
                </c:pt>
              </c:strCache>
            </c:strRef>
          </c:tx>
          <c:spPr>
            <a:solidFill>
              <a:srgbClr val="92D050">
                <a:alpha val="66000"/>
              </a:srgbClr>
            </a:solidFill>
            <a:ln w="25400">
              <a:noFill/>
              <a:prstDash val="sysDash"/>
            </a:ln>
          </c:spPr>
          <c:cat>
            <c:numRef>
              <c:f>LTRO!$A$18:$A$213</c:f>
              <c:numCache>
                <c:formatCode>m/d/yyyy</c:formatCode>
                <c:ptCount val="196"/>
                <c:pt idx="0">
                  <c:v>41082</c:v>
                </c:pt>
                <c:pt idx="1">
                  <c:v>41299</c:v>
                </c:pt>
                <c:pt idx="2">
                  <c:v>41306</c:v>
                </c:pt>
                <c:pt idx="3">
                  <c:v>41313</c:v>
                </c:pt>
                <c:pt idx="4">
                  <c:v>41320</c:v>
                </c:pt>
                <c:pt idx="5">
                  <c:v>41327</c:v>
                </c:pt>
                <c:pt idx="6">
                  <c:v>41334</c:v>
                </c:pt>
                <c:pt idx="7">
                  <c:v>41341</c:v>
                </c:pt>
                <c:pt idx="8">
                  <c:v>41348</c:v>
                </c:pt>
                <c:pt idx="9">
                  <c:v>41355</c:v>
                </c:pt>
                <c:pt idx="10">
                  <c:v>41362</c:v>
                </c:pt>
                <c:pt idx="11">
                  <c:v>41369</c:v>
                </c:pt>
                <c:pt idx="12">
                  <c:v>41376</c:v>
                </c:pt>
                <c:pt idx="13">
                  <c:v>41383</c:v>
                </c:pt>
                <c:pt idx="14">
                  <c:v>41390</c:v>
                </c:pt>
                <c:pt idx="15">
                  <c:v>41397</c:v>
                </c:pt>
                <c:pt idx="16">
                  <c:v>41404</c:v>
                </c:pt>
                <c:pt idx="17">
                  <c:v>41411</c:v>
                </c:pt>
                <c:pt idx="18">
                  <c:v>41418</c:v>
                </c:pt>
                <c:pt idx="19">
                  <c:v>41425</c:v>
                </c:pt>
                <c:pt idx="20">
                  <c:v>41432</c:v>
                </c:pt>
                <c:pt idx="21">
                  <c:v>41439</c:v>
                </c:pt>
                <c:pt idx="22">
                  <c:v>41446</c:v>
                </c:pt>
                <c:pt idx="23">
                  <c:v>41453</c:v>
                </c:pt>
                <c:pt idx="24">
                  <c:v>41460</c:v>
                </c:pt>
                <c:pt idx="25">
                  <c:v>41467</c:v>
                </c:pt>
                <c:pt idx="26">
                  <c:v>41474</c:v>
                </c:pt>
                <c:pt idx="27">
                  <c:v>41481</c:v>
                </c:pt>
                <c:pt idx="28">
                  <c:v>41488</c:v>
                </c:pt>
                <c:pt idx="29">
                  <c:v>41495</c:v>
                </c:pt>
                <c:pt idx="30">
                  <c:v>41502</c:v>
                </c:pt>
                <c:pt idx="31">
                  <c:v>41509</c:v>
                </c:pt>
                <c:pt idx="32">
                  <c:v>41516</c:v>
                </c:pt>
                <c:pt idx="33">
                  <c:v>41523</c:v>
                </c:pt>
                <c:pt idx="34">
                  <c:v>41530</c:v>
                </c:pt>
                <c:pt idx="35">
                  <c:v>41537</c:v>
                </c:pt>
                <c:pt idx="36">
                  <c:v>41544</c:v>
                </c:pt>
                <c:pt idx="37">
                  <c:v>41551</c:v>
                </c:pt>
                <c:pt idx="38">
                  <c:v>41558</c:v>
                </c:pt>
                <c:pt idx="39">
                  <c:v>41565</c:v>
                </c:pt>
                <c:pt idx="40">
                  <c:v>41572</c:v>
                </c:pt>
                <c:pt idx="41">
                  <c:v>41579</c:v>
                </c:pt>
                <c:pt idx="42">
                  <c:v>41586</c:v>
                </c:pt>
                <c:pt idx="43">
                  <c:v>41593</c:v>
                </c:pt>
                <c:pt idx="44">
                  <c:v>41600</c:v>
                </c:pt>
                <c:pt idx="45">
                  <c:v>41607</c:v>
                </c:pt>
                <c:pt idx="46">
                  <c:v>41614</c:v>
                </c:pt>
                <c:pt idx="47">
                  <c:v>41621</c:v>
                </c:pt>
                <c:pt idx="48">
                  <c:v>41628</c:v>
                </c:pt>
                <c:pt idx="49">
                  <c:v>41635</c:v>
                </c:pt>
                <c:pt idx="50">
                  <c:v>41656</c:v>
                </c:pt>
                <c:pt idx="51">
                  <c:v>41663</c:v>
                </c:pt>
                <c:pt idx="52">
                  <c:v>41670</c:v>
                </c:pt>
                <c:pt idx="53">
                  <c:v>41677</c:v>
                </c:pt>
                <c:pt idx="54">
                  <c:v>41684</c:v>
                </c:pt>
                <c:pt idx="55">
                  <c:v>41691</c:v>
                </c:pt>
                <c:pt idx="56">
                  <c:v>41698</c:v>
                </c:pt>
                <c:pt idx="57">
                  <c:v>41705</c:v>
                </c:pt>
                <c:pt idx="58">
                  <c:v>41712</c:v>
                </c:pt>
                <c:pt idx="59">
                  <c:v>41719</c:v>
                </c:pt>
                <c:pt idx="60">
                  <c:v>41726</c:v>
                </c:pt>
                <c:pt idx="61">
                  <c:v>41733</c:v>
                </c:pt>
                <c:pt idx="62">
                  <c:v>41740</c:v>
                </c:pt>
                <c:pt idx="63">
                  <c:v>41747</c:v>
                </c:pt>
                <c:pt idx="64">
                  <c:v>41754</c:v>
                </c:pt>
                <c:pt idx="65">
                  <c:v>41761</c:v>
                </c:pt>
                <c:pt idx="66">
                  <c:v>41768</c:v>
                </c:pt>
                <c:pt idx="67">
                  <c:v>41775</c:v>
                </c:pt>
                <c:pt idx="68">
                  <c:v>41782</c:v>
                </c:pt>
                <c:pt idx="69">
                  <c:v>41789</c:v>
                </c:pt>
                <c:pt idx="70">
                  <c:v>41796</c:v>
                </c:pt>
                <c:pt idx="71">
                  <c:v>41803</c:v>
                </c:pt>
                <c:pt idx="72">
                  <c:v>41810</c:v>
                </c:pt>
                <c:pt idx="73">
                  <c:v>41817</c:v>
                </c:pt>
                <c:pt idx="74">
                  <c:v>41824</c:v>
                </c:pt>
                <c:pt idx="75">
                  <c:v>41831</c:v>
                </c:pt>
                <c:pt idx="76">
                  <c:v>41838</c:v>
                </c:pt>
                <c:pt idx="77">
                  <c:v>41845</c:v>
                </c:pt>
                <c:pt idx="78">
                  <c:v>41852</c:v>
                </c:pt>
                <c:pt idx="79">
                  <c:v>41859</c:v>
                </c:pt>
                <c:pt idx="80">
                  <c:v>41866</c:v>
                </c:pt>
                <c:pt idx="81">
                  <c:v>41873</c:v>
                </c:pt>
                <c:pt idx="82">
                  <c:v>41880</c:v>
                </c:pt>
                <c:pt idx="83">
                  <c:v>41887</c:v>
                </c:pt>
                <c:pt idx="84">
                  <c:v>41894</c:v>
                </c:pt>
                <c:pt idx="85">
                  <c:v>41901</c:v>
                </c:pt>
                <c:pt idx="86">
                  <c:v>41908</c:v>
                </c:pt>
                <c:pt idx="87">
                  <c:v>41915</c:v>
                </c:pt>
                <c:pt idx="88">
                  <c:v>41922</c:v>
                </c:pt>
                <c:pt idx="89">
                  <c:v>41929</c:v>
                </c:pt>
                <c:pt idx="90">
                  <c:v>41936</c:v>
                </c:pt>
                <c:pt idx="91">
                  <c:v>41943</c:v>
                </c:pt>
                <c:pt idx="92">
                  <c:v>41950</c:v>
                </c:pt>
                <c:pt idx="93">
                  <c:v>41957</c:v>
                </c:pt>
                <c:pt idx="94">
                  <c:v>41964</c:v>
                </c:pt>
                <c:pt idx="95">
                  <c:v>41971</c:v>
                </c:pt>
                <c:pt idx="96">
                  <c:v>41978</c:v>
                </c:pt>
                <c:pt idx="97">
                  <c:v>41985</c:v>
                </c:pt>
                <c:pt idx="98">
                  <c:v>41992</c:v>
                </c:pt>
                <c:pt idx="99">
                  <c:v>41999</c:v>
                </c:pt>
                <c:pt idx="100">
                  <c:v>42006</c:v>
                </c:pt>
                <c:pt idx="101">
                  <c:v>42013</c:v>
                </c:pt>
                <c:pt idx="102">
                  <c:v>42020</c:v>
                </c:pt>
                <c:pt idx="103">
                  <c:v>42027</c:v>
                </c:pt>
                <c:pt idx="104">
                  <c:v>42034</c:v>
                </c:pt>
              </c:numCache>
            </c:numRef>
          </c:cat>
          <c:val>
            <c:numRef>
              <c:f>LTRO!$G$18:$G$122</c:f>
              <c:numCache>
                <c:formatCode>General</c:formatCode>
                <c:ptCount val="105"/>
                <c:pt idx="97">
                  <c:v>129.84</c:v>
                </c:pt>
                <c:pt idx="98">
                  <c:v>129.84</c:v>
                </c:pt>
                <c:pt idx="99">
                  <c:v>129.84</c:v>
                </c:pt>
                <c:pt idx="100">
                  <c:v>129.84</c:v>
                </c:pt>
                <c:pt idx="101">
                  <c:v>129.84</c:v>
                </c:pt>
                <c:pt idx="102">
                  <c:v>129.84</c:v>
                </c:pt>
                <c:pt idx="103">
                  <c:v>129.84</c:v>
                </c:pt>
                <c:pt idx="104">
                  <c:v>129.84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02528"/>
        <c:axId val="308504064"/>
      </c:areaChart>
      <c:dateAx>
        <c:axId val="30850252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08504064"/>
        <c:crosses val="autoZero"/>
        <c:auto val="1"/>
        <c:lblOffset val="100"/>
        <c:baseTimeUnit val="days"/>
      </c:dateAx>
      <c:valAx>
        <c:axId val="308504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 de</a:t>
                </a:r>
                <a:r>
                  <a:rPr lang="es-CO" baseline="0"/>
                  <a:t> millones de Euros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502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413734881078009"/>
          <c:y val="0.91731321084864392"/>
          <c:w val="0.76544490740740756"/>
          <c:h val="8.2686789151356091E-2"/>
        </c:manualLayout>
      </c:layout>
      <c:overlay val="0"/>
      <c:txPr>
        <a:bodyPr/>
        <a:lstStyle/>
        <a:p>
          <a:pPr>
            <a:defRPr sz="800" b="1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9162112932604"/>
          <c:y val="6.1680664916885432E-2"/>
          <c:w val="0.76344581056466398"/>
          <c:h val="0.64757130358705162"/>
        </c:manualLayout>
      </c:layout>
      <c:lineChart>
        <c:grouping val="standard"/>
        <c:varyColors val="0"/>
        <c:ser>
          <c:idx val="1"/>
          <c:order val="0"/>
          <c:tx>
            <c:strRef>
              <c:f>tasas!$C$14</c:f>
              <c:strCache>
                <c:ptCount val="1"/>
                <c:pt idx="0">
                  <c:v>    Main Refinancing Operations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tasas!$A$20:$A$490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tasas!$E$19:$E$500</c:f>
              <c:numCache>
                <c:formatCode>General</c:formatCode>
                <c:ptCount val="482"/>
                <c:pt idx="0">
                  <c:v>130.62</c:v>
                </c:pt>
                <c:pt idx="1">
                  <c:v>110.92</c:v>
                </c:pt>
                <c:pt idx="2">
                  <c:v>126.88</c:v>
                </c:pt>
                <c:pt idx="3">
                  <c:v>130.32</c:v>
                </c:pt>
                <c:pt idx="4">
                  <c:v>115.58</c:v>
                </c:pt>
                <c:pt idx="5">
                  <c:v>109.46</c:v>
                </c:pt>
                <c:pt idx="6">
                  <c:v>142.75</c:v>
                </c:pt>
                <c:pt idx="7">
                  <c:v>166.49</c:v>
                </c:pt>
                <c:pt idx="8">
                  <c:v>29.47</c:v>
                </c:pt>
                <c:pt idx="9">
                  <c:v>17.54</c:v>
                </c:pt>
                <c:pt idx="10">
                  <c:v>42.18</c:v>
                </c:pt>
                <c:pt idx="11">
                  <c:v>59.54</c:v>
                </c:pt>
                <c:pt idx="12">
                  <c:v>61.08</c:v>
                </c:pt>
                <c:pt idx="13">
                  <c:v>62.63</c:v>
                </c:pt>
                <c:pt idx="14">
                  <c:v>55.36</c:v>
                </c:pt>
                <c:pt idx="15">
                  <c:v>51.78</c:v>
                </c:pt>
                <c:pt idx="16">
                  <c:v>46.37</c:v>
                </c:pt>
                <c:pt idx="17">
                  <c:v>34.42</c:v>
                </c:pt>
                <c:pt idx="18">
                  <c:v>39.29</c:v>
                </c:pt>
                <c:pt idx="19">
                  <c:v>42.99</c:v>
                </c:pt>
                <c:pt idx="20">
                  <c:v>37.85</c:v>
                </c:pt>
                <c:pt idx="21">
                  <c:v>51.18</c:v>
                </c:pt>
                <c:pt idx="22">
                  <c:v>119.37</c:v>
                </c:pt>
                <c:pt idx="23">
                  <c:v>131.75</c:v>
                </c:pt>
                <c:pt idx="24">
                  <c:v>167.25</c:v>
                </c:pt>
                <c:pt idx="25">
                  <c:v>180.38</c:v>
                </c:pt>
                <c:pt idx="26">
                  <c:v>163.63</c:v>
                </c:pt>
                <c:pt idx="27">
                  <c:v>163.71</c:v>
                </c:pt>
                <c:pt idx="28">
                  <c:v>156.75</c:v>
                </c:pt>
                <c:pt idx="29">
                  <c:v>130.66999999999999</c:v>
                </c:pt>
                <c:pt idx="30">
                  <c:v>132.77000000000001</c:v>
                </c:pt>
                <c:pt idx="31">
                  <c:v>133.43</c:v>
                </c:pt>
                <c:pt idx="32">
                  <c:v>130.58000000000001</c:v>
                </c:pt>
                <c:pt idx="33">
                  <c:v>131.25</c:v>
                </c:pt>
                <c:pt idx="34">
                  <c:v>131.47999999999999</c:v>
                </c:pt>
                <c:pt idx="35">
                  <c:v>126.33</c:v>
                </c:pt>
                <c:pt idx="36">
                  <c:v>130.34</c:v>
                </c:pt>
                <c:pt idx="37">
                  <c:v>119.84</c:v>
                </c:pt>
                <c:pt idx="38">
                  <c:v>117.38</c:v>
                </c:pt>
                <c:pt idx="39">
                  <c:v>102.89</c:v>
                </c:pt>
                <c:pt idx="40">
                  <c:v>89.78</c:v>
                </c:pt>
                <c:pt idx="41">
                  <c:v>91.81</c:v>
                </c:pt>
                <c:pt idx="42">
                  <c:v>77.290000000000006</c:v>
                </c:pt>
                <c:pt idx="43">
                  <c:v>83.73</c:v>
                </c:pt>
                <c:pt idx="44">
                  <c:v>79.47</c:v>
                </c:pt>
                <c:pt idx="45">
                  <c:v>75.209999999999994</c:v>
                </c:pt>
                <c:pt idx="46">
                  <c:v>75.430000000000007</c:v>
                </c:pt>
                <c:pt idx="47">
                  <c:v>74.59</c:v>
                </c:pt>
                <c:pt idx="48">
                  <c:v>70.760000000000005</c:v>
                </c:pt>
                <c:pt idx="49">
                  <c:v>73.22</c:v>
                </c:pt>
                <c:pt idx="50">
                  <c:v>72.680000000000007</c:v>
                </c:pt>
                <c:pt idx="51">
                  <c:v>89.66</c:v>
                </c:pt>
                <c:pt idx="52">
                  <c:v>81.099999999999994</c:v>
                </c:pt>
                <c:pt idx="53">
                  <c:v>77.72</c:v>
                </c:pt>
                <c:pt idx="54">
                  <c:v>131.24</c:v>
                </c:pt>
                <c:pt idx="55">
                  <c:v>125.3</c:v>
                </c:pt>
                <c:pt idx="56">
                  <c:v>124.15</c:v>
                </c:pt>
                <c:pt idx="57">
                  <c:v>129.31</c:v>
                </c:pt>
                <c:pt idx="58">
                  <c:v>128.68</c:v>
                </c:pt>
                <c:pt idx="59">
                  <c:v>132.16999999999999</c:v>
                </c:pt>
                <c:pt idx="60">
                  <c:v>131.12</c:v>
                </c:pt>
                <c:pt idx="61">
                  <c:v>129.80000000000001</c:v>
                </c:pt>
                <c:pt idx="62">
                  <c:v>127.3</c:v>
                </c:pt>
                <c:pt idx="63">
                  <c:v>119.37</c:v>
                </c:pt>
                <c:pt idx="64">
                  <c:v>123.24</c:v>
                </c:pt>
                <c:pt idx="65">
                  <c:v>124.88</c:v>
                </c:pt>
                <c:pt idx="66">
                  <c:v>119.35</c:v>
                </c:pt>
                <c:pt idx="67">
                  <c:v>116.37</c:v>
                </c:pt>
                <c:pt idx="68">
                  <c:v>110.41</c:v>
                </c:pt>
                <c:pt idx="69">
                  <c:v>105.01</c:v>
                </c:pt>
                <c:pt idx="70">
                  <c:v>110.29</c:v>
                </c:pt>
                <c:pt idx="71">
                  <c:v>103.84</c:v>
                </c:pt>
                <c:pt idx="72">
                  <c:v>103.4</c:v>
                </c:pt>
                <c:pt idx="73">
                  <c:v>103.19</c:v>
                </c:pt>
                <c:pt idx="74">
                  <c:v>103.02</c:v>
                </c:pt>
                <c:pt idx="75">
                  <c:v>108.33</c:v>
                </c:pt>
                <c:pt idx="76">
                  <c:v>102.04</c:v>
                </c:pt>
                <c:pt idx="77">
                  <c:v>117.31</c:v>
                </c:pt>
                <c:pt idx="78">
                  <c:v>107.7</c:v>
                </c:pt>
                <c:pt idx="79">
                  <c:v>102.06</c:v>
                </c:pt>
                <c:pt idx="80">
                  <c:v>104.43</c:v>
                </c:pt>
                <c:pt idx="81">
                  <c:v>102.3</c:v>
                </c:pt>
                <c:pt idx="82">
                  <c:v>109.16</c:v>
                </c:pt>
                <c:pt idx="83">
                  <c:v>99.41</c:v>
                </c:pt>
                <c:pt idx="84">
                  <c:v>97.56</c:v>
                </c:pt>
                <c:pt idx="85">
                  <c:v>97.73</c:v>
                </c:pt>
                <c:pt idx="86">
                  <c:v>97.13</c:v>
                </c:pt>
                <c:pt idx="87">
                  <c:v>95.62</c:v>
                </c:pt>
                <c:pt idx="88">
                  <c:v>97.17</c:v>
                </c:pt>
                <c:pt idx="89">
                  <c:v>96.25</c:v>
                </c:pt>
                <c:pt idx="90">
                  <c:v>97.03</c:v>
                </c:pt>
                <c:pt idx="91">
                  <c:v>94.47</c:v>
                </c:pt>
                <c:pt idx="92">
                  <c:v>93.37</c:v>
                </c:pt>
                <c:pt idx="93">
                  <c:v>91.23</c:v>
                </c:pt>
                <c:pt idx="94">
                  <c:v>90.61</c:v>
                </c:pt>
                <c:pt idx="95">
                  <c:v>89.32</c:v>
                </c:pt>
                <c:pt idx="96">
                  <c:v>89.52</c:v>
                </c:pt>
                <c:pt idx="97">
                  <c:v>87.74</c:v>
                </c:pt>
                <c:pt idx="98">
                  <c:v>86.88</c:v>
                </c:pt>
                <c:pt idx="99">
                  <c:v>97.21</c:v>
                </c:pt>
                <c:pt idx="100">
                  <c:v>94.63</c:v>
                </c:pt>
                <c:pt idx="101">
                  <c:v>98.49</c:v>
                </c:pt>
                <c:pt idx="102">
                  <c:v>118.91</c:v>
                </c:pt>
                <c:pt idx="103">
                  <c:v>133.58000000000001</c:v>
                </c:pt>
                <c:pt idx="104">
                  <c:v>168.66</c:v>
                </c:pt>
                <c:pt idx="105">
                  <c:v>112.46</c:v>
                </c:pt>
                <c:pt idx="106">
                  <c:v>94.74</c:v>
                </c:pt>
                <c:pt idx="107">
                  <c:v>116.28</c:v>
                </c:pt>
                <c:pt idx="108">
                  <c:v>115.63</c:v>
                </c:pt>
                <c:pt idx="109">
                  <c:v>95.15</c:v>
                </c:pt>
                <c:pt idx="110">
                  <c:v>93.28</c:v>
                </c:pt>
                <c:pt idx="111">
                  <c:v>92.87</c:v>
                </c:pt>
                <c:pt idx="112">
                  <c:v>94.04</c:v>
                </c:pt>
                <c:pt idx="113">
                  <c:v>87.05</c:v>
                </c:pt>
                <c:pt idx="114">
                  <c:v>92.57</c:v>
                </c:pt>
                <c:pt idx="115">
                  <c:v>96.91</c:v>
                </c:pt>
                <c:pt idx="116">
                  <c:v>121.31</c:v>
                </c:pt>
                <c:pt idx="117">
                  <c:v>110.64</c:v>
                </c:pt>
                <c:pt idx="118">
                  <c:v>104.62</c:v>
                </c:pt>
                <c:pt idx="119">
                  <c:v>112.17</c:v>
                </c:pt>
                <c:pt idx="120">
                  <c:v>121.82</c:v>
                </c:pt>
                <c:pt idx="121">
                  <c:v>172.62</c:v>
                </c:pt>
                <c:pt idx="122">
                  <c:v>129.13999999999999</c:v>
                </c:pt>
                <c:pt idx="123">
                  <c:v>137.30000000000001</c:v>
                </c:pt>
                <c:pt idx="124">
                  <c:v>131.96</c:v>
                </c:pt>
                <c:pt idx="125">
                  <c:v>174</c:v>
                </c:pt>
                <c:pt idx="126">
                  <c:v>149.35</c:v>
                </c:pt>
                <c:pt idx="127">
                  <c:v>136.77000000000001</c:v>
                </c:pt>
                <c:pt idx="128">
                  <c:v>97.89</c:v>
                </c:pt>
                <c:pt idx="129">
                  <c:v>115.04</c:v>
                </c:pt>
                <c:pt idx="130">
                  <c:v>97.1</c:v>
                </c:pt>
                <c:pt idx="131">
                  <c:v>94.15</c:v>
                </c:pt>
                <c:pt idx="132">
                  <c:v>99.91</c:v>
                </c:pt>
                <c:pt idx="133">
                  <c:v>97.89</c:v>
                </c:pt>
                <c:pt idx="134">
                  <c:v>133.30000000000001</c:v>
                </c:pt>
                <c:pt idx="135">
                  <c:v>107.92</c:v>
                </c:pt>
                <c:pt idx="136">
                  <c:v>108.2</c:v>
                </c:pt>
                <c:pt idx="137">
                  <c:v>107.61</c:v>
                </c:pt>
                <c:pt idx="138">
                  <c:v>131.76</c:v>
                </c:pt>
                <c:pt idx="139">
                  <c:v>111.2</c:v>
                </c:pt>
                <c:pt idx="140">
                  <c:v>110.7</c:v>
                </c:pt>
                <c:pt idx="141">
                  <c:v>105.69</c:v>
                </c:pt>
                <c:pt idx="142">
                  <c:v>90.31</c:v>
                </c:pt>
                <c:pt idx="143">
                  <c:v>89.07</c:v>
                </c:pt>
                <c:pt idx="144">
                  <c:v>84.21</c:v>
                </c:pt>
                <c:pt idx="145">
                  <c:v>82.52</c:v>
                </c:pt>
                <c:pt idx="146">
                  <c:v>92.92</c:v>
                </c:pt>
                <c:pt idx="147">
                  <c:v>118.15</c:v>
                </c:pt>
                <c:pt idx="148">
                  <c:v>98.19</c:v>
                </c:pt>
                <c:pt idx="149">
                  <c:v>98.42</c:v>
                </c:pt>
                <c:pt idx="150">
                  <c:v>102.59</c:v>
                </c:pt>
                <c:pt idx="151">
                  <c:v>114.3</c:v>
                </c:pt>
                <c:pt idx="152">
                  <c:v>98.05</c:v>
                </c:pt>
                <c:pt idx="153">
                  <c:v>105.22</c:v>
                </c:pt>
                <c:pt idx="154">
                  <c:v>99.03</c:v>
                </c:pt>
                <c:pt idx="155">
                  <c:v>119.16</c:v>
                </c:pt>
                <c:pt idx="156">
                  <c:v>156.13</c:v>
                </c:pt>
                <c:pt idx="157">
                  <c:v>112.33</c:v>
                </c:pt>
                <c:pt idx="158">
                  <c:v>113.99</c:v>
                </c:pt>
                <c:pt idx="159">
                  <c:v>125.26</c:v>
                </c:pt>
                <c:pt idx="160">
                  <c:v>163.82</c:v>
                </c:pt>
                <c:pt idx="161">
                  <c:v>151.77000000000001</c:v>
                </c:pt>
                <c:pt idx="162">
                  <c:v>104.54</c:v>
                </c:pt>
                <c:pt idx="163">
                  <c:v>122.11</c:v>
                </c:pt>
                <c:pt idx="164">
                  <c:v>165.35</c:v>
                </c:pt>
                <c:pt idx="165">
                  <c:v>147.85</c:v>
                </c:pt>
                <c:pt idx="166">
                  <c:v>141.84</c:v>
                </c:pt>
                <c:pt idx="167">
                  <c:v>142.4</c:v>
                </c:pt>
                <c:pt idx="168">
                  <c:v>120.51</c:v>
                </c:pt>
                <c:pt idx="169">
                  <c:v>103.59</c:v>
                </c:pt>
                <c:pt idx="170">
                  <c:v>108.26</c:v>
                </c:pt>
                <c:pt idx="171">
                  <c:v>96.56</c:v>
                </c:pt>
                <c:pt idx="172">
                  <c:v>95.74</c:v>
                </c:pt>
                <c:pt idx="173">
                  <c:v>108.48</c:v>
                </c:pt>
                <c:pt idx="174">
                  <c:v>95.23</c:v>
                </c:pt>
                <c:pt idx="175">
                  <c:v>90.62</c:v>
                </c:pt>
                <c:pt idx="176">
                  <c:v>88.4</c:v>
                </c:pt>
                <c:pt idx="177">
                  <c:v>100.1</c:v>
                </c:pt>
                <c:pt idx="178">
                  <c:v>92.52</c:v>
                </c:pt>
                <c:pt idx="179">
                  <c:v>90.39</c:v>
                </c:pt>
                <c:pt idx="180">
                  <c:v>89.66</c:v>
                </c:pt>
                <c:pt idx="181">
                  <c:v>88.23</c:v>
                </c:pt>
                <c:pt idx="182">
                  <c:v>76.41</c:v>
                </c:pt>
                <c:pt idx="183">
                  <c:v>74.459999999999994</c:v>
                </c:pt>
                <c:pt idx="184">
                  <c:v>75.540000000000006</c:v>
                </c:pt>
                <c:pt idx="185">
                  <c:v>75.150000000000006</c:v>
                </c:pt>
                <c:pt idx="186">
                  <c:v>80.02</c:v>
                </c:pt>
                <c:pt idx="187">
                  <c:v>71.010000000000005</c:v>
                </c:pt>
                <c:pt idx="188">
                  <c:v>69.67</c:v>
                </c:pt>
                <c:pt idx="189">
                  <c:v>69.56</c:v>
                </c:pt>
                <c:pt idx="190">
                  <c:v>72.48</c:v>
                </c:pt>
                <c:pt idx="191">
                  <c:v>71.040000000000006</c:v>
                </c:pt>
                <c:pt idx="192">
                  <c:v>70.91</c:v>
                </c:pt>
                <c:pt idx="193">
                  <c:v>70.66</c:v>
                </c:pt>
                <c:pt idx="194">
                  <c:v>71.08</c:v>
                </c:pt>
                <c:pt idx="195">
                  <c:v>72.55</c:v>
                </c:pt>
                <c:pt idx="196">
                  <c:v>70.56</c:v>
                </c:pt>
                <c:pt idx="197">
                  <c:v>69.52</c:v>
                </c:pt>
                <c:pt idx="198">
                  <c:v>65.91</c:v>
                </c:pt>
                <c:pt idx="199">
                  <c:v>68.45</c:v>
                </c:pt>
                <c:pt idx="200">
                  <c:v>61.47</c:v>
                </c:pt>
                <c:pt idx="201">
                  <c:v>62.53</c:v>
                </c:pt>
                <c:pt idx="202">
                  <c:v>60.53</c:v>
                </c:pt>
                <c:pt idx="203">
                  <c:v>73.77</c:v>
                </c:pt>
                <c:pt idx="204">
                  <c:v>69.81</c:v>
                </c:pt>
                <c:pt idx="205">
                  <c:v>69.09</c:v>
                </c:pt>
                <c:pt idx="206">
                  <c:v>68.569999999999993</c:v>
                </c:pt>
                <c:pt idx="207">
                  <c:v>72.91</c:v>
                </c:pt>
                <c:pt idx="208">
                  <c:v>88.98</c:v>
                </c:pt>
                <c:pt idx="209">
                  <c:v>70.63</c:v>
                </c:pt>
                <c:pt idx="210">
                  <c:v>65.739999999999995</c:v>
                </c:pt>
                <c:pt idx="211">
                  <c:v>65.2</c:v>
                </c:pt>
                <c:pt idx="212">
                  <c:v>68.959999999999994</c:v>
                </c:pt>
                <c:pt idx="213">
                  <c:v>61.23</c:v>
                </c:pt>
                <c:pt idx="214">
                  <c:v>60.2</c:v>
                </c:pt>
                <c:pt idx="215">
                  <c:v>61.8</c:v>
                </c:pt>
                <c:pt idx="216">
                  <c:v>65.75</c:v>
                </c:pt>
                <c:pt idx="217">
                  <c:v>61.29</c:v>
                </c:pt>
                <c:pt idx="218">
                  <c:v>60.81</c:v>
                </c:pt>
                <c:pt idx="219">
                  <c:v>59.67</c:v>
                </c:pt>
                <c:pt idx="220">
                  <c:v>60.57</c:v>
                </c:pt>
                <c:pt idx="221">
                  <c:v>62.32</c:v>
                </c:pt>
                <c:pt idx="222">
                  <c:v>56.01</c:v>
                </c:pt>
                <c:pt idx="223">
                  <c:v>55.71</c:v>
                </c:pt>
                <c:pt idx="224">
                  <c:v>54.02</c:v>
                </c:pt>
                <c:pt idx="225">
                  <c:v>56.26</c:v>
                </c:pt>
                <c:pt idx="226">
                  <c:v>53.55</c:v>
                </c:pt>
                <c:pt idx="227">
                  <c:v>51.44</c:v>
                </c:pt>
                <c:pt idx="228">
                  <c:v>49.95</c:v>
                </c:pt>
                <c:pt idx="229">
                  <c:v>60.2</c:v>
                </c:pt>
                <c:pt idx="230">
                  <c:v>51.91</c:v>
                </c:pt>
                <c:pt idx="231">
                  <c:v>50.85</c:v>
                </c:pt>
                <c:pt idx="232">
                  <c:v>49.14</c:v>
                </c:pt>
                <c:pt idx="233">
                  <c:v>49.88</c:v>
                </c:pt>
                <c:pt idx="234">
                  <c:v>53.05</c:v>
                </c:pt>
                <c:pt idx="235">
                  <c:v>44.09</c:v>
                </c:pt>
                <c:pt idx="236">
                  <c:v>42.47</c:v>
                </c:pt>
                <c:pt idx="237">
                  <c:v>43.57</c:v>
                </c:pt>
                <c:pt idx="238">
                  <c:v>49.59</c:v>
                </c:pt>
                <c:pt idx="239">
                  <c:v>42.99</c:v>
                </c:pt>
                <c:pt idx="240">
                  <c:v>41.62</c:v>
                </c:pt>
                <c:pt idx="241">
                  <c:v>41.62</c:v>
                </c:pt>
                <c:pt idx="242">
                  <c:v>42.78</c:v>
                </c:pt>
                <c:pt idx="243">
                  <c:v>43.78</c:v>
                </c:pt>
                <c:pt idx="244">
                  <c:v>41.78</c:v>
                </c:pt>
                <c:pt idx="245">
                  <c:v>41.58</c:v>
                </c:pt>
                <c:pt idx="246">
                  <c:v>43.18</c:v>
                </c:pt>
                <c:pt idx="247">
                  <c:v>38.74</c:v>
                </c:pt>
                <c:pt idx="248">
                  <c:v>34.369999999999997</c:v>
                </c:pt>
                <c:pt idx="249">
                  <c:v>32.89</c:v>
                </c:pt>
                <c:pt idx="250">
                  <c:v>33.43</c:v>
                </c:pt>
                <c:pt idx="251">
                  <c:v>36.03</c:v>
                </c:pt>
                <c:pt idx="252">
                  <c:v>36.03</c:v>
                </c:pt>
                <c:pt idx="253">
                  <c:v>31.45</c:v>
                </c:pt>
                <c:pt idx="254">
                  <c:v>32.64</c:v>
                </c:pt>
                <c:pt idx="255">
                  <c:v>33.72</c:v>
                </c:pt>
                <c:pt idx="256">
                  <c:v>35.950000000000003</c:v>
                </c:pt>
                <c:pt idx="257">
                  <c:v>35.76</c:v>
                </c:pt>
                <c:pt idx="258">
                  <c:v>36.82</c:v>
                </c:pt>
                <c:pt idx="259">
                  <c:v>32.880000000000003</c:v>
                </c:pt>
                <c:pt idx="260">
                  <c:v>39.130000000000003</c:v>
                </c:pt>
                <c:pt idx="261">
                  <c:v>34.01</c:v>
                </c:pt>
                <c:pt idx="262">
                  <c:v>32.32</c:v>
                </c:pt>
                <c:pt idx="263">
                  <c:v>32.33</c:v>
                </c:pt>
                <c:pt idx="264">
                  <c:v>33.99</c:v>
                </c:pt>
                <c:pt idx="265">
                  <c:v>31.65</c:v>
                </c:pt>
                <c:pt idx="266">
                  <c:v>29.6</c:v>
                </c:pt>
                <c:pt idx="267">
                  <c:v>28.01</c:v>
                </c:pt>
                <c:pt idx="268">
                  <c:v>30.83</c:v>
                </c:pt>
                <c:pt idx="269">
                  <c:v>25.25</c:v>
                </c:pt>
                <c:pt idx="270">
                  <c:v>23.88</c:v>
                </c:pt>
                <c:pt idx="271">
                  <c:v>26.51</c:v>
                </c:pt>
                <c:pt idx="272">
                  <c:v>32.68</c:v>
                </c:pt>
                <c:pt idx="273">
                  <c:v>14.76</c:v>
                </c:pt>
                <c:pt idx="274">
                  <c:v>13.17</c:v>
                </c:pt>
                <c:pt idx="275">
                  <c:v>13.23</c:v>
                </c:pt>
                <c:pt idx="276">
                  <c:v>14.75</c:v>
                </c:pt>
                <c:pt idx="277">
                  <c:v>14.41</c:v>
                </c:pt>
                <c:pt idx="278">
                  <c:v>14.43</c:v>
                </c:pt>
                <c:pt idx="279">
                  <c:v>13.68</c:v>
                </c:pt>
                <c:pt idx="280">
                  <c:v>13.98</c:v>
                </c:pt>
                <c:pt idx="281">
                  <c:v>15.92</c:v>
                </c:pt>
                <c:pt idx="282">
                  <c:v>12.07</c:v>
                </c:pt>
                <c:pt idx="283">
                  <c:v>12.11</c:v>
                </c:pt>
                <c:pt idx="284">
                  <c:v>11.01</c:v>
                </c:pt>
                <c:pt idx="285">
                  <c:v>11.01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37088"/>
        <c:axId val="296138624"/>
      </c:lineChart>
      <c:lineChart>
        <c:grouping val="standard"/>
        <c:varyColors val="0"/>
        <c:ser>
          <c:idx val="3"/>
          <c:order val="1"/>
          <c:tx>
            <c:strRef>
              <c:f>tasas!$Y$16</c:f>
              <c:strCache>
                <c:ptCount val="1"/>
                <c:pt idx="0">
                  <c:v>Tasa Depósito (Der)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tasas!$A$20:$A$490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  <c:pt idx="141">
                  <c:v>41908</c:v>
                </c:pt>
                <c:pt idx="142">
                  <c:v>41915</c:v>
                </c:pt>
                <c:pt idx="143">
                  <c:v>41922</c:v>
                </c:pt>
                <c:pt idx="144">
                  <c:v>41929</c:v>
                </c:pt>
                <c:pt idx="145">
                  <c:v>41936</c:v>
                </c:pt>
                <c:pt idx="146">
                  <c:v>41943</c:v>
                </c:pt>
                <c:pt idx="147">
                  <c:v>41950</c:v>
                </c:pt>
                <c:pt idx="148">
                  <c:v>41957</c:v>
                </c:pt>
                <c:pt idx="149">
                  <c:v>41964</c:v>
                </c:pt>
                <c:pt idx="150">
                  <c:v>41971</c:v>
                </c:pt>
                <c:pt idx="151">
                  <c:v>41978</c:v>
                </c:pt>
                <c:pt idx="152">
                  <c:v>41985</c:v>
                </c:pt>
                <c:pt idx="153">
                  <c:v>41992</c:v>
                </c:pt>
                <c:pt idx="154">
                  <c:v>41999</c:v>
                </c:pt>
                <c:pt idx="155">
                  <c:v>42006</c:v>
                </c:pt>
                <c:pt idx="156">
                  <c:v>42013</c:v>
                </c:pt>
                <c:pt idx="157">
                  <c:v>42020</c:v>
                </c:pt>
                <c:pt idx="158">
                  <c:v>42027</c:v>
                </c:pt>
                <c:pt idx="159">
                  <c:v>42034</c:v>
                </c:pt>
                <c:pt idx="160">
                  <c:v>42041</c:v>
                </c:pt>
                <c:pt idx="161">
                  <c:v>42048</c:v>
                </c:pt>
                <c:pt idx="162">
                  <c:v>42055</c:v>
                </c:pt>
                <c:pt idx="163">
                  <c:v>42062</c:v>
                </c:pt>
                <c:pt idx="164">
                  <c:v>42069</c:v>
                </c:pt>
                <c:pt idx="165">
                  <c:v>42076</c:v>
                </c:pt>
                <c:pt idx="166">
                  <c:v>42083</c:v>
                </c:pt>
                <c:pt idx="167">
                  <c:v>42090</c:v>
                </c:pt>
                <c:pt idx="168">
                  <c:v>42097</c:v>
                </c:pt>
                <c:pt idx="169">
                  <c:v>42104</c:v>
                </c:pt>
                <c:pt idx="170">
                  <c:v>42111</c:v>
                </c:pt>
                <c:pt idx="171">
                  <c:v>42118</c:v>
                </c:pt>
                <c:pt idx="172">
                  <c:v>42125</c:v>
                </c:pt>
                <c:pt idx="173">
                  <c:v>42132</c:v>
                </c:pt>
                <c:pt idx="174">
                  <c:v>42139</c:v>
                </c:pt>
                <c:pt idx="175">
                  <c:v>42146</c:v>
                </c:pt>
                <c:pt idx="176">
                  <c:v>42153</c:v>
                </c:pt>
                <c:pt idx="177">
                  <c:v>42160</c:v>
                </c:pt>
                <c:pt idx="178">
                  <c:v>42167</c:v>
                </c:pt>
                <c:pt idx="179">
                  <c:v>42174</c:v>
                </c:pt>
                <c:pt idx="180">
                  <c:v>42181</c:v>
                </c:pt>
                <c:pt idx="181">
                  <c:v>42188</c:v>
                </c:pt>
                <c:pt idx="182">
                  <c:v>42195</c:v>
                </c:pt>
                <c:pt idx="183">
                  <c:v>42202</c:v>
                </c:pt>
                <c:pt idx="184">
                  <c:v>42209</c:v>
                </c:pt>
                <c:pt idx="185">
                  <c:v>42216</c:v>
                </c:pt>
                <c:pt idx="186">
                  <c:v>42223</c:v>
                </c:pt>
                <c:pt idx="187">
                  <c:v>42230</c:v>
                </c:pt>
                <c:pt idx="188">
                  <c:v>42237</c:v>
                </c:pt>
                <c:pt idx="189">
                  <c:v>42244</c:v>
                </c:pt>
                <c:pt idx="190">
                  <c:v>42251</c:v>
                </c:pt>
                <c:pt idx="191">
                  <c:v>42258</c:v>
                </c:pt>
                <c:pt idx="192">
                  <c:v>42265</c:v>
                </c:pt>
                <c:pt idx="193">
                  <c:v>42272</c:v>
                </c:pt>
                <c:pt idx="194">
                  <c:v>42279</c:v>
                </c:pt>
                <c:pt idx="195">
                  <c:v>42286</c:v>
                </c:pt>
                <c:pt idx="196">
                  <c:v>42293</c:v>
                </c:pt>
                <c:pt idx="197">
                  <c:v>42300</c:v>
                </c:pt>
                <c:pt idx="198">
                  <c:v>42307</c:v>
                </c:pt>
                <c:pt idx="199">
                  <c:v>42314</c:v>
                </c:pt>
                <c:pt idx="200">
                  <c:v>42321</c:v>
                </c:pt>
                <c:pt idx="201">
                  <c:v>42328</c:v>
                </c:pt>
                <c:pt idx="202">
                  <c:v>42335</c:v>
                </c:pt>
                <c:pt idx="203">
                  <c:v>42342</c:v>
                </c:pt>
                <c:pt idx="204">
                  <c:v>42349</c:v>
                </c:pt>
                <c:pt idx="205">
                  <c:v>42356</c:v>
                </c:pt>
                <c:pt idx="206">
                  <c:v>42363</c:v>
                </c:pt>
                <c:pt idx="207">
                  <c:v>42370</c:v>
                </c:pt>
                <c:pt idx="208">
                  <c:v>42377</c:v>
                </c:pt>
                <c:pt idx="209">
                  <c:v>42384</c:v>
                </c:pt>
                <c:pt idx="210">
                  <c:v>42391</c:v>
                </c:pt>
                <c:pt idx="211">
                  <c:v>42398</c:v>
                </c:pt>
                <c:pt idx="212">
                  <c:v>42405</c:v>
                </c:pt>
                <c:pt idx="213">
                  <c:v>42412</c:v>
                </c:pt>
                <c:pt idx="214">
                  <c:v>42419</c:v>
                </c:pt>
                <c:pt idx="215">
                  <c:v>42426</c:v>
                </c:pt>
                <c:pt idx="216">
                  <c:v>42433</c:v>
                </c:pt>
                <c:pt idx="217">
                  <c:v>42440</c:v>
                </c:pt>
                <c:pt idx="218">
                  <c:v>42447</c:v>
                </c:pt>
                <c:pt idx="219">
                  <c:v>42454</c:v>
                </c:pt>
                <c:pt idx="220">
                  <c:v>42461</c:v>
                </c:pt>
                <c:pt idx="221">
                  <c:v>42468</c:v>
                </c:pt>
                <c:pt idx="222">
                  <c:v>42475</c:v>
                </c:pt>
                <c:pt idx="223">
                  <c:v>42482</c:v>
                </c:pt>
                <c:pt idx="224">
                  <c:v>42489</c:v>
                </c:pt>
                <c:pt idx="225">
                  <c:v>42496</c:v>
                </c:pt>
                <c:pt idx="226">
                  <c:v>42503</c:v>
                </c:pt>
                <c:pt idx="227">
                  <c:v>42510</c:v>
                </c:pt>
                <c:pt idx="228">
                  <c:v>42517</c:v>
                </c:pt>
                <c:pt idx="229">
                  <c:v>42524</c:v>
                </c:pt>
                <c:pt idx="230">
                  <c:v>42531</c:v>
                </c:pt>
                <c:pt idx="231">
                  <c:v>42538</c:v>
                </c:pt>
                <c:pt idx="232">
                  <c:v>42545</c:v>
                </c:pt>
                <c:pt idx="233">
                  <c:v>42552</c:v>
                </c:pt>
                <c:pt idx="234">
                  <c:v>42559</c:v>
                </c:pt>
                <c:pt idx="235">
                  <c:v>42566</c:v>
                </c:pt>
                <c:pt idx="236">
                  <c:v>42573</c:v>
                </c:pt>
                <c:pt idx="237">
                  <c:v>42580</c:v>
                </c:pt>
                <c:pt idx="238">
                  <c:v>42587</c:v>
                </c:pt>
                <c:pt idx="239">
                  <c:v>42594</c:v>
                </c:pt>
                <c:pt idx="240">
                  <c:v>42601</c:v>
                </c:pt>
                <c:pt idx="241">
                  <c:v>42608</c:v>
                </c:pt>
                <c:pt idx="242">
                  <c:v>42615</c:v>
                </c:pt>
                <c:pt idx="243">
                  <c:v>42622</c:v>
                </c:pt>
                <c:pt idx="244">
                  <c:v>42629</c:v>
                </c:pt>
                <c:pt idx="245">
                  <c:v>42636</c:v>
                </c:pt>
                <c:pt idx="246">
                  <c:v>42643</c:v>
                </c:pt>
                <c:pt idx="247">
                  <c:v>42650</c:v>
                </c:pt>
                <c:pt idx="248">
                  <c:v>42657</c:v>
                </c:pt>
                <c:pt idx="249">
                  <c:v>42664</c:v>
                </c:pt>
                <c:pt idx="250">
                  <c:v>42671</c:v>
                </c:pt>
                <c:pt idx="251">
                  <c:v>42678</c:v>
                </c:pt>
                <c:pt idx="252">
                  <c:v>42685</c:v>
                </c:pt>
                <c:pt idx="253">
                  <c:v>42692</c:v>
                </c:pt>
                <c:pt idx="254">
                  <c:v>42699</c:v>
                </c:pt>
                <c:pt idx="255">
                  <c:v>42706</c:v>
                </c:pt>
                <c:pt idx="256">
                  <c:v>42713</c:v>
                </c:pt>
                <c:pt idx="257">
                  <c:v>42720</c:v>
                </c:pt>
                <c:pt idx="258">
                  <c:v>42727</c:v>
                </c:pt>
                <c:pt idx="259">
                  <c:v>42734</c:v>
                </c:pt>
                <c:pt idx="260">
                  <c:v>42741</c:v>
                </c:pt>
                <c:pt idx="261">
                  <c:v>42748</c:v>
                </c:pt>
                <c:pt idx="262">
                  <c:v>42755</c:v>
                </c:pt>
                <c:pt idx="263">
                  <c:v>42762</c:v>
                </c:pt>
                <c:pt idx="264">
                  <c:v>42769</c:v>
                </c:pt>
                <c:pt idx="265">
                  <c:v>42776</c:v>
                </c:pt>
                <c:pt idx="266">
                  <c:v>42783</c:v>
                </c:pt>
                <c:pt idx="267">
                  <c:v>42790</c:v>
                </c:pt>
                <c:pt idx="268">
                  <c:v>42797</c:v>
                </c:pt>
                <c:pt idx="269">
                  <c:v>42804</c:v>
                </c:pt>
                <c:pt idx="270">
                  <c:v>42811</c:v>
                </c:pt>
                <c:pt idx="271">
                  <c:v>42818</c:v>
                </c:pt>
                <c:pt idx="272">
                  <c:v>42825</c:v>
                </c:pt>
                <c:pt idx="273">
                  <c:v>42832</c:v>
                </c:pt>
                <c:pt idx="274">
                  <c:v>42839</c:v>
                </c:pt>
                <c:pt idx="275">
                  <c:v>42846</c:v>
                </c:pt>
                <c:pt idx="276">
                  <c:v>42853</c:v>
                </c:pt>
                <c:pt idx="277">
                  <c:v>42860</c:v>
                </c:pt>
                <c:pt idx="278">
                  <c:v>42867</c:v>
                </c:pt>
                <c:pt idx="279">
                  <c:v>42874</c:v>
                </c:pt>
                <c:pt idx="280">
                  <c:v>42881</c:v>
                </c:pt>
                <c:pt idx="281">
                  <c:v>42888</c:v>
                </c:pt>
                <c:pt idx="282">
                  <c:v>42895</c:v>
                </c:pt>
                <c:pt idx="283">
                  <c:v>42902</c:v>
                </c:pt>
                <c:pt idx="284">
                  <c:v>42909</c:v>
                </c:pt>
              </c:numCache>
            </c:numRef>
          </c:cat>
          <c:val>
            <c:numRef>
              <c:f>tasas!$W$20:$W$500</c:f>
              <c:numCache>
                <c:formatCode>General</c:formatCode>
                <c:ptCount val="4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46816"/>
        <c:axId val="296144896"/>
      </c:lineChart>
      <c:dateAx>
        <c:axId val="296137088"/>
        <c:scaling>
          <c:orientation val="minMax"/>
          <c:min val="40909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296138624"/>
        <c:crosses val="autoZero"/>
        <c:auto val="1"/>
        <c:lblOffset val="100"/>
        <c:baseTimeUnit val="days"/>
      </c:dateAx>
      <c:valAx>
        <c:axId val="296138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</a:t>
                </a:r>
                <a:r>
                  <a:rPr lang="es-CO" baseline="0"/>
                  <a:t> de Millones </a:t>
                </a:r>
                <a:r>
                  <a:rPr lang="es-CO" baseline="0">
                    <a:latin typeface="Times New Roman"/>
                    <a:cs typeface="Times New Roman"/>
                  </a:rPr>
                  <a:t>€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37088"/>
        <c:crosses val="autoZero"/>
        <c:crossBetween val="between"/>
      </c:valAx>
      <c:valAx>
        <c:axId val="296144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CO" b="1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46816"/>
        <c:crosses val="max"/>
        <c:crossBetween val="between"/>
      </c:valAx>
      <c:dateAx>
        <c:axId val="296146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96144896"/>
        <c:crosses val="autoZero"/>
        <c:auto val="1"/>
        <c:lblOffset val="100"/>
        <c:baseTimeUnit val="days"/>
      </c:dateAx>
    </c:plotArea>
    <c:legend>
      <c:legendPos val="b"/>
      <c:layout>
        <c:manualLayout>
          <c:xMode val="edge"/>
          <c:yMode val="edge"/>
          <c:x val="3.4039617486338845E-2"/>
          <c:y val="0.87731714785651749"/>
          <c:w val="0.88565459927140255"/>
          <c:h val="0.10046062992126004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94943463820569E-2"/>
          <c:y val="3.6889644113634767E-2"/>
          <c:w val="0.86992548917167423"/>
          <c:h val="0.6273149606299212"/>
        </c:manualLayout>
      </c:layout>
      <c:lineChart>
        <c:grouping val="standard"/>
        <c:varyColors val="0"/>
        <c:ser>
          <c:idx val="1"/>
          <c:order val="1"/>
          <c:tx>
            <c:strRef>
              <c:f>tasas!$G$14</c:f>
              <c:strCache>
                <c:ptCount val="1"/>
                <c:pt idx="0">
                  <c:v>  MRO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tasas!$G$19:$G$500</c:f>
              <c:numCache>
                <c:formatCode>m/d/yyyy</c:formatCode>
                <c:ptCount val="482"/>
                <c:pt idx="0">
                  <c:v>40914</c:v>
                </c:pt>
                <c:pt idx="1">
                  <c:v>40921</c:v>
                </c:pt>
                <c:pt idx="2">
                  <c:v>40928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40956</c:v>
                </c:pt>
                <c:pt idx="7">
                  <c:v>40963</c:v>
                </c:pt>
                <c:pt idx="8">
                  <c:v>40970</c:v>
                </c:pt>
                <c:pt idx="9">
                  <c:v>40977</c:v>
                </c:pt>
                <c:pt idx="10">
                  <c:v>40984</c:v>
                </c:pt>
                <c:pt idx="11">
                  <c:v>40991</c:v>
                </c:pt>
                <c:pt idx="12">
                  <c:v>40998</c:v>
                </c:pt>
                <c:pt idx="13">
                  <c:v>41005</c:v>
                </c:pt>
                <c:pt idx="14">
                  <c:v>41012</c:v>
                </c:pt>
                <c:pt idx="15">
                  <c:v>41019</c:v>
                </c:pt>
                <c:pt idx="16">
                  <c:v>41026</c:v>
                </c:pt>
                <c:pt idx="17">
                  <c:v>41033</c:v>
                </c:pt>
                <c:pt idx="18">
                  <c:v>41040</c:v>
                </c:pt>
                <c:pt idx="19">
                  <c:v>41047</c:v>
                </c:pt>
                <c:pt idx="20">
                  <c:v>41054</c:v>
                </c:pt>
                <c:pt idx="21">
                  <c:v>41061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41089</c:v>
                </c:pt>
                <c:pt idx="26">
                  <c:v>41096</c:v>
                </c:pt>
                <c:pt idx="27">
                  <c:v>41103</c:v>
                </c:pt>
                <c:pt idx="28">
                  <c:v>41110</c:v>
                </c:pt>
                <c:pt idx="29">
                  <c:v>41117</c:v>
                </c:pt>
                <c:pt idx="30">
                  <c:v>41124</c:v>
                </c:pt>
                <c:pt idx="31">
                  <c:v>41131</c:v>
                </c:pt>
                <c:pt idx="32">
                  <c:v>41138</c:v>
                </c:pt>
                <c:pt idx="33">
                  <c:v>41145</c:v>
                </c:pt>
                <c:pt idx="34">
                  <c:v>41152</c:v>
                </c:pt>
                <c:pt idx="35">
                  <c:v>41159</c:v>
                </c:pt>
                <c:pt idx="36">
                  <c:v>41166</c:v>
                </c:pt>
                <c:pt idx="37">
                  <c:v>41173</c:v>
                </c:pt>
                <c:pt idx="38">
                  <c:v>41180</c:v>
                </c:pt>
                <c:pt idx="39">
                  <c:v>41187</c:v>
                </c:pt>
                <c:pt idx="40">
                  <c:v>41194</c:v>
                </c:pt>
                <c:pt idx="41">
                  <c:v>41201</c:v>
                </c:pt>
                <c:pt idx="42">
                  <c:v>41208</c:v>
                </c:pt>
                <c:pt idx="43">
                  <c:v>41215</c:v>
                </c:pt>
                <c:pt idx="44">
                  <c:v>41222</c:v>
                </c:pt>
                <c:pt idx="45">
                  <c:v>41229</c:v>
                </c:pt>
                <c:pt idx="46">
                  <c:v>41236</c:v>
                </c:pt>
                <c:pt idx="47">
                  <c:v>41243</c:v>
                </c:pt>
                <c:pt idx="48">
                  <c:v>41250</c:v>
                </c:pt>
                <c:pt idx="49">
                  <c:v>41257</c:v>
                </c:pt>
                <c:pt idx="50">
                  <c:v>41264</c:v>
                </c:pt>
                <c:pt idx="51">
                  <c:v>41271</c:v>
                </c:pt>
                <c:pt idx="52">
                  <c:v>41278</c:v>
                </c:pt>
                <c:pt idx="53">
                  <c:v>41285</c:v>
                </c:pt>
                <c:pt idx="54">
                  <c:v>41292</c:v>
                </c:pt>
                <c:pt idx="55">
                  <c:v>41299</c:v>
                </c:pt>
                <c:pt idx="56">
                  <c:v>41306</c:v>
                </c:pt>
                <c:pt idx="57">
                  <c:v>41313</c:v>
                </c:pt>
                <c:pt idx="58">
                  <c:v>41320</c:v>
                </c:pt>
                <c:pt idx="59">
                  <c:v>41327</c:v>
                </c:pt>
                <c:pt idx="60">
                  <c:v>41334</c:v>
                </c:pt>
                <c:pt idx="61">
                  <c:v>41341</c:v>
                </c:pt>
                <c:pt idx="62">
                  <c:v>41348</c:v>
                </c:pt>
                <c:pt idx="63">
                  <c:v>41355</c:v>
                </c:pt>
                <c:pt idx="64">
                  <c:v>41362</c:v>
                </c:pt>
                <c:pt idx="65">
                  <c:v>41369</c:v>
                </c:pt>
                <c:pt idx="66">
                  <c:v>41376</c:v>
                </c:pt>
                <c:pt idx="67">
                  <c:v>41383</c:v>
                </c:pt>
                <c:pt idx="68">
                  <c:v>41390</c:v>
                </c:pt>
                <c:pt idx="69">
                  <c:v>41397</c:v>
                </c:pt>
                <c:pt idx="70">
                  <c:v>41404</c:v>
                </c:pt>
                <c:pt idx="71">
                  <c:v>41411</c:v>
                </c:pt>
                <c:pt idx="72">
                  <c:v>41418</c:v>
                </c:pt>
                <c:pt idx="73">
                  <c:v>41425</c:v>
                </c:pt>
                <c:pt idx="74">
                  <c:v>41432</c:v>
                </c:pt>
                <c:pt idx="75">
                  <c:v>41439</c:v>
                </c:pt>
                <c:pt idx="76">
                  <c:v>41446</c:v>
                </c:pt>
                <c:pt idx="77">
                  <c:v>41453</c:v>
                </c:pt>
                <c:pt idx="78">
                  <c:v>41460</c:v>
                </c:pt>
                <c:pt idx="79">
                  <c:v>41467</c:v>
                </c:pt>
                <c:pt idx="80">
                  <c:v>41474</c:v>
                </c:pt>
                <c:pt idx="81">
                  <c:v>41481</c:v>
                </c:pt>
                <c:pt idx="82">
                  <c:v>41488</c:v>
                </c:pt>
                <c:pt idx="83">
                  <c:v>41495</c:v>
                </c:pt>
                <c:pt idx="84">
                  <c:v>41502</c:v>
                </c:pt>
                <c:pt idx="85">
                  <c:v>41509</c:v>
                </c:pt>
                <c:pt idx="86">
                  <c:v>41516</c:v>
                </c:pt>
                <c:pt idx="87">
                  <c:v>41523</c:v>
                </c:pt>
                <c:pt idx="88">
                  <c:v>41530</c:v>
                </c:pt>
                <c:pt idx="89">
                  <c:v>41537</c:v>
                </c:pt>
                <c:pt idx="90">
                  <c:v>41544</c:v>
                </c:pt>
                <c:pt idx="91">
                  <c:v>41551</c:v>
                </c:pt>
                <c:pt idx="92">
                  <c:v>41558</c:v>
                </c:pt>
                <c:pt idx="93">
                  <c:v>41565</c:v>
                </c:pt>
                <c:pt idx="94">
                  <c:v>41572</c:v>
                </c:pt>
                <c:pt idx="95">
                  <c:v>41579</c:v>
                </c:pt>
                <c:pt idx="96">
                  <c:v>41586</c:v>
                </c:pt>
                <c:pt idx="97">
                  <c:v>41593</c:v>
                </c:pt>
                <c:pt idx="98">
                  <c:v>41600</c:v>
                </c:pt>
                <c:pt idx="99">
                  <c:v>41607</c:v>
                </c:pt>
                <c:pt idx="100">
                  <c:v>41614</c:v>
                </c:pt>
                <c:pt idx="101">
                  <c:v>41621</c:v>
                </c:pt>
                <c:pt idx="102">
                  <c:v>41628</c:v>
                </c:pt>
                <c:pt idx="103">
                  <c:v>41635</c:v>
                </c:pt>
                <c:pt idx="104">
                  <c:v>41642</c:v>
                </c:pt>
                <c:pt idx="105">
                  <c:v>41649</c:v>
                </c:pt>
                <c:pt idx="106">
                  <c:v>41656</c:v>
                </c:pt>
                <c:pt idx="107">
                  <c:v>41663</c:v>
                </c:pt>
                <c:pt idx="108">
                  <c:v>41670</c:v>
                </c:pt>
                <c:pt idx="109">
                  <c:v>41677</c:v>
                </c:pt>
                <c:pt idx="110">
                  <c:v>41684</c:v>
                </c:pt>
                <c:pt idx="111">
                  <c:v>41691</c:v>
                </c:pt>
                <c:pt idx="112">
                  <c:v>41698</c:v>
                </c:pt>
                <c:pt idx="113">
                  <c:v>41705</c:v>
                </c:pt>
                <c:pt idx="114">
                  <c:v>41712</c:v>
                </c:pt>
                <c:pt idx="115">
                  <c:v>41719</c:v>
                </c:pt>
                <c:pt idx="116">
                  <c:v>41726</c:v>
                </c:pt>
                <c:pt idx="117">
                  <c:v>41733</c:v>
                </c:pt>
                <c:pt idx="118">
                  <c:v>41740</c:v>
                </c:pt>
                <c:pt idx="119">
                  <c:v>41747</c:v>
                </c:pt>
                <c:pt idx="120">
                  <c:v>41754</c:v>
                </c:pt>
                <c:pt idx="121">
                  <c:v>41761</c:v>
                </c:pt>
                <c:pt idx="122">
                  <c:v>41768</c:v>
                </c:pt>
                <c:pt idx="123">
                  <c:v>41775</c:v>
                </c:pt>
                <c:pt idx="124">
                  <c:v>41782</c:v>
                </c:pt>
                <c:pt idx="125">
                  <c:v>41789</c:v>
                </c:pt>
                <c:pt idx="126">
                  <c:v>41796</c:v>
                </c:pt>
                <c:pt idx="127">
                  <c:v>41803</c:v>
                </c:pt>
                <c:pt idx="128">
                  <c:v>41810</c:v>
                </c:pt>
                <c:pt idx="129">
                  <c:v>41817</c:v>
                </c:pt>
                <c:pt idx="130">
                  <c:v>41824</c:v>
                </c:pt>
                <c:pt idx="131">
                  <c:v>41831</c:v>
                </c:pt>
                <c:pt idx="132">
                  <c:v>41838</c:v>
                </c:pt>
                <c:pt idx="133">
                  <c:v>41845</c:v>
                </c:pt>
                <c:pt idx="134">
                  <c:v>41852</c:v>
                </c:pt>
                <c:pt idx="135">
                  <c:v>41859</c:v>
                </c:pt>
                <c:pt idx="136">
                  <c:v>41866</c:v>
                </c:pt>
                <c:pt idx="137">
                  <c:v>41873</c:v>
                </c:pt>
                <c:pt idx="138">
                  <c:v>41880</c:v>
                </c:pt>
                <c:pt idx="139">
                  <c:v>41887</c:v>
                </c:pt>
                <c:pt idx="140">
                  <c:v>41894</c:v>
                </c:pt>
                <c:pt idx="141">
                  <c:v>41901</c:v>
                </c:pt>
                <c:pt idx="142">
                  <c:v>41908</c:v>
                </c:pt>
                <c:pt idx="143">
                  <c:v>41915</c:v>
                </c:pt>
                <c:pt idx="144">
                  <c:v>41922</c:v>
                </c:pt>
                <c:pt idx="145">
                  <c:v>41929</c:v>
                </c:pt>
                <c:pt idx="146">
                  <c:v>41936</c:v>
                </c:pt>
                <c:pt idx="147">
                  <c:v>41943</c:v>
                </c:pt>
                <c:pt idx="148">
                  <c:v>41950</c:v>
                </c:pt>
                <c:pt idx="149">
                  <c:v>41957</c:v>
                </c:pt>
                <c:pt idx="150">
                  <c:v>41964</c:v>
                </c:pt>
                <c:pt idx="151">
                  <c:v>41971</c:v>
                </c:pt>
                <c:pt idx="152">
                  <c:v>41978</c:v>
                </c:pt>
                <c:pt idx="153">
                  <c:v>41985</c:v>
                </c:pt>
                <c:pt idx="154">
                  <c:v>41992</c:v>
                </c:pt>
                <c:pt idx="155">
                  <c:v>41999</c:v>
                </c:pt>
                <c:pt idx="156">
                  <c:v>42006</c:v>
                </c:pt>
                <c:pt idx="157">
                  <c:v>42013</c:v>
                </c:pt>
                <c:pt idx="158">
                  <c:v>42020</c:v>
                </c:pt>
                <c:pt idx="159">
                  <c:v>42027</c:v>
                </c:pt>
                <c:pt idx="160">
                  <c:v>42034</c:v>
                </c:pt>
                <c:pt idx="161">
                  <c:v>42041</c:v>
                </c:pt>
                <c:pt idx="162">
                  <c:v>42048</c:v>
                </c:pt>
                <c:pt idx="163">
                  <c:v>42055</c:v>
                </c:pt>
                <c:pt idx="164">
                  <c:v>42062</c:v>
                </c:pt>
                <c:pt idx="165">
                  <c:v>42069</c:v>
                </c:pt>
                <c:pt idx="166">
                  <c:v>42076</c:v>
                </c:pt>
                <c:pt idx="167">
                  <c:v>42083</c:v>
                </c:pt>
                <c:pt idx="168">
                  <c:v>42090</c:v>
                </c:pt>
                <c:pt idx="169">
                  <c:v>42097</c:v>
                </c:pt>
                <c:pt idx="170">
                  <c:v>42104</c:v>
                </c:pt>
                <c:pt idx="171">
                  <c:v>42111</c:v>
                </c:pt>
                <c:pt idx="172">
                  <c:v>42118</c:v>
                </c:pt>
                <c:pt idx="173">
                  <c:v>42125</c:v>
                </c:pt>
                <c:pt idx="174">
                  <c:v>42132</c:v>
                </c:pt>
                <c:pt idx="175">
                  <c:v>42139</c:v>
                </c:pt>
                <c:pt idx="176">
                  <c:v>42146</c:v>
                </c:pt>
                <c:pt idx="177">
                  <c:v>42153</c:v>
                </c:pt>
                <c:pt idx="178">
                  <c:v>42160</c:v>
                </c:pt>
                <c:pt idx="179">
                  <c:v>42167</c:v>
                </c:pt>
                <c:pt idx="180">
                  <c:v>42174</c:v>
                </c:pt>
                <c:pt idx="181">
                  <c:v>42181</c:v>
                </c:pt>
                <c:pt idx="182">
                  <c:v>42188</c:v>
                </c:pt>
                <c:pt idx="183">
                  <c:v>42195</c:v>
                </c:pt>
                <c:pt idx="184">
                  <c:v>42202</c:v>
                </c:pt>
                <c:pt idx="185">
                  <c:v>42209</c:v>
                </c:pt>
                <c:pt idx="186">
                  <c:v>42216</c:v>
                </c:pt>
                <c:pt idx="187">
                  <c:v>42223</c:v>
                </c:pt>
                <c:pt idx="188">
                  <c:v>42230</c:v>
                </c:pt>
                <c:pt idx="189">
                  <c:v>42237</c:v>
                </c:pt>
                <c:pt idx="190">
                  <c:v>42244</c:v>
                </c:pt>
                <c:pt idx="191">
                  <c:v>42251</c:v>
                </c:pt>
                <c:pt idx="192">
                  <c:v>42258</c:v>
                </c:pt>
                <c:pt idx="193">
                  <c:v>42265</c:v>
                </c:pt>
                <c:pt idx="194">
                  <c:v>42272</c:v>
                </c:pt>
                <c:pt idx="195">
                  <c:v>42279</c:v>
                </c:pt>
                <c:pt idx="196">
                  <c:v>42286</c:v>
                </c:pt>
                <c:pt idx="197">
                  <c:v>42293</c:v>
                </c:pt>
                <c:pt idx="198">
                  <c:v>42300</c:v>
                </c:pt>
                <c:pt idx="199">
                  <c:v>42307</c:v>
                </c:pt>
                <c:pt idx="200">
                  <c:v>42314</c:v>
                </c:pt>
                <c:pt idx="201">
                  <c:v>42321</c:v>
                </c:pt>
                <c:pt idx="202">
                  <c:v>42328</c:v>
                </c:pt>
                <c:pt idx="203">
                  <c:v>42335</c:v>
                </c:pt>
                <c:pt idx="204">
                  <c:v>42342</c:v>
                </c:pt>
                <c:pt idx="205">
                  <c:v>42349</c:v>
                </c:pt>
                <c:pt idx="206">
                  <c:v>42356</c:v>
                </c:pt>
                <c:pt idx="207">
                  <c:v>42363</c:v>
                </c:pt>
                <c:pt idx="208">
                  <c:v>42370</c:v>
                </c:pt>
                <c:pt idx="209">
                  <c:v>42377</c:v>
                </c:pt>
                <c:pt idx="210">
                  <c:v>42384</c:v>
                </c:pt>
                <c:pt idx="211">
                  <c:v>42391</c:v>
                </c:pt>
                <c:pt idx="212">
                  <c:v>42398</c:v>
                </c:pt>
                <c:pt idx="213">
                  <c:v>42405</c:v>
                </c:pt>
                <c:pt idx="214">
                  <c:v>42412</c:v>
                </c:pt>
                <c:pt idx="215">
                  <c:v>42419</c:v>
                </c:pt>
                <c:pt idx="216">
                  <c:v>42426</c:v>
                </c:pt>
                <c:pt idx="217">
                  <c:v>42433</c:v>
                </c:pt>
                <c:pt idx="218">
                  <c:v>42440</c:v>
                </c:pt>
                <c:pt idx="219">
                  <c:v>42447</c:v>
                </c:pt>
                <c:pt idx="220">
                  <c:v>42454</c:v>
                </c:pt>
                <c:pt idx="221">
                  <c:v>42461</c:v>
                </c:pt>
                <c:pt idx="222">
                  <c:v>42468</c:v>
                </c:pt>
                <c:pt idx="223">
                  <c:v>42475</c:v>
                </c:pt>
                <c:pt idx="224">
                  <c:v>42482</c:v>
                </c:pt>
                <c:pt idx="225">
                  <c:v>42489</c:v>
                </c:pt>
                <c:pt idx="226">
                  <c:v>42496</c:v>
                </c:pt>
                <c:pt idx="227">
                  <c:v>42503</c:v>
                </c:pt>
                <c:pt idx="228">
                  <c:v>42510</c:v>
                </c:pt>
                <c:pt idx="229">
                  <c:v>42517</c:v>
                </c:pt>
                <c:pt idx="230">
                  <c:v>42524</c:v>
                </c:pt>
                <c:pt idx="231">
                  <c:v>42531</c:v>
                </c:pt>
                <c:pt idx="232">
                  <c:v>42538</c:v>
                </c:pt>
                <c:pt idx="233">
                  <c:v>42545</c:v>
                </c:pt>
                <c:pt idx="234">
                  <c:v>42552</c:v>
                </c:pt>
                <c:pt idx="235">
                  <c:v>42559</c:v>
                </c:pt>
                <c:pt idx="236">
                  <c:v>42566</c:v>
                </c:pt>
                <c:pt idx="237">
                  <c:v>42573</c:v>
                </c:pt>
                <c:pt idx="238">
                  <c:v>42580</c:v>
                </c:pt>
                <c:pt idx="239">
                  <c:v>42587</c:v>
                </c:pt>
                <c:pt idx="240">
                  <c:v>42594</c:v>
                </c:pt>
                <c:pt idx="241">
                  <c:v>42601</c:v>
                </c:pt>
                <c:pt idx="242">
                  <c:v>42608</c:v>
                </c:pt>
                <c:pt idx="243">
                  <c:v>42615</c:v>
                </c:pt>
                <c:pt idx="244">
                  <c:v>42622</c:v>
                </c:pt>
                <c:pt idx="245">
                  <c:v>42629</c:v>
                </c:pt>
                <c:pt idx="246">
                  <c:v>42636</c:v>
                </c:pt>
                <c:pt idx="247">
                  <c:v>42643</c:v>
                </c:pt>
                <c:pt idx="248">
                  <c:v>42650</c:v>
                </c:pt>
                <c:pt idx="249">
                  <c:v>42657</c:v>
                </c:pt>
                <c:pt idx="250">
                  <c:v>42664</c:v>
                </c:pt>
                <c:pt idx="251">
                  <c:v>42671</c:v>
                </c:pt>
                <c:pt idx="252">
                  <c:v>42678</c:v>
                </c:pt>
                <c:pt idx="253">
                  <c:v>42685</c:v>
                </c:pt>
                <c:pt idx="254">
                  <c:v>42692</c:v>
                </c:pt>
                <c:pt idx="255">
                  <c:v>42699</c:v>
                </c:pt>
                <c:pt idx="256">
                  <c:v>42706</c:v>
                </c:pt>
                <c:pt idx="257">
                  <c:v>42713</c:v>
                </c:pt>
                <c:pt idx="258">
                  <c:v>42720</c:v>
                </c:pt>
                <c:pt idx="259">
                  <c:v>42727</c:v>
                </c:pt>
                <c:pt idx="260">
                  <c:v>42734</c:v>
                </c:pt>
                <c:pt idx="261">
                  <c:v>42741</c:v>
                </c:pt>
                <c:pt idx="262">
                  <c:v>42748</c:v>
                </c:pt>
                <c:pt idx="263">
                  <c:v>42755</c:v>
                </c:pt>
                <c:pt idx="264">
                  <c:v>42762</c:v>
                </c:pt>
                <c:pt idx="265">
                  <c:v>42769</c:v>
                </c:pt>
                <c:pt idx="266">
                  <c:v>42776</c:v>
                </c:pt>
                <c:pt idx="267">
                  <c:v>42783</c:v>
                </c:pt>
                <c:pt idx="268">
                  <c:v>42790</c:v>
                </c:pt>
                <c:pt idx="269">
                  <c:v>42797</c:v>
                </c:pt>
                <c:pt idx="270">
                  <c:v>42804</c:v>
                </c:pt>
                <c:pt idx="271">
                  <c:v>42811</c:v>
                </c:pt>
                <c:pt idx="272">
                  <c:v>42818</c:v>
                </c:pt>
                <c:pt idx="273">
                  <c:v>42825</c:v>
                </c:pt>
                <c:pt idx="274">
                  <c:v>42832</c:v>
                </c:pt>
                <c:pt idx="275">
                  <c:v>42839</c:v>
                </c:pt>
                <c:pt idx="276">
                  <c:v>42846</c:v>
                </c:pt>
                <c:pt idx="277">
                  <c:v>42853</c:v>
                </c:pt>
                <c:pt idx="278">
                  <c:v>42860</c:v>
                </c:pt>
                <c:pt idx="279">
                  <c:v>42867</c:v>
                </c:pt>
                <c:pt idx="280">
                  <c:v>42874</c:v>
                </c:pt>
                <c:pt idx="281">
                  <c:v>42881</c:v>
                </c:pt>
                <c:pt idx="282">
                  <c:v>42888</c:v>
                </c:pt>
                <c:pt idx="283">
                  <c:v>42895</c:v>
                </c:pt>
                <c:pt idx="284">
                  <c:v>42902</c:v>
                </c:pt>
                <c:pt idx="285">
                  <c:v>42909</c:v>
                </c:pt>
              </c:numCache>
            </c:numRef>
          </c:cat>
          <c:val>
            <c:numRef>
              <c:f>tasas!$H$19:$H$500</c:f>
              <c:numCache>
                <c:formatCode>General</c:formatCode>
                <c:ptCount val="482"/>
                <c:pt idx="0">
                  <c:v>130.62</c:v>
                </c:pt>
                <c:pt idx="1">
                  <c:v>110.92</c:v>
                </c:pt>
                <c:pt idx="2">
                  <c:v>126.88</c:v>
                </c:pt>
                <c:pt idx="3">
                  <c:v>130.32</c:v>
                </c:pt>
                <c:pt idx="4">
                  <c:v>115.58</c:v>
                </c:pt>
                <c:pt idx="5">
                  <c:v>109.46</c:v>
                </c:pt>
                <c:pt idx="6">
                  <c:v>142.75</c:v>
                </c:pt>
                <c:pt idx="7">
                  <c:v>166.49</c:v>
                </c:pt>
                <c:pt idx="8">
                  <c:v>29.47</c:v>
                </c:pt>
                <c:pt idx="9">
                  <c:v>17.54</c:v>
                </c:pt>
                <c:pt idx="10">
                  <c:v>42.18</c:v>
                </c:pt>
                <c:pt idx="11">
                  <c:v>59.54</c:v>
                </c:pt>
                <c:pt idx="12">
                  <c:v>61.08</c:v>
                </c:pt>
                <c:pt idx="13">
                  <c:v>62.63</c:v>
                </c:pt>
                <c:pt idx="14">
                  <c:v>55.36</c:v>
                </c:pt>
                <c:pt idx="15">
                  <c:v>51.78</c:v>
                </c:pt>
                <c:pt idx="16">
                  <c:v>46.37</c:v>
                </c:pt>
                <c:pt idx="17">
                  <c:v>34.42</c:v>
                </c:pt>
                <c:pt idx="18">
                  <c:v>39.29</c:v>
                </c:pt>
                <c:pt idx="19">
                  <c:v>42.99</c:v>
                </c:pt>
                <c:pt idx="20">
                  <c:v>37.85</c:v>
                </c:pt>
                <c:pt idx="21">
                  <c:v>51.18</c:v>
                </c:pt>
                <c:pt idx="22">
                  <c:v>119.37</c:v>
                </c:pt>
                <c:pt idx="23">
                  <c:v>131.75</c:v>
                </c:pt>
                <c:pt idx="24">
                  <c:v>167.25</c:v>
                </c:pt>
                <c:pt idx="25">
                  <c:v>180.38</c:v>
                </c:pt>
                <c:pt idx="26">
                  <c:v>163.63</c:v>
                </c:pt>
                <c:pt idx="27">
                  <c:v>163.71</c:v>
                </c:pt>
                <c:pt idx="28">
                  <c:v>156.75</c:v>
                </c:pt>
                <c:pt idx="29">
                  <c:v>130.66999999999999</c:v>
                </c:pt>
                <c:pt idx="30">
                  <c:v>132.77000000000001</c:v>
                </c:pt>
                <c:pt idx="31">
                  <c:v>133.43</c:v>
                </c:pt>
                <c:pt idx="32">
                  <c:v>130.58000000000001</c:v>
                </c:pt>
                <c:pt idx="33">
                  <c:v>131.25</c:v>
                </c:pt>
                <c:pt idx="34">
                  <c:v>131.47999999999999</c:v>
                </c:pt>
                <c:pt idx="35">
                  <c:v>126.33</c:v>
                </c:pt>
                <c:pt idx="36">
                  <c:v>130.34</c:v>
                </c:pt>
                <c:pt idx="37">
                  <c:v>119.84</c:v>
                </c:pt>
                <c:pt idx="38">
                  <c:v>117.38</c:v>
                </c:pt>
                <c:pt idx="39">
                  <c:v>102.89</c:v>
                </c:pt>
                <c:pt idx="40">
                  <c:v>89.78</c:v>
                </c:pt>
                <c:pt idx="41">
                  <c:v>91.81</c:v>
                </c:pt>
                <c:pt idx="42">
                  <c:v>77.290000000000006</c:v>
                </c:pt>
                <c:pt idx="43">
                  <c:v>83.73</c:v>
                </c:pt>
                <c:pt idx="44">
                  <c:v>79.47</c:v>
                </c:pt>
                <c:pt idx="45">
                  <c:v>75.209999999999994</c:v>
                </c:pt>
                <c:pt idx="46">
                  <c:v>75.430000000000007</c:v>
                </c:pt>
                <c:pt idx="47">
                  <c:v>74.59</c:v>
                </c:pt>
                <c:pt idx="48">
                  <c:v>70.760000000000005</c:v>
                </c:pt>
                <c:pt idx="49">
                  <c:v>73.22</c:v>
                </c:pt>
                <c:pt idx="50">
                  <c:v>72.680000000000007</c:v>
                </c:pt>
                <c:pt idx="51">
                  <c:v>89.66</c:v>
                </c:pt>
                <c:pt idx="52">
                  <c:v>81.099999999999994</c:v>
                </c:pt>
                <c:pt idx="53">
                  <c:v>77.72</c:v>
                </c:pt>
                <c:pt idx="54">
                  <c:v>131.24</c:v>
                </c:pt>
                <c:pt idx="55">
                  <c:v>125.3</c:v>
                </c:pt>
                <c:pt idx="56">
                  <c:v>124.15</c:v>
                </c:pt>
                <c:pt idx="57">
                  <c:v>129.31</c:v>
                </c:pt>
                <c:pt idx="58">
                  <c:v>128.68</c:v>
                </c:pt>
                <c:pt idx="59">
                  <c:v>132.16999999999999</c:v>
                </c:pt>
                <c:pt idx="60">
                  <c:v>131.12</c:v>
                </c:pt>
                <c:pt idx="61">
                  <c:v>129.80000000000001</c:v>
                </c:pt>
                <c:pt idx="62">
                  <c:v>127.3</c:v>
                </c:pt>
                <c:pt idx="63">
                  <c:v>119.37</c:v>
                </c:pt>
                <c:pt idx="64">
                  <c:v>123.24</c:v>
                </c:pt>
                <c:pt idx="65">
                  <c:v>124.88</c:v>
                </c:pt>
                <c:pt idx="66">
                  <c:v>119.35</c:v>
                </c:pt>
                <c:pt idx="67">
                  <c:v>116.37</c:v>
                </c:pt>
                <c:pt idx="68">
                  <c:v>110.41</c:v>
                </c:pt>
                <c:pt idx="69">
                  <c:v>105.01</c:v>
                </c:pt>
                <c:pt idx="70">
                  <c:v>110.29</c:v>
                </c:pt>
                <c:pt idx="71">
                  <c:v>103.84</c:v>
                </c:pt>
                <c:pt idx="72">
                  <c:v>103.4</c:v>
                </c:pt>
                <c:pt idx="73">
                  <c:v>103.19</c:v>
                </c:pt>
                <c:pt idx="74">
                  <c:v>103.02</c:v>
                </c:pt>
                <c:pt idx="75">
                  <c:v>108.33</c:v>
                </c:pt>
                <c:pt idx="76">
                  <c:v>102.04</c:v>
                </c:pt>
                <c:pt idx="77">
                  <c:v>117.31</c:v>
                </c:pt>
                <c:pt idx="78">
                  <c:v>107.7</c:v>
                </c:pt>
                <c:pt idx="79">
                  <c:v>102.06</c:v>
                </c:pt>
                <c:pt idx="80">
                  <c:v>104.43</c:v>
                </c:pt>
                <c:pt idx="81">
                  <c:v>102.3</c:v>
                </c:pt>
                <c:pt idx="82">
                  <c:v>109.16</c:v>
                </c:pt>
                <c:pt idx="83">
                  <c:v>99.41</c:v>
                </c:pt>
                <c:pt idx="84">
                  <c:v>97.56</c:v>
                </c:pt>
                <c:pt idx="85">
                  <c:v>97.73</c:v>
                </c:pt>
                <c:pt idx="86">
                  <c:v>97.13</c:v>
                </c:pt>
                <c:pt idx="87">
                  <c:v>95.62</c:v>
                </c:pt>
                <c:pt idx="88">
                  <c:v>97.17</c:v>
                </c:pt>
                <c:pt idx="89">
                  <c:v>96.25</c:v>
                </c:pt>
                <c:pt idx="90">
                  <c:v>97.03</c:v>
                </c:pt>
                <c:pt idx="91">
                  <c:v>94.47</c:v>
                </c:pt>
                <c:pt idx="92">
                  <c:v>93.37</c:v>
                </c:pt>
                <c:pt idx="93">
                  <c:v>91.23</c:v>
                </c:pt>
                <c:pt idx="94">
                  <c:v>90.61</c:v>
                </c:pt>
                <c:pt idx="95">
                  <c:v>89.32</c:v>
                </c:pt>
                <c:pt idx="96">
                  <c:v>89.52</c:v>
                </c:pt>
                <c:pt idx="97">
                  <c:v>87.74</c:v>
                </c:pt>
                <c:pt idx="98">
                  <c:v>86.88</c:v>
                </c:pt>
                <c:pt idx="99">
                  <c:v>97.21</c:v>
                </c:pt>
                <c:pt idx="100">
                  <c:v>94.63</c:v>
                </c:pt>
                <c:pt idx="101">
                  <c:v>98.49</c:v>
                </c:pt>
                <c:pt idx="102">
                  <c:v>118.91</c:v>
                </c:pt>
                <c:pt idx="103">
                  <c:v>133.58000000000001</c:v>
                </c:pt>
                <c:pt idx="104">
                  <c:v>168.66</c:v>
                </c:pt>
                <c:pt idx="105">
                  <c:v>112.46</c:v>
                </c:pt>
                <c:pt idx="106">
                  <c:v>94.74</c:v>
                </c:pt>
                <c:pt idx="107">
                  <c:v>116.28</c:v>
                </c:pt>
                <c:pt idx="108">
                  <c:v>115.63</c:v>
                </c:pt>
                <c:pt idx="109">
                  <c:v>95.15</c:v>
                </c:pt>
                <c:pt idx="110">
                  <c:v>93.28</c:v>
                </c:pt>
                <c:pt idx="111">
                  <c:v>92.87</c:v>
                </c:pt>
                <c:pt idx="112">
                  <c:v>94.04</c:v>
                </c:pt>
                <c:pt idx="113">
                  <c:v>87.05</c:v>
                </c:pt>
                <c:pt idx="114">
                  <c:v>92.57</c:v>
                </c:pt>
                <c:pt idx="115">
                  <c:v>96.91</c:v>
                </c:pt>
                <c:pt idx="116">
                  <c:v>121.31</c:v>
                </c:pt>
                <c:pt idx="117">
                  <c:v>110.64</c:v>
                </c:pt>
                <c:pt idx="118">
                  <c:v>104.62</c:v>
                </c:pt>
                <c:pt idx="119">
                  <c:v>112.17</c:v>
                </c:pt>
                <c:pt idx="120">
                  <c:v>121.82</c:v>
                </c:pt>
                <c:pt idx="121">
                  <c:v>172.62</c:v>
                </c:pt>
                <c:pt idx="122">
                  <c:v>129.13999999999999</c:v>
                </c:pt>
                <c:pt idx="123">
                  <c:v>137.30000000000001</c:v>
                </c:pt>
                <c:pt idx="124">
                  <c:v>131.96</c:v>
                </c:pt>
                <c:pt idx="125">
                  <c:v>174</c:v>
                </c:pt>
                <c:pt idx="126">
                  <c:v>149.35</c:v>
                </c:pt>
                <c:pt idx="127">
                  <c:v>136.77000000000001</c:v>
                </c:pt>
                <c:pt idx="128">
                  <c:v>97.89</c:v>
                </c:pt>
                <c:pt idx="129">
                  <c:v>115.04</c:v>
                </c:pt>
                <c:pt idx="130">
                  <c:v>97.1</c:v>
                </c:pt>
                <c:pt idx="131">
                  <c:v>94.15</c:v>
                </c:pt>
                <c:pt idx="132">
                  <c:v>99.91</c:v>
                </c:pt>
                <c:pt idx="133">
                  <c:v>97.89</c:v>
                </c:pt>
                <c:pt idx="134">
                  <c:v>133.30000000000001</c:v>
                </c:pt>
                <c:pt idx="135">
                  <c:v>107.92</c:v>
                </c:pt>
                <c:pt idx="136">
                  <c:v>108.2</c:v>
                </c:pt>
                <c:pt idx="137">
                  <c:v>107.61</c:v>
                </c:pt>
                <c:pt idx="138">
                  <c:v>131.76</c:v>
                </c:pt>
                <c:pt idx="139">
                  <c:v>111.2</c:v>
                </c:pt>
                <c:pt idx="140">
                  <c:v>110.7</c:v>
                </c:pt>
                <c:pt idx="141">
                  <c:v>105.69</c:v>
                </c:pt>
                <c:pt idx="142">
                  <c:v>90.31</c:v>
                </c:pt>
                <c:pt idx="143">
                  <c:v>89.07</c:v>
                </c:pt>
                <c:pt idx="144">
                  <c:v>84.21</c:v>
                </c:pt>
                <c:pt idx="145">
                  <c:v>82.52</c:v>
                </c:pt>
                <c:pt idx="146">
                  <c:v>92.92</c:v>
                </c:pt>
                <c:pt idx="147">
                  <c:v>118.15</c:v>
                </c:pt>
                <c:pt idx="148">
                  <c:v>98.19</c:v>
                </c:pt>
                <c:pt idx="149">
                  <c:v>98.42</c:v>
                </c:pt>
                <c:pt idx="150">
                  <c:v>102.59</c:v>
                </c:pt>
                <c:pt idx="151">
                  <c:v>114.3</c:v>
                </c:pt>
                <c:pt idx="152">
                  <c:v>98.05</c:v>
                </c:pt>
                <c:pt idx="153">
                  <c:v>105.22</c:v>
                </c:pt>
                <c:pt idx="154">
                  <c:v>99.03</c:v>
                </c:pt>
                <c:pt idx="155">
                  <c:v>119.16</c:v>
                </c:pt>
                <c:pt idx="156">
                  <c:v>156.13</c:v>
                </c:pt>
                <c:pt idx="157">
                  <c:v>112.33</c:v>
                </c:pt>
                <c:pt idx="158">
                  <c:v>113.99</c:v>
                </c:pt>
                <c:pt idx="159">
                  <c:v>125.26</c:v>
                </c:pt>
                <c:pt idx="160">
                  <c:v>163.82</c:v>
                </c:pt>
                <c:pt idx="161">
                  <c:v>151.77000000000001</c:v>
                </c:pt>
                <c:pt idx="162">
                  <c:v>104.54</c:v>
                </c:pt>
                <c:pt idx="163">
                  <c:v>122.11</c:v>
                </c:pt>
                <c:pt idx="164">
                  <c:v>165.35</c:v>
                </c:pt>
                <c:pt idx="165">
                  <c:v>147.85</c:v>
                </c:pt>
                <c:pt idx="166">
                  <c:v>141.84</c:v>
                </c:pt>
                <c:pt idx="167">
                  <c:v>142.4</c:v>
                </c:pt>
                <c:pt idx="168">
                  <c:v>120.51</c:v>
                </c:pt>
                <c:pt idx="169">
                  <c:v>103.59</c:v>
                </c:pt>
                <c:pt idx="170">
                  <c:v>108.26</c:v>
                </c:pt>
                <c:pt idx="171">
                  <c:v>96.56</c:v>
                </c:pt>
                <c:pt idx="172">
                  <c:v>95.74</c:v>
                </c:pt>
                <c:pt idx="173">
                  <c:v>108.48</c:v>
                </c:pt>
                <c:pt idx="174">
                  <c:v>95.23</c:v>
                </c:pt>
                <c:pt idx="175">
                  <c:v>90.62</c:v>
                </c:pt>
                <c:pt idx="176">
                  <c:v>88.4</c:v>
                </c:pt>
                <c:pt idx="177">
                  <c:v>100.1</c:v>
                </c:pt>
                <c:pt idx="178">
                  <c:v>92.52</c:v>
                </c:pt>
                <c:pt idx="179">
                  <c:v>90.39</c:v>
                </c:pt>
                <c:pt idx="180">
                  <c:v>89.66</c:v>
                </c:pt>
                <c:pt idx="181">
                  <c:v>88.23</c:v>
                </c:pt>
                <c:pt idx="182">
                  <c:v>76.41</c:v>
                </c:pt>
                <c:pt idx="183">
                  <c:v>74.459999999999994</c:v>
                </c:pt>
                <c:pt idx="184">
                  <c:v>75.540000000000006</c:v>
                </c:pt>
                <c:pt idx="185">
                  <c:v>75.150000000000006</c:v>
                </c:pt>
                <c:pt idx="186">
                  <c:v>80.02</c:v>
                </c:pt>
                <c:pt idx="187">
                  <c:v>71.010000000000005</c:v>
                </c:pt>
                <c:pt idx="188">
                  <c:v>69.67</c:v>
                </c:pt>
                <c:pt idx="189">
                  <c:v>69.56</c:v>
                </c:pt>
                <c:pt idx="190">
                  <c:v>72.48</c:v>
                </c:pt>
                <c:pt idx="191">
                  <c:v>71.040000000000006</c:v>
                </c:pt>
                <c:pt idx="192">
                  <c:v>70.91</c:v>
                </c:pt>
                <c:pt idx="193">
                  <c:v>70.66</c:v>
                </c:pt>
                <c:pt idx="194">
                  <c:v>71.08</c:v>
                </c:pt>
                <c:pt idx="195">
                  <c:v>72.55</c:v>
                </c:pt>
                <c:pt idx="196">
                  <c:v>70.56</c:v>
                </c:pt>
                <c:pt idx="197">
                  <c:v>69.52</c:v>
                </c:pt>
                <c:pt idx="198">
                  <c:v>65.91</c:v>
                </c:pt>
                <c:pt idx="199">
                  <c:v>68.45</c:v>
                </c:pt>
                <c:pt idx="200">
                  <c:v>61.47</c:v>
                </c:pt>
                <c:pt idx="201">
                  <c:v>62.53</c:v>
                </c:pt>
                <c:pt idx="202">
                  <c:v>60.53</c:v>
                </c:pt>
                <c:pt idx="203">
                  <c:v>73.77</c:v>
                </c:pt>
                <c:pt idx="204">
                  <c:v>69.81</c:v>
                </c:pt>
                <c:pt idx="205">
                  <c:v>69.09</c:v>
                </c:pt>
                <c:pt idx="206">
                  <c:v>68.569999999999993</c:v>
                </c:pt>
                <c:pt idx="207">
                  <c:v>72.91</c:v>
                </c:pt>
                <c:pt idx="208">
                  <c:v>88.98</c:v>
                </c:pt>
                <c:pt idx="209">
                  <c:v>70.63</c:v>
                </c:pt>
                <c:pt idx="210">
                  <c:v>65.739999999999995</c:v>
                </c:pt>
                <c:pt idx="211">
                  <c:v>65.2</c:v>
                </c:pt>
                <c:pt idx="212">
                  <c:v>68.959999999999994</c:v>
                </c:pt>
                <c:pt idx="213">
                  <c:v>61.23</c:v>
                </c:pt>
                <c:pt idx="214">
                  <c:v>60.2</c:v>
                </c:pt>
                <c:pt idx="215">
                  <c:v>61.8</c:v>
                </c:pt>
                <c:pt idx="216">
                  <c:v>65.75</c:v>
                </c:pt>
                <c:pt idx="217">
                  <c:v>61.29</c:v>
                </c:pt>
                <c:pt idx="218">
                  <c:v>60.81</c:v>
                </c:pt>
                <c:pt idx="219">
                  <c:v>59.67</c:v>
                </c:pt>
                <c:pt idx="220">
                  <c:v>60.57</c:v>
                </c:pt>
                <c:pt idx="221">
                  <c:v>62.32</c:v>
                </c:pt>
                <c:pt idx="222">
                  <c:v>56.01</c:v>
                </c:pt>
                <c:pt idx="223">
                  <c:v>55.71</c:v>
                </c:pt>
                <c:pt idx="224">
                  <c:v>54.02</c:v>
                </c:pt>
                <c:pt idx="225">
                  <c:v>56.26</c:v>
                </c:pt>
                <c:pt idx="226">
                  <c:v>53.55</c:v>
                </c:pt>
                <c:pt idx="227">
                  <c:v>51.44</c:v>
                </c:pt>
                <c:pt idx="228">
                  <c:v>49.95</c:v>
                </c:pt>
                <c:pt idx="229">
                  <c:v>60.2</c:v>
                </c:pt>
                <c:pt idx="230">
                  <c:v>51.91</c:v>
                </c:pt>
                <c:pt idx="231">
                  <c:v>50.85</c:v>
                </c:pt>
                <c:pt idx="232">
                  <c:v>49.14</c:v>
                </c:pt>
                <c:pt idx="233">
                  <c:v>49.88</c:v>
                </c:pt>
                <c:pt idx="234">
                  <c:v>53.05</c:v>
                </c:pt>
                <c:pt idx="235">
                  <c:v>44.09</c:v>
                </c:pt>
                <c:pt idx="236">
                  <c:v>42.47</c:v>
                </c:pt>
                <c:pt idx="237">
                  <c:v>43.57</c:v>
                </c:pt>
                <c:pt idx="238">
                  <c:v>49.59</c:v>
                </c:pt>
                <c:pt idx="239">
                  <c:v>42.99</c:v>
                </c:pt>
                <c:pt idx="240">
                  <c:v>41.62</c:v>
                </c:pt>
                <c:pt idx="241">
                  <c:v>41.62</c:v>
                </c:pt>
                <c:pt idx="242">
                  <c:v>42.78</c:v>
                </c:pt>
                <c:pt idx="243">
                  <c:v>43.78</c:v>
                </c:pt>
                <c:pt idx="244">
                  <c:v>41.78</c:v>
                </c:pt>
                <c:pt idx="245">
                  <c:v>41.58</c:v>
                </c:pt>
                <c:pt idx="246">
                  <c:v>43.18</c:v>
                </c:pt>
                <c:pt idx="247">
                  <c:v>38.74</c:v>
                </c:pt>
                <c:pt idx="248">
                  <c:v>34.369999999999997</c:v>
                </c:pt>
                <c:pt idx="249">
                  <c:v>32.89</c:v>
                </c:pt>
                <c:pt idx="250">
                  <c:v>33.43</c:v>
                </c:pt>
                <c:pt idx="251">
                  <c:v>36.03</c:v>
                </c:pt>
                <c:pt idx="252">
                  <c:v>36.03</c:v>
                </c:pt>
                <c:pt idx="253">
                  <c:v>31.45</c:v>
                </c:pt>
                <c:pt idx="254">
                  <c:v>32.64</c:v>
                </c:pt>
                <c:pt idx="255">
                  <c:v>33.72</c:v>
                </c:pt>
                <c:pt idx="256">
                  <c:v>35.950000000000003</c:v>
                </c:pt>
                <c:pt idx="257">
                  <c:v>35.76</c:v>
                </c:pt>
                <c:pt idx="258">
                  <c:v>36.82</c:v>
                </c:pt>
                <c:pt idx="259">
                  <c:v>32.880000000000003</c:v>
                </c:pt>
                <c:pt idx="260">
                  <c:v>39.130000000000003</c:v>
                </c:pt>
                <c:pt idx="261">
                  <c:v>34.01</c:v>
                </c:pt>
                <c:pt idx="262">
                  <c:v>32.32</c:v>
                </c:pt>
                <c:pt idx="263">
                  <c:v>32.33</c:v>
                </c:pt>
                <c:pt idx="264">
                  <c:v>33.99</c:v>
                </c:pt>
                <c:pt idx="265">
                  <c:v>31.65</c:v>
                </c:pt>
                <c:pt idx="266">
                  <c:v>29.6</c:v>
                </c:pt>
                <c:pt idx="267">
                  <c:v>28.01</c:v>
                </c:pt>
                <c:pt idx="268">
                  <c:v>30.83</c:v>
                </c:pt>
                <c:pt idx="269">
                  <c:v>25.25</c:v>
                </c:pt>
                <c:pt idx="270">
                  <c:v>23.88</c:v>
                </c:pt>
                <c:pt idx="271">
                  <c:v>26.51</c:v>
                </c:pt>
                <c:pt idx="272">
                  <c:v>32.68</c:v>
                </c:pt>
                <c:pt idx="273">
                  <c:v>14.76</c:v>
                </c:pt>
                <c:pt idx="274">
                  <c:v>13.17</c:v>
                </c:pt>
                <c:pt idx="275">
                  <c:v>13.23</c:v>
                </c:pt>
                <c:pt idx="276">
                  <c:v>14.75</c:v>
                </c:pt>
                <c:pt idx="277">
                  <c:v>14.41</c:v>
                </c:pt>
                <c:pt idx="278">
                  <c:v>14.43</c:v>
                </c:pt>
                <c:pt idx="279">
                  <c:v>13.68</c:v>
                </c:pt>
                <c:pt idx="280">
                  <c:v>13.98</c:v>
                </c:pt>
                <c:pt idx="281">
                  <c:v>15.92</c:v>
                </c:pt>
                <c:pt idx="282">
                  <c:v>12.07</c:v>
                </c:pt>
                <c:pt idx="283">
                  <c:v>12.11</c:v>
                </c:pt>
                <c:pt idx="284">
                  <c:v>11.01</c:v>
                </c:pt>
                <c:pt idx="285">
                  <c:v>11.01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tasas!$J$14</c:f>
              <c:strCache>
                <c:ptCount val="1"/>
                <c:pt idx="0">
                  <c:v>LTRO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tasas!$G$19:$G$500</c:f>
              <c:numCache>
                <c:formatCode>m/d/yyyy</c:formatCode>
                <c:ptCount val="482"/>
                <c:pt idx="0">
                  <c:v>40914</c:v>
                </c:pt>
                <c:pt idx="1">
                  <c:v>40921</c:v>
                </c:pt>
                <c:pt idx="2">
                  <c:v>40928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40956</c:v>
                </c:pt>
                <c:pt idx="7">
                  <c:v>40963</c:v>
                </c:pt>
                <c:pt idx="8">
                  <c:v>40970</c:v>
                </c:pt>
                <c:pt idx="9">
                  <c:v>40977</c:v>
                </c:pt>
                <c:pt idx="10">
                  <c:v>40984</c:v>
                </c:pt>
                <c:pt idx="11">
                  <c:v>40991</c:v>
                </c:pt>
                <c:pt idx="12">
                  <c:v>40998</c:v>
                </c:pt>
                <c:pt idx="13">
                  <c:v>41005</c:v>
                </c:pt>
                <c:pt idx="14">
                  <c:v>41012</c:v>
                </c:pt>
                <c:pt idx="15">
                  <c:v>41019</c:v>
                </c:pt>
                <c:pt idx="16">
                  <c:v>41026</c:v>
                </c:pt>
                <c:pt idx="17">
                  <c:v>41033</c:v>
                </c:pt>
                <c:pt idx="18">
                  <c:v>41040</c:v>
                </c:pt>
                <c:pt idx="19">
                  <c:v>41047</c:v>
                </c:pt>
                <c:pt idx="20">
                  <c:v>41054</c:v>
                </c:pt>
                <c:pt idx="21">
                  <c:v>41061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41089</c:v>
                </c:pt>
                <c:pt idx="26">
                  <c:v>41096</c:v>
                </c:pt>
                <c:pt idx="27">
                  <c:v>41103</c:v>
                </c:pt>
                <c:pt idx="28">
                  <c:v>41110</c:v>
                </c:pt>
                <c:pt idx="29">
                  <c:v>41117</c:v>
                </c:pt>
                <c:pt idx="30">
                  <c:v>41124</c:v>
                </c:pt>
                <c:pt idx="31">
                  <c:v>41131</c:v>
                </c:pt>
                <c:pt idx="32">
                  <c:v>41138</c:v>
                </c:pt>
                <c:pt idx="33">
                  <c:v>41145</c:v>
                </c:pt>
                <c:pt idx="34">
                  <c:v>41152</c:v>
                </c:pt>
                <c:pt idx="35">
                  <c:v>41159</c:v>
                </c:pt>
                <c:pt idx="36">
                  <c:v>41166</c:v>
                </c:pt>
                <c:pt idx="37">
                  <c:v>41173</c:v>
                </c:pt>
                <c:pt idx="38">
                  <c:v>41180</c:v>
                </c:pt>
                <c:pt idx="39">
                  <c:v>41187</c:v>
                </c:pt>
                <c:pt idx="40">
                  <c:v>41194</c:v>
                </c:pt>
                <c:pt idx="41">
                  <c:v>41201</c:v>
                </c:pt>
                <c:pt idx="42">
                  <c:v>41208</c:v>
                </c:pt>
                <c:pt idx="43">
                  <c:v>41215</c:v>
                </c:pt>
                <c:pt idx="44">
                  <c:v>41222</c:v>
                </c:pt>
                <c:pt idx="45">
                  <c:v>41229</c:v>
                </c:pt>
                <c:pt idx="46">
                  <c:v>41236</c:v>
                </c:pt>
                <c:pt idx="47">
                  <c:v>41243</c:v>
                </c:pt>
                <c:pt idx="48">
                  <c:v>41250</c:v>
                </c:pt>
                <c:pt idx="49">
                  <c:v>41257</c:v>
                </c:pt>
                <c:pt idx="50">
                  <c:v>41264</c:v>
                </c:pt>
                <c:pt idx="51">
                  <c:v>41271</c:v>
                </c:pt>
                <c:pt idx="52">
                  <c:v>41278</c:v>
                </c:pt>
                <c:pt idx="53">
                  <c:v>41285</c:v>
                </c:pt>
                <c:pt idx="54">
                  <c:v>41292</c:v>
                </c:pt>
                <c:pt idx="55">
                  <c:v>41299</c:v>
                </c:pt>
                <c:pt idx="56">
                  <c:v>41306</c:v>
                </c:pt>
                <c:pt idx="57">
                  <c:v>41313</c:v>
                </c:pt>
                <c:pt idx="58">
                  <c:v>41320</c:v>
                </c:pt>
                <c:pt idx="59">
                  <c:v>41327</c:v>
                </c:pt>
                <c:pt idx="60">
                  <c:v>41334</c:v>
                </c:pt>
                <c:pt idx="61">
                  <c:v>41341</c:v>
                </c:pt>
                <c:pt idx="62">
                  <c:v>41348</c:v>
                </c:pt>
                <c:pt idx="63">
                  <c:v>41355</c:v>
                </c:pt>
                <c:pt idx="64">
                  <c:v>41362</c:v>
                </c:pt>
                <c:pt idx="65">
                  <c:v>41369</c:v>
                </c:pt>
                <c:pt idx="66">
                  <c:v>41376</c:v>
                </c:pt>
                <c:pt idx="67">
                  <c:v>41383</c:v>
                </c:pt>
                <c:pt idx="68">
                  <c:v>41390</c:v>
                </c:pt>
                <c:pt idx="69">
                  <c:v>41397</c:v>
                </c:pt>
                <c:pt idx="70">
                  <c:v>41404</c:v>
                </c:pt>
                <c:pt idx="71">
                  <c:v>41411</c:v>
                </c:pt>
                <c:pt idx="72">
                  <c:v>41418</c:v>
                </c:pt>
                <c:pt idx="73">
                  <c:v>41425</c:v>
                </c:pt>
                <c:pt idx="74">
                  <c:v>41432</c:v>
                </c:pt>
                <c:pt idx="75">
                  <c:v>41439</c:v>
                </c:pt>
                <c:pt idx="76">
                  <c:v>41446</c:v>
                </c:pt>
                <c:pt idx="77">
                  <c:v>41453</c:v>
                </c:pt>
                <c:pt idx="78">
                  <c:v>41460</c:v>
                </c:pt>
                <c:pt idx="79">
                  <c:v>41467</c:v>
                </c:pt>
                <c:pt idx="80">
                  <c:v>41474</c:v>
                </c:pt>
                <c:pt idx="81">
                  <c:v>41481</c:v>
                </c:pt>
                <c:pt idx="82">
                  <c:v>41488</c:v>
                </c:pt>
                <c:pt idx="83">
                  <c:v>41495</c:v>
                </c:pt>
                <c:pt idx="84">
                  <c:v>41502</c:v>
                </c:pt>
                <c:pt idx="85">
                  <c:v>41509</c:v>
                </c:pt>
                <c:pt idx="86">
                  <c:v>41516</c:v>
                </c:pt>
                <c:pt idx="87">
                  <c:v>41523</c:v>
                </c:pt>
                <c:pt idx="88">
                  <c:v>41530</c:v>
                </c:pt>
                <c:pt idx="89">
                  <c:v>41537</c:v>
                </c:pt>
                <c:pt idx="90">
                  <c:v>41544</c:v>
                </c:pt>
                <c:pt idx="91">
                  <c:v>41551</c:v>
                </c:pt>
                <c:pt idx="92">
                  <c:v>41558</c:v>
                </c:pt>
                <c:pt idx="93">
                  <c:v>41565</c:v>
                </c:pt>
                <c:pt idx="94">
                  <c:v>41572</c:v>
                </c:pt>
                <c:pt idx="95">
                  <c:v>41579</c:v>
                </c:pt>
                <c:pt idx="96">
                  <c:v>41586</c:v>
                </c:pt>
                <c:pt idx="97">
                  <c:v>41593</c:v>
                </c:pt>
                <c:pt idx="98">
                  <c:v>41600</c:v>
                </c:pt>
                <c:pt idx="99">
                  <c:v>41607</c:v>
                </c:pt>
                <c:pt idx="100">
                  <c:v>41614</c:v>
                </c:pt>
                <c:pt idx="101">
                  <c:v>41621</c:v>
                </c:pt>
                <c:pt idx="102">
                  <c:v>41628</c:v>
                </c:pt>
                <c:pt idx="103">
                  <c:v>41635</c:v>
                </c:pt>
                <c:pt idx="104">
                  <c:v>41642</c:v>
                </c:pt>
                <c:pt idx="105">
                  <c:v>41649</c:v>
                </c:pt>
                <c:pt idx="106">
                  <c:v>41656</c:v>
                </c:pt>
                <c:pt idx="107">
                  <c:v>41663</c:v>
                </c:pt>
                <c:pt idx="108">
                  <c:v>41670</c:v>
                </c:pt>
                <c:pt idx="109">
                  <c:v>41677</c:v>
                </c:pt>
                <c:pt idx="110">
                  <c:v>41684</c:v>
                </c:pt>
                <c:pt idx="111">
                  <c:v>41691</c:v>
                </c:pt>
                <c:pt idx="112">
                  <c:v>41698</c:v>
                </c:pt>
                <c:pt idx="113">
                  <c:v>41705</c:v>
                </c:pt>
                <c:pt idx="114">
                  <c:v>41712</c:v>
                </c:pt>
                <c:pt idx="115">
                  <c:v>41719</c:v>
                </c:pt>
                <c:pt idx="116">
                  <c:v>41726</c:v>
                </c:pt>
                <c:pt idx="117">
                  <c:v>41733</c:v>
                </c:pt>
                <c:pt idx="118">
                  <c:v>41740</c:v>
                </c:pt>
                <c:pt idx="119">
                  <c:v>41747</c:v>
                </c:pt>
                <c:pt idx="120">
                  <c:v>41754</c:v>
                </c:pt>
                <c:pt idx="121">
                  <c:v>41761</c:v>
                </c:pt>
                <c:pt idx="122">
                  <c:v>41768</c:v>
                </c:pt>
                <c:pt idx="123">
                  <c:v>41775</c:v>
                </c:pt>
                <c:pt idx="124">
                  <c:v>41782</c:v>
                </c:pt>
                <c:pt idx="125">
                  <c:v>41789</c:v>
                </c:pt>
                <c:pt idx="126">
                  <c:v>41796</c:v>
                </c:pt>
                <c:pt idx="127">
                  <c:v>41803</c:v>
                </c:pt>
                <c:pt idx="128">
                  <c:v>41810</c:v>
                </c:pt>
                <c:pt idx="129">
                  <c:v>41817</c:v>
                </c:pt>
                <c:pt idx="130">
                  <c:v>41824</c:v>
                </c:pt>
                <c:pt idx="131">
                  <c:v>41831</c:v>
                </c:pt>
                <c:pt idx="132">
                  <c:v>41838</c:v>
                </c:pt>
                <c:pt idx="133">
                  <c:v>41845</c:v>
                </c:pt>
                <c:pt idx="134">
                  <c:v>41852</c:v>
                </c:pt>
                <c:pt idx="135">
                  <c:v>41859</c:v>
                </c:pt>
                <c:pt idx="136">
                  <c:v>41866</c:v>
                </c:pt>
                <c:pt idx="137">
                  <c:v>41873</c:v>
                </c:pt>
                <c:pt idx="138">
                  <c:v>41880</c:v>
                </c:pt>
                <c:pt idx="139">
                  <c:v>41887</c:v>
                </c:pt>
                <c:pt idx="140">
                  <c:v>41894</c:v>
                </c:pt>
                <c:pt idx="141">
                  <c:v>41901</c:v>
                </c:pt>
                <c:pt idx="142">
                  <c:v>41908</c:v>
                </c:pt>
                <c:pt idx="143">
                  <c:v>41915</c:v>
                </c:pt>
                <c:pt idx="144">
                  <c:v>41922</c:v>
                </c:pt>
                <c:pt idx="145">
                  <c:v>41929</c:v>
                </c:pt>
                <c:pt idx="146">
                  <c:v>41936</c:v>
                </c:pt>
                <c:pt idx="147">
                  <c:v>41943</c:v>
                </c:pt>
                <c:pt idx="148">
                  <c:v>41950</c:v>
                </c:pt>
                <c:pt idx="149">
                  <c:v>41957</c:v>
                </c:pt>
                <c:pt idx="150">
                  <c:v>41964</c:v>
                </c:pt>
                <c:pt idx="151">
                  <c:v>41971</c:v>
                </c:pt>
                <c:pt idx="152">
                  <c:v>41978</c:v>
                </c:pt>
                <c:pt idx="153">
                  <c:v>41985</c:v>
                </c:pt>
                <c:pt idx="154">
                  <c:v>41992</c:v>
                </c:pt>
                <c:pt idx="155">
                  <c:v>41999</c:v>
                </c:pt>
                <c:pt idx="156">
                  <c:v>42006</c:v>
                </c:pt>
                <c:pt idx="157">
                  <c:v>42013</c:v>
                </c:pt>
                <c:pt idx="158">
                  <c:v>42020</c:v>
                </c:pt>
                <c:pt idx="159">
                  <c:v>42027</c:v>
                </c:pt>
                <c:pt idx="160">
                  <c:v>42034</c:v>
                </c:pt>
                <c:pt idx="161">
                  <c:v>42041</c:v>
                </c:pt>
                <c:pt idx="162">
                  <c:v>42048</c:v>
                </c:pt>
                <c:pt idx="163">
                  <c:v>42055</c:v>
                </c:pt>
                <c:pt idx="164">
                  <c:v>42062</c:v>
                </c:pt>
                <c:pt idx="165">
                  <c:v>42069</c:v>
                </c:pt>
                <c:pt idx="166">
                  <c:v>42076</c:v>
                </c:pt>
                <c:pt idx="167">
                  <c:v>42083</c:v>
                </c:pt>
                <c:pt idx="168">
                  <c:v>42090</c:v>
                </c:pt>
                <c:pt idx="169">
                  <c:v>42097</c:v>
                </c:pt>
                <c:pt idx="170">
                  <c:v>42104</c:v>
                </c:pt>
                <c:pt idx="171">
                  <c:v>42111</c:v>
                </c:pt>
                <c:pt idx="172">
                  <c:v>42118</c:v>
                </c:pt>
                <c:pt idx="173">
                  <c:v>42125</c:v>
                </c:pt>
                <c:pt idx="174">
                  <c:v>42132</c:v>
                </c:pt>
                <c:pt idx="175">
                  <c:v>42139</c:v>
                </c:pt>
                <c:pt idx="176">
                  <c:v>42146</c:v>
                </c:pt>
                <c:pt idx="177">
                  <c:v>42153</c:v>
                </c:pt>
                <c:pt idx="178">
                  <c:v>42160</c:v>
                </c:pt>
                <c:pt idx="179">
                  <c:v>42167</c:v>
                </c:pt>
                <c:pt idx="180">
                  <c:v>42174</c:v>
                </c:pt>
                <c:pt idx="181">
                  <c:v>42181</c:v>
                </c:pt>
                <c:pt idx="182">
                  <c:v>42188</c:v>
                </c:pt>
                <c:pt idx="183">
                  <c:v>42195</c:v>
                </c:pt>
                <c:pt idx="184">
                  <c:v>42202</c:v>
                </c:pt>
                <c:pt idx="185">
                  <c:v>42209</c:v>
                </c:pt>
                <c:pt idx="186">
                  <c:v>42216</c:v>
                </c:pt>
                <c:pt idx="187">
                  <c:v>42223</c:v>
                </c:pt>
                <c:pt idx="188">
                  <c:v>42230</c:v>
                </c:pt>
                <c:pt idx="189">
                  <c:v>42237</c:v>
                </c:pt>
                <c:pt idx="190">
                  <c:v>42244</c:v>
                </c:pt>
                <c:pt idx="191">
                  <c:v>42251</c:v>
                </c:pt>
                <c:pt idx="192">
                  <c:v>42258</c:v>
                </c:pt>
                <c:pt idx="193">
                  <c:v>42265</c:v>
                </c:pt>
                <c:pt idx="194">
                  <c:v>42272</c:v>
                </c:pt>
                <c:pt idx="195">
                  <c:v>42279</c:v>
                </c:pt>
                <c:pt idx="196">
                  <c:v>42286</c:v>
                </c:pt>
                <c:pt idx="197">
                  <c:v>42293</c:v>
                </c:pt>
                <c:pt idx="198">
                  <c:v>42300</c:v>
                </c:pt>
                <c:pt idx="199">
                  <c:v>42307</c:v>
                </c:pt>
                <c:pt idx="200">
                  <c:v>42314</c:v>
                </c:pt>
                <c:pt idx="201">
                  <c:v>42321</c:v>
                </c:pt>
                <c:pt idx="202">
                  <c:v>42328</c:v>
                </c:pt>
                <c:pt idx="203">
                  <c:v>42335</c:v>
                </c:pt>
                <c:pt idx="204">
                  <c:v>42342</c:v>
                </c:pt>
                <c:pt idx="205">
                  <c:v>42349</c:v>
                </c:pt>
                <c:pt idx="206">
                  <c:v>42356</c:v>
                </c:pt>
                <c:pt idx="207">
                  <c:v>42363</c:v>
                </c:pt>
                <c:pt idx="208">
                  <c:v>42370</c:v>
                </c:pt>
                <c:pt idx="209">
                  <c:v>42377</c:v>
                </c:pt>
                <c:pt idx="210">
                  <c:v>42384</c:v>
                </c:pt>
                <c:pt idx="211">
                  <c:v>42391</c:v>
                </c:pt>
                <c:pt idx="212">
                  <c:v>42398</c:v>
                </c:pt>
                <c:pt idx="213">
                  <c:v>42405</c:v>
                </c:pt>
                <c:pt idx="214">
                  <c:v>42412</c:v>
                </c:pt>
                <c:pt idx="215">
                  <c:v>42419</c:v>
                </c:pt>
                <c:pt idx="216">
                  <c:v>42426</c:v>
                </c:pt>
                <c:pt idx="217">
                  <c:v>42433</c:v>
                </c:pt>
                <c:pt idx="218">
                  <c:v>42440</c:v>
                </c:pt>
                <c:pt idx="219">
                  <c:v>42447</c:v>
                </c:pt>
                <c:pt idx="220">
                  <c:v>42454</c:v>
                </c:pt>
                <c:pt idx="221">
                  <c:v>42461</c:v>
                </c:pt>
                <c:pt idx="222">
                  <c:v>42468</c:v>
                </c:pt>
                <c:pt idx="223">
                  <c:v>42475</c:v>
                </c:pt>
                <c:pt idx="224">
                  <c:v>42482</c:v>
                </c:pt>
                <c:pt idx="225">
                  <c:v>42489</c:v>
                </c:pt>
                <c:pt idx="226">
                  <c:v>42496</c:v>
                </c:pt>
                <c:pt idx="227">
                  <c:v>42503</c:v>
                </c:pt>
                <c:pt idx="228">
                  <c:v>42510</c:v>
                </c:pt>
                <c:pt idx="229">
                  <c:v>42517</c:v>
                </c:pt>
                <c:pt idx="230">
                  <c:v>42524</c:v>
                </c:pt>
                <c:pt idx="231">
                  <c:v>42531</c:v>
                </c:pt>
                <c:pt idx="232">
                  <c:v>42538</c:v>
                </c:pt>
                <c:pt idx="233">
                  <c:v>42545</c:v>
                </c:pt>
                <c:pt idx="234">
                  <c:v>42552</c:v>
                </c:pt>
                <c:pt idx="235">
                  <c:v>42559</c:v>
                </c:pt>
                <c:pt idx="236">
                  <c:v>42566</c:v>
                </c:pt>
                <c:pt idx="237">
                  <c:v>42573</c:v>
                </c:pt>
                <c:pt idx="238">
                  <c:v>42580</c:v>
                </c:pt>
                <c:pt idx="239">
                  <c:v>42587</c:v>
                </c:pt>
                <c:pt idx="240">
                  <c:v>42594</c:v>
                </c:pt>
                <c:pt idx="241">
                  <c:v>42601</c:v>
                </c:pt>
                <c:pt idx="242">
                  <c:v>42608</c:v>
                </c:pt>
                <c:pt idx="243">
                  <c:v>42615</c:v>
                </c:pt>
                <c:pt idx="244">
                  <c:v>42622</c:v>
                </c:pt>
                <c:pt idx="245">
                  <c:v>42629</c:v>
                </c:pt>
                <c:pt idx="246">
                  <c:v>42636</c:v>
                </c:pt>
                <c:pt idx="247">
                  <c:v>42643</c:v>
                </c:pt>
                <c:pt idx="248">
                  <c:v>42650</c:v>
                </c:pt>
                <c:pt idx="249">
                  <c:v>42657</c:v>
                </c:pt>
                <c:pt idx="250">
                  <c:v>42664</c:v>
                </c:pt>
                <c:pt idx="251">
                  <c:v>42671</c:v>
                </c:pt>
                <c:pt idx="252">
                  <c:v>42678</c:v>
                </c:pt>
                <c:pt idx="253">
                  <c:v>42685</c:v>
                </c:pt>
                <c:pt idx="254">
                  <c:v>42692</c:v>
                </c:pt>
                <c:pt idx="255">
                  <c:v>42699</c:v>
                </c:pt>
                <c:pt idx="256">
                  <c:v>42706</c:v>
                </c:pt>
                <c:pt idx="257">
                  <c:v>42713</c:v>
                </c:pt>
                <c:pt idx="258">
                  <c:v>42720</c:v>
                </c:pt>
                <c:pt idx="259">
                  <c:v>42727</c:v>
                </c:pt>
                <c:pt idx="260">
                  <c:v>42734</c:v>
                </c:pt>
                <c:pt idx="261">
                  <c:v>42741</c:v>
                </c:pt>
                <c:pt idx="262">
                  <c:v>42748</c:v>
                </c:pt>
                <c:pt idx="263">
                  <c:v>42755</c:v>
                </c:pt>
                <c:pt idx="264">
                  <c:v>42762</c:v>
                </c:pt>
                <c:pt idx="265">
                  <c:v>42769</c:v>
                </c:pt>
                <c:pt idx="266">
                  <c:v>42776</c:v>
                </c:pt>
                <c:pt idx="267">
                  <c:v>42783</c:v>
                </c:pt>
                <c:pt idx="268">
                  <c:v>42790</c:v>
                </c:pt>
                <c:pt idx="269">
                  <c:v>42797</c:v>
                </c:pt>
                <c:pt idx="270">
                  <c:v>42804</c:v>
                </c:pt>
                <c:pt idx="271">
                  <c:v>42811</c:v>
                </c:pt>
                <c:pt idx="272">
                  <c:v>42818</c:v>
                </c:pt>
                <c:pt idx="273">
                  <c:v>42825</c:v>
                </c:pt>
                <c:pt idx="274">
                  <c:v>42832</c:v>
                </c:pt>
                <c:pt idx="275">
                  <c:v>42839</c:v>
                </c:pt>
                <c:pt idx="276">
                  <c:v>42846</c:v>
                </c:pt>
                <c:pt idx="277">
                  <c:v>42853</c:v>
                </c:pt>
                <c:pt idx="278">
                  <c:v>42860</c:v>
                </c:pt>
                <c:pt idx="279">
                  <c:v>42867</c:v>
                </c:pt>
                <c:pt idx="280">
                  <c:v>42874</c:v>
                </c:pt>
                <c:pt idx="281">
                  <c:v>42881</c:v>
                </c:pt>
                <c:pt idx="282">
                  <c:v>42888</c:v>
                </c:pt>
                <c:pt idx="283">
                  <c:v>42895</c:v>
                </c:pt>
                <c:pt idx="284">
                  <c:v>42902</c:v>
                </c:pt>
                <c:pt idx="285">
                  <c:v>42909</c:v>
                </c:pt>
              </c:numCache>
            </c:numRef>
          </c:cat>
          <c:val>
            <c:numRef>
              <c:f>tasas!$K$19:$K$500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38.734000000000002</c:v>
                </c:pt>
                <c:pt idx="3">
                  <c:v>19.579999999999998</c:v>
                </c:pt>
                <c:pt idx="4">
                  <c:v>19.579999999999998</c:v>
                </c:pt>
                <c:pt idx="5">
                  <c:v>19.579999999999998</c:v>
                </c:pt>
                <c:pt idx="6">
                  <c:v>14.324999999999999</c:v>
                </c:pt>
                <c:pt idx="7">
                  <c:v>14.324999999999999</c:v>
                </c:pt>
                <c:pt idx="8">
                  <c:v>6.4960000000000004</c:v>
                </c:pt>
                <c:pt idx="9">
                  <c:v>6.4960000000000004</c:v>
                </c:pt>
                <c:pt idx="10">
                  <c:v>9.7539999999999996</c:v>
                </c:pt>
                <c:pt idx="11">
                  <c:v>9.7539999999999996</c:v>
                </c:pt>
                <c:pt idx="12">
                  <c:v>25.126999999999999</c:v>
                </c:pt>
                <c:pt idx="13">
                  <c:v>25.126999999999999</c:v>
                </c:pt>
                <c:pt idx="14">
                  <c:v>11.388999999999999</c:v>
                </c:pt>
                <c:pt idx="15">
                  <c:v>11.388999999999999</c:v>
                </c:pt>
                <c:pt idx="16">
                  <c:v>21.338000000000001</c:v>
                </c:pt>
                <c:pt idx="17">
                  <c:v>21.338000000000001</c:v>
                </c:pt>
                <c:pt idx="18">
                  <c:v>12.988</c:v>
                </c:pt>
                <c:pt idx="19">
                  <c:v>12.988</c:v>
                </c:pt>
                <c:pt idx="20">
                  <c:v>12.988</c:v>
                </c:pt>
                <c:pt idx="21">
                  <c:v>8.3070000000000004</c:v>
                </c:pt>
                <c:pt idx="22">
                  <c:v>8.3070000000000004</c:v>
                </c:pt>
                <c:pt idx="23">
                  <c:v>18.905000000000001</c:v>
                </c:pt>
                <c:pt idx="24">
                  <c:v>18.905000000000001</c:v>
                </c:pt>
                <c:pt idx="25">
                  <c:v>26.295000000000002</c:v>
                </c:pt>
                <c:pt idx="26">
                  <c:v>26.295000000000002</c:v>
                </c:pt>
                <c:pt idx="27">
                  <c:v>24.398</c:v>
                </c:pt>
                <c:pt idx="28">
                  <c:v>24.398</c:v>
                </c:pt>
                <c:pt idx="29">
                  <c:v>8.4499999999999993</c:v>
                </c:pt>
                <c:pt idx="30">
                  <c:v>8.4499999999999993</c:v>
                </c:pt>
                <c:pt idx="31">
                  <c:v>25.18</c:v>
                </c:pt>
                <c:pt idx="32">
                  <c:v>25.18</c:v>
                </c:pt>
                <c:pt idx="33">
                  <c:v>25.18</c:v>
                </c:pt>
                <c:pt idx="34">
                  <c:v>9.7460000000000004</c:v>
                </c:pt>
                <c:pt idx="35">
                  <c:v>9.7460000000000004</c:v>
                </c:pt>
                <c:pt idx="36">
                  <c:v>13.843999999999999</c:v>
                </c:pt>
                <c:pt idx="37">
                  <c:v>13.843999999999999</c:v>
                </c:pt>
                <c:pt idx="38">
                  <c:v>18.709</c:v>
                </c:pt>
                <c:pt idx="39">
                  <c:v>18.709</c:v>
                </c:pt>
                <c:pt idx="40">
                  <c:v>12.629</c:v>
                </c:pt>
                <c:pt idx="41">
                  <c:v>12.629</c:v>
                </c:pt>
                <c:pt idx="42">
                  <c:v>12.629</c:v>
                </c:pt>
                <c:pt idx="43">
                  <c:v>6.1559999999999997</c:v>
                </c:pt>
                <c:pt idx="44">
                  <c:v>6.1559999999999997</c:v>
                </c:pt>
                <c:pt idx="45">
                  <c:v>15.926</c:v>
                </c:pt>
                <c:pt idx="46">
                  <c:v>15.926</c:v>
                </c:pt>
                <c:pt idx="47">
                  <c:v>7.3710000000000004</c:v>
                </c:pt>
                <c:pt idx="48">
                  <c:v>7.3710000000000004</c:v>
                </c:pt>
                <c:pt idx="49">
                  <c:v>15.295999999999999</c:v>
                </c:pt>
                <c:pt idx="50">
                  <c:v>14.962</c:v>
                </c:pt>
                <c:pt idx="51">
                  <c:v>14.962</c:v>
                </c:pt>
                <c:pt idx="52">
                  <c:v>14.962</c:v>
                </c:pt>
                <c:pt idx="53">
                  <c:v>14.962</c:v>
                </c:pt>
                <c:pt idx="54">
                  <c:v>10.455</c:v>
                </c:pt>
                <c:pt idx="55">
                  <c:v>10.455</c:v>
                </c:pt>
                <c:pt idx="56">
                  <c:v>3.7130000000000001</c:v>
                </c:pt>
                <c:pt idx="57">
                  <c:v>3.7130000000000001</c:v>
                </c:pt>
                <c:pt idx="58">
                  <c:v>7.7590000000000003</c:v>
                </c:pt>
                <c:pt idx="59">
                  <c:v>7.7590000000000003</c:v>
                </c:pt>
                <c:pt idx="60">
                  <c:v>8.3279999999999994</c:v>
                </c:pt>
                <c:pt idx="61">
                  <c:v>8.3279999999999994</c:v>
                </c:pt>
                <c:pt idx="62">
                  <c:v>4.2080000000000002</c:v>
                </c:pt>
                <c:pt idx="63">
                  <c:v>4.2080000000000002</c:v>
                </c:pt>
                <c:pt idx="64">
                  <c:v>9.1129999999999995</c:v>
                </c:pt>
                <c:pt idx="65">
                  <c:v>9.1129999999999995</c:v>
                </c:pt>
                <c:pt idx="66">
                  <c:v>5.1589999999999998</c:v>
                </c:pt>
                <c:pt idx="67">
                  <c:v>5.1589999999999998</c:v>
                </c:pt>
                <c:pt idx="68">
                  <c:v>2.9769999999999999</c:v>
                </c:pt>
                <c:pt idx="69">
                  <c:v>2.9769999999999999</c:v>
                </c:pt>
                <c:pt idx="70">
                  <c:v>5.23</c:v>
                </c:pt>
                <c:pt idx="71">
                  <c:v>5.23</c:v>
                </c:pt>
                <c:pt idx="72">
                  <c:v>5.23</c:v>
                </c:pt>
                <c:pt idx="73">
                  <c:v>5.83</c:v>
                </c:pt>
                <c:pt idx="74">
                  <c:v>5.83</c:v>
                </c:pt>
                <c:pt idx="75">
                  <c:v>3.5910000000000002</c:v>
                </c:pt>
                <c:pt idx="76">
                  <c:v>3.5910000000000002</c:v>
                </c:pt>
                <c:pt idx="77">
                  <c:v>9.4770000000000003</c:v>
                </c:pt>
                <c:pt idx="78">
                  <c:v>9.4770000000000003</c:v>
                </c:pt>
                <c:pt idx="79">
                  <c:v>3.536</c:v>
                </c:pt>
                <c:pt idx="80">
                  <c:v>3.536</c:v>
                </c:pt>
                <c:pt idx="81">
                  <c:v>3.536</c:v>
                </c:pt>
                <c:pt idx="82">
                  <c:v>2.6829999999999998</c:v>
                </c:pt>
                <c:pt idx="83">
                  <c:v>3.91</c:v>
                </c:pt>
                <c:pt idx="84">
                  <c:v>3.91</c:v>
                </c:pt>
                <c:pt idx="85">
                  <c:v>3.91</c:v>
                </c:pt>
                <c:pt idx="86">
                  <c:v>6.8230000000000004</c:v>
                </c:pt>
                <c:pt idx="87">
                  <c:v>6.8230000000000004</c:v>
                </c:pt>
                <c:pt idx="88">
                  <c:v>3.43</c:v>
                </c:pt>
                <c:pt idx="89">
                  <c:v>3.43</c:v>
                </c:pt>
                <c:pt idx="90">
                  <c:v>8.6069999999999993</c:v>
                </c:pt>
                <c:pt idx="91">
                  <c:v>8.6069999999999993</c:v>
                </c:pt>
                <c:pt idx="92">
                  <c:v>3.4470000000000001</c:v>
                </c:pt>
                <c:pt idx="93">
                  <c:v>3.4470000000000001</c:v>
                </c:pt>
                <c:pt idx="94">
                  <c:v>3.4470000000000001</c:v>
                </c:pt>
                <c:pt idx="95">
                  <c:v>1.9300000000000002</c:v>
                </c:pt>
                <c:pt idx="96">
                  <c:v>1.9300000000000002</c:v>
                </c:pt>
                <c:pt idx="97">
                  <c:v>3.194</c:v>
                </c:pt>
                <c:pt idx="98">
                  <c:v>3.194</c:v>
                </c:pt>
                <c:pt idx="99">
                  <c:v>5.9260000000000002</c:v>
                </c:pt>
                <c:pt idx="100">
                  <c:v>5.9260000000000002</c:v>
                </c:pt>
                <c:pt idx="101">
                  <c:v>10.143000000000001</c:v>
                </c:pt>
                <c:pt idx="102">
                  <c:v>20.914000000000001</c:v>
                </c:pt>
                <c:pt idx="103">
                  <c:v>20.914000000000001</c:v>
                </c:pt>
                <c:pt idx="104">
                  <c:v>20.914000000000001</c:v>
                </c:pt>
                <c:pt idx="105">
                  <c:v>20.914000000000001</c:v>
                </c:pt>
                <c:pt idx="106">
                  <c:v>7.0919999999999996</c:v>
                </c:pt>
                <c:pt idx="107">
                  <c:v>7.0919999999999996</c:v>
                </c:pt>
                <c:pt idx="108">
                  <c:v>4.9550000000000001</c:v>
                </c:pt>
                <c:pt idx="109">
                  <c:v>4.9550000000000001</c:v>
                </c:pt>
                <c:pt idx="110">
                  <c:v>6.48</c:v>
                </c:pt>
                <c:pt idx="111">
                  <c:v>6.48</c:v>
                </c:pt>
                <c:pt idx="112">
                  <c:v>6.2969999999999997</c:v>
                </c:pt>
                <c:pt idx="113">
                  <c:v>6.2969999999999997</c:v>
                </c:pt>
                <c:pt idx="114">
                  <c:v>7.5220000000000002</c:v>
                </c:pt>
                <c:pt idx="115">
                  <c:v>7.5220000000000002</c:v>
                </c:pt>
                <c:pt idx="116">
                  <c:v>11.617000000000001</c:v>
                </c:pt>
                <c:pt idx="117">
                  <c:v>11.617000000000001</c:v>
                </c:pt>
                <c:pt idx="118">
                  <c:v>28.023</c:v>
                </c:pt>
                <c:pt idx="119">
                  <c:v>28.023</c:v>
                </c:pt>
                <c:pt idx="120">
                  <c:v>28.023</c:v>
                </c:pt>
                <c:pt idx="121">
                  <c:v>13.193</c:v>
                </c:pt>
                <c:pt idx="122">
                  <c:v>13.193</c:v>
                </c:pt>
                <c:pt idx="123">
                  <c:v>32.335000000000001</c:v>
                </c:pt>
                <c:pt idx="124">
                  <c:v>32.335000000000001</c:v>
                </c:pt>
                <c:pt idx="125">
                  <c:v>10.949</c:v>
                </c:pt>
                <c:pt idx="126">
                  <c:v>10.949</c:v>
                </c:pt>
                <c:pt idx="127">
                  <c:v>9.9700000000000006</c:v>
                </c:pt>
                <c:pt idx="128">
                  <c:v>9.9700000000000006</c:v>
                </c:pt>
                <c:pt idx="129">
                  <c:v>10.385999999999999</c:v>
                </c:pt>
                <c:pt idx="130">
                  <c:v>10.385999999999999</c:v>
                </c:pt>
                <c:pt idx="131">
                  <c:v>10.385999999999999</c:v>
                </c:pt>
                <c:pt idx="132">
                  <c:v>10.385999999999999</c:v>
                </c:pt>
                <c:pt idx="133">
                  <c:v>10.385999999999999</c:v>
                </c:pt>
                <c:pt idx="134">
                  <c:v>6.7859999999999996</c:v>
                </c:pt>
                <c:pt idx="135">
                  <c:v>6.7859999999999996</c:v>
                </c:pt>
                <c:pt idx="136">
                  <c:v>6.7859999999999996</c:v>
                </c:pt>
                <c:pt idx="137">
                  <c:v>6.7859999999999996</c:v>
                </c:pt>
                <c:pt idx="138">
                  <c:v>7.2439999999999998</c:v>
                </c:pt>
                <c:pt idx="139">
                  <c:v>7.2439999999999998</c:v>
                </c:pt>
                <c:pt idx="140">
                  <c:v>7.2439999999999998</c:v>
                </c:pt>
                <c:pt idx="141">
                  <c:v>7.2439999999999998</c:v>
                </c:pt>
                <c:pt idx="142">
                  <c:v>10.971</c:v>
                </c:pt>
                <c:pt idx="143">
                  <c:v>10.971</c:v>
                </c:pt>
                <c:pt idx="144">
                  <c:v>10.971</c:v>
                </c:pt>
                <c:pt idx="145">
                  <c:v>10.971</c:v>
                </c:pt>
                <c:pt idx="146">
                  <c:v>10.971</c:v>
                </c:pt>
                <c:pt idx="147">
                  <c:v>10.161</c:v>
                </c:pt>
                <c:pt idx="148">
                  <c:v>10.161</c:v>
                </c:pt>
                <c:pt idx="149">
                  <c:v>10.161</c:v>
                </c:pt>
                <c:pt idx="150">
                  <c:v>10.161</c:v>
                </c:pt>
                <c:pt idx="151">
                  <c:v>18.347999999999999</c:v>
                </c:pt>
                <c:pt idx="152">
                  <c:v>18.347999999999999</c:v>
                </c:pt>
                <c:pt idx="153">
                  <c:v>18.347999999999999</c:v>
                </c:pt>
                <c:pt idx="154">
                  <c:v>22.349</c:v>
                </c:pt>
                <c:pt idx="155">
                  <c:v>22.349</c:v>
                </c:pt>
                <c:pt idx="156">
                  <c:v>22.349</c:v>
                </c:pt>
                <c:pt idx="157">
                  <c:v>22.349</c:v>
                </c:pt>
                <c:pt idx="158">
                  <c:v>22.349</c:v>
                </c:pt>
                <c:pt idx="159">
                  <c:v>22.349</c:v>
                </c:pt>
                <c:pt idx="160">
                  <c:v>34.131999999999998</c:v>
                </c:pt>
                <c:pt idx="161">
                  <c:v>34.131999999999998</c:v>
                </c:pt>
                <c:pt idx="162">
                  <c:v>34.131999999999998</c:v>
                </c:pt>
                <c:pt idx="163">
                  <c:v>34.131999999999998</c:v>
                </c:pt>
                <c:pt idx="164">
                  <c:v>54.036999999999999</c:v>
                </c:pt>
                <c:pt idx="165">
                  <c:v>54.036999999999999</c:v>
                </c:pt>
                <c:pt idx="166">
                  <c:v>54.036999999999999</c:v>
                </c:pt>
                <c:pt idx="167">
                  <c:v>54.036999999999999</c:v>
                </c:pt>
                <c:pt idx="168">
                  <c:v>19.329999999999998</c:v>
                </c:pt>
                <c:pt idx="169">
                  <c:v>19.329999999999998</c:v>
                </c:pt>
                <c:pt idx="170">
                  <c:v>19.329999999999998</c:v>
                </c:pt>
                <c:pt idx="171">
                  <c:v>19.329999999999998</c:v>
                </c:pt>
                <c:pt idx="172">
                  <c:v>19.329999999999998</c:v>
                </c:pt>
                <c:pt idx="173">
                  <c:v>25.321999999999999</c:v>
                </c:pt>
                <c:pt idx="174">
                  <c:v>25.321999999999999</c:v>
                </c:pt>
                <c:pt idx="175">
                  <c:v>25.321999999999999</c:v>
                </c:pt>
                <c:pt idx="176">
                  <c:v>25.321999999999999</c:v>
                </c:pt>
                <c:pt idx="177">
                  <c:v>40.424999999999997</c:v>
                </c:pt>
                <c:pt idx="178">
                  <c:v>40.424999999999997</c:v>
                </c:pt>
                <c:pt idx="179">
                  <c:v>40.424999999999997</c:v>
                </c:pt>
                <c:pt idx="180">
                  <c:v>40.424999999999997</c:v>
                </c:pt>
                <c:pt idx="181">
                  <c:v>17.268999999999998</c:v>
                </c:pt>
                <c:pt idx="182">
                  <c:v>17.268999999999998</c:v>
                </c:pt>
                <c:pt idx="183">
                  <c:v>17.268999999999998</c:v>
                </c:pt>
                <c:pt idx="184">
                  <c:v>17.268999999999998</c:v>
                </c:pt>
                <c:pt idx="185">
                  <c:v>17.268999999999998</c:v>
                </c:pt>
                <c:pt idx="186">
                  <c:v>21.751999999999999</c:v>
                </c:pt>
                <c:pt idx="187">
                  <c:v>21.751999999999999</c:v>
                </c:pt>
                <c:pt idx="188">
                  <c:v>21.751999999999999</c:v>
                </c:pt>
                <c:pt idx="189">
                  <c:v>21.751999999999999</c:v>
                </c:pt>
                <c:pt idx="190">
                  <c:v>33.127000000000002</c:v>
                </c:pt>
                <c:pt idx="191">
                  <c:v>33.127000000000002</c:v>
                </c:pt>
                <c:pt idx="192">
                  <c:v>33.127000000000002</c:v>
                </c:pt>
                <c:pt idx="193">
                  <c:v>33.127000000000002</c:v>
                </c:pt>
                <c:pt idx="194">
                  <c:v>33.127000000000002</c:v>
                </c:pt>
                <c:pt idx="195">
                  <c:v>11.842000000000001</c:v>
                </c:pt>
                <c:pt idx="196">
                  <c:v>11.842000000000001</c:v>
                </c:pt>
                <c:pt idx="197">
                  <c:v>11.842000000000001</c:v>
                </c:pt>
                <c:pt idx="198">
                  <c:v>11.842000000000001</c:v>
                </c:pt>
                <c:pt idx="199">
                  <c:v>18.125</c:v>
                </c:pt>
                <c:pt idx="200">
                  <c:v>18.125</c:v>
                </c:pt>
                <c:pt idx="201">
                  <c:v>18.125</c:v>
                </c:pt>
                <c:pt idx="202">
                  <c:v>18.125</c:v>
                </c:pt>
                <c:pt idx="203">
                  <c:v>21.777000000000001</c:v>
                </c:pt>
                <c:pt idx="204">
                  <c:v>21.777000000000001</c:v>
                </c:pt>
                <c:pt idx="205">
                  <c:v>21.777000000000001</c:v>
                </c:pt>
                <c:pt idx="206">
                  <c:v>11.71</c:v>
                </c:pt>
                <c:pt idx="207">
                  <c:v>11.71</c:v>
                </c:pt>
                <c:pt idx="208">
                  <c:v>11.71</c:v>
                </c:pt>
                <c:pt idx="209">
                  <c:v>11.71</c:v>
                </c:pt>
                <c:pt idx="210">
                  <c:v>11.71</c:v>
                </c:pt>
                <c:pt idx="211">
                  <c:v>11.71</c:v>
                </c:pt>
                <c:pt idx="212">
                  <c:v>13.561999999999999</c:v>
                </c:pt>
                <c:pt idx="213">
                  <c:v>13.561999999999999</c:v>
                </c:pt>
                <c:pt idx="214">
                  <c:v>13.561999999999999</c:v>
                </c:pt>
                <c:pt idx="215">
                  <c:v>13.561999999999999</c:v>
                </c:pt>
                <c:pt idx="216">
                  <c:v>13.65</c:v>
                </c:pt>
                <c:pt idx="217">
                  <c:v>13.65</c:v>
                </c:pt>
                <c:pt idx="218">
                  <c:v>13.65</c:v>
                </c:pt>
                <c:pt idx="219">
                  <c:v>13.65</c:v>
                </c:pt>
                <c:pt idx="220">
                  <c:v>13.65</c:v>
                </c:pt>
                <c:pt idx="221">
                  <c:v>10.254</c:v>
                </c:pt>
                <c:pt idx="222">
                  <c:v>10.254</c:v>
                </c:pt>
                <c:pt idx="223">
                  <c:v>10.254</c:v>
                </c:pt>
                <c:pt idx="224">
                  <c:v>10.254</c:v>
                </c:pt>
                <c:pt idx="225">
                  <c:v>9.3879999999999999</c:v>
                </c:pt>
                <c:pt idx="226">
                  <c:v>9.3879999999999999</c:v>
                </c:pt>
                <c:pt idx="227">
                  <c:v>9.3879999999999999</c:v>
                </c:pt>
                <c:pt idx="228">
                  <c:v>9.3879999999999999</c:v>
                </c:pt>
                <c:pt idx="229">
                  <c:v>6.27</c:v>
                </c:pt>
                <c:pt idx="230">
                  <c:v>6.27</c:v>
                </c:pt>
                <c:pt idx="231">
                  <c:v>6.27</c:v>
                </c:pt>
                <c:pt idx="232">
                  <c:v>6.27</c:v>
                </c:pt>
                <c:pt idx="233">
                  <c:v>6.27</c:v>
                </c:pt>
                <c:pt idx="234">
                  <c:v>7.726</c:v>
                </c:pt>
                <c:pt idx="235">
                  <c:v>7.726</c:v>
                </c:pt>
                <c:pt idx="236">
                  <c:v>7.726</c:v>
                </c:pt>
                <c:pt idx="237">
                  <c:v>7.726</c:v>
                </c:pt>
                <c:pt idx="238">
                  <c:v>7.01</c:v>
                </c:pt>
                <c:pt idx="239">
                  <c:v>7.01</c:v>
                </c:pt>
                <c:pt idx="240">
                  <c:v>7.01</c:v>
                </c:pt>
                <c:pt idx="241">
                  <c:v>7.01</c:v>
                </c:pt>
                <c:pt idx="242">
                  <c:v>7.01</c:v>
                </c:pt>
                <c:pt idx="243">
                  <c:v>5.0149999999999997</c:v>
                </c:pt>
                <c:pt idx="244">
                  <c:v>5.0149999999999997</c:v>
                </c:pt>
                <c:pt idx="245">
                  <c:v>5.0149999999999997</c:v>
                </c:pt>
                <c:pt idx="246">
                  <c:v>5.0149999999999997</c:v>
                </c:pt>
                <c:pt idx="247">
                  <c:v>4.57</c:v>
                </c:pt>
                <c:pt idx="248">
                  <c:v>4.57</c:v>
                </c:pt>
                <c:pt idx="249">
                  <c:v>4.57</c:v>
                </c:pt>
                <c:pt idx="250">
                  <c:v>4.57</c:v>
                </c:pt>
                <c:pt idx="251">
                  <c:v>5.4269999999999996</c:v>
                </c:pt>
                <c:pt idx="252">
                  <c:v>5.4269999999999996</c:v>
                </c:pt>
                <c:pt idx="253">
                  <c:v>5.4269999999999996</c:v>
                </c:pt>
                <c:pt idx="254">
                  <c:v>5.4269999999999996</c:v>
                </c:pt>
                <c:pt idx="255">
                  <c:v>5.4269999999999996</c:v>
                </c:pt>
                <c:pt idx="256">
                  <c:v>3.27</c:v>
                </c:pt>
                <c:pt idx="257">
                  <c:v>3.27</c:v>
                </c:pt>
                <c:pt idx="258">
                  <c:v>3.27</c:v>
                </c:pt>
                <c:pt idx="259">
                  <c:v>2.6710000000000003</c:v>
                </c:pt>
                <c:pt idx="260">
                  <c:v>2.6710000000000003</c:v>
                </c:pt>
                <c:pt idx="261">
                  <c:v>2.6710000000000003</c:v>
                </c:pt>
                <c:pt idx="262">
                  <c:v>2.6710000000000003</c:v>
                </c:pt>
                <c:pt idx="263">
                  <c:v>2.6710000000000003</c:v>
                </c:pt>
                <c:pt idx="264">
                  <c:v>3.351</c:v>
                </c:pt>
                <c:pt idx="265">
                  <c:v>3.351</c:v>
                </c:pt>
                <c:pt idx="266">
                  <c:v>3.351</c:v>
                </c:pt>
                <c:pt idx="267">
                  <c:v>3.351</c:v>
                </c:pt>
                <c:pt idx="268">
                  <c:v>2.5840000000000001</c:v>
                </c:pt>
                <c:pt idx="269">
                  <c:v>2.5840000000000001</c:v>
                </c:pt>
                <c:pt idx="270">
                  <c:v>2.5840000000000001</c:v>
                </c:pt>
                <c:pt idx="271">
                  <c:v>2.5840000000000001</c:v>
                </c:pt>
                <c:pt idx="272">
                  <c:v>2.5840000000000001</c:v>
                </c:pt>
                <c:pt idx="273">
                  <c:v>1.3140000000000001</c:v>
                </c:pt>
                <c:pt idx="274">
                  <c:v>1.3140000000000001</c:v>
                </c:pt>
                <c:pt idx="275">
                  <c:v>1.3140000000000001</c:v>
                </c:pt>
                <c:pt idx="276">
                  <c:v>1.3140000000000001</c:v>
                </c:pt>
                <c:pt idx="277">
                  <c:v>1.47</c:v>
                </c:pt>
                <c:pt idx="278">
                  <c:v>1.47</c:v>
                </c:pt>
                <c:pt idx="279">
                  <c:v>1.47</c:v>
                </c:pt>
                <c:pt idx="280">
                  <c:v>1.47</c:v>
                </c:pt>
                <c:pt idx="281">
                  <c:v>1.47</c:v>
                </c:pt>
                <c:pt idx="282">
                  <c:v>3.05</c:v>
                </c:pt>
                <c:pt idx="283">
                  <c:v>3.05</c:v>
                </c:pt>
                <c:pt idx="284">
                  <c:v>3.05</c:v>
                </c:pt>
                <c:pt idx="285">
                  <c:v>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68544"/>
        <c:axId val="296270080"/>
      </c:lineChart>
      <c:lineChart>
        <c:grouping val="standard"/>
        <c:varyColors val="0"/>
        <c:ser>
          <c:idx val="2"/>
          <c:order val="0"/>
          <c:tx>
            <c:strRef>
              <c:f>tasas!$V$16</c:f>
              <c:strCache>
                <c:ptCount val="1"/>
                <c:pt idx="0">
                  <c:v>Tasa Intervención (Der)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tasas!$A$19:$A$500</c:f>
              <c:numCache>
                <c:formatCode>m/d/yyyy</c:formatCode>
                <c:ptCount val="482"/>
                <c:pt idx="0">
                  <c:v>40914</c:v>
                </c:pt>
                <c:pt idx="1">
                  <c:v>40921</c:v>
                </c:pt>
                <c:pt idx="2">
                  <c:v>40928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40956</c:v>
                </c:pt>
                <c:pt idx="7">
                  <c:v>40963</c:v>
                </c:pt>
                <c:pt idx="8">
                  <c:v>40970</c:v>
                </c:pt>
                <c:pt idx="9">
                  <c:v>40977</c:v>
                </c:pt>
                <c:pt idx="10">
                  <c:v>40984</c:v>
                </c:pt>
                <c:pt idx="11">
                  <c:v>40991</c:v>
                </c:pt>
                <c:pt idx="12">
                  <c:v>40998</c:v>
                </c:pt>
                <c:pt idx="13">
                  <c:v>41005</c:v>
                </c:pt>
                <c:pt idx="14">
                  <c:v>41012</c:v>
                </c:pt>
                <c:pt idx="15">
                  <c:v>41019</c:v>
                </c:pt>
                <c:pt idx="16">
                  <c:v>41026</c:v>
                </c:pt>
                <c:pt idx="17">
                  <c:v>41033</c:v>
                </c:pt>
                <c:pt idx="18">
                  <c:v>41040</c:v>
                </c:pt>
                <c:pt idx="19">
                  <c:v>41047</c:v>
                </c:pt>
                <c:pt idx="20">
                  <c:v>41054</c:v>
                </c:pt>
                <c:pt idx="21">
                  <c:v>41061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41089</c:v>
                </c:pt>
                <c:pt idx="26">
                  <c:v>41096</c:v>
                </c:pt>
                <c:pt idx="27">
                  <c:v>41103</c:v>
                </c:pt>
                <c:pt idx="28">
                  <c:v>41110</c:v>
                </c:pt>
                <c:pt idx="29">
                  <c:v>41117</c:v>
                </c:pt>
                <c:pt idx="30">
                  <c:v>41124</c:v>
                </c:pt>
                <c:pt idx="31">
                  <c:v>41131</c:v>
                </c:pt>
                <c:pt idx="32">
                  <c:v>41138</c:v>
                </c:pt>
                <c:pt idx="33">
                  <c:v>41145</c:v>
                </c:pt>
                <c:pt idx="34">
                  <c:v>41152</c:v>
                </c:pt>
                <c:pt idx="35">
                  <c:v>41159</c:v>
                </c:pt>
                <c:pt idx="36">
                  <c:v>41166</c:v>
                </c:pt>
                <c:pt idx="37">
                  <c:v>41173</c:v>
                </c:pt>
                <c:pt idx="38">
                  <c:v>41180</c:v>
                </c:pt>
                <c:pt idx="39">
                  <c:v>41187</c:v>
                </c:pt>
                <c:pt idx="40">
                  <c:v>41194</c:v>
                </c:pt>
                <c:pt idx="41">
                  <c:v>41201</c:v>
                </c:pt>
                <c:pt idx="42">
                  <c:v>41208</c:v>
                </c:pt>
                <c:pt idx="43">
                  <c:v>41215</c:v>
                </c:pt>
                <c:pt idx="44">
                  <c:v>41222</c:v>
                </c:pt>
                <c:pt idx="45">
                  <c:v>41229</c:v>
                </c:pt>
                <c:pt idx="46">
                  <c:v>41236</c:v>
                </c:pt>
                <c:pt idx="47">
                  <c:v>41243</c:v>
                </c:pt>
                <c:pt idx="48">
                  <c:v>41250</c:v>
                </c:pt>
                <c:pt idx="49">
                  <c:v>41257</c:v>
                </c:pt>
                <c:pt idx="50">
                  <c:v>41264</c:v>
                </c:pt>
                <c:pt idx="51">
                  <c:v>41271</c:v>
                </c:pt>
                <c:pt idx="52">
                  <c:v>41278</c:v>
                </c:pt>
                <c:pt idx="53">
                  <c:v>41285</c:v>
                </c:pt>
                <c:pt idx="54">
                  <c:v>41292</c:v>
                </c:pt>
                <c:pt idx="55">
                  <c:v>41299</c:v>
                </c:pt>
                <c:pt idx="56">
                  <c:v>41306</c:v>
                </c:pt>
                <c:pt idx="57">
                  <c:v>41313</c:v>
                </c:pt>
                <c:pt idx="58">
                  <c:v>41320</c:v>
                </c:pt>
                <c:pt idx="59">
                  <c:v>41327</c:v>
                </c:pt>
                <c:pt idx="60">
                  <c:v>41334</c:v>
                </c:pt>
                <c:pt idx="61">
                  <c:v>41341</c:v>
                </c:pt>
                <c:pt idx="62">
                  <c:v>41348</c:v>
                </c:pt>
                <c:pt idx="63">
                  <c:v>41355</c:v>
                </c:pt>
                <c:pt idx="64">
                  <c:v>41362</c:v>
                </c:pt>
                <c:pt idx="65">
                  <c:v>41369</c:v>
                </c:pt>
                <c:pt idx="66">
                  <c:v>41376</c:v>
                </c:pt>
                <c:pt idx="67">
                  <c:v>41383</c:v>
                </c:pt>
                <c:pt idx="68">
                  <c:v>41390</c:v>
                </c:pt>
                <c:pt idx="69">
                  <c:v>41397</c:v>
                </c:pt>
                <c:pt idx="70">
                  <c:v>41404</c:v>
                </c:pt>
                <c:pt idx="71">
                  <c:v>41411</c:v>
                </c:pt>
                <c:pt idx="72">
                  <c:v>41418</c:v>
                </c:pt>
                <c:pt idx="73">
                  <c:v>41425</c:v>
                </c:pt>
                <c:pt idx="74">
                  <c:v>41432</c:v>
                </c:pt>
                <c:pt idx="75">
                  <c:v>41439</c:v>
                </c:pt>
                <c:pt idx="76">
                  <c:v>41446</c:v>
                </c:pt>
                <c:pt idx="77">
                  <c:v>41453</c:v>
                </c:pt>
                <c:pt idx="78">
                  <c:v>41460</c:v>
                </c:pt>
                <c:pt idx="79">
                  <c:v>41467</c:v>
                </c:pt>
                <c:pt idx="80">
                  <c:v>41474</c:v>
                </c:pt>
                <c:pt idx="81">
                  <c:v>41481</c:v>
                </c:pt>
                <c:pt idx="82">
                  <c:v>41488</c:v>
                </c:pt>
                <c:pt idx="83">
                  <c:v>41495</c:v>
                </c:pt>
                <c:pt idx="84">
                  <c:v>41502</c:v>
                </c:pt>
                <c:pt idx="85">
                  <c:v>41509</c:v>
                </c:pt>
                <c:pt idx="86">
                  <c:v>41516</c:v>
                </c:pt>
                <c:pt idx="87">
                  <c:v>41523</c:v>
                </c:pt>
                <c:pt idx="88">
                  <c:v>41530</c:v>
                </c:pt>
                <c:pt idx="89">
                  <c:v>41537</c:v>
                </c:pt>
                <c:pt idx="90">
                  <c:v>41544</c:v>
                </c:pt>
                <c:pt idx="91">
                  <c:v>41551</c:v>
                </c:pt>
                <c:pt idx="92">
                  <c:v>41558</c:v>
                </c:pt>
                <c:pt idx="93">
                  <c:v>41565</c:v>
                </c:pt>
                <c:pt idx="94">
                  <c:v>41572</c:v>
                </c:pt>
                <c:pt idx="95">
                  <c:v>41579</c:v>
                </c:pt>
                <c:pt idx="96">
                  <c:v>41586</c:v>
                </c:pt>
                <c:pt idx="97">
                  <c:v>41593</c:v>
                </c:pt>
                <c:pt idx="98">
                  <c:v>41600</c:v>
                </c:pt>
                <c:pt idx="99">
                  <c:v>41607</c:v>
                </c:pt>
                <c:pt idx="100">
                  <c:v>41614</c:v>
                </c:pt>
                <c:pt idx="101">
                  <c:v>41621</c:v>
                </c:pt>
                <c:pt idx="102">
                  <c:v>41628</c:v>
                </c:pt>
                <c:pt idx="103">
                  <c:v>41635</c:v>
                </c:pt>
                <c:pt idx="104">
                  <c:v>41642</c:v>
                </c:pt>
                <c:pt idx="105">
                  <c:v>41649</c:v>
                </c:pt>
                <c:pt idx="106">
                  <c:v>41656</c:v>
                </c:pt>
                <c:pt idx="107">
                  <c:v>41663</c:v>
                </c:pt>
                <c:pt idx="108">
                  <c:v>41670</c:v>
                </c:pt>
                <c:pt idx="109">
                  <c:v>41677</c:v>
                </c:pt>
                <c:pt idx="110">
                  <c:v>41684</c:v>
                </c:pt>
                <c:pt idx="111">
                  <c:v>41691</c:v>
                </c:pt>
                <c:pt idx="112">
                  <c:v>41698</c:v>
                </c:pt>
                <c:pt idx="113">
                  <c:v>41705</c:v>
                </c:pt>
                <c:pt idx="114">
                  <c:v>41712</c:v>
                </c:pt>
                <c:pt idx="115">
                  <c:v>41719</c:v>
                </c:pt>
                <c:pt idx="116">
                  <c:v>41726</c:v>
                </c:pt>
                <c:pt idx="117">
                  <c:v>41733</c:v>
                </c:pt>
                <c:pt idx="118">
                  <c:v>41740</c:v>
                </c:pt>
                <c:pt idx="119">
                  <c:v>41747</c:v>
                </c:pt>
                <c:pt idx="120">
                  <c:v>41754</c:v>
                </c:pt>
                <c:pt idx="121">
                  <c:v>41761</c:v>
                </c:pt>
                <c:pt idx="122">
                  <c:v>41768</c:v>
                </c:pt>
                <c:pt idx="123">
                  <c:v>41775</c:v>
                </c:pt>
                <c:pt idx="124">
                  <c:v>41782</c:v>
                </c:pt>
                <c:pt idx="125">
                  <c:v>41789</c:v>
                </c:pt>
                <c:pt idx="126">
                  <c:v>41796</c:v>
                </c:pt>
                <c:pt idx="127">
                  <c:v>41803</c:v>
                </c:pt>
                <c:pt idx="128">
                  <c:v>41810</c:v>
                </c:pt>
                <c:pt idx="129">
                  <c:v>41817</c:v>
                </c:pt>
                <c:pt idx="130">
                  <c:v>41824</c:v>
                </c:pt>
                <c:pt idx="131">
                  <c:v>41831</c:v>
                </c:pt>
                <c:pt idx="132">
                  <c:v>41838</c:v>
                </c:pt>
                <c:pt idx="133">
                  <c:v>41845</c:v>
                </c:pt>
                <c:pt idx="134">
                  <c:v>41852</c:v>
                </c:pt>
                <c:pt idx="135">
                  <c:v>41859</c:v>
                </c:pt>
                <c:pt idx="136">
                  <c:v>41866</c:v>
                </c:pt>
                <c:pt idx="137">
                  <c:v>41873</c:v>
                </c:pt>
                <c:pt idx="138">
                  <c:v>41880</c:v>
                </c:pt>
                <c:pt idx="139">
                  <c:v>41887</c:v>
                </c:pt>
                <c:pt idx="140">
                  <c:v>41894</c:v>
                </c:pt>
                <c:pt idx="141">
                  <c:v>41901</c:v>
                </c:pt>
                <c:pt idx="142">
                  <c:v>41908</c:v>
                </c:pt>
                <c:pt idx="143">
                  <c:v>41915</c:v>
                </c:pt>
                <c:pt idx="144">
                  <c:v>41922</c:v>
                </c:pt>
                <c:pt idx="145">
                  <c:v>41929</c:v>
                </c:pt>
                <c:pt idx="146">
                  <c:v>41936</c:v>
                </c:pt>
                <c:pt idx="147">
                  <c:v>41943</c:v>
                </c:pt>
                <c:pt idx="148">
                  <c:v>41950</c:v>
                </c:pt>
                <c:pt idx="149">
                  <c:v>41957</c:v>
                </c:pt>
                <c:pt idx="150">
                  <c:v>41964</c:v>
                </c:pt>
                <c:pt idx="151">
                  <c:v>41971</c:v>
                </c:pt>
                <c:pt idx="152">
                  <c:v>41978</c:v>
                </c:pt>
                <c:pt idx="153">
                  <c:v>41985</c:v>
                </c:pt>
                <c:pt idx="154">
                  <c:v>41992</c:v>
                </c:pt>
                <c:pt idx="155">
                  <c:v>41999</c:v>
                </c:pt>
                <c:pt idx="156">
                  <c:v>42006</c:v>
                </c:pt>
                <c:pt idx="157">
                  <c:v>42013</c:v>
                </c:pt>
                <c:pt idx="158">
                  <c:v>42020</c:v>
                </c:pt>
                <c:pt idx="159">
                  <c:v>42027</c:v>
                </c:pt>
                <c:pt idx="160">
                  <c:v>42034</c:v>
                </c:pt>
                <c:pt idx="161">
                  <c:v>42041</c:v>
                </c:pt>
                <c:pt idx="162">
                  <c:v>42048</c:v>
                </c:pt>
                <c:pt idx="163">
                  <c:v>42055</c:v>
                </c:pt>
                <c:pt idx="164">
                  <c:v>42062</c:v>
                </c:pt>
                <c:pt idx="165">
                  <c:v>42069</c:v>
                </c:pt>
                <c:pt idx="166">
                  <c:v>42076</c:v>
                </c:pt>
                <c:pt idx="167">
                  <c:v>42083</c:v>
                </c:pt>
                <c:pt idx="168">
                  <c:v>42090</c:v>
                </c:pt>
                <c:pt idx="169">
                  <c:v>42097</c:v>
                </c:pt>
                <c:pt idx="170">
                  <c:v>42104</c:v>
                </c:pt>
                <c:pt idx="171">
                  <c:v>42111</c:v>
                </c:pt>
                <c:pt idx="172">
                  <c:v>42118</c:v>
                </c:pt>
                <c:pt idx="173">
                  <c:v>42125</c:v>
                </c:pt>
                <c:pt idx="174">
                  <c:v>42132</c:v>
                </c:pt>
                <c:pt idx="175">
                  <c:v>42139</c:v>
                </c:pt>
                <c:pt idx="176">
                  <c:v>42146</c:v>
                </c:pt>
                <c:pt idx="177">
                  <c:v>42153</c:v>
                </c:pt>
                <c:pt idx="178">
                  <c:v>42160</c:v>
                </c:pt>
                <c:pt idx="179">
                  <c:v>42167</c:v>
                </c:pt>
                <c:pt idx="180">
                  <c:v>42174</c:v>
                </c:pt>
                <c:pt idx="181">
                  <c:v>42181</c:v>
                </c:pt>
                <c:pt idx="182">
                  <c:v>42188</c:v>
                </c:pt>
                <c:pt idx="183">
                  <c:v>42195</c:v>
                </c:pt>
                <c:pt idx="184">
                  <c:v>42202</c:v>
                </c:pt>
                <c:pt idx="185">
                  <c:v>42209</c:v>
                </c:pt>
                <c:pt idx="186">
                  <c:v>42216</c:v>
                </c:pt>
                <c:pt idx="187">
                  <c:v>42223</c:v>
                </c:pt>
                <c:pt idx="188">
                  <c:v>42230</c:v>
                </c:pt>
                <c:pt idx="189">
                  <c:v>42237</c:v>
                </c:pt>
                <c:pt idx="190">
                  <c:v>42244</c:v>
                </c:pt>
                <c:pt idx="191">
                  <c:v>42251</c:v>
                </c:pt>
                <c:pt idx="192">
                  <c:v>42258</c:v>
                </c:pt>
                <c:pt idx="193">
                  <c:v>42265</c:v>
                </c:pt>
                <c:pt idx="194">
                  <c:v>42272</c:v>
                </c:pt>
                <c:pt idx="195">
                  <c:v>42279</c:v>
                </c:pt>
                <c:pt idx="196">
                  <c:v>42286</c:v>
                </c:pt>
                <c:pt idx="197">
                  <c:v>42293</c:v>
                </c:pt>
                <c:pt idx="198">
                  <c:v>42300</c:v>
                </c:pt>
                <c:pt idx="199">
                  <c:v>42307</c:v>
                </c:pt>
                <c:pt idx="200">
                  <c:v>42314</c:v>
                </c:pt>
                <c:pt idx="201">
                  <c:v>42321</c:v>
                </c:pt>
                <c:pt idx="202">
                  <c:v>42328</c:v>
                </c:pt>
                <c:pt idx="203">
                  <c:v>42335</c:v>
                </c:pt>
                <c:pt idx="204">
                  <c:v>42342</c:v>
                </c:pt>
                <c:pt idx="205">
                  <c:v>42349</c:v>
                </c:pt>
                <c:pt idx="206">
                  <c:v>42356</c:v>
                </c:pt>
                <c:pt idx="207">
                  <c:v>42363</c:v>
                </c:pt>
                <c:pt idx="208">
                  <c:v>42370</c:v>
                </c:pt>
                <c:pt idx="209">
                  <c:v>42377</c:v>
                </c:pt>
                <c:pt idx="210">
                  <c:v>42384</c:v>
                </c:pt>
                <c:pt idx="211">
                  <c:v>42391</c:v>
                </c:pt>
                <c:pt idx="212">
                  <c:v>42398</c:v>
                </c:pt>
                <c:pt idx="213">
                  <c:v>42405</c:v>
                </c:pt>
                <c:pt idx="214">
                  <c:v>42412</c:v>
                </c:pt>
                <c:pt idx="215">
                  <c:v>42419</c:v>
                </c:pt>
                <c:pt idx="216">
                  <c:v>42426</c:v>
                </c:pt>
                <c:pt idx="217">
                  <c:v>42433</c:v>
                </c:pt>
                <c:pt idx="218">
                  <c:v>42440</c:v>
                </c:pt>
                <c:pt idx="219">
                  <c:v>42447</c:v>
                </c:pt>
                <c:pt idx="220">
                  <c:v>42454</c:v>
                </c:pt>
                <c:pt idx="221">
                  <c:v>42461</c:v>
                </c:pt>
                <c:pt idx="222">
                  <c:v>42468</c:v>
                </c:pt>
                <c:pt idx="223">
                  <c:v>42475</c:v>
                </c:pt>
                <c:pt idx="224">
                  <c:v>42482</c:v>
                </c:pt>
                <c:pt idx="225">
                  <c:v>42489</c:v>
                </c:pt>
                <c:pt idx="226">
                  <c:v>42496</c:v>
                </c:pt>
                <c:pt idx="227">
                  <c:v>42503</c:v>
                </c:pt>
                <c:pt idx="228">
                  <c:v>42510</c:v>
                </c:pt>
                <c:pt idx="229">
                  <c:v>42517</c:v>
                </c:pt>
                <c:pt idx="230">
                  <c:v>42524</c:v>
                </c:pt>
                <c:pt idx="231">
                  <c:v>42531</c:v>
                </c:pt>
                <c:pt idx="232">
                  <c:v>42538</c:v>
                </c:pt>
                <c:pt idx="233">
                  <c:v>42545</c:v>
                </c:pt>
                <c:pt idx="234">
                  <c:v>42552</c:v>
                </c:pt>
                <c:pt idx="235">
                  <c:v>42559</c:v>
                </c:pt>
                <c:pt idx="236">
                  <c:v>42566</c:v>
                </c:pt>
                <c:pt idx="237">
                  <c:v>42573</c:v>
                </c:pt>
                <c:pt idx="238">
                  <c:v>42580</c:v>
                </c:pt>
                <c:pt idx="239">
                  <c:v>42587</c:v>
                </c:pt>
                <c:pt idx="240">
                  <c:v>42594</c:v>
                </c:pt>
                <c:pt idx="241">
                  <c:v>42601</c:v>
                </c:pt>
                <c:pt idx="242">
                  <c:v>42608</c:v>
                </c:pt>
                <c:pt idx="243">
                  <c:v>42615</c:v>
                </c:pt>
                <c:pt idx="244">
                  <c:v>42622</c:v>
                </c:pt>
                <c:pt idx="245">
                  <c:v>42629</c:v>
                </c:pt>
                <c:pt idx="246">
                  <c:v>42636</c:v>
                </c:pt>
                <c:pt idx="247">
                  <c:v>42643</c:v>
                </c:pt>
                <c:pt idx="248">
                  <c:v>42650</c:v>
                </c:pt>
                <c:pt idx="249">
                  <c:v>42657</c:v>
                </c:pt>
                <c:pt idx="250">
                  <c:v>42664</c:v>
                </c:pt>
                <c:pt idx="251">
                  <c:v>42671</c:v>
                </c:pt>
                <c:pt idx="252">
                  <c:v>42678</c:v>
                </c:pt>
                <c:pt idx="253">
                  <c:v>42685</c:v>
                </c:pt>
                <c:pt idx="254">
                  <c:v>42692</c:v>
                </c:pt>
                <c:pt idx="255">
                  <c:v>42699</c:v>
                </c:pt>
                <c:pt idx="256">
                  <c:v>42706</c:v>
                </c:pt>
                <c:pt idx="257">
                  <c:v>42713</c:v>
                </c:pt>
                <c:pt idx="258">
                  <c:v>42720</c:v>
                </c:pt>
                <c:pt idx="259">
                  <c:v>42727</c:v>
                </c:pt>
                <c:pt idx="260">
                  <c:v>42734</c:v>
                </c:pt>
                <c:pt idx="261">
                  <c:v>42741</c:v>
                </c:pt>
                <c:pt idx="262">
                  <c:v>42748</c:v>
                </c:pt>
                <c:pt idx="263">
                  <c:v>42755</c:v>
                </c:pt>
                <c:pt idx="264">
                  <c:v>42762</c:v>
                </c:pt>
                <c:pt idx="265">
                  <c:v>42769</c:v>
                </c:pt>
                <c:pt idx="266">
                  <c:v>42776</c:v>
                </c:pt>
                <c:pt idx="267">
                  <c:v>42783</c:v>
                </c:pt>
                <c:pt idx="268">
                  <c:v>42790</c:v>
                </c:pt>
                <c:pt idx="269">
                  <c:v>42797</c:v>
                </c:pt>
                <c:pt idx="270">
                  <c:v>42804</c:v>
                </c:pt>
                <c:pt idx="271">
                  <c:v>42811</c:v>
                </c:pt>
                <c:pt idx="272">
                  <c:v>42818</c:v>
                </c:pt>
                <c:pt idx="273">
                  <c:v>42825</c:v>
                </c:pt>
                <c:pt idx="274">
                  <c:v>42832</c:v>
                </c:pt>
                <c:pt idx="275">
                  <c:v>42839</c:v>
                </c:pt>
                <c:pt idx="276">
                  <c:v>42846</c:v>
                </c:pt>
                <c:pt idx="277">
                  <c:v>42853</c:v>
                </c:pt>
                <c:pt idx="278">
                  <c:v>42860</c:v>
                </c:pt>
                <c:pt idx="279">
                  <c:v>42867</c:v>
                </c:pt>
                <c:pt idx="280">
                  <c:v>42874</c:v>
                </c:pt>
                <c:pt idx="281">
                  <c:v>42881</c:v>
                </c:pt>
                <c:pt idx="282">
                  <c:v>42888</c:v>
                </c:pt>
                <c:pt idx="283">
                  <c:v>42895</c:v>
                </c:pt>
                <c:pt idx="284">
                  <c:v>42902</c:v>
                </c:pt>
                <c:pt idx="285">
                  <c:v>42909</c:v>
                </c:pt>
              </c:numCache>
            </c:numRef>
          </c:cat>
          <c:val>
            <c:numRef>
              <c:f>tasas!$W$19:$W$500</c:f>
              <c:numCache>
                <c:formatCode>General</c:formatCode>
                <c:ptCount val="4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73408"/>
        <c:axId val="296271872"/>
      </c:lineChart>
      <c:dateAx>
        <c:axId val="296268544"/>
        <c:scaling>
          <c:orientation val="minMax"/>
          <c:min val="40909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296270080"/>
        <c:crosses val="autoZero"/>
        <c:auto val="1"/>
        <c:lblOffset val="100"/>
        <c:baseTimeUnit val="days"/>
      </c:dateAx>
      <c:valAx>
        <c:axId val="29627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6268544"/>
        <c:crosses val="autoZero"/>
        <c:crossBetween val="between"/>
      </c:valAx>
      <c:valAx>
        <c:axId val="29627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96273408"/>
        <c:crosses val="max"/>
        <c:crossBetween val="between"/>
      </c:valAx>
      <c:dateAx>
        <c:axId val="296273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96271872"/>
        <c:crosses val="autoZero"/>
        <c:auto val="1"/>
        <c:lblOffset val="100"/>
        <c:baseTimeUnit val="days"/>
        <c:majorUnit val="1"/>
        <c:minorUnit val="1"/>
      </c:dateAx>
    </c:plotArea>
    <c:legend>
      <c:legendPos val="l"/>
      <c:layout>
        <c:manualLayout>
          <c:xMode val="edge"/>
          <c:yMode val="edge"/>
          <c:x val="0.24170616113744106"/>
          <c:y val="0.9007117727305366"/>
          <c:w val="0.64287594382455815"/>
          <c:h val="6.179833903740759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538575</xdr:colOff>
      <xdr:row>12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161923</xdr:colOff>
      <xdr:row>0</xdr:row>
      <xdr:rowOff>47625</xdr:rowOff>
    </xdr:from>
    <xdr:to>
      <xdr:col>5</xdr:col>
      <xdr:colOff>743923</xdr:colOff>
      <xdr:row>12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0</xdr:row>
      <xdr:rowOff>90487</xdr:rowOff>
    </xdr:from>
    <xdr:to>
      <xdr:col>13</xdr:col>
      <xdr:colOff>43275</xdr:colOff>
      <xdr:row>12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19</xdr:col>
      <xdr:colOff>538575</xdr:colOff>
      <xdr:row>12</xdr:row>
      <xdr:rowOff>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</xdr:colOff>
      <xdr:row>0</xdr:row>
      <xdr:rowOff>161925</xdr:rowOff>
    </xdr:from>
    <xdr:to>
      <xdr:col>25</xdr:col>
      <xdr:colOff>538575</xdr:colOff>
      <xdr:row>12</xdr:row>
      <xdr:rowOff>161925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133350</xdr:rowOff>
    </xdr:from>
    <xdr:to>
      <xdr:col>5</xdr:col>
      <xdr:colOff>748124</xdr:colOff>
      <xdr:row>12</xdr:row>
      <xdr:rowOff>133350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510000</xdr:colOff>
      <xdr:row>12</xdr:row>
      <xdr:rowOff>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0</xdr:row>
      <xdr:rowOff>123824</xdr:rowOff>
    </xdr:from>
    <xdr:to>
      <xdr:col>5</xdr:col>
      <xdr:colOff>10500</xdr:colOff>
      <xdr:row>12</xdr:row>
      <xdr:rowOff>123824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123825</xdr:rowOff>
    </xdr:from>
    <xdr:to>
      <xdr:col>17</xdr:col>
      <xdr:colOff>420075</xdr:colOff>
      <xdr:row>12</xdr:row>
      <xdr:rowOff>123825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0</xdr:row>
      <xdr:rowOff>0</xdr:rowOff>
    </xdr:from>
    <xdr:to>
      <xdr:col>11</xdr:col>
      <xdr:colOff>248625</xdr:colOff>
      <xdr:row>12</xdr:row>
      <xdr:rowOff>104774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0</xdr:rowOff>
    </xdr:from>
    <xdr:to>
      <xdr:col>6</xdr:col>
      <xdr:colOff>0</xdr:colOff>
      <xdr:row>12</xdr:row>
      <xdr:rowOff>180974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342900</xdr:colOff>
      <xdr:row>13</xdr:row>
      <xdr:rowOff>114300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0</xdr:rowOff>
    </xdr:from>
    <xdr:to>
      <xdr:col>6</xdr:col>
      <xdr:colOff>0</xdr:colOff>
      <xdr:row>12</xdr:row>
      <xdr:rowOff>180974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342900</xdr:colOff>
      <xdr:row>13</xdr:row>
      <xdr:rowOff>114300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nsual/2015/Anual%202015-01/Gr&#225;ficos%20Cap%201%20Entorno%20econ&#243;m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 1"/>
      <sheetName val="Gráfico 2."/>
      <sheetName val="Gráfico 3."/>
      <sheetName val="Gráfico4."/>
      <sheetName val="Gráfico 5."/>
      <sheetName val="Gráfico 6."/>
      <sheetName val="Gráfico 7."/>
      <sheetName val="Gráfico 8."/>
      <sheetName val="Gráfico 9."/>
      <sheetName val="Gráfico 10."/>
      <sheetName val="Gráfico 11."/>
      <sheetName val="Gráfico 12."/>
      <sheetName val="Gráfico 13."/>
      <sheetName val="Gráfico 14."/>
      <sheetName val="Gráfico 15."/>
      <sheetName val="Gráfica 16."/>
      <sheetName val="Gráfica 17."/>
      <sheetName val="Gráfico 18"/>
      <sheetName val="Gráfico 19."/>
      <sheetName val="Gráfico 20."/>
      <sheetName val="Gráfico 21."/>
      <sheetName val="Gráfico 22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B14" t="str">
            <v>Activos BCE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G135"/>
  <sheetViews>
    <sheetView workbookViewId="0">
      <selection activeCell="F10" sqref="F10"/>
    </sheetView>
  </sheetViews>
  <sheetFormatPr baseColWidth="10" defaultRowHeight="14.4" x14ac:dyDescent="0.3"/>
  <cols>
    <col min="1" max="3" width="11.44140625" style="9"/>
    <col min="4" max="4" width="11" style="9" customWidth="1"/>
    <col min="5" max="6" width="11.44140625" style="9"/>
  </cols>
  <sheetData>
    <row r="14" spans="1:6" x14ac:dyDescent="0.3">
      <c r="A14" s="9" t="s">
        <v>2</v>
      </c>
      <c r="B14" s="9" t="s">
        <v>0</v>
      </c>
      <c r="E14" t="s">
        <v>5</v>
      </c>
      <c r="F14" t="s">
        <v>60</v>
      </c>
    </row>
    <row r="15" spans="1:6" x14ac:dyDescent="0.3">
      <c r="A15" s="9" t="s">
        <v>2</v>
      </c>
      <c r="E15" t="s">
        <v>5</v>
      </c>
      <c r="F15"/>
    </row>
    <row r="16" spans="1:6" x14ac:dyDescent="0.3">
      <c r="A16" s="9" t="s">
        <v>3</v>
      </c>
      <c r="B16" s="9" t="s">
        <v>4</v>
      </c>
      <c r="D16" s="9" t="s">
        <v>47</v>
      </c>
      <c r="E16" t="s">
        <v>3</v>
      </c>
      <c r="F16" t="s">
        <v>4</v>
      </c>
    </row>
    <row r="17" spans="1:6" x14ac:dyDescent="0.3">
      <c r="A17" s="10">
        <f>_xll.BDH($A$15,$B$16,"1/1/2007","","Dir=V","Dts=S","Sort=A","Quote=C","QtTyp=Y","Days=T","Per=cm","DtFmt=D","UseDPDF=Y","cols=2;rows=116")</f>
        <v>39113</v>
      </c>
      <c r="B17" s="9">
        <v>1148.1479999999999</v>
      </c>
      <c r="C17" s="10">
        <f t="shared" ref="C17:C48" si="0">A17</f>
        <v>39113</v>
      </c>
      <c r="E17" s="8" t="e">
        <f>_xll.BDH($D$15,$E$16,"1/1/2007","","Dir=V","Dts=S","Sort=A","Quote=C","QtTyp=Y","Days=T","Per=cm","DtFmt=D","UseDPDF=Y","cols=2;rows=97")</f>
        <v>#N/A</v>
      </c>
      <c r="F17"/>
    </row>
    <row r="18" spans="1:6" x14ac:dyDescent="0.3">
      <c r="A18" s="10">
        <v>39141</v>
      </c>
      <c r="B18" s="9">
        <v>1150.396</v>
      </c>
      <c r="C18" s="10">
        <f t="shared" si="0"/>
        <v>39141</v>
      </c>
      <c r="E18" s="8"/>
      <c r="F18"/>
    </row>
    <row r="19" spans="1:6" x14ac:dyDescent="0.3">
      <c r="A19" s="10">
        <v>39171</v>
      </c>
      <c r="B19" s="9">
        <v>1162.604</v>
      </c>
      <c r="C19" s="10">
        <f t="shared" si="0"/>
        <v>39171</v>
      </c>
      <c r="E19" s="8"/>
      <c r="F19"/>
    </row>
    <row r="20" spans="1:6" x14ac:dyDescent="0.3">
      <c r="A20" s="10">
        <v>39202</v>
      </c>
      <c r="B20" s="9">
        <v>1176.308</v>
      </c>
      <c r="C20" s="10">
        <f t="shared" si="0"/>
        <v>39202</v>
      </c>
      <c r="E20" s="8"/>
      <c r="F20"/>
    </row>
    <row r="21" spans="1:6" x14ac:dyDescent="0.3">
      <c r="A21" s="10">
        <v>39233</v>
      </c>
      <c r="B21" s="9">
        <v>1187.0519999999999</v>
      </c>
      <c r="C21" s="10">
        <f t="shared" si="0"/>
        <v>39233</v>
      </c>
      <c r="E21" s="8"/>
      <c r="F21"/>
    </row>
    <row r="22" spans="1:6" x14ac:dyDescent="0.3">
      <c r="A22" s="10">
        <v>39262</v>
      </c>
      <c r="B22" s="9">
        <v>1208.453</v>
      </c>
      <c r="C22" s="10">
        <f t="shared" si="0"/>
        <v>39262</v>
      </c>
      <c r="E22" s="8"/>
      <c r="F22"/>
    </row>
    <row r="23" spans="1:6" x14ac:dyDescent="0.3">
      <c r="A23" s="10">
        <v>39294</v>
      </c>
      <c r="B23" s="9">
        <v>1212.5840000000001</v>
      </c>
      <c r="C23" s="10">
        <f t="shared" si="0"/>
        <v>39294</v>
      </c>
      <c r="E23" s="8"/>
      <c r="F23"/>
    </row>
    <row r="24" spans="1:6" x14ac:dyDescent="0.3">
      <c r="A24" s="10">
        <v>39325</v>
      </c>
      <c r="B24" s="9">
        <v>1157.5340000000001</v>
      </c>
      <c r="C24" s="10">
        <f t="shared" si="0"/>
        <v>39325</v>
      </c>
      <c r="E24" s="8"/>
      <c r="F24"/>
    </row>
    <row r="25" spans="1:6" x14ac:dyDescent="0.3">
      <c r="A25" s="10">
        <v>39353</v>
      </c>
      <c r="B25" s="9">
        <v>1250.396</v>
      </c>
      <c r="C25" s="10">
        <f t="shared" si="0"/>
        <v>39353</v>
      </c>
      <c r="E25" s="8"/>
      <c r="F25"/>
    </row>
    <row r="26" spans="1:6" x14ac:dyDescent="0.3">
      <c r="A26" s="10">
        <v>39386</v>
      </c>
      <c r="B26" s="9">
        <v>1263.5039999999999</v>
      </c>
      <c r="C26" s="10">
        <f t="shared" si="0"/>
        <v>39386</v>
      </c>
      <c r="E26" s="8"/>
      <c r="F26"/>
    </row>
    <row r="27" spans="1:6" x14ac:dyDescent="0.3">
      <c r="A27" s="10">
        <v>39416</v>
      </c>
      <c r="B27" s="9">
        <v>1297.2660000000001</v>
      </c>
      <c r="C27" s="10">
        <f t="shared" si="0"/>
        <v>39416</v>
      </c>
      <c r="E27" s="8"/>
      <c r="F27"/>
    </row>
    <row r="28" spans="1:6" x14ac:dyDescent="0.3">
      <c r="A28" s="10">
        <v>39447</v>
      </c>
      <c r="B28" s="9">
        <v>1511.2439999999999</v>
      </c>
      <c r="C28" s="10">
        <f t="shared" si="0"/>
        <v>39447</v>
      </c>
      <c r="E28" s="8"/>
      <c r="F28"/>
    </row>
    <row r="29" spans="1:6" x14ac:dyDescent="0.3">
      <c r="A29" s="10">
        <v>39478</v>
      </c>
      <c r="B29" s="9">
        <v>1337.5419999999999</v>
      </c>
      <c r="C29" s="10">
        <f t="shared" si="0"/>
        <v>39478</v>
      </c>
      <c r="E29" s="8"/>
      <c r="F29"/>
    </row>
    <row r="30" spans="1:6" x14ac:dyDescent="0.3">
      <c r="A30" s="10">
        <v>39507</v>
      </c>
      <c r="B30" s="9">
        <v>1336.758</v>
      </c>
      <c r="C30" s="10">
        <f t="shared" si="0"/>
        <v>39507</v>
      </c>
      <c r="E30" s="8"/>
      <c r="F30"/>
    </row>
    <row r="31" spans="1:6" x14ac:dyDescent="0.3">
      <c r="A31" s="10">
        <v>39538</v>
      </c>
      <c r="B31" s="9">
        <v>1390.8040000000001</v>
      </c>
      <c r="C31" s="10">
        <f t="shared" si="0"/>
        <v>39538</v>
      </c>
      <c r="E31" s="8"/>
      <c r="F31"/>
    </row>
    <row r="32" spans="1:6" x14ac:dyDescent="0.3">
      <c r="A32" s="10">
        <v>39568</v>
      </c>
      <c r="B32" s="9">
        <v>1405.8589999999999</v>
      </c>
      <c r="C32" s="10">
        <f t="shared" si="0"/>
        <v>39568</v>
      </c>
      <c r="E32" s="8"/>
      <c r="F32"/>
    </row>
    <row r="33" spans="1:6" x14ac:dyDescent="0.3">
      <c r="A33" s="10">
        <v>39598</v>
      </c>
      <c r="B33" s="9">
        <v>1423.2449999999999</v>
      </c>
      <c r="C33" s="10">
        <f t="shared" si="0"/>
        <v>39598</v>
      </c>
      <c r="E33" s="8"/>
      <c r="F33"/>
    </row>
    <row r="34" spans="1:6" x14ac:dyDescent="0.3">
      <c r="A34" s="10">
        <v>39629</v>
      </c>
      <c r="B34" s="9">
        <v>1462.71</v>
      </c>
      <c r="C34" s="10">
        <f t="shared" si="0"/>
        <v>39629</v>
      </c>
      <c r="E34" s="8"/>
      <c r="F34"/>
    </row>
    <row r="35" spans="1:6" x14ac:dyDescent="0.3">
      <c r="A35" s="10">
        <v>39660</v>
      </c>
      <c r="B35" s="9">
        <v>1450.8989999999999</v>
      </c>
      <c r="C35" s="10">
        <f t="shared" si="0"/>
        <v>39660</v>
      </c>
      <c r="E35" s="8"/>
      <c r="F35"/>
    </row>
    <row r="36" spans="1:6" x14ac:dyDescent="0.3">
      <c r="A36" s="10">
        <v>39689</v>
      </c>
      <c r="B36" s="9">
        <v>1449.1389999999999</v>
      </c>
      <c r="C36" s="10">
        <f t="shared" si="0"/>
        <v>39689</v>
      </c>
      <c r="E36" s="8"/>
      <c r="F36"/>
    </row>
    <row r="37" spans="1:6" x14ac:dyDescent="0.3">
      <c r="A37" s="10">
        <v>39721</v>
      </c>
      <c r="B37" s="9">
        <v>1518.548</v>
      </c>
      <c r="C37" s="10">
        <f t="shared" si="0"/>
        <v>39721</v>
      </c>
      <c r="E37" s="8"/>
      <c r="F37"/>
    </row>
    <row r="38" spans="1:6" x14ac:dyDescent="0.3">
      <c r="A38" s="10">
        <v>39752</v>
      </c>
      <c r="B38" s="9">
        <v>2031.4469999999999</v>
      </c>
      <c r="C38" s="10">
        <f t="shared" si="0"/>
        <v>39752</v>
      </c>
      <c r="E38" s="8"/>
      <c r="F38"/>
    </row>
    <row r="39" spans="1:6" x14ac:dyDescent="0.3">
      <c r="A39" s="10">
        <v>39780</v>
      </c>
      <c r="B39" s="9">
        <v>1979.0509999999999</v>
      </c>
      <c r="C39" s="10">
        <f t="shared" si="0"/>
        <v>39780</v>
      </c>
      <c r="E39" s="8"/>
      <c r="F39"/>
    </row>
    <row r="40" spans="1:6" x14ac:dyDescent="0.3">
      <c r="A40" s="10">
        <v>39813</v>
      </c>
      <c r="B40" s="9">
        <v>2043.4649999999999</v>
      </c>
      <c r="C40" s="10">
        <f t="shared" si="0"/>
        <v>39813</v>
      </c>
      <c r="E40" s="8"/>
      <c r="F40"/>
    </row>
    <row r="41" spans="1:6" x14ac:dyDescent="0.3">
      <c r="A41" s="10">
        <v>39843</v>
      </c>
      <c r="B41" s="9">
        <v>1906.979</v>
      </c>
      <c r="C41" s="10">
        <f t="shared" si="0"/>
        <v>39843</v>
      </c>
      <c r="E41" s="8"/>
      <c r="F41"/>
    </row>
    <row r="42" spans="1:6" x14ac:dyDescent="0.3">
      <c r="A42" s="10">
        <v>39871</v>
      </c>
      <c r="B42" s="9">
        <v>1820.268</v>
      </c>
      <c r="C42" s="10">
        <f t="shared" si="0"/>
        <v>39871</v>
      </c>
      <c r="E42" s="8"/>
      <c r="F42"/>
    </row>
    <row r="43" spans="1:6" x14ac:dyDescent="0.3">
      <c r="A43" s="10">
        <v>39903</v>
      </c>
      <c r="B43" s="9">
        <v>1803.0830000000001</v>
      </c>
      <c r="C43" s="10">
        <f t="shared" si="0"/>
        <v>39903</v>
      </c>
      <c r="E43" s="8"/>
      <c r="F43"/>
    </row>
    <row r="44" spans="1:6" x14ac:dyDescent="0.3">
      <c r="A44" s="10">
        <v>39933</v>
      </c>
      <c r="B44" s="9">
        <v>1823.963</v>
      </c>
      <c r="C44" s="10">
        <f t="shared" si="0"/>
        <v>39933</v>
      </c>
      <c r="E44" s="8"/>
      <c r="F44"/>
    </row>
    <row r="45" spans="1:6" x14ac:dyDescent="0.3">
      <c r="A45" s="10">
        <v>39962</v>
      </c>
      <c r="B45" s="9">
        <v>1799.61</v>
      </c>
      <c r="C45" s="10">
        <f t="shared" si="0"/>
        <v>39962</v>
      </c>
      <c r="E45" s="8"/>
      <c r="F45"/>
    </row>
    <row r="46" spans="1:6" x14ac:dyDescent="0.3">
      <c r="A46" s="10">
        <v>39994</v>
      </c>
      <c r="B46" s="9">
        <v>1997.319</v>
      </c>
      <c r="C46" s="10">
        <f t="shared" si="0"/>
        <v>39994</v>
      </c>
      <c r="E46" s="8"/>
      <c r="F46"/>
    </row>
    <row r="47" spans="1:6" x14ac:dyDescent="0.3">
      <c r="A47" s="10">
        <v>40025</v>
      </c>
      <c r="B47" s="9">
        <v>1854.0930000000001</v>
      </c>
      <c r="C47" s="10">
        <f t="shared" si="0"/>
        <v>40025</v>
      </c>
      <c r="E47" s="8"/>
      <c r="F47"/>
    </row>
    <row r="48" spans="1:6" x14ac:dyDescent="0.3">
      <c r="A48" s="10">
        <v>40056</v>
      </c>
      <c r="B48" s="9">
        <v>1821.3710000000001</v>
      </c>
      <c r="C48" s="10">
        <f t="shared" si="0"/>
        <v>40056</v>
      </c>
      <c r="E48" s="8"/>
      <c r="F48"/>
    </row>
    <row r="49" spans="1:6" x14ac:dyDescent="0.3">
      <c r="A49" s="10">
        <v>40086</v>
      </c>
      <c r="B49" s="9">
        <v>1790.242</v>
      </c>
      <c r="C49" s="10">
        <f t="shared" ref="C49:C80" si="1">A49</f>
        <v>40086</v>
      </c>
      <c r="E49" s="8"/>
      <c r="F49"/>
    </row>
    <row r="50" spans="1:6" x14ac:dyDescent="0.3">
      <c r="A50" s="10">
        <v>40116</v>
      </c>
      <c r="B50" s="9">
        <v>1779</v>
      </c>
      <c r="C50" s="10">
        <f t="shared" si="1"/>
        <v>40116</v>
      </c>
      <c r="E50" s="8"/>
      <c r="F50"/>
    </row>
    <row r="51" spans="1:6" x14ac:dyDescent="0.3">
      <c r="A51" s="10">
        <v>40147</v>
      </c>
      <c r="B51" s="9">
        <v>1759.1859999999999</v>
      </c>
      <c r="C51" s="10">
        <f t="shared" si="1"/>
        <v>40147</v>
      </c>
      <c r="E51" s="8"/>
      <c r="F51"/>
    </row>
    <row r="52" spans="1:6" x14ac:dyDescent="0.3">
      <c r="A52" s="10">
        <v>40178</v>
      </c>
      <c r="B52" s="9">
        <v>1852.463</v>
      </c>
      <c r="C52" s="10">
        <f t="shared" si="1"/>
        <v>40178</v>
      </c>
      <c r="E52" s="8"/>
      <c r="F52"/>
    </row>
    <row r="53" spans="1:6" x14ac:dyDescent="0.3">
      <c r="A53" s="10">
        <v>40207</v>
      </c>
      <c r="B53" s="9">
        <v>1877.655</v>
      </c>
      <c r="C53" s="10">
        <f t="shared" si="1"/>
        <v>40207</v>
      </c>
      <c r="E53" s="8"/>
      <c r="F53"/>
    </row>
    <row r="54" spans="1:6" x14ac:dyDescent="0.3">
      <c r="A54" s="10">
        <v>40235</v>
      </c>
      <c r="B54" s="9">
        <v>1889.0170000000001</v>
      </c>
      <c r="C54" s="10">
        <f t="shared" si="1"/>
        <v>40235</v>
      </c>
      <c r="E54" s="8"/>
      <c r="F54"/>
    </row>
    <row r="55" spans="1:6" x14ac:dyDescent="0.3">
      <c r="A55" s="10">
        <v>40268</v>
      </c>
      <c r="B55" s="9">
        <v>1894.8979999999999</v>
      </c>
      <c r="C55" s="10">
        <f t="shared" si="1"/>
        <v>40268</v>
      </c>
      <c r="E55" s="8"/>
      <c r="F55"/>
    </row>
    <row r="56" spans="1:6" x14ac:dyDescent="0.3">
      <c r="A56" s="10">
        <v>40298</v>
      </c>
      <c r="B56" s="9">
        <v>1956.819</v>
      </c>
      <c r="C56" s="10">
        <f t="shared" si="1"/>
        <v>40298</v>
      </c>
      <c r="E56" s="8"/>
      <c r="F56"/>
    </row>
    <row r="57" spans="1:6" x14ac:dyDescent="0.3">
      <c r="A57" s="10">
        <v>40329</v>
      </c>
      <c r="B57" s="9">
        <v>2088.4499999999998</v>
      </c>
      <c r="C57" s="10">
        <f t="shared" si="1"/>
        <v>40329</v>
      </c>
      <c r="E57" s="8"/>
      <c r="F57"/>
    </row>
    <row r="58" spans="1:6" x14ac:dyDescent="0.3">
      <c r="A58" s="10">
        <v>40359</v>
      </c>
      <c r="B58" s="9">
        <v>2154.2449999999999</v>
      </c>
      <c r="C58" s="10">
        <f t="shared" si="1"/>
        <v>40359</v>
      </c>
      <c r="E58" s="8"/>
      <c r="F58"/>
    </row>
    <row r="59" spans="1:6" x14ac:dyDescent="0.3">
      <c r="A59" s="10">
        <v>40389</v>
      </c>
      <c r="B59" s="9">
        <v>2001.66</v>
      </c>
      <c r="C59" s="10">
        <f t="shared" si="1"/>
        <v>40389</v>
      </c>
      <c r="E59" s="8"/>
      <c r="F59"/>
    </row>
    <row r="60" spans="1:6" x14ac:dyDescent="0.3">
      <c r="A60" s="10">
        <v>40421</v>
      </c>
      <c r="B60" s="9">
        <v>1957.9259999999999</v>
      </c>
      <c r="C60" s="10">
        <f t="shared" si="1"/>
        <v>40421</v>
      </c>
      <c r="E60" s="8"/>
      <c r="F60"/>
    </row>
    <row r="61" spans="1:6" x14ac:dyDescent="0.3">
      <c r="A61" s="10">
        <v>40451</v>
      </c>
      <c r="B61" s="9">
        <v>1971.356</v>
      </c>
      <c r="C61" s="10">
        <f t="shared" si="1"/>
        <v>40451</v>
      </c>
      <c r="E61" s="8"/>
      <c r="F61"/>
    </row>
    <row r="62" spans="1:6" x14ac:dyDescent="0.3">
      <c r="A62" s="10">
        <v>40480</v>
      </c>
      <c r="B62" s="9">
        <v>1895.6790000000001</v>
      </c>
      <c r="C62" s="10">
        <f t="shared" si="1"/>
        <v>40480</v>
      </c>
      <c r="E62" s="8"/>
      <c r="F62"/>
    </row>
    <row r="63" spans="1:6" x14ac:dyDescent="0.3">
      <c r="A63" s="10">
        <v>40512</v>
      </c>
      <c r="B63" s="9">
        <v>1915.961</v>
      </c>
      <c r="C63" s="10">
        <f t="shared" si="1"/>
        <v>40512</v>
      </c>
      <c r="E63" s="8"/>
      <c r="F63"/>
    </row>
    <row r="64" spans="1:6" x14ac:dyDescent="0.3">
      <c r="A64" s="10">
        <v>40543</v>
      </c>
      <c r="B64" s="9">
        <v>2004.432</v>
      </c>
      <c r="C64" s="10">
        <f t="shared" si="1"/>
        <v>40543</v>
      </c>
      <c r="E64" s="8"/>
      <c r="F64"/>
    </row>
    <row r="65" spans="1:6" x14ac:dyDescent="0.3">
      <c r="A65" s="10">
        <v>40574</v>
      </c>
      <c r="B65" s="9">
        <v>1965.568</v>
      </c>
      <c r="C65" s="10">
        <f t="shared" si="1"/>
        <v>40574</v>
      </c>
      <c r="E65" s="8"/>
      <c r="F65"/>
    </row>
    <row r="66" spans="1:6" x14ac:dyDescent="0.3">
      <c r="A66" s="10">
        <v>40602</v>
      </c>
      <c r="B66" s="9">
        <v>1952.278</v>
      </c>
      <c r="C66" s="10">
        <f t="shared" si="1"/>
        <v>40602</v>
      </c>
      <c r="E66" s="8"/>
      <c r="F66"/>
    </row>
    <row r="67" spans="1:6" x14ac:dyDescent="0.3">
      <c r="A67" s="10">
        <v>40633</v>
      </c>
      <c r="B67" s="9">
        <v>1928.0550000000001</v>
      </c>
      <c r="C67" s="10">
        <f t="shared" si="1"/>
        <v>40633</v>
      </c>
      <c r="E67" s="8"/>
      <c r="F67"/>
    </row>
    <row r="68" spans="1:6" x14ac:dyDescent="0.3">
      <c r="A68" s="10">
        <v>40662</v>
      </c>
      <c r="B68" s="9">
        <v>1894.1010000000001</v>
      </c>
      <c r="C68" s="10">
        <f t="shared" si="1"/>
        <v>40662</v>
      </c>
      <c r="E68" s="8"/>
      <c r="F68"/>
    </row>
    <row r="69" spans="1:6" x14ac:dyDescent="0.3">
      <c r="A69" s="10">
        <v>40694</v>
      </c>
      <c r="B69" s="9">
        <v>1900.61</v>
      </c>
      <c r="C69" s="10">
        <f t="shared" si="1"/>
        <v>40694</v>
      </c>
      <c r="E69" s="8"/>
      <c r="F69"/>
    </row>
    <row r="70" spans="1:6" x14ac:dyDescent="0.3">
      <c r="A70" s="10">
        <v>40724</v>
      </c>
      <c r="B70" s="9">
        <v>1972.174</v>
      </c>
      <c r="C70" s="10">
        <f t="shared" si="1"/>
        <v>40724</v>
      </c>
      <c r="E70" s="8"/>
      <c r="F70"/>
    </row>
    <row r="71" spans="1:6" x14ac:dyDescent="0.3">
      <c r="A71" s="10">
        <v>40753</v>
      </c>
      <c r="B71" s="9">
        <v>2000.471</v>
      </c>
      <c r="C71" s="10">
        <f t="shared" si="1"/>
        <v>40753</v>
      </c>
      <c r="E71" s="8"/>
      <c r="F71"/>
    </row>
    <row r="72" spans="1:6" x14ac:dyDescent="0.3">
      <c r="A72" s="10">
        <v>40786</v>
      </c>
      <c r="B72" s="9">
        <v>2071.6329999999998</v>
      </c>
      <c r="C72" s="10">
        <f t="shared" si="1"/>
        <v>40786</v>
      </c>
      <c r="E72" s="8"/>
      <c r="F72"/>
    </row>
    <row r="73" spans="1:6" x14ac:dyDescent="0.3">
      <c r="A73" s="10">
        <v>40816</v>
      </c>
      <c r="B73" s="9">
        <v>2288.5709999999999</v>
      </c>
      <c r="C73" s="10">
        <f t="shared" si="1"/>
        <v>40816</v>
      </c>
      <c r="E73" s="8"/>
      <c r="F73"/>
    </row>
    <row r="74" spans="1:6" x14ac:dyDescent="0.3">
      <c r="A74" s="10">
        <v>40847</v>
      </c>
      <c r="B74" s="9">
        <v>2333.373</v>
      </c>
      <c r="C74" s="10">
        <f t="shared" si="1"/>
        <v>40847</v>
      </c>
      <c r="E74" s="8"/>
      <c r="F74"/>
    </row>
    <row r="75" spans="1:6" x14ac:dyDescent="0.3">
      <c r="A75" s="10">
        <v>40877</v>
      </c>
      <c r="B75" s="9">
        <v>2419.5479999999998</v>
      </c>
      <c r="C75" s="10">
        <f t="shared" si="1"/>
        <v>40877</v>
      </c>
      <c r="E75" s="8"/>
      <c r="F75"/>
    </row>
    <row r="76" spans="1:6" x14ac:dyDescent="0.3">
      <c r="A76" s="10">
        <v>40907</v>
      </c>
      <c r="B76" s="9">
        <v>2735.6280000000002</v>
      </c>
      <c r="C76" s="10">
        <f t="shared" si="1"/>
        <v>40907</v>
      </c>
      <c r="E76" s="8"/>
      <c r="F76"/>
    </row>
    <row r="77" spans="1:6" x14ac:dyDescent="0.3">
      <c r="A77" s="10">
        <v>40939</v>
      </c>
      <c r="B77" s="9">
        <v>2682.576</v>
      </c>
      <c r="C77" s="10">
        <f t="shared" si="1"/>
        <v>40939</v>
      </c>
      <c r="E77" s="8"/>
      <c r="F77"/>
    </row>
    <row r="78" spans="1:6" x14ac:dyDescent="0.3">
      <c r="A78" s="10">
        <v>40968</v>
      </c>
      <c r="B78" s="9">
        <v>2692.598</v>
      </c>
      <c r="C78" s="10">
        <f t="shared" si="1"/>
        <v>40968</v>
      </c>
      <c r="E78" s="8"/>
      <c r="F78"/>
    </row>
    <row r="79" spans="1:6" x14ac:dyDescent="0.3">
      <c r="A79" s="10">
        <v>40998</v>
      </c>
      <c r="B79" s="9">
        <v>2964.4270000000001</v>
      </c>
      <c r="C79" s="10">
        <f t="shared" si="1"/>
        <v>40998</v>
      </c>
      <c r="E79" s="8"/>
      <c r="F79"/>
    </row>
    <row r="80" spans="1:6" x14ac:dyDescent="0.3">
      <c r="A80" s="10">
        <v>41029</v>
      </c>
      <c r="B80" s="9">
        <v>2962.1030000000001</v>
      </c>
      <c r="C80" s="10">
        <f t="shared" si="1"/>
        <v>41029</v>
      </c>
      <c r="E80" s="8"/>
      <c r="F80"/>
    </row>
    <row r="81" spans="1:6" x14ac:dyDescent="0.3">
      <c r="A81" s="10">
        <v>41060</v>
      </c>
      <c r="B81" s="9">
        <v>2980.31</v>
      </c>
      <c r="C81" s="10">
        <f t="shared" ref="C81:C109" si="2">A81</f>
        <v>41060</v>
      </c>
      <c r="E81" s="8"/>
      <c r="F81"/>
    </row>
    <row r="82" spans="1:6" x14ac:dyDescent="0.3">
      <c r="A82" s="10">
        <v>41089</v>
      </c>
      <c r="B82" s="9">
        <v>3102.2269999999999</v>
      </c>
      <c r="C82" s="10">
        <f t="shared" si="2"/>
        <v>41089</v>
      </c>
      <c r="E82" s="8"/>
      <c r="F82"/>
    </row>
    <row r="83" spans="1:6" x14ac:dyDescent="0.3">
      <c r="A83" s="10">
        <v>41121</v>
      </c>
      <c r="B83" s="9">
        <v>3094.1439999999998</v>
      </c>
      <c r="C83" s="10">
        <f t="shared" si="2"/>
        <v>41121</v>
      </c>
      <c r="E83" s="8"/>
      <c r="F83"/>
    </row>
    <row r="84" spans="1:6" x14ac:dyDescent="0.3">
      <c r="A84" s="10">
        <v>41152</v>
      </c>
      <c r="B84" s="9">
        <v>3084.7689999999998</v>
      </c>
      <c r="C84" s="10">
        <f t="shared" si="2"/>
        <v>41152</v>
      </c>
      <c r="E84" s="8"/>
      <c r="F84"/>
    </row>
    <row r="85" spans="1:6" x14ac:dyDescent="0.3">
      <c r="A85" s="10">
        <v>41180</v>
      </c>
      <c r="B85" s="9">
        <v>3082.4319999999998</v>
      </c>
      <c r="C85" s="10">
        <f t="shared" si="2"/>
        <v>41180</v>
      </c>
      <c r="E85" s="8"/>
      <c r="F85"/>
    </row>
    <row r="86" spans="1:6" x14ac:dyDescent="0.3">
      <c r="A86" s="10">
        <v>41213</v>
      </c>
      <c r="B86" s="9">
        <v>3046.5430000000001</v>
      </c>
      <c r="C86" s="10">
        <f t="shared" si="2"/>
        <v>41213</v>
      </c>
      <c r="E86" s="8"/>
      <c r="F86"/>
    </row>
    <row r="87" spans="1:6" x14ac:dyDescent="0.3">
      <c r="A87" s="10">
        <v>41243</v>
      </c>
      <c r="B87" s="9">
        <v>3033.2939999999999</v>
      </c>
      <c r="C87" s="10">
        <f t="shared" si="2"/>
        <v>41243</v>
      </c>
      <c r="E87" s="8"/>
      <c r="F87"/>
    </row>
    <row r="88" spans="1:6" x14ac:dyDescent="0.3">
      <c r="A88" s="10">
        <v>41274</v>
      </c>
      <c r="B88" s="9">
        <v>3018.1979999999999</v>
      </c>
      <c r="C88" s="10">
        <f t="shared" si="2"/>
        <v>41274</v>
      </c>
      <c r="E88" s="8"/>
      <c r="F88"/>
    </row>
    <row r="89" spans="1:6" x14ac:dyDescent="0.3">
      <c r="A89" s="10">
        <v>41305</v>
      </c>
      <c r="B89" s="9">
        <v>2928.7809999999999</v>
      </c>
      <c r="C89" s="10">
        <f t="shared" si="2"/>
        <v>41305</v>
      </c>
      <c r="E89" s="8"/>
      <c r="F89"/>
    </row>
    <row r="90" spans="1:6" x14ac:dyDescent="0.3">
      <c r="A90" s="10">
        <v>41333</v>
      </c>
      <c r="B90" s="9">
        <v>2748.8229999999999</v>
      </c>
      <c r="C90" s="10">
        <f t="shared" si="2"/>
        <v>41333</v>
      </c>
      <c r="E90" s="8"/>
      <c r="F90"/>
    </row>
    <row r="91" spans="1:6" x14ac:dyDescent="0.3">
      <c r="A91" s="10">
        <v>41362</v>
      </c>
      <c r="B91" s="9">
        <v>2648.1260000000002</v>
      </c>
      <c r="C91" s="10">
        <f t="shared" si="2"/>
        <v>41362</v>
      </c>
      <c r="E91" s="8"/>
      <c r="F91"/>
    </row>
    <row r="92" spans="1:6" x14ac:dyDescent="0.3">
      <c r="A92" s="10">
        <v>41394</v>
      </c>
      <c r="B92" s="9">
        <v>2611.252</v>
      </c>
      <c r="C92" s="10">
        <f t="shared" si="2"/>
        <v>41394</v>
      </c>
      <c r="E92" s="8"/>
      <c r="F92"/>
    </row>
    <row r="93" spans="1:6" x14ac:dyDescent="0.3">
      <c r="A93" s="10">
        <v>41425</v>
      </c>
      <c r="B93" s="9">
        <v>2549.4490000000001</v>
      </c>
      <c r="C93" s="10">
        <f t="shared" si="2"/>
        <v>41425</v>
      </c>
      <c r="E93" s="8"/>
      <c r="F93"/>
    </row>
    <row r="94" spans="1:6" x14ac:dyDescent="0.3">
      <c r="A94" s="10">
        <v>41453</v>
      </c>
      <c r="B94" s="9">
        <v>2430.4229999999998</v>
      </c>
      <c r="C94" s="10">
        <f t="shared" si="2"/>
        <v>41453</v>
      </c>
      <c r="E94" s="8"/>
      <c r="F94"/>
    </row>
    <row r="95" spans="1:6" x14ac:dyDescent="0.3">
      <c r="A95" s="10">
        <v>41486</v>
      </c>
      <c r="B95" s="9">
        <v>2396.181</v>
      </c>
      <c r="C95" s="10">
        <f t="shared" si="2"/>
        <v>41486</v>
      </c>
      <c r="E95" s="8"/>
      <c r="F95"/>
    </row>
    <row r="96" spans="1:6" x14ac:dyDescent="0.3">
      <c r="A96" s="10">
        <v>41516</v>
      </c>
      <c r="B96" s="9">
        <v>2360.6390000000001</v>
      </c>
      <c r="C96" s="10">
        <f t="shared" si="2"/>
        <v>41516</v>
      </c>
      <c r="E96" s="8"/>
      <c r="F96"/>
    </row>
    <row r="97" spans="1:6" x14ac:dyDescent="0.3">
      <c r="A97" s="10">
        <v>41547</v>
      </c>
      <c r="B97" s="9">
        <v>2338.0439999999999</v>
      </c>
      <c r="C97" s="10">
        <f t="shared" si="2"/>
        <v>41547</v>
      </c>
      <c r="E97" s="8"/>
      <c r="F97"/>
    </row>
    <row r="98" spans="1:6" x14ac:dyDescent="0.3">
      <c r="A98" s="10">
        <v>41578</v>
      </c>
      <c r="B98" s="9">
        <v>2318.7440000000001</v>
      </c>
      <c r="C98" s="10">
        <f t="shared" si="2"/>
        <v>41578</v>
      </c>
      <c r="E98" s="8"/>
      <c r="F98"/>
    </row>
    <row r="99" spans="1:6" x14ac:dyDescent="0.3">
      <c r="A99" s="10">
        <v>41607</v>
      </c>
      <c r="B99" s="9">
        <v>2290.9560000000001</v>
      </c>
      <c r="C99" s="10">
        <f t="shared" si="2"/>
        <v>41607</v>
      </c>
      <c r="E99" s="8"/>
      <c r="F99"/>
    </row>
    <row r="100" spans="1:6" x14ac:dyDescent="0.3">
      <c r="A100" s="10">
        <v>41639</v>
      </c>
      <c r="B100" s="9">
        <v>2285.3989999999999</v>
      </c>
      <c r="C100" s="10">
        <f t="shared" si="2"/>
        <v>41639</v>
      </c>
      <c r="E100" s="8"/>
      <c r="F100"/>
    </row>
    <row r="101" spans="1:6" x14ac:dyDescent="0.3">
      <c r="A101" s="10">
        <v>41670</v>
      </c>
      <c r="B101" s="9">
        <v>2217.0610000000001</v>
      </c>
      <c r="C101" s="10">
        <f t="shared" si="2"/>
        <v>41670</v>
      </c>
      <c r="E101" s="8"/>
      <c r="F101"/>
    </row>
    <row r="102" spans="1:6" x14ac:dyDescent="0.3">
      <c r="A102" s="10">
        <v>41698</v>
      </c>
      <c r="B102" s="9">
        <v>2181.0790000000002</v>
      </c>
      <c r="C102" s="10">
        <f t="shared" si="2"/>
        <v>41698</v>
      </c>
      <c r="E102" s="8"/>
      <c r="F102"/>
    </row>
    <row r="103" spans="1:6" x14ac:dyDescent="0.3">
      <c r="A103" s="10">
        <v>41729</v>
      </c>
      <c r="B103" s="9">
        <v>2152.1030000000001</v>
      </c>
      <c r="C103" s="10">
        <f t="shared" si="2"/>
        <v>41729</v>
      </c>
      <c r="E103" s="8"/>
      <c r="F103"/>
    </row>
    <row r="104" spans="1:6" x14ac:dyDescent="0.3">
      <c r="A104" s="10">
        <v>41759</v>
      </c>
      <c r="B104" s="9">
        <v>2169.0610000000001</v>
      </c>
      <c r="C104" s="10">
        <f t="shared" si="2"/>
        <v>41759</v>
      </c>
      <c r="E104" s="8"/>
      <c r="F104"/>
    </row>
    <row r="105" spans="1:6" x14ac:dyDescent="0.3">
      <c r="A105" s="10">
        <v>41789</v>
      </c>
      <c r="B105" s="9">
        <v>2197.0949999999998</v>
      </c>
      <c r="C105" s="10">
        <f t="shared" si="2"/>
        <v>41789</v>
      </c>
      <c r="E105" s="8"/>
      <c r="F105"/>
    </row>
    <row r="106" spans="1:6" x14ac:dyDescent="0.3">
      <c r="A106" s="10">
        <v>41820</v>
      </c>
      <c r="B106" s="9">
        <v>2088.0990000000002</v>
      </c>
      <c r="C106" s="10">
        <f t="shared" si="2"/>
        <v>41820</v>
      </c>
      <c r="E106" s="8"/>
      <c r="F106"/>
    </row>
    <row r="107" spans="1:6" x14ac:dyDescent="0.3">
      <c r="A107" s="10">
        <v>41851</v>
      </c>
      <c r="B107" s="9">
        <v>2044.3119999999999</v>
      </c>
      <c r="C107" s="10">
        <f t="shared" si="2"/>
        <v>41851</v>
      </c>
      <c r="E107" s="8"/>
      <c r="F107"/>
    </row>
    <row r="108" spans="1:6" x14ac:dyDescent="0.3">
      <c r="A108" s="10">
        <v>41880</v>
      </c>
      <c r="B108" s="9">
        <v>2038.7159999999999</v>
      </c>
      <c r="C108" s="10">
        <f t="shared" si="2"/>
        <v>41880</v>
      </c>
      <c r="E108" s="8"/>
      <c r="F108"/>
    </row>
    <row r="109" spans="1:6" x14ac:dyDescent="0.3">
      <c r="A109" s="10">
        <v>41912</v>
      </c>
      <c r="B109" s="9">
        <v>2038.2349999999999</v>
      </c>
      <c r="C109" s="10">
        <f t="shared" si="2"/>
        <v>41912</v>
      </c>
      <c r="E109" s="8"/>
      <c r="F109"/>
    </row>
    <row r="110" spans="1:6" x14ac:dyDescent="0.3">
      <c r="A110" s="10">
        <v>41943</v>
      </c>
      <c r="B110" s="9">
        <v>2052.0700000000002</v>
      </c>
      <c r="C110" s="10">
        <v>41943</v>
      </c>
      <c r="E110" s="8"/>
      <c r="F110"/>
    </row>
    <row r="111" spans="1:6" x14ac:dyDescent="0.3">
      <c r="A111" s="10">
        <v>41971</v>
      </c>
      <c r="B111" s="9">
        <v>2053.8919999999998</v>
      </c>
      <c r="C111" s="10">
        <v>41973</v>
      </c>
      <c r="E111" s="8"/>
      <c r="F111"/>
    </row>
    <row r="112" spans="1:6" x14ac:dyDescent="0.3">
      <c r="A112" s="10">
        <v>42004</v>
      </c>
      <c r="B112" s="9">
        <v>2150.2469999999998</v>
      </c>
      <c r="C112" s="10">
        <v>42004</v>
      </c>
      <c r="E112" s="8"/>
      <c r="F112"/>
    </row>
    <row r="113" spans="1:7" x14ac:dyDescent="0.3">
      <c r="A113" s="10">
        <v>42034</v>
      </c>
      <c r="B113" s="9">
        <v>2181.9540000000002</v>
      </c>
      <c r="C113" s="10">
        <v>42035</v>
      </c>
      <c r="D113" s="9">
        <f>B113-B112</f>
        <v>31.707000000000335</v>
      </c>
      <c r="E113" s="8"/>
      <c r="F113"/>
    </row>
    <row r="114" spans="1:7" x14ac:dyDescent="0.3">
      <c r="A114" s="10">
        <v>42062</v>
      </c>
      <c r="B114" s="9">
        <v>2155.8359999999998</v>
      </c>
      <c r="C114" s="10">
        <v>42063</v>
      </c>
      <c r="D114" s="9">
        <f>B113+30</f>
        <v>2211.9540000000002</v>
      </c>
      <c r="G114">
        <v>0.05</v>
      </c>
    </row>
    <row r="115" spans="1:7" x14ac:dyDescent="0.3">
      <c r="A115" s="10">
        <v>42094</v>
      </c>
      <c r="B115" s="9">
        <v>2250.8009999999999</v>
      </c>
      <c r="C115" s="10">
        <v>42094</v>
      </c>
      <c r="D115" s="9">
        <f t="shared" ref="D115:D134" si="3">D114+60</f>
        <v>2271.9540000000002</v>
      </c>
      <c r="G115">
        <v>0.05</v>
      </c>
    </row>
    <row r="116" spans="1:7" x14ac:dyDescent="0.3">
      <c r="A116" s="10">
        <v>42124</v>
      </c>
      <c r="B116" s="9">
        <v>2360.79</v>
      </c>
      <c r="C116" s="10">
        <v>42124</v>
      </c>
      <c r="D116" s="9">
        <f t="shared" si="3"/>
        <v>2331.9540000000002</v>
      </c>
      <c r="G116">
        <v>0.05</v>
      </c>
    </row>
    <row r="117" spans="1:7" x14ac:dyDescent="0.3">
      <c r="A117" s="10">
        <v>42153</v>
      </c>
      <c r="B117" s="9">
        <v>2416.6660000000002</v>
      </c>
      <c r="C117" s="10">
        <v>42155</v>
      </c>
      <c r="D117" s="9">
        <f t="shared" si="3"/>
        <v>2391.9540000000002</v>
      </c>
      <c r="G117">
        <v>0.05</v>
      </c>
    </row>
    <row r="118" spans="1:7" x14ac:dyDescent="0.3">
      <c r="A118" s="10">
        <v>42185</v>
      </c>
      <c r="B118" s="9">
        <v>2539.5439999999999</v>
      </c>
      <c r="C118" s="10">
        <v>42185</v>
      </c>
      <c r="D118" s="9">
        <f t="shared" si="3"/>
        <v>2451.9540000000002</v>
      </c>
      <c r="G118">
        <v>0.05</v>
      </c>
    </row>
    <row r="119" spans="1:7" x14ac:dyDescent="0.3">
      <c r="A119" s="10">
        <v>42216</v>
      </c>
      <c r="B119" s="9">
        <v>2536.5920000000001</v>
      </c>
      <c r="C119" s="10">
        <v>42216</v>
      </c>
      <c r="D119" s="9">
        <f t="shared" si="3"/>
        <v>2511.9540000000002</v>
      </c>
      <c r="G119">
        <v>0.05</v>
      </c>
    </row>
    <row r="120" spans="1:7" x14ac:dyDescent="0.3">
      <c r="A120" s="10">
        <v>42247</v>
      </c>
      <c r="B120" s="9">
        <v>2558.7800000000002</v>
      </c>
      <c r="C120" s="10">
        <v>42247</v>
      </c>
      <c r="D120" s="9">
        <f t="shared" si="3"/>
        <v>2571.9540000000002</v>
      </c>
      <c r="G120">
        <v>0.05</v>
      </c>
    </row>
    <row r="121" spans="1:7" x14ac:dyDescent="0.3">
      <c r="A121" s="10">
        <v>42277</v>
      </c>
      <c r="B121" s="9">
        <v>2620.6309999999999</v>
      </c>
      <c r="C121" s="10">
        <v>42277</v>
      </c>
      <c r="D121" s="9">
        <f t="shared" si="3"/>
        <v>2631.9540000000002</v>
      </c>
      <c r="G121">
        <v>0.05</v>
      </c>
    </row>
    <row r="122" spans="1:7" x14ac:dyDescent="0.3">
      <c r="A122" s="10">
        <v>42307</v>
      </c>
      <c r="B122" s="9">
        <v>2664.9960000000001</v>
      </c>
      <c r="C122" s="10">
        <v>42308</v>
      </c>
      <c r="D122" s="9">
        <f t="shared" si="3"/>
        <v>2691.9540000000002</v>
      </c>
      <c r="G122">
        <v>0.05</v>
      </c>
    </row>
    <row r="123" spans="1:7" x14ac:dyDescent="0.3">
      <c r="A123" s="10">
        <v>42338</v>
      </c>
      <c r="B123" s="9">
        <v>2706.74</v>
      </c>
      <c r="C123" s="10">
        <v>42338</v>
      </c>
      <c r="D123" s="9">
        <f t="shared" si="3"/>
        <v>2751.9540000000002</v>
      </c>
      <c r="G123">
        <v>0.05</v>
      </c>
    </row>
    <row r="124" spans="1:7" x14ac:dyDescent="0.3">
      <c r="A124" s="10">
        <v>42369</v>
      </c>
      <c r="B124" s="9">
        <v>2767.8150000000001</v>
      </c>
      <c r="C124" s="10">
        <v>42369</v>
      </c>
      <c r="D124" s="9">
        <f t="shared" si="3"/>
        <v>2811.9540000000002</v>
      </c>
      <c r="G124">
        <v>0.05</v>
      </c>
    </row>
    <row r="125" spans="1:7" x14ac:dyDescent="0.3">
      <c r="A125" s="10">
        <v>42398</v>
      </c>
      <c r="B125" s="9">
        <v>2808.3310000000001</v>
      </c>
      <c r="C125" s="10">
        <v>42400</v>
      </c>
      <c r="D125" s="9">
        <f t="shared" si="3"/>
        <v>2871.9540000000002</v>
      </c>
      <c r="G125">
        <v>0.05</v>
      </c>
    </row>
    <row r="126" spans="1:7" x14ac:dyDescent="0.3">
      <c r="A126" s="10">
        <v>42429</v>
      </c>
      <c r="B126" s="9">
        <v>2850.299</v>
      </c>
      <c r="C126" s="10">
        <v>42429</v>
      </c>
      <c r="D126" s="9">
        <f t="shared" si="3"/>
        <v>2931.9540000000002</v>
      </c>
      <c r="G126">
        <v>0.05</v>
      </c>
    </row>
    <row r="127" spans="1:7" x14ac:dyDescent="0.3">
      <c r="A127" s="10">
        <v>42460</v>
      </c>
      <c r="B127" s="9">
        <v>2897.6959999999999</v>
      </c>
      <c r="C127" s="10">
        <v>42460</v>
      </c>
      <c r="D127" s="9">
        <f t="shared" si="3"/>
        <v>2991.9540000000002</v>
      </c>
      <c r="G127">
        <v>0.05</v>
      </c>
    </row>
    <row r="128" spans="1:7" x14ac:dyDescent="0.3">
      <c r="A128" s="10">
        <v>42489</v>
      </c>
      <c r="B128" s="9">
        <v>3000.759</v>
      </c>
      <c r="C128" s="10">
        <v>42490</v>
      </c>
      <c r="D128" s="9">
        <f t="shared" si="3"/>
        <v>3051.9540000000002</v>
      </c>
      <c r="G128">
        <v>0.05</v>
      </c>
    </row>
    <row r="129" spans="1:7" x14ac:dyDescent="0.3">
      <c r="A129" s="10">
        <v>42521</v>
      </c>
      <c r="B129" s="9">
        <v>3067.4810000000002</v>
      </c>
      <c r="C129" s="10">
        <v>42521</v>
      </c>
      <c r="D129" s="9">
        <f t="shared" si="3"/>
        <v>3111.9540000000002</v>
      </c>
      <c r="G129">
        <v>0.05</v>
      </c>
    </row>
    <row r="130" spans="1:7" x14ac:dyDescent="0.3">
      <c r="A130" s="10">
        <v>42551</v>
      </c>
      <c r="B130" s="9">
        <v>3131.0949999999998</v>
      </c>
      <c r="C130" s="10">
        <v>42551</v>
      </c>
      <c r="D130" s="9">
        <f t="shared" si="3"/>
        <v>3171.9540000000002</v>
      </c>
      <c r="G130">
        <v>0.05</v>
      </c>
    </row>
    <row r="131" spans="1:7" x14ac:dyDescent="0.3">
      <c r="A131" s="10">
        <v>42580</v>
      </c>
      <c r="B131" s="9">
        <v>3284.3090000000002</v>
      </c>
      <c r="C131" s="10">
        <v>42582</v>
      </c>
      <c r="D131" s="9">
        <f t="shared" si="3"/>
        <v>3231.9540000000002</v>
      </c>
      <c r="G131">
        <v>0.05</v>
      </c>
    </row>
    <row r="132" spans="1:7" x14ac:dyDescent="0.3">
      <c r="A132" s="10">
        <v>42613</v>
      </c>
      <c r="B132" s="9">
        <v>3330.4870000000001</v>
      </c>
      <c r="C132" s="10">
        <v>42613</v>
      </c>
      <c r="D132" s="9">
        <f t="shared" si="3"/>
        <v>3291.9540000000002</v>
      </c>
      <c r="G132">
        <v>0.05</v>
      </c>
    </row>
    <row r="133" spans="1:7" x14ac:dyDescent="0.3">
      <c r="C133" s="10">
        <v>42643</v>
      </c>
      <c r="D133" s="9">
        <f t="shared" si="3"/>
        <v>3351.9540000000002</v>
      </c>
      <c r="G133">
        <v>0.05</v>
      </c>
    </row>
    <row r="134" spans="1:7" x14ac:dyDescent="0.3">
      <c r="C134" s="10">
        <v>42674</v>
      </c>
      <c r="D134" s="9">
        <f t="shared" si="3"/>
        <v>3411.9540000000002</v>
      </c>
      <c r="E134" s="9">
        <f>D115-D134</f>
        <v>-1140</v>
      </c>
      <c r="G134">
        <v>0.05</v>
      </c>
    </row>
    <row r="135" spans="1:7" x14ac:dyDescent="0.3">
      <c r="C135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4:S141"/>
  <sheetViews>
    <sheetView workbookViewId="0">
      <pane ySplit="14" topLeftCell="A132" activePane="bottomLeft" state="frozen"/>
      <selection pane="bottomLeft" activeCell="G18" sqref="G18"/>
    </sheetView>
  </sheetViews>
  <sheetFormatPr baseColWidth="10" defaultRowHeight="14.4" x14ac:dyDescent="0.3"/>
  <cols>
    <col min="18" max="18" width="11" customWidth="1"/>
  </cols>
  <sheetData>
    <row r="14" spans="1:18" x14ac:dyDescent="0.3">
      <c r="A14" t="s">
        <v>2</v>
      </c>
      <c r="B14" t="s">
        <v>0</v>
      </c>
      <c r="D14" t="s">
        <v>5</v>
      </c>
      <c r="E14" t="s">
        <v>1</v>
      </c>
      <c r="H14" t="s">
        <v>6</v>
      </c>
      <c r="I14" t="s">
        <v>8</v>
      </c>
      <c r="K14" t="s">
        <v>7</v>
      </c>
      <c r="L14" t="s">
        <v>9</v>
      </c>
      <c r="O14" t="s">
        <v>2</v>
      </c>
      <c r="P14" t="s">
        <v>0</v>
      </c>
    </row>
    <row r="15" spans="1:18" x14ac:dyDescent="0.3">
      <c r="A15" t="s">
        <v>2</v>
      </c>
      <c r="D15" t="s">
        <v>5</v>
      </c>
      <c r="H15" t="s">
        <v>6</v>
      </c>
      <c r="K15" t="s">
        <v>7</v>
      </c>
      <c r="O15" t="s">
        <v>2</v>
      </c>
    </row>
    <row r="16" spans="1:18" x14ac:dyDescent="0.3">
      <c r="A16" t="s">
        <v>3</v>
      </c>
      <c r="B16" t="s">
        <v>4</v>
      </c>
      <c r="D16" t="s">
        <v>3</v>
      </c>
      <c r="E16" t="s">
        <v>4</v>
      </c>
      <c r="H16" t="s">
        <v>3</v>
      </c>
      <c r="I16" t="s">
        <v>4</v>
      </c>
      <c r="K16" t="s">
        <v>3</v>
      </c>
      <c r="L16" t="s">
        <v>4</v>
      </c>
      <c r="O16" t="s">
        <v>3</v>
      </c>
      <c r="P16" t="s">
        <v>4</v>
      </c>
      <c r="R16" t="s">
        <v>47</v>
      </c>
    </row>
    <row r="17" spans="1:17" x14ac:dyDescent="0.3">
      <c r="A17" s="1">
        <f>_xll.BDH($A$15,$B$16:$B$16,"1/1/2007","","Dir=V","Dts=S","Sort=A","Quote=C","QtTyp=Y","Days=T","Per=cm","DtFmt=D","UseDPDF=Y","cols=2;rows=125")</f>
        <v>39113</v>
      </c>
      <c r="B17">
        <v>1148.1479999999999</v>
      </c>
      <c r="D17" s="1">
        <f>_xll.BDH($D$15,$E$16,"1/1/2007","","Dir=V","Dts=S","Sort=A","Quote=C","QtTyp=Y","Days=T","Per=cm","DtFmt=D","UseDPDF=Y","cols=2;rows=125")</f>
        <v>39113</v>
      </c>
      <c r="E17">
        <v>3.5</v>
      </c>
      <c r="H17" s="1">
        <f>_xll.BDH($H$15,$I$16,"1/1/2007","","Dir=V","Dts=S","Sort=A","Quote=C","QtTyp=Y","Days=T","Per=cm","DtFmt=D","UseDPDF=Y","cols=2;rows=125")</f>
        <v>39113</v>
      </c>
      <c r="I17">
        <v>588428</v>
      </c>
      <c r="K17" s="1">
        <f>_xll.BDH($K$15,$L$16,"1/1/2007","","Dir=V","Dts=S","Sort=A","Quote=C","QtTyp=Y","Days=T","Per=cm","DtFmt=D","UseDPDF=Y","cols=2;rows=125")</f>
        <v>39113</v>
      </c>
      <c r="L17">
        <v>3894570</v>
      </c>
      <c r="O17" s="7">
        <f>_xll.BDH($O$15,$P$16,"1/1/2007","","Dir=V","Dts=S","Sort=A","Quote=C","QtTyp=Y","Days=T","Per=cm","DtFmt=D","UseDPDF=Y","cols=2;rows=125")</f>
        <v>39113</v>
      </c>
      <c r="P17">
        <v>1148.1479999999999</v>
      </c>
      <c r="Q17" s="7">
        <f t="shared" ref="Q17:Q80" si="0">O17</f>
        <v>39113</v>
      </c>
    </row>
    <row r="18" spans="1:17" x14ac:dyDescent="0.3">
      <c r="A18" s="1">
        <v>39141</v>
      </c>
      <c r="B18">
        <v>1150.396</v>
      </c>
      <c r="C18">
        <f t="shared" ref="C18:C80" si="1">B18-B17</f>
        <v>2.2480000000000473</v>
      </c>
      <c r="D18" s="1">
        <v>39141</v>
      </c>
      <c r="E18">
        <v>3.5</v>
      </c>
      <c r="H18" s="1">
        <v>39141</v>
      </c>
      <c r="I18">
        <v>586666</v>
      </c>
      <c r="K18" s="1">
        <v>39141</v>
      </c>
      <c r="L18">
        <v>3914935</v>
      </c>
      <c r="O18" s="7">
        <v>39141</v>
      </c>
      <c r="P18">
        <v>1150.396</v>
      </c>
      <c r="Q18" s="7">
        <f t="shared" si="0"/>
        <v>39141</v>
      </c>
    </row>
    <row r="19" spans="1:17" x14ac:dyDescent="0.3">
      <c r="A19" s="1">
        <v>39171</v>
      </c>
      <c r="B19">
        <v>1162.604</v>
      </c>
      <c r="C19">
        <f t="shared" si="1"/>
        <v>12.208000000000084</v>
      </c>
      <c r="D19" s="1">
        <v>39171</v>
      </c>
      <c r="E19">
        <v>3.75</v>
      </c>
      <c r="H19" s="1">
        <v>39172</v>
      </c>
      <c r="I19">
        <v>591534</v>
      </c>
      <c r="K19" s="1">
        <v>39172</v>
      </c>
      <c r="L19">
        <v>3951572</v>
      </c>
      <c r="O19" s="7">
        <v>39171</v>
      </c>
      <c r="P19">
        <v>1162.604</v>
      </c>
      <c r="Q19" s="7">
        <f t="shared" si="0"/>
        <v>39171</v>
      </c>
    </row>
    <row r="20" spans="1:17" x14ac:dyDescent="0.3">
      <c r="A20" s="1">
        <v>39202</v>
      </c>
      <c r="B20">
        <v>1176.308</v>
      </c>
      <c r="C20">
        <f t="shared" si="1"/>
        <v>13.703999999999951</v>
      </c>
      <c r="D20" s="1">
        <v>39202</v>
      </c>
      <c r="E20">
        <v>3.75</v>
      </c>
      <c r="H20" s="1">
        <v>39202</v>
      </c>
      <c r="I20">
        <v>594912</v>
      </c>
      <c r="K20" s="1">
        <v>39202</v>
      </c>
      <c r="L20">
        <v>3990479</v>
      </c>
      <c r="O20" s="7">
        <v>39202</v>
      </c>
      <c r="P20">
        <v>1176.308</v>
      </c>
      <c r="Q20" s="7">
        <f t="shared" si="0"/>
        <v>39202</v>
      </c>
    </row>
    <row r="21" spans="1:17" x14ac:dyDescent="0.3">
      <c r="A21" s="1">
        <v>39233</v>
      </c>
      <c r="B21">
        <v>1187.0519999999999</v>
      </c>
      <c r="C21">
        <f t="shared" si="1"/>
        <v>10.743999999999915</v>
      </c>
      <c r="D21" s="1">
        <v>39233</v>
      </c>
      <c r="E21">
        <v>3.75</v>
      </c>
      <c r="H21" s="1">
        <v>39233</v>
      </c>
      <c r="I21">
        <v>596937</v>
      </c>
      <c r="K21" s="1">
        <v>39233</v>
      </c>
      <c r="L21">
        <v>4040039</v>
      </c>
      <c r="O21" s="7">
        <v>39233</v>
      </c>
      <c r="P21">
        <v>1187.0519999999999</v>
      </c>
      <c r="Q21" s="7">
        <f t="shared" si="0"/>
        <v>39233</v>
      </c>
    </row>
    <row r="22" spans="1:17" x14ac:dyDescent="0.3">
      <c r="A22" s="1">
        <v>39262</v>
      </c>
      <c r="B22">
        <v>1208.453</v>
      </c>
      <c r="C22">
        <f t="shared" si="1"/>
        <v>21.401000000000067</v>
      </c>
      <c r="D22" s="1">
        <v>39262</v>
      </c>
      <c r="E22">
        <v>4</v>
      </c>
      <c r="H22" s="1">
        <v>39263</v>
      </c>
      <c r="I22">
        <v>603712</v>
      </c>
      <c r="K22" s="1">
        <v>39263</v>
      </c>
      <c r="L22">
        <v>4100318</v>
      </c>
      <c r="O22" s="7">
        <v>39262</v>
      </c>
      <c r="P22">
        <v>1208.453</v>
      </c>
      <c r="Q22" s="7">
        <f t="shared" si="0"/>
        <v>39262</v>
      </c>
    </row>
    <row r="23" spans="1:17" x14ac:dyDescent="0.3">
      <c r="A23" s="1">
        <v>39294</v>
      </c>
      <c r="B23">
        <v>1212.5840000000001</v>
      </c>
      <c r="C23">
        <f t="shared" si="1"/>
        <v>4.1310000000000855</v>
      </c>
      <c r="D23" s="1">
        <v>39294</v>
      </c>
      <c r="E23">
        <v>4</v>
      </c>
      <c r="H23" s="1">
        <v>39294</v>
      </c>
      <c r="I23">
        <v>607911</v>
      </c>
      <c r="K23" s="1">
        <v>39294</v>
      </c>
      <c r="L23">
        <v>4163708</v>
      </c>
      <c r="O23" s="7">
        <v>39294</v>
      </c>
      <c r="P23">
        <v>1212.5840000000001</v>
      </c>
      <c r="Q23" s="7">
        <f t="shared" si="0"/>
        <v>39294</v>
      </c>
    </row>
    <row r="24" spans="1:17" x14ac:dyDescent="0.3">
      <c r="A24" s="1">
        <v>39325</v>
      </c>
      <c r="B24">
        <v>1157.5340000000001</v>
      </c>
      <c r="C24">
        <f t="shared" si="1"/>
        <v>-55.049999999999955</v>
      </c>
      <c r="D24" s="1">
        <v>39325</v>
      </c>
      <c r="E24">
        <v>4</v>
      </c>
      <c r="H24" s="1">
        <v>39325</v>
      </c>
      <c r="I24">
        <v>607503</v>
      </c>
      <c r="K24" s="1">
        <v>39325</v>
      </c>
      <c r="L24">
        <v>4181432</v>
      </c>
      <c r="O24" s="7">
        <v>39325</v>
      </c>
      <c r="P24">
        <v>1157.5340000000001</v>
      </c>
      <c r="Q24" s="7">
        <f t="shared" si="0"/>
        <v>39325</v>
      </c>
    </row>
    <row r="25" spans="1:17" x14ac:dyDescent="0.3">
      <c r="A25" s="1">
        <v>39353</v>
      </c>
      <c r="B25">
        <v>1250.396</v>
      </c>
      <c r="C25">
        <f t="shared" si="1"/>
        <v>92.861999999999853</v>
      </c>
      <c r="D25" s="1">
        <v>39353</v>
      </c>
      <c r="E25">
        <v>4</v>
      </c>
      <c r="H25" s="1">
        <v>39355</v>
      </c>
      <c r="I25">
        <v>608859</v>
      </c>
      <c r="K25" s="1">
        <v>39355</v>
      </c>
      <c r="L25">
        <v>4226210</v>
      </c>
      <c r="O25" s="7">
        <v>39353</v>
      </c>
      <c r="P25">
        <v>1250.396</v>
      </c>
      <c r="Q25" s="7">
        <f t="shared" si="0"/>
        <v>39353</v>
      </c>
    </row>
    <row r="26" spans="1:17" x14ac:dyDescent="0.3">
      <c r="A26" s="1">
        <v>39386</v>
      </c>
      <c r="B26">
        <v>1263.5039999999999</v>
      </c>
      <c r="C26">
        <f t="shared" si="1"/>
        <v>13.107999999999947</v>
      </c>
      <c r="D26" s="1">
        <v>39386</v>
      </c>
      <c r="E26">
        <v>4</v>
      </c>
      <c r="H26" s="1">
        <v>39386</v>
      </c>
      <c r="I26">
        <v>614816</v>
      </c>
      <c r="K26" s="1">
        <v>39386</v>
      </c>
      <c r="L26">
        <v>4267546</v>
      </c>
      <c r="O26" s="7">
        <v>39386</v>
      </c>
      <c r="P26">
        <v>1263.5039999999999</v>
      </c>
      <c r="Q26" s="7">
        <f t="shared" si="0"/>
        <v>39386</v>
      </c>
    </row>
    <row r="27" spans="1:17" x14ac:dyDescent="0.3">
      <c r="A27" s="1">
        <v>39416</v>
      </c>
      <c r="B27">
        <v>1297.2660000000001</v>
      </c>
      <c r="C27">
        <f t="shared" si="1"/>
        <v>33.762000000000171</v>
      </c>
      <c r="D27" s="1">
        <v>39416</v>
      </c>
      <c r="E27">
        <v>4</v>
      </c>
      <c r="H27" s="1">
        <v>39416</v>
      </c>
      <c r="I27">
        <v>615414</v>
      </c>
      <c r="K27" s="1">
        <v>39416</v>
      </c>
      <c r="L27">
        <v>4319916</v>
      </c>
      <c r="O27" s="7">
        <v>39416</v>
      </c>
      <c r="P27">
        <v>1297.2660000000001</v>
      </c>
      <c r="Q27" s="7">
        <f t="shared" si="0"/>
        <v>39416</v>
      </c>
    </row>
    <row r="28" spans="1:17" x14ac:dyDescent="0.3">
      <c r="A28" s="1">
        <v>39447</v>
      </c>
      <c r="B28">
        <v>1511.2439999999999</v>
      </c>
      <c r="C28">
        <f t="shared" si="1"/>
        <v>213.97799999999984</v>
      </c>
      <c r="D28" s="1">
        <v>39447</v>
      </c>
      <c r="E28">
        <v>4</v>
      </c>
      <c r="H28" s="1">
        <v>39447</v>
      </c>
      <c r="I28">
        <v>620254</v>
      </c>
      <c r="K28" s="1">
        <v>39447</v>
      </c>
      <c r="L28">
        <v>4389026</v>
      </c>
      <c r="O28" s="7">
        <v>39447</v>
      </c>
      <c r="P28">
        <v>1511.2439999999999</v>
      </c>
      <c r="Q28" s="7">
        <f t="shared" si="0"/>
        <v>39447</v>
      </c>
    </row>
    <row r="29" spans="1:17" x14ac:dyDescent="0.3">
      <c r="A29" s="1">
        <v>39478</v>
      </c>
      <c r="B29">
        <v>1337.5419999999999</v>
      </c>
      <c r="C29">
        <f t="shared" si="1"/>
        <v>-173.702</v>
      </c>
      <c r="D29" s="1">
        <v>39478</v>
      </c>
      <c r="E29">
        <v>4</v>
      </c>
      <c r="H29" s="1">
        <v>39478</v>
      </c>
      <c r="I29">
        <v>620740</v>
      </c>
      <c r="K29" s="1">
        <v>39478</v>
      </c>
      <c r="L29">
        <v>4461208</v>
      </c>
      <c r="O29" s="7">
        <v>39478</v>
      </c>
      <c r="P29">
        <v>1337.5419999999999</v>
      </c>
      <c r="Q29" s="7">
        <f t="shared" si="0"/>
        <v>39478</v>
      </c>
    </row>
    <row r="30" spans="1:17" x14ac:dyDescent="0.3">
      <c r="A30" s="1">
        <v>39507</v>
      </c>
      <c r="B30">
        <v>1336.758</v>
      </c>
      <c r="C30">
        <f t="shared" si="1"/>
        <v>-0.78399999999987813</v>
      </c>
      <c r="D30" s="1">
        <v>39507</v>
      </c>
      <c r="E30">
        <v>4</v>
      </c>
      <c r="H30" s="1">
        <v>39507</v>
      </c>
      <c r="I30">
        <v>621313</v>
      </c>
      <c r="K30" s="1">
        <v>39507</v>
      </c>
      <c r="L30">
        <v>4498600</v>
      </c>
      <c r="O30" s="7">
        <v>39507</v>
      </c>
      <c r="P30">
        <v>1336.758</v>
      </c>
      <c r="Q30" s="7">
        <f t="shared" si="0"/>
        <v>39507</v>
      </c>
    </row>
    <row r="31" spans="1:17" x14ac:dyDescent="0.3">
      <c r="A31" s="1">
        <v>39538</v>
      </c>
      <c r="B31">
        <v>1390.8040000000001</v>
      </c>
      <c r="C31">
        <f t="shared" si="1"/>
        <v>54.046000000000049</v>
      </c>
      <c r="D31" s="1">
        <v>39538</v>
      </c>
      <c r="E31">
        <v>4</v>
      </c>
      <c r="H31" s="1">
        <v>39538</v>
      </c>
      <c r="I31">
        <v>626320</v>
      </c>
      <c r="K31" s="1">
        <v>39538</v>
      </c>
      <c r="L31">
        <v>4548607</v>
      </c>
      <c r="O31" s="7">
        <v>39538</v>
      </c>
      <c r="P31">
        <v>1390.8040000000001</v>
      </c>
      <c r="Q31" s="7">
        <f t="shared" si="0"/>
        <v>39538</v>
      </c>
    </row>
    <row r="32" spans="1:17" x14ac:dyDescent="0.3">
      <c r="A32" s="1">
        <v>39568</v>
      </c>
      <c r="B32">
        <v>1405.8589999999999</v>
      </c>
      <c r="C32">
        <f t="shared" si="1"/>
        <v>15.054999999999836</v>
      </c>
      <c r="D32" s="1">
        <v>39568</v>
      </c>
      <c r="E32">
        <v>4</v>
      </c>
      <c r="H32" s="1">
        <v>39568</v>
      </c>
      <c r="I32">
        <v>630188</v>
      </c>
      <c r="K32" s="1">
        <v>39568</v>
      </c>
      <c r="L32">
        <v>4592527</v>
      </c>
      <c r="O32" s="7">
        <v>39568</v>
      </c>
      <c r="P32">
        <v>1405.8589999999999</v>
      </c>
      <c r="Q32" s="7">
        <f t="shared" si="0"/>
        <v>39568</v>
      </c>
    </row>
    <row r="33" spans="1:17" x14ac:dyDescent="0.3">
      <c r="A33" s="1">
        <v>39598</v>
      </c>
      <c r="B33">
        <v>1423.2449999999999</v>
      </c>
      <c r="C33">
        <f t="shared" si="1"/>
        <v>17.385999999999967</v>
      </c>
      <c r="D33" s="1">
        <v>39598</v>
      </c>
      <c r="E33">
        <v>4</v>
      </c>
      <c r="H33" s="1">
        <v>39599</v>
      </c>
      <c r="I33">
        <v>630930</v>
      </c>
      <c r="K33" s="1">
        <v>39599</v>
      </c>
      <c r="L33">
        <v>4620188</v>
      </c>
      <c r="O33" s="7">
        <v>39598</v>
      </c>
      <c r="P33">
        <v>1423.2449999999999</v>
      </c>
      <c r="Q33" s="7">
        <f t="shared" si="0"/>
        <v>39598</v>
      </c>
    </row>
    <row r="34" spans="1:17" x14ac:dyDescent="0.3">
      <c r="A34" s="1">
        <v>39629</v>
      </c>
      <c r="B34">
        <v>1462.71</v>
      </c>
      <c r="C34">
        <f t="shared" si="1"/>
        <v>39.465000000000146</v>
      </c>
      <c r="D34" s="1">
        <v>39629</v>
      </c>
      <c r="E34">
        <v>4</v>
      </c>
      <c r="H34" s="1">
        <v>39629</v>
      </c>
      <c r="I34">
        <v>638293</v>
      </c>
      <c r="K34" s="1">
        <v>39629</v>
      </c>
      <c r="L34">
        <v>4671969</v>
      </c>
      <c r="O34" s="7">
        <v>39629</v>
      </c>
      <c r="P34">
        <v>1462.71</v>
      </c>
      <c r="Q34" s="7">
        <f t="shared" si="0"/>
        <v>39629</v>
      </c>
    </row>
    <row r="35" spans="1:17" x14ac:dyDescent="0.3">
      <c r="A35" s="1">
        <v>39660</v>
      </c>
      <c r="B35">
        <v>1450.8989999999999</v>
      </c>
      <c r="C35">
        <f t="shared" si="1"/>
        <v>-11.811000000000149</v>
      </c>
      <c r="D35" s="1">
        <v>39660</v>
      </c>
      <c r="E35">
        <v>4.25</v>
      </c>
      <c r="H35" s="1">
        <v>39660</v>
      </c>
      <c r="I35">
        <v>639116</v>
      </c>
      <c r="K35" s="1">
        <v>39660</v>
      </c>
      <c r="L35">
        <v>4710388</v>
      </c>
      <c r="O35" s="7">
        <v>39660</v>
      </c>
      <c r="P35">
        <v>1450.8989999999999</v>
      </c>
      <c r="Q35" s="7">
        <f t="shared" si="0"/>
        <v>39660</v>
      </c>
    </row>
    <row r="36" spans="1:17" x14ac:dyDescent="0.3">
      <c r="A36" s="1">
        <v>39689</v>
      </c>
      <c r="B36">
        <v>1449.1389999999999</v>
      </c>
      <c r="C36">
        <f t="shared" si="1"/>
        <v>-1.7599999999999909</v>
      </c>
      <c r="D36" s="1">
        <v>39689</v>
      </c>
      <c r="E36">
        <v>4.25</v>
      </c>
      <c r="H36" s="1">
        <v>39691</v>
      </c>
      <c r="I36">
        <v>636349</v>
      </c>
      <c r="K36" s="1">
        <v>39691</v>
      </c>
      <c r="L36">
        <v>4723388</v>
      </c>
      <c r="O36" s="7">
        <v>39689</v>
      </c>
      <c r="P36">
        <v>1449.1389999999999</v>
      </c>
      <c r="Q36" s="7">
        <f t="shared" si="0"/>
        <v>39689</v>
      </c>
    </row>
    <row r="37" spans="1:17" x14ac:dyDescent="0.3">
      <c r="A37" s="1">
        <v>39721</v>
      </c>
      <c r="B37">
        <v>1518.548</v>
      </c>
      <c r="C37">
        <f t="shared" si="1"/>
        <v>69.409000000000106</v>
      </c>
      <c r="D37" s="1">
        <v>39721</v>
      </c>
      <c r="E37">
        <v>4.25</v>
      </c>
      <c r="H37" s="1">
        <v>39721</v>
      </c>
      <c r="I37">
        <v>639962</v>
      </c>
      <c r="K37" s="1">
        <v>39721</v>
      </c>
      <c r="L37">
        <v>4762656</v>
      </c>
      <c r="O37" s="7">
        <v>39721</v>
      </c>
      <c r="P37">
        <v>1518.548</v>
      </c>
      <c r="Q37" s="7">
        <f t="shared" si="0"/>
        <v>39721</v>
      </c>
    </row>
    <row r="38" spans="1:17" x14ac:dyDescent="0.3">
      <c r="A38" s="1">
        <v>39752</v>
      </c>
      <c r="B38">
        <v>2031.4469999999999</v>
      </c>
      <c r="C38">
        <f t="shared" si="1"/>
        <v>512.89899999999989</v>
      </c>
      <c r="D38" s="1">
        <v>39752</v>
      </c>
      <c r="E38">
        <v>3.75</v>
      </c>
      <c r="H38" s="1">
        <v>39752</v>
      </c>
      <c r="I38">
        <v>640465</v>
      </c>
      <c r="K38" s="1">
        <v>39752</v>
      </c>
      <c r="L38">
        <v>4817394</v>
      </c>
      <c r="O38" s="7">
        <v>39752</v>
      </c>
      <c r="P38">
        <v>2031.4469999999999</v>
      </c>
      <c r="Q38" s="7">
        <f t="shared" si="0"/>
        <v>39752</v>
      </c>
    </row>
    <row r="39" spans="1:17" x14ac:dyDescent="0.3">
      <c r="A39" s="1">
        <v>39780</v>
      </c>
      <c r="B39">
        <v>1979.0509999999999</v>
      </c>
      <c r="C39">
        <f t="shared" si="1"/>
        <v>-52.395999999999958</v>
      </c>
      <c r="D39" s="1">
        <v>39780</v>
      </c>
      <c r="E39">
        <v>3.25</v>
      </c>
      <c r="H39" s="1">
        <v>39782</v>
      </c>
      <c r="I39">
        <v>635737</v>
      </c>
      <c r="K39" s="1">
        <v>39782</v>
      </c>
      <c r="L39">
        <v>4843781</v>
      </c>
      <c r="O39" s="7">
        <v>39780</v>
      </c>
      <c r="P39">
        <v>1979.0509999999999</v>
      </c>
      <c r="Q39" s="7">
        <f t="shared" si="0"/>
        <v>39780</v>
      </c>
    </row>
    <row r="40" spans="1:17" x14ac:dyDescent="0.3">
      <c r="A40" s="1">
        <v>39813</v>
      </c>
      <c r="B40">
        <v>2043.4649999999999</v>
      </c>
      <c r="C40">
        <f t="shared" si="1"/>
        <v>64.413999999999987</v>
      </c>
      <c r="D40" s="1">
        <v>39813</v>
      </c>
      <c r="E40">
        <v>2.5</v>
      </c>
      <c r="H40" s="1">
        <v>39813</v>
      </c>
      <c r="I40">
        <v>634488</v>
      </c>
      <c r="K40" s="1">
        <v>39813</v>
      </c>
      <c r="L40">
        <v>4826989</v>
      </c>
      <c r="O40" s="7">
        <v>39813</v>
      </c>
      <c r="P40">
        <v>2043.4649999999999</v>
      </c>
      <c r="Q40" s="7">
        <f t="shared" si="0"/>
        <v>39813</v>
      </c>
    </row>
    <row r="41" spans="1:17" x14ac:dyDescent="0.3">
      <c r="A41" s="1">
        <v>39843</v>
      </c>
      <c r="B41">
        <v>1906.979</v>
      </c>
      <c r="C41">
        <f t="shared" si="1"/>
        <v>-136.48599999999988</v>
      </c>
      <c r="D41" s="1">
        <v>39843</v>
      </c>
      <c r="E41">
        <v>2</v>
      </c>
      <c r="H41" s="1">
        <v>39844</v>
      </c>
      <c r="I41">
        <v>638790</v>
      </c>
      <c r="K41" s="1">
        <v>39844</v>
      </c>
      <c r="L41">
        <v>4877118</v>
      </c>
      <c r="O41" s="7">
        <v>39843</v>
      </c>
      <c r="P41">
        <v>1906.979</v>
      </c>
      <c r="Q41" s="7">
        <f t="shared" si="0"/>
        <v>39843</v>
      </c>
    </row>
    <row r="42" spans="1:17" x14ac:dyDescent="0.3">
      <c r="A42" s="1">
        <v>39871</v>
      </c>
      <c r="B42">
        <v>1820.268</v>
      </c>
      <c r="C42">
        <f t="shared" si="1"/>
        <v>-86.711000000000013</v>
      </c>
      <c r="D42" s="1">
        <v>39871</v>
      </c>
      <c r="E42">
        <v>2</v>
      </c>
      <c r="H42" s="1">
        <v>39872</v>
      </c>
      <c r="I42">
        <v>636545</v>
      </c>
      <c r="K42" s="1">
        <v>39872</v>
      </c>
      <c r="L42">
        <v>4864967</v>
      </c>
      <c r="O42" s="7">
        <v>39871</v>
      </c>
      <c r="P42">
        <v>1820.268</v>
      </c>
      <c r="Q42" s="7">
        <f t="shared" si="0"/>
        <v>39871</v>
      </c>
    </row>
    <row r="43" spans="1:17" x14ac:dyDescent="0.3">
      <c r="A43" s="1">
        <v>39903</v>
      </c>
      <c r="B43">
        <v>1803.0830000000001</v>
      </c>
      <c r="C43">
        <f t="shared" si="1"/>
        <v>-17.184999999999945</v>
      </c>
      <c r="D43" s="1">
        <v>39903</v>
      </c>
      <c r="E43">
        <v>1.5</v>
      </c>
      <c r="H43" s="1">
        <v>39903</v>
      </c>
      <c r="I43">
        <v>639054</v>
      </c>
      <c r="K43" s="1">
        <v>39903</v>
      </c>
      <c r="L43">
        <v>4843932</v>
      </c>
      <c r="O43" s="7">
        <v>39903</v>
      </c>
      <c r="P43">
        <v>1803.0830000000001</v>
      </c>
      <c r="Q43" s="7">
        <f t="shared" si="0"/>
        <v>39903</v>
      </c>
    </row>
    <row r="44" spans="1:17" x14ac:dyDescent="0.3">
      <c r="A44" s="1">
        <v>39933</v>
      </c>
      <c r="B44">
        <v>1823.963</v>
      </c>
      <c r="C44">
        <f t="shared" si="1"/>
        <v>20.879999999999882</v>
      </c>
      <c r="D44" s="1">
        <v>39933</v>
      </c>
      <c r="E44">
        <v>1.25</v>
      </c>
      <c r="H44" s="1">
        <v>39933</v>
      </c>
      <c r="I44">
        <v>634736</v>
      </c>
      <c r="K44" s="1">
        <v>39933</v>
      </c>
      <c r="L44">
        <v>4846359</v>
      </c>
      <c r="O44" s="7">
        <v>39933</v>
      </c>
      <c r="P44">
        <v>1823.963</v>
      </c>
      <c r="Q44" s="7">
        <f t="shared" si="0"/>
        <v>39933</v>
      </c>
    </row>
    <row r="45" spans="1:17" x14ac:dyDescent="0.3">
      <c r="A45" s="1">
        <v>39962</v>
      </c>
      <c r="B45">
        <v>1799.61</v>
      </c>
      <c r="C45">
        <f t="shared" si="1"/>
        <v>-24.353000000000065</v>
      </c>
      <c r="D45" s="1">
        <v>39962</v>
      </c>
      <c r="E45">
        <v>1</v>
      </c>
      <c r="H45" s="1">
        <v>39964</v>
      </c>
      <c r="I45">
        <v>633687</v>
      </c>
      <c r="K45" s="1">
        <v>39964</v>
      </c>
      <c r="L45">
        <v>4828255</v>
      </c>
      <c r="O45" s="7">
        <v>39962</v>
      </c>
      <c r="P45">
        <v>1799.61</v>
      </c>
      <c r="Q45" s="7">
        <f t="shared" si="0"/>
        <v>39962</v>
      </c>
    </row>
    <row r="46" spans="1:17" x14ac:dyDescent="0.3">
      <c r="A46" s="1">
        <v>39994</v>
      </c>
      <c r="B46">
        <v>1997.319</v>
      </c>
      <c r="C46">
        <f t="shared" si="1"/>
        <v>197.70900000000006</v>
      </c>
      <c r="D46" s="1">
        <v>39994</v>
      </c>
      <c r="E46">
        <v>1</v>
      </c>
      <c r="H46" s="1">
        <v>39994</v>
      </c>
      <c r="I46">
        <v>640487</v>
      </c>
      <c r="K46" s="1">
        <v>39994</v>
      </c>
      <c r="L46">
        <v>4804951</v>
      </c>
      <c r="O46" s="7">
        <v>39994</v>
      </c>
      <c r="P46">
        <v>1997.319</v>
      </c>
      <c r="Q46" s="7">
        <f t="shared" si="0"/>
        <v>39994</v>
      </c>
    </row>
    <row r="47" spans="1:17" x14ac:dyDescent="0.3">
      <c r="A47" s="1">
        <v>40025</v>
      </c>
      <c r="B47">
        <v>1854.0930000000001</v>
      </c>
      <c r="C47">
        <f t="shared" si="1"/>
        <v>-143.22599999999989</v>
      </c>
      <c r="D47" s="1">
        <v>40025</v>
      </c>
      <c r="E47">
        <v>1</v>
      </c>
      <c r="H47" s="1">
        <v>40025</v>
      </c>
      <c r="I47">
        <v>637381</v>
      </c>
      <c r="K47" s="1">
        <v>40025</v>
      </c>
      <c r="L47">
        <v>4787320</v>
      </c>
      <c r="O47" s="7">
        <v>40025</v>
      </c>
      <c r="P47">
        <v>1854.0930000000001</v>
      </c>
      <c r="Q47" s="7">
        <f t="shared" si="0"/>
        <v>40025</v>
      </c>
    </row>
    <row r="48" spans="1:17" x14ac:dyDescent="0.3">
      <c r="A48" s="1">
        <v>40056</v>
      </c>
      <c r="B48">
        <v>1821.3710000000001</v>
      </c>
      <c r="C48">
        <f t="shared" si="1"/>
        <v>-32.72199999999998</v>
      </c>
      <c r="D48" s="1">
        <v>40056</v>
      </c>
      <c r="E48">
        <v>1</v>
      </c>
      <c r="H48" s="1">
        <v>40056</v>
      </c>
      <c r="I48">
        <v>632639</v>
      </c>
      <c r="K48" s="1">
        <v>40056</v>
      </c>
      <c r="L48">
        <v>4755469</v>
      </c>
      <c r="O48" s="7">
        <v>40056</v>
      </c>
      <c r="P48">
        <v>1821.3710000000001</v>
      </c>
      <c r="Q48" s="7">
        <f t="shared" si="0"/>
        <v>40056</v>
      </c>
    </row>
    <row r="49" spans="1:17" x14ac:dyDescent="0.3">
      <c r="A49" s="1">
        <v>40086</v>
      </c>
      <c r="B49">
        <v>1790.242</v>
      </c>
      <c r="C49">
        <f t="shared" si="1"/>
        <v>-31.129000000000133</v>
      </c>
      <c r="D49" s="1">
        <v>40086</v>
      </c>
      <c r="E49">
        <v>1</v>
      </c>
      <c r="H49" s="1">
        <v>40086</v>
      </c>
      <c r="I49">
        <v>633216</v>
      </c>
      <c r="K49" s="1">
        <v>40086</v>
      </c>
      <c r="L49">
        <v>4741388</v>
      </c>
      <c r="O49" s="7">
        <v>40086</v>
      </c>
      <c r="P49">
        <v>1790.242</v>
      </c>
      <c r="Q49" s="7">
        <f t="shared" si="0"/>
        <v>40086</v>
      </c>
    </row>
    <row r="50" spans="1:17" x14ac:dyDescent="0.3">
      <c r="A50" s="1">
        <v>40116</v>
      </c>
      <c r="B50">
        <v>1779</v>
      </c>
      <c r="C50">
        <f t="shared" si="1"/>
        <v>-11.241999999999962</v>
      </c>
      <c r="D50" s="1">
        <v>40116</v>
      </c>
      <c r="E50">
        <v>1</v>
      </c>
      <c r="H50" s="1">
        <v>40117</v>
      </c>
      <c r="I50">
        <v>631434</v>
      </c>
      <c r="K50" s="1">
        <v>40117</v>
      </c>
      <c r="L50">
        <v>4722030</v>
      </c>
      <c r="O50" s="7">
        <v>40116</v>
      </c>
      <c r="P50">
        <v>1779</v>
      </c>
      <c r="Q50" s="7">
        <f t="shared" si="0"/>
        <v>40116</v>
      </c>
    </row>
    <row r="51" spans="1:17" x14ac:dyDescent="0.3">
      <c r="A51" s="1">
        <v>40147</v>
      </c>
      <c r="B51">
        <v>1759.1859999999999</v>
      </c>
      <c r="C51">
        <f t="shared" si="1"/>
        <v>-19.814000000000078</v>
      </c>
      <c r="D51" s="1">
        <v>40147</v>
      </c>
      <c r="E51">
        <v>1</v>
      </c>
      <c r="H51" s="1">
        <v>40147</v>
      </c>
      <c r="I51">
        <v>630288</v>
      </c>
      <c r="K51" s="1">
        <v>40147</v>
      </c>
      <c r="L51">
        <v>4720760</v>
      </c>
      <c r="O51" s="7">
        <v>40147</v>
      </c>
      <c r="P51">
        <v>1759.1859999999999</v>
      </c>
      <c r="Q51" s="7">
        <f t="shared" si="0"/>
        <v>40147</v>
      </c>
    </row>
    <row r="52" spans="1:17" x14ac:dyDescent="0.3">
      <c r="A52" s="1">
        <v>40178</v>
      </c>
      <c r="B52">
        <v>1852.463</v>
      </c>
      <c r="C52">
        <f t="shared" si="1"/>
        <v>93.277000000000044</v>
      </c>
      <c r="D52" s="1">
        <v>40178</v>
      </c>
      <c r="E52">
        <v>1</v>
      </c>
      <c r="H52" s="1">
        <v>40178</v>
      </c>
      <c r="I52">
        <v>633614</v>
      </c>
      <c r="K52" s="1">
        <v>40178</v>
      </c>
      <c r="L52">
        <v>4691299</v>
      </c>
      <c r="O52" s="7">
        <v>40178</v>
      </c>
      <c r="P52">
        <v>1852.463</v>
      </c>
      <c r="Q52" s="7">
        <f t="shared" si="0"/>
        <v>40178</v>
      </c>
    </row>
    <row r="53" spans="1:17" x14ac:dyDescent="0.3">
      <c r="A53" s="1">
        <v>40207</v>
      </c>
      <c r="B53">
        <v>1877.655</v>
      </c>
      <c r="C53">
        <f t="shared" si="1"/>
        <v>25.192000000000007</v>
      </c>
      <c r="D53" s="1">
        <v>40207</v>
      </c>
      <c r="E53">
        <v>1</v>
      </c>
      <c r="H53" s="1">
        <v>40209</v>
      </c>
      <c r="I53">
        <v>625088</v>
      </c>
      <c r="K53" s="1">
        <v>40209</v>
      </c>
      <c r="L53">
        <v>4685966</v>
      </c>
      <c r="O53" s="7">
        <v>40207</v>
      </c>
      <c r="P53">
        <v>1877.655</v>
      </c>
      <c r="Q53" s="7">
        <f t="shared" si="0"/>
        <v>40207</v>
      </c>
    </row>
    <row r="54" spans="1:17" x14ac:dyDescent="0.3">
      <c r="A54" s="1">
        <v>40235</v>
      </c>
      <c r="B54">
        <v>1889.0170000000001</v>
      </c>
      <c r="C54">
        <f t="shared" si="1"/>
        <v>11.36200000000008</v>
      </c>
      <c r="D54" s="1">
        <v>40235</v>
      </c>
      <c r="E54">
        <v>1</v>
      </c>
      <c r="H54" s="1">
        <v>40237</v>
      </c>
      <c r="I54">
        <v>620756</v>
      </c>
      <c r="K54" s="1">
        <v>40237</v>
      </c>
      <c r="L54">
        <v>4689033</v>
      </c>
      <c r="O54" s="7">
        <v>40235</v>
      </c>
      <c r="P54">
        <v>1889.0170000000001</v>
      </c>
      <c r="Q54" s="7">
        <f t="shared" si="0"/>
        <v>40235</v>
      </c>
    </row>
    <row r="55" spans="1:17" x14ac:dyDescent="0.3">
      <c r="A55" s="1">
        <v>40268</v>
      </c>
      <c r="B55">
        <v>1894.8979999999999</v>
      </c>
      <c r="C55">
        <f t="shared" si="1"/>
        <v>5.8809999999998581</v>
      </c>
      <c r="D55" s="1">
        <v>40268</v>
      </c>
      <c r="E55">
        <v>1</v>
      </c>
      <c r="H55" s="1">
        <v>40268</v>
      </c>
      <c r="I55">
        <v>621354</v>
      </c>
      <c r="K55" s="1">
        <v>40268</v>
      </c>
      <c r="L55">
        <v>4679720</v>
      </c>
      <c r="O55" s="7">
        <v>40268</v>
      </c>
      <c r="P55">
        <v>1894.8979999999999</v>
      </c>
      <c r="Q55" s="7">
        <f t="shared" si="0"/>
        <v>40268</v>
      </c>
    </row>
    <row r="56" spans="1:17" x14ac:dyDescent="0.3">
      <c r="A56" s="1">
        <v>40298</v>
      </c>
      <c r="B56">
        <v>1956.819</v>
      </c>
      <c r="C56">
        <f t="shared" si="1"/>
        <v>61.921000000000049</v>
      </c>
      <c r="D56" s="1">
        <v>40298</v>
      </c>
      <c r="E56">
        <v>1</v>
      </c>
      <c r="H56" s="1">
        <v>40298</v>
      </c>
      <c r="I56">
        <v>622493</v>
      </c>
      <c r="K56" s="1">
        <v>40298</v>
      </c>
      <c r="L56">
        <v>4666454</v>
      </c>
      <c r="O56" s="7">
        <v>40298</v>
      </c>
      <c r="P56">
        <v>1956.819</v>
      </c>
      <c r="Q56" s="7">
        <f t="shared" si="0"/>
        <v>40298</v>
      </c>
    </row>
    <row r="57" spans="1:17" x14ac:dyDescent="0.3">
      <c r="A57" s="1">
        <v>40329</v>
      </c>
      <c r="B57">
        <v>2088.4499999999998</v>
      </c>
      <c r="C57">
        <f t="shared" si="1"/>
        <v>131.63099999999986</v>
      </c>
      <c r="D57" s="1">
        <v>40329</v>
      </c>
      <c r="E57">
        <v>1</v>
      </c>
      <c r="H57" s="1">
        <v>40329</v>
      </c>
      <c r="I57">
        <v>622035</v>
      </c>
      <c r="K57" s="1">
        <v>40329</v>
      </c>
      <c r="L57">
        <v>4687423</v>
      </c>
      <c r="O57" s="7">
        <v>40329</v>
      </c>
      <c r="P57">
        <v>2088.4499999999998</v>
      </c>
      <c r="Q57" s="7">
        <f t="shared" si="0"/>
        <v>40329</v>
      </c>
    </row>
    <row r="58" spans="1:17" x14ac:dyDescent="0.3">
      <c r="A58" s="1">
        <v>40359</v>
      </c>
      <c r="B58">
        <v>2154.2449999999999</v>
      </c>
      <c r="C58">
        <f t="shared" si="1"/>
        <v>65.795000000000073</v>
      </c>
      <c r="D58" s="1">
        <v>40359</v>
      </c>
      <c r="E58">
        <v>1</v>
      </c>
      <c r="H58" s="1">
        <v>40359</v>
      </c>
      <c r="I58">
        <v>648986</v>
      </c>
      <c r="K58" s="1">
        <v>40359</v>
      </c>
      <c r="L58">
        <v>4697866</v>
      </c>
      <c r="O58" s="7">
        <v>40359</v>
      </c>
      <c r="P58">
        <v>2154.2449999999999</v>
      </c>
      <c r="Q58" s="7">
        <f t="shared" si="0"/>
        <v>40359</v>
      </c>
    </row>
    <row r="59" spans="1:17" x14ac:dyDescent="0.3">
      <c r="A59" s="1">
        <v>40389</v>
      </c>
      <c r="B59">
        <v>2001.66</v>
      </c>
      <c r="C59">
        <f t="shared" si="1"/>
        <v>-152.58499999999981</v>
      </c>
      <c r="D59" s="1">
        <v>40389</v>
      </c>
      <c r="E59">
        <v>1</v>
      </c>
      <c r="H59" s="1">
        <v>40390</v>
      </c>
      <c r="I59">
        <v>645946</v>
      </c>
      <c r="K59" s="1">
        <v>40390</v>
      </c>
      <c r="L59">
        <v>4680807</v>
      </c>
      <c r="O59" s="7">
        <v>40389</v>
      </c>
      <c r="P59">
        <v>2001.66</v>
      </c>
      <c r="Q59" s="7">
        <f t="shared" si="0"/>
        <v>40389</v>
      </c>
    </row>
    <row r="60" spans="1:17" x14ac:dyDescent="0.3">
      <c r="A60" s="1">
        <v>40421</v>
      </c>
      <c r="B60">
        <v>1957.9259999999999</v>
      </c>
      <c r="C60">
        <f t="shared" si="1"/>
        <v>-43.734000000000151</v>
      </c>
      <c r="D60" s="1">
        <v>40421</v>
      </c>
      <c r="E60">
        <v>1</v>
      </c>
      <c r="H60" s="1">
        <v>40421</v>
      </c>
      <c r="I60">
        <v>644412</v>
      </c>
      <c r="K60" s="1">
        <v>40421</v>
      </c>
      <c r="L60">
        <v>4670732</v>
      </c>
      <c r="O60" s="7">
        <v>40421</v>
      </c>
      <c r="P60">
        <v>1957.9259999999999</v>
      </c>
      <c r="Q60" s="7">
        <f t="shared" si="0"/>
        <v>40421</v>
      </c>
    </row>
    <row r="61" spans="1:17" x14ac:dyDescent="0.3">
      <c r="A61" s="1">
        <v>40451</v>
      </c>
      <c r="B61">
        <v>1971.356</v>
      </c>
      <c r="C61">
        <f t="shared" si="1"/>
        <v>13.430000000000064</v>
      </c>
      <c r="D61" s="1">
        <v>40451</v>
      </c>
      <c r="E61">
        <v>1</v>
      </c>
      <c r="H61" s="1">
        <v>40451</v>
      </c>
      <c r="I61">
        <v>642478</v>
      </c>
      <c r="K61" s="1">
        <v>40451</v>
      </c>
      <c r="L61">
        <v>4687455</v>
      </c>
      <c r="O61" s="7">
        <v>40451</v>
      </c>
      <c r="P61">
        <v>1971.356</v>
      </c>
      <c r="Q61" s="7">
        <f t="shared" si="0"/>
        <v>40451</v>
      </c>
    </row>
    <row r="62" spans="1:17" x14ac:dyDescent="0.3">
      <c r="A62" s="1">
        <v>40480</v>
      </c>
      <c r="B62">
        <v>1895.6790000000001</v>
      </c>
      <c r="C62">
        <f t="shared" si="1"/>
        <v>-75.676999999999907</v>
      </c>
      <c r="D62" s="1">
        <v>40480</v>
      </c>
      <c r="E62">
        <v>1</v>
      </c>
      <c r="H62" s="1">
        <v>40482</v>
      </c>
      <c r="I62">
        <v>641413</v>
      </c>
      <c r="K62" s="1">
        <v>40482</v>
      </c>
      <c r="L62">
        <v>4673314</v>
      </c>
      <c r="O62" s="7">
        <v>40480</v>
      </c>
      <c r="P62">
        <v>1895.6790000000001</v>
      </c>
      <c r="Q62" s="7">
        <f t="shared" si="0"/>
        <v>40480</v>
      </c>
    </row>
    <row r="63" spans="1:17" x14ac:dyDescent="0.3">
      <c r="A63" s="1">
        <v>40512</v>
      </c>
      <c r="B63">
        <v>1915.961</v>
      </c>
      <c r="C63">
        <f t="shared" si="1"/>
        <v>20.281999999999925</v>
      </c>
      <c r="D63" s="1">
        <v>40512</v>
      </c>
      <c r="E63">
        <v>1</v>
      </c>
      <c r="H63" s="1">
        <v>40512</v>
      </c>
      <c r="I63">
        <v>642114</v>
      </c>
      <c r="K63" s="1">
        <v>40512</v>
      </c>
      <c r="L63">
        <v>4695073</v>
      </c>
      <c r="O63" s="7">
        <v>40512</v>
      </c>
      <c r="P63">
        <v>1915.961</v>
      </c>
      <c r="Q63" s="7">
        <f t="shared" si="0"/>
        <v>40512</v>
      </c>
    </row>
    <row r="64" spans="1:17" x14ac:dyDescent="0.3">
      <c r="A64" s="1">
        <v>40543</v>
      </c>
      <c r="B64">
        <v>2004.432</v>
      </c>
      <c r="C64">
        <f t="shared" si="1"/>
        <v>88.471000000000004</v>
      </c>
      <c r="D64" s="1">
        <v>40543</v>
      </c>
      <c r="E64">
        <v>1</v>
      </c>
      <c r="H64" s="1">
        <v>40543</v>
      </c>
      <c r="I64">
        <v>640742</v>
      </c>
      <c r="K64" s="1">
        <v>40543</v>
      </c>
      <c r="L64">
        <v>4668458</v>
      </c>
      <c r="O64" s="7">
        <v>40543</v>
      </c>
      <c r="P64">
        <v>2004.432</v>
      </c>
      <c r="Q64" s="7">
        <f t="shared" si="0"/>
        <v>40543</v>
      </c>
    </row>
    <row r="65" spans="1:17" x14ac:dyDescent="0.3">
      <c r="A65" s="1">
        <v>40574</v>
      </c>
      <c r="B65">
        <v>1965.568</v>
      </c>
      <c r="C65">
        <f t="shared" si="1"/>
        <v>-38.864000000000033</v>
      </c>
      <c r="D65" s="1">
        <v>40574</v>
      </c>
      <c r="E65">
        <v>1</v>
      </c>
      <c r="H65" s="1">
        <v>40574</v>
      </c>
      <c r="I65">
        <v>633843</v>
      </c>
      <c r="K65" s="1">
        <v>40574</v>
      </c>
      <c r="L65">
        <v>4698939</v>
      </c>
      <c r="O65" s="7">
        <v>40574</v>
      </c>
      <c r="P65">
        <v>1965.568</v>
      </c>
      <c r="Q65" s="7">
        <f t="shared" si="0"/>
        <v>40574</v>
      </c>
    </row>
    <row r="66" spans="1:17" x14ac:dyDescent="0.3">
      <c r="A66" s="1">
        <v>40602</v>
      </c>
      <c r="B66">
        <v>1952.278</v>
      </c>
      <c r="C66">
        <f t="shared" si="1"/>
        <v>-13.289999999999964</v>
      </c>
      <c r="D66" s="1">
        <v>40602</v>
      </c>
      <c r="E66">
        <v>1</v>
      </c>
      <c r="H66" s="1">
        <v>40602</v>
      </c>
      <c r="I66">
        <v>630657</v>
      </c>
      <c r="K66" s="1">
        <v>40602</v>
      </c>
      <c r="L66">
        <v>4704260</v>
      </c>
      <c r="O66" s="7">
        <v>40602</v>
      </c>
      <c r="P66">
        <v>1952.278</v>
      </c>
      <c r="Q66" s="7">
        <f t="shared" si="0"/>
        <v>40602</v>
      </c>
    </row>
    <row r="67" spans="1:17" x14ac:dyDescent="0.3">
      <c r="A67" s="1">
        <v>40633</v>
      </c>
      <c r="B67">
        <v>1928.0550000000001</v>
      </c>
      <c r="C67">
        <f t="shared" si="1"/>
        <v>-24.222999999999956</v>
      </c>
      <c r="D67" s="1">
        <v>40633</v>
      </c>
      <c r="E67">
        <v>1</v>
      </c>
      <c r="H67" s="1">
        <v>40633</v>
      </c>
      <c r="I67">
        <v>633704</v>
      </c>
      <c r="K67" s="1">
        <v>40633</v>
      </c>
      <c r="L67">
        <v>4705525</v>
      </c>
      <c r="O67" s="7">
        <v>40633</v>
      </c>
      <c r="P67">
        <v>1928.0550000000001</v>
      </c>
      <c r="Q67" s="7">
        <f t="shared" si="0"/>
        <v>40633</v>
      </c>
    </row>
    <row r="68" spans="1:17" x14ac:dyDescent="0.3">
      <c r="A68" s="1">
        <v>40662</v>
      </c>
      <c r="B68">
        <v>1894.1010000000001</v>
      </c>
      <c r="C68">
        <f t="shared" si="1"/>
        <v>-33.953999999999951</v>
      </c>
      <c r="D68" s="1">
        <v>40662</v>
      </c>
      <c r="E68">
        <v>1.25</v>
      </c>
      <c r="H68" s="1">
        <v>40663</v>
      </c>
      <c r="I68">
        <v>635187</v>
      </c>
      <c r="K68" s="1">
        <v>40663</v>
      </c>
      <c r="L68">
        <v>4702011</v>
      </c>
      <c r="O68" s="7">
        <v>40662</v>
      </c>
      <c r="P68">
        <v>1894.1010000000001</v>
      </c>
      <c r="Q68" s="7">
        <f t="shared" si="0"/>
        <v>40662</v>
      </c>
    </row>
    <row r="69" spans="1:17" x14ac:dyDescent="0.3">
      <c r="A69" s="1">
        <v>40694</v>
      </c>
      <c r="B69">
        <v>1900.61</v>
      </c>
      <c r="C69">
        <f t="shared" si="1"/>
        <v>6.5089999999997872</v>
      </c>
      <c r="D69" s="1">
        <v>40694</v>
      </c>
      <c r="E69">
        <v>1.25</v>
      </c>
      <c r="H69" s="1">
        <v>40694</v>
      </c>
      <c r="I69">
        <v>633161</v>
      </c>
      <c r="K69" s="1">
        <v>40694</v>
      </c>
      <c r="L69">
        <v>4719348</v>
      </c>
      <c r="O69" s="7">
        <v>40694</v>
      </c>
      <c r="P69">
        <v>1900.61</v>
      </c>
      <c r="Q69" s="7">
        <f t="shared" si="0"/>
        <v>40694</v>
      </c>
    </row>
    <row r="70" spans="1:17" x14ac:dyDescent="0.3">
      <c r="A70" s="1">
        <v>40724</v>
      </c>
      <c r="B70">
        <v>1972.174</v>
      </c>
      <c r="C70">
        <f t="shared" si="1"/>
        <v>71.564000000000078</v>
      </c>
      <c r="D70" s="1">
        <v>40724</v>
      </c>
      <c r="E70">
        <v>1.25</v>
      </c>
      <c r="H70" s="1">
        <v>40724</v>
      </c>
      <c r="I70">
        <v>632902</v>
      </c>
      <c r="K70" s="1">
        <v>40724</v>
      </c>
      <c r="L70">
        <v>4739196</v>
      </c>
      <c r="O70" s="7">
        <v>40724</v>
      </c>
      <c r="P70">
        <v>1972.174</v>
      </c>
      <c r="Q70" s="7">
        <f t="shared" si="0"/>
        <v>40724</v>
      </c>
    </row>
    <row r="71" spans="1:17" x14ac:dyDescent="0.3">
      <c r="A71" s="1">
        <v>40753</v>
      </c>
      <c r="B71">
        <v>2000.471</v>
      </c>
      <c r="C71">
        <f t="shared" si="1"/>
        <v>28.297000000000025</v>
      </c>
      <c r="D71" s="1">
        <v>40753</v>
      </c>
      <c r="E71">
        <v>1.5</v>
      </c>
      <c r="H71" s="1">
        <v>40755</v>
      </c>
      <c r="I71">
        <v>629450</v>
      </c>
      <c r="K71" s="1">
        <v>40755</v>
      </c>
      <c r="L71">
        <v>4742488</v>
      </c>
      <c r="O71" s="7">
        <v>40753</v>
      </c>
      <c r="P71">
        <v>2000.471</v>
      </c>
      <c r="Q71" s="7">
        <f t="shared" si="0"/>
        <v>40753</v>
      </c>
    </row>
    <row r="72" spans="1:17" x14ac:dyDescent="0.3">
      <c r="A72" s="1">
        <v>40786</v>
      </c>
      <c r="B72">
        <v>2071.6329999999998</v>
      </c>
      <c r="C72">
        <f t="shared" si="1"/>
        <v>71.161999999999807</v>
      </c>
      <c r="D72" s="1">
        <v>40786</v>
      </c>
      <c r="E72">
        <v>1.5</v>
      </c>
      <c r="H72" s="1">
        <v>40786</v>
      </c>
      <c r="I72">
        <v>630642</v>
      </c>
      <c r="K72" s="1">
        <v>40786</v>
      </c>
      <c r="L72">
        <v>4723028</v>
      </c>
      <c r="O72" s="7">
        <v>40786</v>
      </c>
      <c r="P72">
        <v>2071.6329999999998</v>
      </c>
      <c r="Q72" s="7">
        <f t="shared" si="0"/>
        <v>40786</v>
      </c>
    </row>
    <row r="73" spans="1:17" x14ac:dyDescent="0.3">
      <c r="A73" s="1">
        <v>40816</v>
      </c>
      <c r="B73">
        <v>2288.5709999999999</v>
      </c>
      <c r="C73">
        <f t="shared" si="1"/>
        <v>216.9380000000001</v>
      </c>
      <c r="D73" s="1">
        <v>40816</v>
      </c>
      <c r="E73">
        <v>1.5</v>
      </c>
      <c r="H73" s="1">
        <v>40816</v>
      </c>
      <c r="I73">
        <v>629592</v>
      </c>
      <c r="K73" s="1">
        <v>40816</v>
      </c>
      <c r="L73">
        <v>4755287</v>
      </c>
      <c r="O73" s="7">
        <v>40816</v>
      </c>
      <c r="P73">
        <v>2288.5709999999999</v>
      </c>
      <c r="Q73" s="7">
        <f t="shared" si="0"/>
        <v>40816</v>
      </c>
    </row>
    <row r="74" spans="1:17" x14ac:dyDescent="0.3">
      <c r="A74" s="1">
        <v>40847</v>
      </c>
      <c r="B74">
        <v>2333.373</v>
      </c>
      <c r="C74">
        <f t="shared" si="1"/>
        <v>44.802000000000135</v>
      </c>
      <c r="D74" s="1">
        <v>40847</v>
      </c>
      <c r="E74">
        <v>1.5</v>
      </c>
      <c r="H74" s="1">
        <v>40847</v>
      </c>
      <c r="I74">
        <v>628961</v>
      </c>
      <c r="K74" s="1">
        <v>40847</v>
      </c>
      <c r="L74">
        <v>4751635</v>
      </c>
      <c r="O74" s="7">
        <v>40847</v>
      </c>
      <c r="P74">
        <v>2333.373</v>
      </c>
      <c r="Q74" s="7">
        <f t="shared" si="0"/>
        <v>40847</v>
      </c>
    </row>
    <row r="75" spans="1:17" x14ac:dyDescent="0.3">
      <c r="A75" s="1">
        <v>40877</v>
      </c>
      <c r="B75">
        <v>2419.5479999999998</v>
      </c>
      <c r="C75">
        <f t="shared" si="1"/>
        <v>86.174999999999727</v>
      </c>
      <c r="D75" s="1">
        <v>40877</v>
      </c>
      <c r="E75">
        <v>1.25</v>
      </c>
      <c r="H75" s="1">
        <v>40877</v>
      </c>
      <c r="I75">
        <v>626992</v>
      </c>
      <c r="K75" s="1">
        <v>40877</v>
      </c>
      <c r="L75">
        <v>4757578</v>
      </c>
      <c r="O75" s="7">
        <v>40877</v>
      </c>
      <c r="P75">
        <v>2419.5479999999998</v>
      </c>
      <c r="Q75" s="7">
        <f t="shared" si="0"/>
        <v>40877</v>
      </c>
    </row>
    <row r="76" spans="1:17" x14ac:dyDescent="0.3">
      <c r="A76" s="1">
        <v>40907</v>
      </c>
      <c r="B76">
        <v>2735.6280000000002</v>
      </c>
      <c r="C76">
        <f t="shared" si="1"/>
        <v>316.08000000000038</v>
      </c>
      <c r="D76" s="1">
        <v>40907</v>
      </c>
      <c r="E76">
        <v>1</v>
      </c>
      <c r="H76" s="1">
        <v>40908</v>
      </c>
      <c r="I76">
        <v>628456</v>
      </c>
      <c r="K76" s="1">
        <v>40908</v>
      </c>
      <c r="L76">
        <v>4719921</v>
      </c>
      <c r="O76" s="7">
        <v>40907</v>
      </c>
      <c r="P76">
        <v>2735.6280000000002</v>
      </c>
      <c r="Q76" s="7">
        <f t="shared" si="0"/>
        <v>40907</v>
      </c>
    </row>
    <row r="77" spans="1:17" x14ac:dyDescent="0.3">
      <c r="A77" s="1">
        <v>40939</v>
      </c>
      <c r="B77">
        <v>2682.576</v>
      </c>
      <c r="C77">
        <f t="shared" si="1"/>
        <v>-53.052000000000135</v>
      </c>
      <c r="D77" s="1">
        <v>40939</v>
      </c>
      <c r="E77">
        <v>1</v>
      </c>
      <c r="H77" s="1">
        <v>40939</v>
      </c>
      <c r="I77">
        <v>624005</v>
      </c>
      <c r="K77" s="1">
        <v>40939</v>
      </c>
      <c r="L77">
        <v>4721974</v>
      </c>
      <c r="O77" s="7">
        <v>40939</v>
      </c>
      <c r="P77">
        <v>2682.576</v>
      </c>
      <c r="Q77" s="7">
        <f t="shared" si="0"/>
        <v>40939</v>
      </c>
    </row>
    <row r="78" spans="1:17" x14ac:dyDescent="0.3">
      <c r="A78" s="1">
        <v>40968</v>
      </c>
      <c r="B78">
        <v>2692.598</v>
      </c>
      <c r="C78">
        <f t="shared" si="1"/>
        <v>10.021999999999935</v>
      </c>
      <c r="D78" s="1">
        <v>40968</v>
      </c>
      <c r="E78">
        <v>1</v>
      </c>
      <c r="H78" s="1">
        <v>40968</v>
      </c>
      <c r="I78">
        <v>618820</v>
      </c>
      <c r="K78" s="1">
        <v>40968</v>
      </c>
      <c r="L78">
        <v>4710522</v>
      </c>
      <c r="O78" s="7">
        <v>40968</v>
      </c>
      <c r="P78">
        <v>2692.598</v>
      </c>
      <c r="Q78" s="7">
        <f t="shared" si="0"/>
        <v>40968</v>
      </c>
    </row>
    <row r="79" spans="1:17" x14ac:dyDescent="0.3">
      <c r="A79" s="1">
        <v>40998</v>
      </c>
      <c r="B79">
        <v>2964.4270000000001</v>
      </c>
      <c r="C79">
        <f t="shared" si="1"/>
        <v>271.82900000000018</v>
      </c>
      <c r="D79" s="1">
        <v>40998</v>
      </c>
      <c r="E79">
        <v>1</v>
      </c>
      <c r="H79" s="1">
        <v>40999</v>
      </c>
      <c r="I79">
        <v>617632</v>
      </c>
      <c r="K79" s="1">
        <v>40999</v>
      </c>
      <c r="L79">
        <v>4699243</v>
      </c>
      <c r="O79" s="7">
        <v>40998</v>
      </c>
      <c r="P79">
        <v>2964.4270000000001</v>
      </c>
      <c r="Q79" s="7">
        <f t="shared" si="0"/>
        <v>40998</v>
      </c>
    </row>
    <row r="80" spans="1:17" x14ac:dyDescent="0.3">
      <c r="A80" s="1">
        <v>41029</v>
      </c>
      <c r="B80">
        <v>2962.1030000000001</v>
      </c>
      <c r="C80">
        <f t="shared" si="1"/>
        <v>-2.3240000000000691</v>
      </c>
      <c r="D80" s="1">
        <v>41029</v>
      </c>
      <c r="E80">
        <v>1</v>
      </c>
      <c r="H80" s="1">
        <v>41029</v>
      </c>
      <c r="I80">
        <v>617859</v>
      </c>
      <c r="K80" s="1">
        <v>41029</v>
      </c>
      <c r="L80">
        <v>4704275</v>
      </c>
      <c r="O80" s="7">
        <v>41029</v>
      </c>
      <c r="P80">
        <v>2962.1030000000001</v>
      </c>
      <c r="Q80" s="7">
        <f t="shared" si="0"/>
        <v>41029</v>
      </c>
    </row>
    <row r="81" spans="1:17" x14ac:dyDescent="0.3">
      <c r="A81" s="1">
        <v>41060</v>
      </c>
      <c r="B81">
        <v>2980.31</v>
      </c>
      <c r="C81">
        <f t="shared" ref="C81:C121" si="2">B81-B80</f>
        <v>18.20699999999988</v>
      </c>
      <c r="D81" s="1">
        <v>41060</v>
      </c>
      <c r="E81">
        <v>1</v>
      </c>
      <c r="H81" s="1">
        <v>41060</v>
      </c>
      <c r="I81">
        <v>618652</v>
      </c>
      <c r="K81" s="1">
        <v>41060</v>
      </c>
      <c r="L81">
        <v>4705090</v>
      </c>
      <c r="O81" s="7">
        <v>41060</v>
      </c>
      <c r="P81">
        <v>2980.31</v>
      </c>
      <c r="Q81" s="7">
        <f t="shared" ref="Q81:Q109" si="3">O81</f>
        <v>41060</v>
      </c>
    </row>
    <row r="82" spans="1:17" x14ac:dyDescent="0.3">
      <c r="A82" s="1">
        <v>41089</v>
      </c>
      <c r="B82">
        <v>3102.2269999999999</v>
      </c>
      <c r="C82">
        <f t="shared" si="2"/>
        <v>121.91699999999992</v>
      </c>
      <c r="D82" s="1">
        <v>41089</v>
      </c>
      <c r="E82">
        <v>1</v>
      </c>
      <c r="H82" s="1">
        <v>41090</v>
      </c>
      <c r="I82">
        <v>617067</v>
      </c>
      <c r="K82" s="1">
        <v>41090</v>
      </c>
      <c r="L82">
        <v>4700352</v>
      </c>
      <c r="O82" s="7">
        <v>41089</v>
      </c>
      <c r="P82">
        <v>3102.2269999999999</v>
      </c>
      <c r="Q82" s="7">
        <f t="shared" si="3"/>
        <v>41089</v>
      </c>
    </row>
    <row r="83" spans="1:17" x14ac:dyDescent="0.3">
      <c r="A83" s="1">
        <v>41121</v>
      </c>
      <c r="B83">
        <v>3094.1439999999998</v>
      </c>
      <c r="C83">
        <f t="shared" si="2"/>
        <v>-8.0830000000000837</v>
      </c>
      <c r="D83" s="1">
        <v>41121</v>
      </c>
      <c r="E83">
        <v>0.75</v>
      </c>
      <c r="H83" s="1">
        <v>41121</v>
      </c>
      <c r="I83">
        <v>611252</v>
      </c>
      <c r="K83" s="1">
        <v>41121</v>
      </c>
      <c r="L83">
        <v>4706019</v>
      </c>
      <c r="O83" s="7">
        <v>41121</v>
      </c>
      <c r="P83">
        <v>3094.1439999999998</v>
      </c>
      <c r="Q83" s="7">
        <f t="shared" si="3"/>
        <v>41121</v>
      </c>
    </row>
    <row r="84" spans="1:17" x14ac:dyDescent="0.3">
      <c r="A84" s="1">
        <v>41152</v>
      </c>
      <c r="B84">
        <v>3084.7689999999998</v>
      </c>
      <c r="C84">
        <f t="shared" si="2"/>
        <v>-9.375</v>
      </c>
      <c r="D84" s="1">
        <v>41152</v>
      </c>
      <c r="E84">
        <v>0.75</v>
      </c>
      <c r="H84" s="1">
        <v>41152</v>
      </c>
      <c r="I84">
        <v>607330</v>
      </c>
      <c r="K84" s="1">
        <v>41152</v>
      </c>
      <c r="L84">
        <v>4671017</v>
      </c>
      <c r="O84" s="7">
        <v>41152</v>
      </c>
      <c r="P84">
        <v>3084.7689999999998</v>
      </c>
      <c r="Q84" s="7">
        <f t="shared" si="3"/>
        <v>41152</v>
      </c>
    </row>
    <row r="85" spans="1:17" x14ac:dyDescent="0.3">
      <c r="A85" s="1">
        <v>41180</v>
      </c>
      <c r="B85">
        <v>3082.4319999999998</v>
      </c>
      <c r="C85">
        <f t="shared" si="2"/>
        <v>-2.3369999999999891</v>
      </c>
      <c r="D85" s="1">
        <v>41180</v>
      </c>
      <c r="E85">
        <v>0.75</v>
      </c>
      <c r="H85" s="1">
        <v>41182</v>
      </c>
      <c r="I85">
        <v>604904</v>
      </c>
      <c r="K85" s="1">
        <v>41182</v>
      </c>
      <c r="L85">
        <v>4652260</v>
      </c>
      <c r="O85" s="7">
        <v>41180</v>
      </c>
      <c r="P85">
        <v>3082.4319999999998</v>
      </c>
      <c r="Q85" s="7">
        <f t="shared" si="3"/>
        <v>41180</v>
      </c>
    </row>
    <row r="86" spans="1:17" x14ac:dyDescent="0.3">
      <c r="A86" s="1">
        <v>41213</v>
      </c>
      <c r="B86">
        <v>3046.5430000000001</v>
      </c>
      <c r="C86">
        <f t="shared" si="2"/>
        <v>-35.888999999999669</v>
      </c>
      <c r="D86" s="1">
        <v>41213</v>
      </c>
      <c r="E86">
        <v>0.75</v>
      </c>
      <c r="H86" s="1">
        <v>41213</v>
      </c>
      <c r="I86">
        <v>603569</v>
      </c>
      <c r="K86" s="1">
        <v>41213</v>
      </c>
      <c r="L86">
        <v>4638368</v>
      </c>
      <c r="O86" s="7">
        <v>41213</v>
      </c>
      <c r="P86">
        <v>3046.5430000000001</v>
      </c>
      <c r="Q86" s="7">
        <f t="shared" si="3"/>
        <v>41213</v>
      </c>
    </row>
    <row r="87" spans="1:17" x14ac:dyDescent="0.3">
      <c r="A87" s="1">
        <v>41243</v>
      </c>
      <c r="B87">
        <v>3033.2939999999999</v>
      </c>
      <c r="C87">
        <f t="shared" si="2"/>
        <v>-13.249000000000251</v>
      </c>
      <c r="D87" s="1">
        <v>41243</v>
      </c>
      <c r="E87">
        <v>0.75</v>
      </c>
      <c r="H87" s="1">
        <v>41243</v>
      </c>
      <c r="I87">
        <v>599834</v>
      </c>
      <c r="K87" s="1">
        <v>41243</v>
      </c>
      <c r="L87">
        <v>4636749</v>
      </c>
      <c r="O87" s="7">
        <v>41243</v>
      </c>
      <c r="P87">
        <v>3033.2939999999999</v>
      </c>
      <c r="Q87" s="7">
        <f t="shared" si="3"/>
        <v>41243</v>
      </c>
    </row>
    <row r="88" spans="1:17" x14ac:dyDescent="0.3">
      <c r="A88" s="1">
        <v>41274</v>
      </c>
      <c r="B88">
        <v>3018.1979999999999</v>
      </c>
      <c r="C88">
        <f t="shared" si="2"/>
        <v>-15.096000000000004</v>
      </c>
      <c r="D88" s="1">
        <v>41274</v>
      </c>
      <c r="E88">
        <v>0.75</v>
      </c>
      <c r="H88" s="1">
        <v>41274</v>
      </c>
      <c r="I88">
        <v>604305</v>
      </c>
      <c r="K88" s="1">
        <v>41274</v>
      </c>
      <c r="L88">
        <v>4535727</v>
      </c>
      <c r="O88" s="7">
        <v>41274</v>
      </c>
      <c r="P88">
        <v>3018.1979999999999</v>
      </c>
      <c r="Q88" s="7">
        <f t="shared" si="3"/>
        <v>41274</v>
      </c>
    </row>
    <row r="89" spans="1:17" x14ac:dyDescent="0.3">
      <c r="A89" s="1">
        <v>41305</v>
      </c>
      <c r="B89">
        <v>2928.7809999999999</v>
      </c>
      <c r="C89">
        <f t="shared" si="2"/>
        <v>-89.416999999999916</v>
      </c>
      <c r="D89" s="1">
        <v>41305</v>
      </c>
      <c r="E89">
        <v>0.75</v>
      </c>
      <c r="H89" s="1">
        <v>41305</v>
      </c>
      <c r="I89">
        <v>598063</v>
      </c>
      <c r="K89" s="1">
        <v>41305</v>
      </c>
      <c r="L89">
        <v>4523235</v>
      </c>
      <c r="O89" s="7">
        <v>41305</v>
      </c>
      <c r="P89">
        <v>2928.7809999999999</v>
      </c>
      <c r="Q89" s="7">
        <f t="shared" si="3"/>
        <v>41305</v>
      </c>
    </row>
    <row r="90" spans="1:17" x14ac:dyDescent="0.3">
      <c r="A90" s="1">
        <v>41333</v>
      </c>
      <c r="B90">
        <v>2748.8229999999999</v>
      </c>
      <c r="C90">
        <f t="shared" si="2"/>
        <v>-179.95800000000008</v>
      </c>
      <c r="D90" s="1">
        <v>41333</v>
      </c>
      <c r="E90">
        <v>0.75</v>
      </c>
      <c r="H90" s="1">
        <v>41333</v>
      </c>
      <c r="I90">
        <v>592319</v>
      </c>
      <c r="K90" s="1">
        <v>41333</v>
      </c>
      <c r="L90">
        <v>4505251</v>
      </c>
      <c r="O90" s="7">
        <v>41333</v>
      </c>
      <c r="P90">
        <v>2748.8229999999999</v>
      </c>
      <c r="Q90" s="7">
        <f t="shared" si="3"/>
        <v>41333</v>
      </c>
    </row>
    <row r="91" spans="1:17" x14ac:dyDescent="0.3">
      <c r="A91" s="1">
        <v>41362</v>
      </c>
      <c r="B91">
        <v>2648.1260000000002</v>
      </c>
      <c r="C91">
        <f t="shared" si="2"/>
        <v>-100.69699999999966</v>
      </c>
      <c r="D91" s="1">
        <v>41362</v>
      </c>
      <c r="E91">
        <v>0.75</v>
      </c>
      <c r="H91" s="1">
        <v>41364</v>
      </c>
      <c r="I91">
        <v>590919</v>
      </c>
      <c r="K91" s="1">
        <v>41364</v>
      </c>
      <c r="L91">
        <v>4502925</v>
      </c>
      <c r="O91" s="7">
        <v>41362</v>
      </c>
      <c r="P91">
        <v>2648.1260000000002</v>
      </c>
      <c r="Q91" s="7">
        <f t="shared" si="3"/>
        <v>41362</v>
      </c>
    </row>
    <row r="92" spans="1:17" x14ac:dyDescent="0.3">
      <c r="A92" s="1">
        <v>41394</v>
      </c>
      <c r="B92">
        <v>2611.252</v>
      </c>
      <c r="C92">
        <f t="shared" si="2"/>
        <v>-36.874000000000251</v>
      </c>
      <c r="D92" s="1">
        <v>41394</v>
      </c>
      <c r="E92">
        <v>0.75</v>
      </c>
      <c r="H92" s="1">
        <v>41394</v>
      </c>
      <c r="I92">
        <v>591097</v>
      </c>
      <c r="K92" s="1">
        <v>41394</v>
      </c>
      <c r="L92">
        <v>4478305</v>
      </c>
      <c r="O92" s="7">
        <v>41394</v>
      </c>
      <c r="P92">
        <v>2611.252</v>
      </c>
      <c r="Q92" s="7">
        <f t="shared" si="3"/>
        <v>41394</v>
      </c>
    </row>
    <row r="93" spans="1:17" x14ac:dyDescent="0.3">
      <c r="A93" s="1">
        <v>41425</v>
      </c>
      <c r="B93">
        <v>2549.4490000000001</v>
      </c>
      <c r="C93">
        <f t="shared" si="2"/>
        <v>-61.802999999999884</v>
      </c>
      <c r="D93" s="1">
        <v>41425</v>
      </c>
      <c r="E93">
        <v>0.5</v>
      </c>
      <c r="H93" s="1">
        <v>41425</v>
      </c>
      <c r="I93">
        <v>590228</v>
      </c>
      <c r="K93" s="1">
        <v>41425</v>
      </c>
      <c r="L93">
        <v>4460617</v>
      </c>
      <c r="O93" s="7">
        <v>41425</v>
      </c>
      <c r="P93">
        <v>2549.4490000000001</v>
      </c>
      <c r="Q93" s="7">
        <f t="shared" si="3"/>
        <v>41425</v>
      </c>
    </row>
    <row r="94" spans="1:17" x14ac:dyDescent="0.3">
      <c r="A94" s="1">
        <v>41453</v>
      </c>
      <c r="B94">
        <v>2430.4229999999998</v>
      </c>
      <c r="C94">
        <f t="shared" si="2"/>
        <v>-119.02600000000029</v>
      </c>
      <c r="D94" s="1">
        <v>41453</v>
      </c>
      <c r="E94">
        <v>0.5</v>
      </c>
      <c r="H94" s="1">
        <v>41455</v>
      </c>
      <c r="I94">
        <v>589524</v>
      </c>
      <c r="K94" s="1">
        <v>41455</v>
      </c>
      <c r="L94">
        <v>4446367</v>
      </c>
      <c r="O94" s="7">
        <v>41453</v>
      </c>
      <c r="P94">
        <v>2430.4229999999998</v>
      </c>
      <c r="Q94" s="7">
        <f t="shared" si="3"/>
        <v>41453</v>
      </c>
    </row>
    <row r="95" spans="1:17" x14ac:dyDescent="0.3">
      <c r="A95" s="1">
        <v>41486</v>
      </c>
      <c r="B95">
        <v>2396.181</v>
      </c>
      <c r="C95">
        <f t="shared" si="2"/>
        <v>-34.241999999999734</v>
      </c>
      <c r="D95" s="1">
        <v>41486</v>
      </c>
      <c r="E95">
        <v>0.5</v>
      </c>
      <c r="H95" s="1">
        <v>41486</v>
      </c>
      <c r="I95">
        <v>589625</v>
      </c>
      <c r="K95" s="1">
        <v>41486</v>
      </c>
      <c r="L95">
        <v>4429335</v>
      </c>
      <c r="O95" s="7">
        <v>41486</v>
      </c>
      <c r="P95">
        <v>2396.181</v>
      </c>
      <c r="Q95" s="7">
        <f t="shared" si="3"/>
        <v>41486</v>
      </c>
    </row>
    <row r="96" spans="1:17" x14ac:dyDescent="0.3">
      <c r="A96" s="1">
        <v>41516</v>
      </c>
      <c r="B96">
        <v>2360.6390000000001</v>
      </c>
      <c r="C96">
        <f t="shared" si="2"/>
        <v>-35.541999999999916</v>
      </c>
      <c r="D96" s="1">
        <v>41516</v>
      </c>
      <c r="E96">
        <v>0.5</v>
      </c>
      <c r="H96" s="1">
        <v>41517</v>
      </c>
      <c r="I96">
        <v>586225</v>
      </c>
      <c r="K96" s="1">
        <v>41517</v>
      </c>
      <c r="L96">
        <v>4399501</v>
      </c>
      <c r="O96" s="7">
        <v>41516</v>
      </c>
      <c r="P96">
        <v>2360.6390000000001</v>
      </c>
      <c r="Q96" s="7">
        <f t="shared" si="3"/>
        <v>41516</v>
      </c>
    </row>
    <row r="97" spans="1:19" x14ac:dyDescent="0.3">
      <c r="A97" s="1">
        <v>41547</v>
      </c>
      <c r="B97">
        <v>2338.0439999999999</v>
      </c>
      <c r="C97">
        <f t="shared" si="2"/>
        <v>-22.595000000000255</v>
      </c>
      <c r="D97" s="1">
        <v>41547</v>
      </c>
      <c r="E97">
        <v>0.5</v>
      </c>
      <c r="H97" s="1">
        <v>41547</v>
      </c>
      <c r="I97">
        <v>583017</v>
      </c>
      <c r="K97" s="1">
        <v>41547</v>
      </c>
      <c r="L97">
        <v>4393464</v>
      </c>
      <c r="O97" s="7">
        <v>41547</v>
      </c>
      <c r="P97">
        <v>2338.0439999999999</v>
      </c>
      <c r="Q97" s="7">
        <f t="shared" si="3"/>
        <v>41547</v>
      </c>
    </row>
    <row r="98" spans="1:19" x14ac:dyDescent="0.3">
      <c r="A98" s="1">
        <v>41578</v>
      </c>
      <c r="B98">
        <v>2318.7440000000001</v>
      </c>
      <c r="C98">
        <f t="shared" si="2"/>
        <v>-19.299999999999727</v>
      </c>
      <c r="D98" s="1">
        <v>41578</v>
      </c>
      <c r="E98">
        <v>0.5</v>
      </c>
      <c r="H98" s="1">
        <v>41578</v>
      </c>
      <c r="I98">
        <v>576418</v>
      </c>
      <c r="K98" s="1">
        <v>41578</v>
      </c>
      <c r="L98">
        <v>4377026</v>
      </c>
      <c r="O98" s="7">
        <v>41578</v>
      </c>
      <c r="P98">
        <v>2318.7440000000001</v>
      </c>
      <c r="Q98" s="7">
        <f t="shared" si="3"/>
        <v>41578</v>
      </c>
    </row>
    <row r="99" spans="1:19" x14ac:dyDescent="0.3">
      <c r="A99" s="1">
        <v>41607</v>
      </c>
      <c r="B99">
        <v>2290.9560000000001</v>
      </c>
      <c r="C99">
        <f t="shared" si="2"/>
        <v>-27.788000000000011</v>
      </c>
      <c r="D99" s="1">
        <v>41607</v>
      </c>
      <c r="E99">
        <v>0.25</v>
      </c>
      <c r="H99" s="1">
        <v>41608</v>
      </c>
      <c r="I99">
        <v>573055</v>
      </c>
      <c r="K99" s="1">
        <v>41608</v>
      </c>
      <c r="L99">
        <v>4371074</v>
      </c>
      <c r="O99" s="7">
        <v>41607</v>
      </c>
      <c r="P99">
        <v>2290.9560000000001</v>
      </c>
      <c r="Q99" s="7">
        <f t="shared" si="3"/>
        <v>41607</v>
      </c>
    </row>
    <row r="100" spans="1:19" x14ac:dyDescent="0.3">
      <c r="A100" s="1">
        <v>41639</v>
      </c>
      <c r="B100">
        <v>2285.3989999999999</v>
      </c>
      <c r="C100">
        <f t="shared" si="2"/>
        <v>-5.5570000000002437</v>
      </c>
      <c r="D100" s="1">
        <v>41639</v>
      </c>
      <c r="E100">
        <v>0.25</v>
      </c>
      <c r="H100" s="1">
        <v>41639</v>
      </c>
      <c r="I100">
        <v>575762</v>
      </c>
      <c r="K100" s="1">
        <v>41639</v>
      </c>
      <c r="L100">
        <v>4345203</v>
      </c>
      <c r="O100" s="7">
        <v>41639</v>
      </c>
      <c r="P100">
        <v>2285.3989999999999</v>
      </c>
      <c r="Q100" s="7">
        <f t="shared" si="3"/>
        <v>41639</v>
      </c>
    </row>
    <row r="101" spans="1:19" x14ac:dyDescent="0.3">
      <c r="A101" s="1">
        <v>41670</v>
      </c>
      <c r="B101">
        <v>2217.0610000000001</v>
      </c>
      <c r="C101">
        <f t="shared" si="2"/>
        <v>-68.337999999999738</v>
      </c>
      <c r="D101" s="1">
        <v>41670</v>
      </c>
      <c r="E101">
        <v>0.25</v>
      </c>
      <c r="H101" s="1">
        <v>41670</v>
      </c>
      <c r="I101">
        <v>571383</v>
      </c>
      <c r="K101" s="1">
        <v>41670</v>
      </c>
      <c r="L101">
        <v>4369040</v>
      </c>
      <c r="O101" s="7">
        <v>41670</v>
      </c>
      <c r="P101">
        <v>2217.0610000000001</v>
      </c>
      <c r="Q101" s="7">
        <f t="shared" si="3"/>
        <v>41670</v>
      </c>
    </row>
    <row r="102" spans="1:19" x14ac:dyDescent="0.3">
      <c r="A102" s="1">
        <v>41698</v>
      </c>
      <c r="B102">
        <v>2181.0790000000002</v>
      </c>
      <c r="C102">
        <f t="shared" si="2"/>
        <v>-35.981999999999971</v>
      </c>
      <c r="D102" s="1">
        <v>41698</v>
      </c>
      <c r="E102">
        <v>0.25</v>
      </c>
      <c r="H102" s="1">
        <v>41698</v>
      </c>
      <c r="I102">
        <v>567907</v>
      </c>
      <c r="K102" s="1">
        <v>41698</v>
      </c>
      <c r="L102">
        <v>4345261</v>
      </c>
      <c r="O102" s="7">
        <v>41698</v>
      </c>
      <c r="P102">
        <v>2181.0790000000002</v>
      </c>
      <c r="Q102" s="7">
        <f t="shared" si="3"/>
        <v>41698</v>
      </c>
    </row>
    <row r="103" spans="1:19" x14ac:dyDescent="0.3">
      <c r="A103" s="1">
        <v>41729</v>
      </c>
      <c r="B103">
        <v>2152.1030000000001</v>
      </c>
      <c r="C103">
        <f t="shared" si="2"/>
        <v>-28.976000000000113</v>
      </c>
      <c r="D103" s="1">
        <v>41729</v>
      </c>
      <c r="E103">
        <v>0.25</v>
      </c>
      <c r="H103" s="1">
        <v>41729</v>
      </c>
      <c r="I103">
        <v>570153</v>
      </c>
      <c r="K103" s="1">
        <v>41729</v>
      </c>
      <c r="L103">
        <v>4336767</v>
      </c>
      <c r="O103" s="7">
        <v>41729</v>
      </c>
      <c r="P103">
        <v>2152.1030000000001</v>
      </c>
      <c r="Q103" s="7">
        <f t="shared" si="3"/>
        <v>41729</v>
      </c>
    </row>
    <row r="104" spans="1:19" x14ac:dyDescent="0.3">
      <c r="A104" s="1">
        <v>41759</v>
      </c>
      <c r="B104">
        <v>2169.0610000000001</v>
      </c>
      <c r="C104">
        <f t="shared" si="2"/>
        <v>16.958000000000084</v>
      </c>
      <c r="D104" s="1">
        <v>41759</v>
      </c>
      <c r="E104">
        <v>0.25</v>
      </c>
      <c r="H104" s="1">
        <v>41759</v>
      </c>
      <c r="I104">
        <v>570013</v>
      </c>
      <c r="K104" s="1">
        <v>41759</v>
      </c>
      <c r="L104">
        <v>4329221</v>
      </c>
      <c r="O104" s="7">
        <v>41759</v>
      </c>
      <c r="P104">
        <v>2169.0610000000001</v>
      </c>
      <c r="Q104" s="7">
        <f t="shared" si="3"/>
        <v>41759</v>
      </c>
    </row>
    <row r="105" spans="1:19" x14ac:dyDescent="0.3">
      <c r="A105" s="1">
        <v>41789</v>
      </c>
      <c r="B105">
        <v>2197.0949999999998</v>
      </c>
      <c r="C105">
        <f t="shared" si="2"/>
        <v>28.033999999999651</v>
      </c>
      <c r="D105" s="1">
        <v>41789</v>
      </c>
      <c r="E105">
        <v>0.25</v>
      </c>
      <c r="H105" s="1">
        <v>41790</v>
      </c>
      <c r="I105">
        <v>567482</v>
      </c>
      <c r="K105" s="1">
        <v>41790</v>
      </c>
      <c r="L105">
        <v>4318726</v>
      </c>
      <c r="O105" s="7">
        <v>41789</v>
      </c>
      <c r="P105">
        <v>2197.0949999999998</v>
      </c>
      <c r="Q105" s="7">
        <f t="shared" si="3"/>
        <v>41789</v>
      </c>
    </row>
    <row r="106" spans="1:19" x14ac:dyDescent="0.3">
      <c r="A106" s="1">
        <v>41820</v>
      </c>
      <c r="B106">
        <v>2088.0990000000002</v>
      </c>
      <c r="C106">
        <f t="shared" si="2"/>
        <v>-108.99599999999964</v>
      </c>
      <c r="D106" s="1">
        <v>41820</v>
      </c>
      <c r="E106">
        <v>0.15</v>
      </c>
      <c r="H106" s="1">
        <v>41820</v>
      </c>
      <c r="I106">
        <v>572766</v>
      </c>
      <c r="K106" s="1">
        <v>41820</v>
      </c>
      <c r="L106">
        <v>4316265</v>
      </c>
      <c r="O106" s="7">
        <v>41820</v>
      </c>
      <c r="P106">
        <v>2088.0990000000002</v>
      </c>
      <c r="Q106" s="7">
        <f t="shared" si="3"/>
        <v>41820</v>
      </c>
    </row>
    <row r="107" spans="1:19" x14ac:dyDescent="0.3">
      <c r="A107" s="1">
        <v>41851</v>
      </c>
      <c r="B107">
        <v>2044.3119999999999</v>
      </c>
      <c r="C107">
        <f t="shared" si="2"/>
        <v>-43.787000000000262</v>
      </c>
      <c r="D107" s="1">
        <v>41851</v>
      </c>
      <c r="E107">
        <v>0.15</v>
      </c>
      <c r="H107" s="1">
        <v>41851</v>
      </c>
      <c r="I107">
        <v>572725</v>
      </c>
      <c r="K107" s="1">
        <v>41851</v>
      </c>
      <c r="L107">
        <v>4302541</v>
      </c>
      <c r="O107" s="7">
        <v>41851</v>
      </c>
      <c r="P107">
        <v>2044.3119999999999</v>
      </c>
      <c r="Q107" s="7">
        <f t="shared" si="3"/>
        <v>41851</v>
      </c>
    </row>
    <row r="108" spans="1:19" x14ac:dyDescent="0.3">
      <c r="A108" s="1">
        <v>41880</v>
      </c>
      <c r="B108">
        <v>2038.7159999999999</v>
      </c>
      <c r="C108">
        <f t="shared" si="2"/>
        <v>-5.5960000000000036</v>
      </c>
      <c r="D108" s="1">
        <v>41880</v>
      </c>
      <c r="E108">
        <v>0.15</v>
      </c>
      <c r="H108" s="1">
        <v>41882</v>
      </c>
      <c r="I108">
        <v>566596</v>
      </c>
      <c r="K108" s="1">
        <v>41882</v>
      </c>
      <c r="L108">
        <v>4282094</v>
      </c>
      <c r="O108" s="7">
        <v>41880</v>
      </c>
      <c r="P108">
        <v>2038.7159999999999</v>
      </c>
      <c r="Q108" s="7">
        <f t="shared" si="3"/>
        <v>41880</v>
      </c>
    </row>
    <row r="109" spans="1:19" x14ac:dyDescent="0.3">
      <c r="A109" s="1">
        <v>41912</v>
      </c>
      <c r="B109">
        <v>2038.2349999999999</v>
      </c>
      <c r="C109">
        <f t="shared" si="2"/>
        <v>-0.48099999999999454</v>
      </c>
      <c r="D109" s="1">
        <v>41912</v>
      </c>
      <c r="E109">
        <v>0.05</v>
      </c>
      <c r="H109" s="7">
        <v>41912</v>
      </c>
      <c r="I109">
        <v>568484</v>
      </c>
      <c r="K109" s="7">
        <v>41912</v>
      </c>
      <c r="L109">
        <v>4288571</v>
      </c>
      <c r="O109" s="7">
        <v>41912</v>
      </c>
      <c r="P109">
        <v>2038.2349999999999</v>
      </c>
      <c r="Q109" s="7">
        <f t="shared" si="3"/>
        <v>41912</v>
      </c>
      <c r="S109">
        <v>1000</v>
      </c>
    </row>
    <row r="110" spans="1:19" x14ac:dyDescent="0.3">
      <c r="A110" s="7">
        <v>41943</v>
      </c>
      <c r="B110">
        <v>2052.0700000000002</v>
      </c>
      <c r="C110">
        <f t="shared" si="2"/>
        <v>13.835000000000264</v>
      </c>
      <c r="D110" s="7">
        <v>41943</v>
      </c>
      <c r="E110">
        <v>0.05</v>
      </c>
      <c r="H110" s="8">
        <v>41943</v>
      </c>
      <c r="I110">
        <v>569337</v>
      </c>
      <c r="K110" s="8">
        <v>41943</v>
      </c>
      <c r="L110">
        <v>4274735</v>
      </c>
      <c r="O110" s="7">
        <v>41943</v>
      </c>
      <c r="P110">
        <v>2052.0700000000002</v>
      </c>
      <c r="Q110" s="7">
        <v>41943</v>
      </c>
      <c r="R110">
        <f>P110</f>
        <v>2052.0700000000002</v>
      </c>
      <c r="S110">
        <v>1000</v>
      </c>
    </row>
    <row r="111" spans="1:19" x14ac:dyDescent="0.3">
      <c r="A111" s="8">
        <v>41971</v>
      </c>
      <c r="B111">
        <v>2053.8919999999998</v>
      </c>
      <c r="C111">
        <f t="shared" si="2"/>
        <v>1.8219999999996617</v>
      </c>
      <c r="D111" s="8">
        <v>41971</v>
      </c>
      <c r="E111">
        <v>0.05</v>
      </c>
      <c r="H111" s="8">
        <v>41973</v>
      </c>
      <c r="I111">
        <v>566081</v>
      </c>
      <c r="K111" s="8">
        <v>41973</v>
      </c>
      <c r="L111">
        <v>4276540</v>
      </c>
      <c r="O111" s="8">
        <v>41971</v>
      </c>
      <c r="P111">
        <v>2053.8919999999998</v>
      </c>
      <c r="Q111" s="7">
        <v>41973</v>
      </c>
      <c r="R111">
        <f>+R110+$S$109/24</f>
        <v>2093.7366666666667</v>
      </c>
    </row>
    <row r="112" spans="1:19" x14ac:dyDescent="0.3">
      <c r="A112" s="8">
        <v>42004</v>
      </c>
      <c r="B112">
        <v>2150.2469999999998</v>
      </c>
      <c r="C112">
        <f t="shared" si="2"/>
        <v>96.355000000000018</v>
      </c>
      <c r="D112" s="8">
        <v>42004</v>
      </c>
      <c r="E112">
        <v>0.05</v>
      </c>
      <c r="H112" s="8">
        <v>42004</v>
      </c>
      <c r="I112">
        <v>565315</v>
      </c>
      <c r="K112" s="8">
        <v>42004</v>
      </c>
      <c r="L112">
        <v>4308757</v>
      </c>
      <c r="O112" s="8">
        <v>42004</v>
      </c>
      <c r="P112">
        <v>2150.2469999999998</v>
      </c>
      <c r="Q112" s="7">
        <v>42004</v>
      </c>
      <c r="R112">
        <f t="shared" ref="R112:R134" si="4">($S$109/25)+R111</f>
        <v>2133.7366666666667</v>
      </c>
    </row>
    <row r="113" spans="1:18" x14ac:dyDescent="0.3">
      <c r="A113" s="8">
        <v>42034</v>
      </c>
      <c r="B113">
        <v>2181.9540000000002</v>
      </c>
      <c r="C113">
        <f t="shared" si="2"/>
        <v>31.707000000000335</v>
      </c>
      <c r="D113" s="8">
        <v>42034</v>
      </c>
      <c r="E113">
        <v>0.05</v>
      </c>
      <c r="H113" s="8">
        <v>42035</v>
      </c>
      <c r="I113">
        <v>564960</v>
      </c>
      <c r="K113" s="8">
        <v>42035</v>
      </c>
      <c r="L113">
        <v>4319645</v>
      </c>
      <c r="O113" s="8">
        <v>42034</v>
      </c>
      <c r="P113">
        <v>2181.9540000000002</v>
      </c>
      <c r="Q113" s="7">
        <v>42035</v>
      </c>
      <c r="R113">
        <f>($S$109/25)+R112</f>
        <v>2173.7366666666667</v>
      </c>
    </row>
    <row r="114" spans="1:18" x14ac:dyDescent="0.3">
      <c r="A114" s="8">
        <v>42062</v>
      </c>
      <c r="B114">
        <v>2155.8359999999998</v>
      </c>
      <c r="C114">
        <f t="shared" si="2"/>
        <v>-26.118000000000393</v>
      </c>
      <c r="D114" s="8">
        <v>42062</v>
      </c>
      <c r="E114">
        <v>0.05</v>
      </c>
      <c r="H114" s="8">
        <v>42063</v>
      </c>
      <c r="I114">
        <v>561010</v>
      </c>
      <c r="K114" s="8">
        <v>42063</v>
      </c>
      <c r="L114">
        <v>4330212</v>
      </c>
      <c r="O114" s="8">
        <v>42062</v>
      </c>
      <c r="P114">
        <v>2155.8359999999998</v>
      </c>
      <c r="Q114" s="7">
        <v>42063</v>
      </c>
      <c r="R114">
        <f t="shared" si="4"/>
        <v>2213.7366666666667</v>
      </c>
    </row>
    <row r="115" spans="1:18" x14ac:dyDescent="0.3">
      <c r="A115" s="8">
        <v>42094</v>
      </c>
      <c r="B115">
        <v>2250.8009999999999</v>
      </c>
      <c r="C115">
        <f t="shared" si="2"/>
        <v>94.965000000000146</v>
      </c>
      <c r="D115" s="8">
        <v>42094</v>
      </c>
      <c r="E115">
        <v>0.05</v>
      </c>
      <c r="H115" s="8">
        <v>42094</v>
      </c>
      <c r="I115">
        <v>565485</v>
      </c>
      <c r="K115" s="8">
        <v>42094</v>
      </c>
      <c r="L115">
        <v>4325811</v>
      </c>
      <c r="O115" s="8">
        <v>42094</v>
      </c>
      <c r="P115">
        <v>2250.8009999999999</v>
      </c>
      <c r="Q115" s="7">
        <v>42094</v>
      </c>
      <c r="R115">
        <f t="shared" si="4"/>
        <v>2253.7366666666667</v>
      </c>
    </row>
    <row r="116" spans="1:18" x14ac:dyDescent="0.3">
      <c r="A116" s="8">
        <v>42124</v>
      </c>
      <c r="B116">
        <v>2360.79</v>
      </c>
      <c r="C116">
        <f t="shared" si="2"/>
        <v>109.98900000000003</v>
      </c>
      <c r="D116" s="8">
        <v>42124</v>
      </c>
      <c r="E116">
        <v>0.05</v>
      </c>
      <c r="H116" s="8">
        <v>42124</v>
      </c>
      <c r="I116">
        <v>565831</v>
      </c>
      <c r="K116" s="8">
        <v>42124</v>
      </c>
      <c r="L116">
        <v>4320895</v>
      </c>
      <c r="O116" s="8">
        <v>42124</v>
      </c>
      <c r="P116">
        <v>2360.79</v>
      </c>
      <c r="Q116" s="7">
        <v>42124</v>
      </c>
      <c r="R116">
        <f t="shared" si="4"/>
        <v>2293.7366666666667</v>
      </c>
    </row>
    <row r="117" spans="1:18" x14ac:dyDescent="0.3">
      <c r="A117" s="8">
        <v>42153</v>
      </c>
      <c r="B117">
        <v>2416.6660000000002</v>
      </c>
      <c r="C117">
        <f t="shared" si="2"/>
        <v>55.876000000000204</v>
      </c>
      <c r="D117" s="8">
        <v>42153</v>
      </c>
      <c r="E117">
        <v>0.05</v>
      </c>
      <c r="H117" s="8">
        <v>42155</v>
      </c>
      <c r="I117">
        <v>567238</v>
      </c>
      <c r="K117" s="8">
        <v>42155</v>
      </c>
      <c r="L117">
        <v>4320473</v>
      </c>
      <c r="O117" s="8">
        <v>42153</v>
      </c>
      <c r="P117">
        <v>2416.6660000000002</v>
      </c>
      <c r="Q117" s="7">
        <v>42155</v>
      </c>
      <c r="R117">
        <f t="shared" si="4"/>
        <v>2333.7366666666667</v>
      </c>
    </row>
    <row r="118" spans="1:18" x14ac:dyDescent="0.3">
      <c r="A118" s="8">
        <v>42185</v>
      </c>
      <c r="B118">
        <v>2539.5439999999999</v>
      </c>
      <c r="C118">
        <f t="shared" si="2"/>
        <v>122.8779999999997</v>
      </c>
      <c r="D118" s="8">
        <v>42185</v>
      </c>
      <c r="E118">
        <v>0.05</v>
      </c>
      <c r="H118" s="8">
        <v>42185</v>
      </c>
      <c r="I118">
        <v>580692</v>
      </c>
      <c r="K118" s="8">
        <v>42185</v>
      </c>
      <c r="L118">
        <v>4325706</v>
      </c>
      <c r="O118" s="8">
        <v>42185</v>
      </c>
      <c r="P118">
        <v>2539.5439999999999</v>
      </c>
      <c r="Q118" s="7">
        <v>42185</v>
      </c>
      <c r="R118">
        <f t="shared" si="4"/>
        <v>2373.7366666666667</v>
      </c>
    </row>
    <row r="119" spans="1:18" x14ac:dyDescent="0.3">
      <c r="A119" s="8">
        <v>42216</v>
      </c>
      <c r="B119">
        <v>2536.5920000000001</v>
      </c>
      <c r="C119">
        <f t="shared" si="2"/>
        <v>-2.9519999999997708</v>
      </c>
      <c r="D119" s="8">
        <v>42216</v>
      </c>
      <c r="E119">
        <v>0.05</v>
      </c>
      <c r="H119" s="8">
        <v>42216</v>
      </c>
      <c r="I119">
        <v>580890</v>
      </c>
      <c r="K119" s="8">
        <v>42216</v>
      </c>
      <c r="L119">
        <v>4334575</v>
      </c>
      <c r="O119" s="8">
        <v>42216</v>
      </c>
      <c r="P119">
        <v>2536.5920000000001</v>
      </c>
      <c r="Q119" s="7">
        <v>42216</v>
      </c>
      <c r="R119">
        <f t="shared" si="4"/>
        <v>2413.7366666666667</v>
      </c>
    </row>
    <row r="120" spans="1:18" x14ac:dyDescent="0.3">
      <c r="A120" s="8">
        <v>42247</v>
      </c>
      <c r="B120">
        <v>2558.7800000000002</v>
      </c>
      <c r="C120">
        <f t="shared" si="2"/>
        <v>22.188000000000102</v>
      </c>
      <c r="D120" s="8">
        <v>42247</v>
      </c>
      <c r="E120">
        <v>0.05</v>
      </c>
      <c r="H120" s="8">
        <v>42247</v>
      </c>
      <c r="I120">
        <v>581212</v>
      </c>
      <c r="K120" s="8">
        <v>42247</v>
      </c>
      <c r="L120">
        <v>4311992</v>
      </c>
      <c r="O120" s="8">
        <v>42247</v>
      </c>
      <c r="P120">
        <v>2558.7800000000002</v>
      </c>
      <c r="Q120" s="7">
        <v>42247</v>
      </c>
      <c r="R120">
        <f t="shared" si="4"/>
        <v>2453.7366666666667</v>
      </c>
    </row>
    <row r="121" spans="1:18" x14ac:dyDescent="0.3">
      <c r="A121" s="8">
        <v>42277</v>
      </c>
      <c r="B121">
        <v>2620.6309999999999</v>
      </c>
      <c r="C121">
        <f t="shared" si="2"/>
        <v>61.850999999999658</v>
      </c>
      <c r="D121" s="8">
        <v>42277</v>
      </c>
      <c r="E121">
        <v>0.05</v>
      </c>
      <c r="H121" s="8">
        <v>42277</v>
      </c>
      <c r="I121">
        <v>583802</v>
      </c>
      <c r="K121" s="8">
        <v>42277</v>
      </c>
      <c r="L121">
        <v>4297492</v>
      </c>
      <c r="O121" s="8">
        <v>42277</v>
      </c>
      <c r="P121">
        <v>2620.6309999999999</v>
      </c>
      <c r="Q121" s="7">
        <v>42277</v>
      </c>
      <c r="R121">
        <f t="shared" si="4"/>
        <v>2493.7366666666667</v>
      </c>
    </row>
    <row r="122" spans="1:18" x14ac:dyDescent="0.3">
      <c r="A122" s="8">
        <v>42307</v>
      </c>
      <c r="B122">
        <v>2664.9960000000001</v>
      </c>
      <c r="C122">
        <f t="shared" ref="C122:C140" si="5">B122-B121</f>
        <v>44.365000000000236</v>
      </c>
      <c r="D122" s="8">
        <v>42307</v>
      </c>
      <c r="E122">
        <v>0.05</v>
      </c>
      <c r="H122" s="8">
        <v>42308</v>
      </c>
      <c r="I122">
        <v>595654</v>
      </c>
      <c r="K122" s="8">
        <v>42308</v>
      </c>
      <c r="L122">
        <v>4300830</v>
      </c>
      <c r="O122" s="8">
        <v>42307</v>
      </c>
      <c r="P122">
        <v>2664.9960000000001</v>
      </c>
      <c r="Q122" s="7">
        <v>42308</v>
      </c>
      <c r="R122">
        <f t="shared" si="4"/>
        <v>2533.7366666666667</v>
      </c>
    </row>
    <row r="123" spans="1:18" x14ac:dyDescent="0.3">
      <c r="A123" s="8">
        <v>42338</v>
      </c>
      <c r="B123">
        <v>2706.74</v>
      </c>
      <c r="C123">
        <f t="shared" si="5"/>
        <v>41.743999999999687</v>
      </c>
      <c r="D123" s="8">
        <v>42338</v>
      </c>
      <c r="E123">
        <v>0.05</v>
      </c>
      <c r="H123" s="8">
        <v>42338</v>
      </c>
      <c r="I123">
        <v>596083</v>
      </c>
      <c r="K123" s="8">
        <v>42338</v>
      </c>
      <c r="L123">
        <v>4323881</v>
      </c>
      <c r="O123" s="8">
        <v>42338</v>
      </c>
      <c r="P123">
        <v>2706.74</v>
      </c>
      <c r="Q123" s="7">
        <v>42338</v>
      </c>
      <c r="R123">
        <f t="shared" si="4"/>
        <v>2573.7366666666667</v>
      </c>
    </row>
    <row r="124" spans="1:18" x14ac:dyDescent="0.3">
      <c r="A124" s="8">
        <v>42369</v>
      </c>
      <c r="B124">
        <v>2767.8150000000001</v>
      </c>
      <c r="C124">
        <f t="shared" si="5"/>
        <v>61.075000000000273</v>
      </c>
      <c r="D124" s="8">
        <v>42369</v>
      </c>
      <c r="E124">
        <v>0.05</v>
      </c>
      <c r="H124" s="8">
        <v>42369</v>
      </c>
      <c r="I124">
        <v>597838</v>
      </c>
      <c r="K124" s="8">
        <v>42369</v>
      </c>
      <c r="L124">
        <v>4280951</v>
      </c>
      <c r="O124" s="8">
        <v>42369</v>
      </c>
      <c r="P124">
        <v>2767.8150000000001</v>
      </c>
      <c r="Q124" s="7">
        <v>42369</v>
      </c>
      <c r="R124">
        <f t="shared" si="4"/>
        <v>2613.7366666666667</v>
      </c>
    </row>
    <row r="125" spans="1:18" x14ac:dyDescent="0.3">
      <c r="A125" s="8">
        <v>42398</v>
      </c>
      <c r="B125">
        <v>2808.3310000000001</v>
      </c>
      <c r="C125">
        <f t="shared" si="5"/>
        <v>40.516000000000076</v>
      </c>
      <c r="D125" s="8">
        <v>42398</v>
      </c>
      <c r="E125">
        <v>0.05</v>
      </c>
      <c r="H125" s="8">
        <v>42400</v>
      </c>
      <c r="I125">
        <v>594862</v>
      </c>
      <c r="K125" s="8">
        <v>42400</v>
      </c>
      <c r="L125">
        <v>4303338</v>
      </c>
      <c r="O125" s="8">
        <v>42398</v>
      </c>
      <c r="P125">
        <v>2808.3310000000001</v>
      </c>
      <c r="Q125" s="7">
        <v>42400</v>
      </c>
      <c r="R125">
        <f t="shared" si="4"/>
        <v>2653.7366666666667</v>
      </c>
    </row>
    <row r="126" spans="1:18" x14ac:dyDescent="0.3">
      <c r="A126" s="8">
        <v>42429</v>
      </c>
      <c r="B126">
        <v>2850.299</v>
      </c>
      <c r="C126">
        <f t="shared" si="5"/>
        <v>41.967999999999847</v>
      </c>
      <c r="D126" s="8">
        <v>42429</v>
      </c>
      <c r="E126">
        <v>0.05</v>
      </c>
      <c r="H126" s="8">
        <v>42429</v>
      </c>
      <c r="I126">
        <v>596422</v>
      </c>
      <c r="K126" s="8">
        <v>42429</v>
      </c>
      <c r="L126">
        <v>4318954</v>
      </c>
      <c r="O126" s="8">
        <v>42429</v>
      </c>
      <c r="P126">
        <v>2850.299</v>
      </c>
      <c r="Q126" s="7">
        <v>42429</v>
      </c>
      <c r="R126">
        <f t="shared" si="4"/>
        <v>2693.7366666666667</v>
      </c>
    </row>
    <row r="127" spans="1:18" x14ac:dyDescent="0.3">
      <c r="A127" s="8">
        <v>42460</v>
      </c>
      <c r="B127">
        <v>2897.6959999999999</v>
      </c>
      <c r="C127">
        <f t="shared" si="5"/>
        <v>47.396999999999935</v>
      </c>
      <c r="D127" s="8">
        <v>42460</v>
      </c>
      <c r="E127">
        <v>0</v>
      </c>
      <c r="H127" s="8">
        <v>42460</v>
      </c>
      <c r="I127">
        <v>600999</v>
      </c>
      <c r="K127" s="8">
        <v>42460</v>
      </c>
      <c r="L127">
        <v>4306313</v>
      </c>
      <c r="O127" s="8">
        <v>42460</v>
      </c>
      <c r="P127">
        <v>2897.6959999999999</v>
      </c>
      <c r="Q127" s="7">
        <v>42460</v>
      </c>
      <c r="R127">
        <f t="shared" si="4"/>
        <v>2733.7366666666667</v>
      </c>
    </row>
    <row r="128" spans="1:18" x14ac:dyDescent="0.3">
      <c r="A128" s="8">
        <v>42489</v>
      </c>
      <c r="B128">
        <v>3000.759</v>
      </c>
      <c r="C128">
        <f t="shared" si="5"/>
        <v>103.0630000000001</v>
      </c>
      <c r="D128" s="8">
        <v>42489</v>
      </c>
      <c r="E128">
        <v>0</v>
      </c>
      <c r="H128" s="8">
        <v>42490</v>
      </c>
      <c r="I128">
        <v>603040</v>
      </c>
      <c r="K128" s="8">
        <v>42490</v>
      </c>
      <c r="L128">
        <v>4309846</v>
      </c>
      <c r="O128" s="8">
        <v>42489</v>
      </c>
      <c r="P128">
        <v>3000.759</v>
      </c>
      <c r="Q128" s="7">
        <v>42490</v>
      </c>
      <c r="R128">
        <f t="shared" si="4"/>
        <v>2773.7366666666667</v>
      </c>
    </row>
    <row r="129" spans="1:18" x14ac:dyDescent="0.3">
      <c r="A129" s="8">
        <v>42521</v>
      </c>
      <c r="B129">
        <v>3067.4810000000002</v>
      </c>
      <c r="C129">
        <f t="shared" si="5"/>
        <v>66.722000000000207</v>
      </c>
      <c r="D129" s="8">
        <v>42521</v>
      </c>
      <c r="E129">
        <v>0</v>
      </c>
      <c r="H129" s="8">
        <v>42521</v>
      </c>
      <c r="I129">
        <v>600296</v>
      </c>
      <c r="K129" s="8">
        <v>42521</v>
      </c>
      <c r="L129">
        <v>4324694</v>
      </c>
      <c r="O129" s="8">
        <v>42521</v>
      </c>
      <c r="P129">
        <v>3067.4810000000002</v>
      </c>
      <c r="Q129" s="7">
        <v>42521</v>
      </c>
      <c r="R129">
        <f t="shared" si="4"/>
        <v>2813.7366666666667</v>
      </c>
    </row>
    <row r="130" spans="1:18" x14ac:dyDescent="0.3">
      <c r="A130" s="8">
        <v>42551</v>
      </c>
      <c r="B130">
        <v>3131.0949999999998</v>
      </c>
      <c r="C130">
        <f t="shared" si="5"/>
        <v>63.613999999999578</v>
      </c>
      <c r="D130" s="8">
        <v>42551</v>
      </c>
      <c r="E130">
        <v>0</v>
      </c>
      <c r="H130" s="8">
        <v>42551</v>
      </c>
      <c r="I130">
        <v>606176</v>
      </c>
      <c r="K130" s="8">
        <v>42551</v>
      </c>
      <c r="L130">
        <v>4326953</v>
      </c>
      <c r="O130" s="8">
        <v>42551</v>
      </c>
      <c r="P130">
        <v>3131.0949999999998</v>
      </c>
      <c r="Q130" s="7">
        <v>42551</v>
      </c>
      <c r="R130">
        <f t="shared" si="4"/>
        <v>2853.7366666666667</v>
      </c>
    </row>
    <row r="131" spans="1:18" x14ac:dyDescent="0.3">
      <c r="A131" s="8">
        <v>42580</v>
      </c>
      <c r="B131">
        <v>3284.3090000000002</v>
      </c>
      <c r="C131">
        <f t="shared" si="5"/>
        <v>153.2140000000004</v>
      </c>
      <c r="D131" s="8">
        <v>42580</v>
      </c>
      <c r="E131">
        <v>0</v>
      </c>
      <c r="H131" s="8">
        <v>42582</v>
      </c>
      <c r="I131">
        <v>606031</v>
      </c>
      <c r="K131" s="8">
        <v>42582</v>
      </c>
      <c r="L131">
        <v>4328473</v>
      </c>
      <c r="O131" s="8">
        <v>42580</v>
      </c>
      <c r="P131">
        <v>3284.3090000000002</v>
      </c>
      <c r="Q131" s="7">
        <v>42582</v>
      </c>
      <c r="R131">
        <f t="shared" si="4"/>
        <v>2893.7366666666667</v>
      </c>
    </row>
    <row r="132" spans="1:18" x14ac:dyDescent="0.3">
      <c r="A132" s="8">
        <v>42613</v>
      </c>
      <c r="B132">
        <v>3330.4870000000001</v>
      </c>
      <c r="C132">
        <f t="shared" si="5"/>
        <v>46.177999999999884</v>
      </c>
      <c r="D132" s="8">
        <v>42613</v>
      </c>
      <c r="E132">
        <v>0</v>
      </c>
      <c r="H132" s="8">
        <v>42613</v>
      </c>
      <c r="I132">
        <v>607687</v>
      </c>
      <c r="K132" s="8">
        <v>42613</v>
      </c>
      <c r="L132">
        <v>4303514</v>
      </c>
      <c r="O132" s="8">
        <v>42613</v>
      </c>
      <c r="P132">
        <v>3330.4870000000001</v>
      </c>
      <c r="Q132" s="7">
        <v>42613</v>
      </c>
      <c r="R132">
        <f t="shared" si="4"/>
        <v>2933.7366666666667</v>
      </c>
    </row>
    <row r="133" spans="1:18" x14ac:dyDescent="0.3">
      <c r="A133" s="8">
        <v>42643</v>
      </c>
      <c r="B133">
        <v>3438.145</v>
      </c>
      <c r="C133">
        <f t="shared" si="5"/>
        <v>107.6579999999999</v>
      </c>
      <c r="D133" s="8">
        <v>42643</v>
      </c>
      <c r="E133">
        <v>0</v>
      </c>
      <c r="H133" s="8">
        <v>42643</v>
      </c>
      <c r="I133">
        <v>610095</v>
      </c>
      <c r="K133" s="8">
        <v>42643</v>
      </c>
      <c r="L133">
        <v>4299244</v>
      </c>
      <c r="O133" s="8">
        <v>42643</v>
      </c>
      <c r="P133">
        <v>3438.145</v>
      </c>
      <c r="Q133" s="7">
        <v>42643</v>
      </c>
      <c r="R133">
        <f t="shared" si="4"/>
        <v>2973.7366666666667</v>
      </c>
    </row>
    <row r="134" spans="1:18" x14ac:dyDescent="0.3">
      <c r="A134" s="8">
        <v>42674</v>
      </c>
      <c r="B134">
        <v>3507.4009999999998</v>
      </c>
      <c r="C134">
        <f t="shared" si="5"/>
        <v>69.255999999999858</v>
      </c>
      <c r="D134" s="8">
        <v>42674</v>
      </c>
      <c r="E134">
        <v>0</v>
      </c>
      <c r="H134" s="8">
        <v>42674</v>
      </c>
      <c r="I134">
        <v>613722</v>
      </c>
      <c r="K134" s="8">
        <v>42674</v>
      </c>
      <c r="L134">
        <v>4313714</v>
      </c>
      <c r="O134" s="8">
        <v>42674</v>
      </c>
      <c r="P134">
        <v>3507.4009999999998</v>
      </c>
      <c r="Q134" s="7">
        <v>42674</v>
      </c>
      <c r="R134">
        <f t="shared" si="4"/>
        <v>3013.7366666666667</v>
      </c>
    </row>
    <row r="135" spans="1:18" x14ac:dyDescent="0.3">
      <c r="A135" s="8">
        <v>42704</v>
      </c>
      <c r="B135">
        <v>3566.23</v>
      </c>
      <c r="C135">
        <f t="shared" si="5"/>
        <v>58.829000000000178</v>
      </c>
      <c r="D135" s="8">
        <v>42704</v>
      </c>
      <c r="E135">
        <v>0</v>
      </c>
      <c r="H135" s="8">
        <v>42704</v>
      </c>
      <c r="I135">
        <v>614750</v>
      </c>
      <c r="K135" s="8">
        <v>42704</v>
      </c>
      <c r="L135">
        <v>4338208</v>
      </c>
      <c r="O135" s="8">
        <v>42704</v>
      </c>
      <c r="P135">
        <v>3566.23</v>
      </c>
      <c r="Q135" s="7"/>
    </row>
    <row r="136" spans="1:18" x14ac:dyDescent="0.3">
      <c r="A136" s="8">
        <v>42734</v>
      </c>
      <c r="B136">
        <v>3662.9009999999998</v>
      </c>
      <c r="C136">
        <f t="shared" si="5"/>
        <v>96.670999999999822</v>
      </c>
      <c r="D136" s="8">
        <v>42734</v>
      </c>
      <c r="E136">
        <v>0</v>
      </c>
      <c r="H136" s="8">
        <v>42735</v>
      </c>
      <c r="I136">
        <v>618526</v>
      </c>
      <c r="K136" s="8">
        <v>42735</v>
      </c>
      <c r="L136">
        <v>4303490</v>
      </c>
      <c r="O136" s="8">
        <v>42734</v>
      </c>
      <c r="P136">
        <v>3662.9009999999998</v>
      </c>
    </row>
    <row r="137" spans="1:18" x14ac:dyDescent="0.3">
      <c r="A137" s="8">
        <v>42766</v>
      </c>
      <c r="B137">
        <v>3740.7660000000001</v>
      </c>
      <c r="C137">
        <f t="shared" si="5"/>
        <v>77.865000000000236</v>
      </c>
      <c r="D137" s="8">
        <v>42766</v>
      </c>
      <c r="E137">
        <v>0</v>
      </c>
      <c r="H137" s="8">
        <v>42766</v>
      </c>
      <c r="I137">
        <v>618881</v>
      </c>
      <c r="K137" s="8">
        <v>42766</v>
      </c>
      <c r="L137">
        <v>4322804</v>
      </c>
      <c r="O137" s="8">
        <v>42766</v>
      </c>
      <c r="P137">
        <v>3740.7660000000001</v>
      </c>
    </row>
    <row r="138" spans="1:18" x14ac:dyDescent="0.3">
      <c r="A138" s="8">
        <v>42794</v>
      </c>
      <c r="B138">
        <v>3808.2420000000002</v>
      </c>
      <c r="C138">
        <f t="shared" si="5"/>
        <v>67.476000000000113</v>
      </c>
      <c r="D138" s="8">
        <v>42794</v>
      </c>
      <c r="E138">
        <v>0</v>
      </c>
      <c r="H138" s="8">
        <v>42794</v>
      </c>
      <c r="I138">
        <v>619209</v>
      </c>
      <c r="K138" s="8">
        <v>42794</v>
      </c>
      <c r="L138">
        <v>4332767</v>
      </c>
      <c r="O138" s="8">
        <v>42794</v>
      </c>
      <c r="P138">
        <v>3808.2420000000002</v>
      </c>
    </row>
    <row r="139" spans="1:18" x14ac:dyDescent="0.3">
      <c r="A139" s="8">
        <v>42825</v>
      </c>
      <c r="B139">
        <v>4100.7299999999996</v>
      </c>
      <c r="C139">
        <f t="shared" si="5"/>
        <v>292.48799999999937</v>
      </c>
      <c r="D139" s="8">
        <v>42825</v>
      </c>
      <c r="E139">
        <v>0</v>
      </c>
      <c r="H139" s="8">
        <v>42825</v>
      </c>
      <c r="I139">
        <v>626850</v>
      </c>
      <c r="K139" s="8">
        <v>42825</v>
      </c>
      <c r="L139">
        <v>4335447</v>
      </c>
      <c r="O139" s="8">
        <v>42825</v>
      </c>
      <c r="P139">
        <v>4100.7299999999996</v>
      </c>
    </row>
    <row r="140" spans="1:18" x14ac:dyDescent="0.3">
      <c r="A140" s="8">
        <v>42853</v>
      </c>
      <c r="B140">
        <v>4148.0320000000002</v>
      </c>
      <c r="C140">
        <f t="shared" si="5"/>
        <v>47.302000000000589</v>
      </c>
      <c r="D140" s="8">
        <v>42853</v>
      </c>
      <c r="E140">
        <v>0</v>
      </c>
      <c r="H140" s="8">
        <v>42855</v>
      </c>
      <c r="I140">
        <v>629715</v>
      </c>
      <c r="K140" s="8">
        <v>42855</v>
      </c>
      <c r="L140">
        <v>4338810</v>
      </c>
      <c r="O140" s="8">
        <v>42853</v>
      </c>
      <c r="P140">
        <v>4148.0320000000002</v>
      </c>
    </row>
    <row r="141" spans="1:18" x14ac:dyDescent="0.3">
      <c r="A141" s="8">
        <v>42886</v>
      </c>
      <c r="B141">
        <v>4195.6850000000004</v>
      </c>
      <c r="C141">
        <f>B141-B140</f>
        <v>47.653000000000247</v>
      </c>
      <c r="D141" s="8">
        <v>42886</v>
      </c>
      <c r="E141">
        <v>0</v>
      </c>
      <c r="H141" s="8">
        <v>42886</v>
      </c>
      <c r="I141">
        <v>635221</v>
      </c>
      <c r="K141" s="8">
        <v>42886</v>
      </c>
      <c r="L141">
        <v>4342915</v>
      </c>
      <c r="O141" s="8">
        <v>42886</v>
      </c>
      <c r="P141">
        <v>4195.6850000000004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4:I126"/>
  <sheetViews>
    <sheetView topLeftCell="A103" workbookViewId="0">
      <selection activeCell="I108" sqref="I108"/>
    </sheetView>
  </sheetViews>
  <sheetFormatPr baseColWidth="10" defaultRowHeight="14.4" x14ac:dyDescent="0.3"/>
  <sheetData>
    <row r="14" spans="1:8" s="2" customFormat="1" x14ac:dyDescent="0.3">
      <c r="A14" s="2" t="s">
        <v>12</v>
      </c>
      <c r="E14" s="2" t="s">
        <v>13</v>
      </c>
    </row>
    <row r="15" spans="1:8" s="2" customFormat="1" x14ac:dyDescent="0.3">
      <c r="A15" s="2" t="s">
        <v>11</v>
      </c>
      <c r="E15" s="2" t="s">
        <v>10</v>
      </c>
      <c r="H15" s="2" t="s">
        <v>53</v>
      </c>
    </row>
    <row r="16" spans="1:8" s="2" customFormat="1" x14ac:dyDescent="0.3">
      <c r="A16" s="2" t="s">
        <v>3</v>
      </c>
      <c r="B16" s="2" t="s">
        <v>4</v>
      </c>
      <c r="D16" s="2" t="s">
        <v>10</v>
      </c>
      <c r="F16" s="2" t="s">
        <v>54</v>
      </c>
      <c r="G16" s="2" t="s">
        <v>55</v>
      </c>
      <c r="H16" s="2" t="s">
        <v>14</v>
      </c>
    </row>
    <row r="17" spans="1:9" x14ac:dyDescent="0.3">
      <c r="A17" s="1">
        <f>_xll.BDH($A$15,$B$16,"1/1/2010","","Dir=V","Dts=S","Sort=A","Quote=C","QtTyp=Y","Days=T","Per=cw","DtFmt=D","UseDPDF=Y","cols=2;rows=106")</f>
        <v>40914</v>
      </c>
      <c r="B17">
        <v>489.19099999999997</v>
      </c>
      <c r="D17" t="s">
        <v>3</v>
      </c>
      <c r="E17" t="s">
        <v>4</v>
      </c>
      <c r="H17" s="2" t="s">
        <v>3</v>
      </c>
      <c r="I17" s="2" t="s">
        <v>4</v>
      </c>
    </row>
    <row r="18" spans="1:9" x14ac:dyDescent="0.3">
      <c r="A18" s="1">
        <v>41082</v>
      </c>
      <c r="B18">
        <v>471.786</v>
      </c>
    </row>
    <row r="19" spans="1:9" x14ac:dyDescent="0.3">
      <c r="A19" s="1">
        <v>41299</v>
      </c>
      <c r="B19">
        <v>467.9</v>
      </c>
    </row>
    <row r="20" spans="1:9" x14ac:dyDescent="0.3">
      <c r="A20" s="1">
        <v>41306</v>
      </c>
      <c r="B20">
        <v>467.9</v>
      </c>
      <c r="D20" s="1">
        <f>_xll.BDH($D$16,$E$17:$E$17,"1/1/2010","","Dir=V","Dts=S","Sort=A","Quote=C","QtTyp=Y","Days=T","Per=cw","DtFmt=D","UseDPDF=Y","cols=2;rows=107")</f>
        <v>41082</v>
      </c>
      <c r="E20">
        <v>529.53099999999995</v>
      </c>
    </row>
    <row r="21" spans="1:9" x14ac:dyDescent="0.3">
      <c r="A21" s="1">
        <v>41313</v>
      </c>
      <c r="B21">
        <v>330.8</v>
      </c>
      <c r="D21" s="1">
        <v>41320</v>
      </c>
      <c r="E21">
        <v>524</v>
      </c>
      <c r="H21" s="8">
        <f>_xll.BDH($H$16,$I$17,"1/1/2010","","Dir=V","Dts=S","Sort=A","Quote=C","QtTyp=Y","Days=T","Per=cw","DtFmt=D","UseDPDF=Y","cols=2;rows=1")</f>
        <v>41901</v>
      </c>
      <c r="I21">
        <v>82.6</v>
      </c>
    </row>
    <row r="22" spans="1:9" x14ac:dyDescent="0.3">
      <c r="A22" s="1">
        <v>41320</v>
      </c>
      <c r="B22">
        <v>327.3</v>
      </c>
      <c r="D22" s="1">
        <v>41327</v>
      </c>
      <c r="E22">
        <v>524</v>
      </c>
      <c r="H22" s="8">
        <f>_xll.BDH($H$15,$I$17,"1/1/2010","","Dir=V","Dts=S","Sort=A","Quote=C","QtTyp=Y","Days=T","Per=cw","DtFmt=D","UseDPDF=Y","cols=2;rows=1")</f>
        <v>41985</v>
      </c>
      <c r="I22">
        <v>129.84</v>
      </c>
    </row>
    <row r="23" spans="1:9" x14ac:dyDescent="0.3">
      <c r="A23" s="1">
        <v>41327</v>
      </c>
      <c r="B23">
        <v>322.3</v>
      </c>
      <c r="D23" s="1">
        <v>41334</v>
      </c>
      <c r="E23">
        <v>524</v>
      </c>
    </row>
    <row r="24" spans="1:9" x14ac:dyDescent="0.3">
      <c r="A24" s="1">
        <v>41334</v>
      </c>
      <c r="B24">
        <v>318.5</v>
      </c>
      <c r="D24" s="1">
        <v>41341</v>
      </c>
      <c r="E24">
        <v>462.9</v>
      </c>
    </row>
    <row r="25" spans="1:9" x14ac:dyDescent="0.3">
      <c r="A25" s="1">
        <v>41341</v>
      </c>
      <c r="B25">
        <v>316.8</v>
      </c>
      <c r="D25" s="1">
        <v>41348</v>
      </c>
      <c r="E25">
        <v>454.6</v>
      </c>
    </row>
    <row r="26" spans="1:9" x14ac:dyDescent="0.3">
      <c r="A26" s="1">
        <v>41348</v>
      </c>
      <c r="B26">
        <v>312.60000000000002</v>
      </c>
      <c r="D26" s="1">
        <v>41355</v>
      </c>
      <c r="E26">
        <v>451.4</v>
      </c>
    </row>
    <row r="27" spans="1:9" x14ac:dyDescent="0.3">
      <c r="A27" s="1">
        <v>41355</v>
      </c>
      <c r="B27">
        <v>310.89999999999998</v>
      </c>
      <c r="D27" s="1">
        <v>41362</v>
      </c>
      <c r="E27">
        <v>445</v>
      </c>
    </row>
    <row r="28" spans="1:9" x14ac:dyDescent="0.3">
      <c r="A28" s="1">
        <v>41362</v>
      </c>
      <c r="B28">
        <v>310.5</v>
      </c>
      <c r="D28" s="1">
        <v>41369</v>
      </c>
      <c r="E28">
        <v>444.6</v>
      </c>
    </row>
    <row r="29" spans="1:9" x14ac:dyDescent="0.3">
      <c r="A29" s="1">
        <v>41369</v>
      </c>
      <c r="B29">
        <v>308.89999999999998</v>
      </c>
      <c r="D29" s="1">
        <v>41376</v>
      </c>
      <c r="E29">
        <v>441.4</v>
      </c>
    </row>
    <row r="30" spans="1:9" x14ac:dyDescent="0.3">
      <c r="A30" s="1">
        <v>41376</v>
      </c>
      <c r="B30">
        <v>305.10000000000002</v>
      </c>
      <c r="D30" s="1">
        <v>41383</v>
      </c>
      <c r="E30">
        <v>437.3</v>
      </c>
    </row>
    <row r="31" spans="1:9" x14ac:dyDescent="0.3">
      <c r="A31" s="1">
        <v>41383</v>
      </c>
      <c r="B31">
        <v>300.89999999999998</v>
      </c>
      <c r="D31" s="1">
        <v>41390</v>
      </c>
      <c r="E31">
        <v>433</v>
      </c>
    </row>
    <row r="32" spans="1:9" x14ac:dyDescent="0.3">
      <c r="A32" s="1">
        <v>41390</v>
      </c>
      <c r="B32">
        <v>294.3</v>
      </c>
      <c r="D32" s="1">
        <v>41397</v>
      </c>
      <c r="E32">
        <v>431</v>
      </c>
    </row>
    <row r="33" spans="1:5" x14ac:dyDescent="0.3">
      <c r="A33" s="1">
        <v>41397</v>
      </c>
      <c r="B33">
        <v>285.39999999999998</v>
      </c>
      <c r="D33" s="1">
        <v>41404</v>
      </c>
      <c r="E33">
        <v>430.3</v>
      </c>
    </row>
    <row r="34" spans="1:5" x14ac:dyDescent="0.3">
      <c r="A34" s="1">
        <v>41404</v>
      </c>
      <c r="B34">
        <v>283.8</v>
      </c>
      <c r="D34" s="1">
        <v>41411</v>
      </c>
      <c r="E34">
        <v>429.7</v>
      </c>
    </row>
    <row r="35" spans="1:5" x14ac:dyDescent="0.3">
      <c r="A35" s="1">
        <v>41411</v>
      </c>
      <c r="B35">
        <v>283.8</v>
      </c>
      <c r="D35" s="1">
        <v>41418</v>
      </c>
      <c r="E35">
        <v>424.6</v>
      </c>
    </row>
    <row r="36" spans="1:5" x14ac:dyDescent="0.3">
      <c r="A36" s="1">
        <v>41418</v>
      </c>
      <c r="B36">
        <v>282.60000000000002</v>
      </c>
      <c r="D36" s="1">
        <v>41425</v>
      </c>
      <c r="E36">
        <v>424.5</v>
      </c>
    </row>
    <row r="37" spans="1:5" x14ac:dyDescent="0.3">
      <c r="A37" s="1">
        <v>41425</v>
      </c>
      <c r="B37">
        <v>281.60000000000002</v>
      </c>
      <c r="D37" s="1">
        <v>41432</v>
      </c>
      <c r="E37">
        <v>422.6</v>
      </c>
    </row>
    <row r="38" spans="1:5" x14ac:dyDescent="0.3">
      <c r="A38" s="1">
        <v>41432</v>
      </c>
      <c r="B38">
        <v>275.3</v>
      </c>
      <c r="D38" s="1">
        <v>41439</v>
      </c>
      <c r="E38">
        <v>422.3</v>
      </c>
    </row>
    <row r="39" spans="1:5" x14ac:dyDescent="0.3">
      <c r="A39" s="1">
        <v>41439</v>
      </c>
      <c r="B39">
        <v>272.5</v>
      </c>
      <c r="D39" s="1">
        <v>41446</v>
      </c>
      <c r="E39">
        <v>422.2</v>
      </c>
    </row>
    <row r="40" spans="1:5" x14ac:dyDescent="0.3">
      <c r="A40" s="1">
        <v>41446</v>
      </c>
      <c r="B40">
        <v>269.7</v>
      </c>
      <c r="D40" s="1">
        <v>41453</v>
      </c>
      <c r="E40">
        <v>422</v>
      </c>
    </row>
    <row r="41" spans="1:5" x14ac:dyDescent="0.3">
      <c r="A41" s="1">
        <v>41453</v>
      </c>
      <c r="B41">
        <v>266.7</v>
      </c>
      <c r="D41" s="1">
        <v>41460</v>
      </c>
      <c r="E41">
        <v>421.8</v>
      </c>
    </row>
    <row r="42" spans="1:5" x14ac:dyDescent="0.3">
      <c r="A42" s="1">
        <v>41460</v>
      </c>
      <c r="B42">
        <v>261.7</v>
      </c>
      <c r="D42" s="1">
        <v>41467</v>
      </c>
      <c r="E42">
        <v>421.7</v>
      </c>
    </row>
    <row r="43" spans="1:5" x14ac:dyDescent="0.3">
      <c r="A43" s="1">
        <v>41467</v>
      </c>
      <c r="B43">
        <v>259.7</v>
      </c>
      <c r="D43" s="1">
        <v>41474</v>
      </c>
      <c r="E43">
        <v>419.6</v>
      </c>
    </row>
    <row r="44" spans="1:5" x14ac:dyDescent="0.3">
      <c r="A44" s="1">
        <v>41474</v>
      </c>
      <c r="B44">
        <v>259.7</v>
      </c>
      <c r="D44" s="1">
        <v>41481</v>
      </c>
      <c r="E44">
        <v>418.9</v>
      </c>
    </row>
    <row r="45" spans="1:5" x14ac:dyDescent="0.3">
      <c r="A45" s="1">
        <v>41481</v>
      </c>
      <c r="B45">
        <v>259.2</v>
      </c>
      <c r="D45" s="1">
        <v>41488</v>
      </c>
      <c r="E45">
        <v>418.7</v>
      </c>
    </row>
    <row r="46" spans="1:5" x14ac:dyDescent="0.3">
      <c r="A46" s="1">
        <v>41488</v>
      </c>
      <c r="B46">
        <v>257</v>
      </c>
      <c r="D46" s="1">
        <v>41495</v>
      </c>
      <c r="E46">
        <v>418.3</v>
      </c>
    </row>
    <row r="47" spans="1:5" x14ac:dyDescent="0.3">
      <c r="A47" s="1">
        <v>41495</v>
      </c>
      <c r="B47">
        <v>255.9</v>
      </c>
      <c r="D47" s="1">
        <v>41502</v>
      </c>
      <c r="E47">
        <v>418</v>
      </c>
    </row>
    <row r="48" spans="1:5" x14ac:dyDescent="0.3">
      <c r="A48" s="1">
        <v>41502</v>
      </c>
      <c r="B48">
        <v>254.1</v>
      </c>
      <c r="D48" s="1">
        <v>41509</v>
      </c>
      <c r="E48">
        <v>417.8</v>
      </c>
    </row>
    <row r="49" spans="1:5" x14ac:dyDescent="0.3">
      <c r="A49" s="1">
        <v>41509</v>
      </c>
      <c r="B49">
        <v>253.6</v>
      </c>
      <c r="D49" s="1">
        <v>41516</v>
      </c>
      <c r="E49">
        <v>417.3</v>
      </c>
    </row>
    <row r="50" spans="1:5" x14ac:dyDescent="0.3">
      <c r="A50" s="1">
        <v>41516</v>
      </c>
      <c r="B50">
        <v>253.4</v>
      </c>
      <c r="D50" s="1">
        <v>41523</v>
      </c>
      <c r="E50">
        <v>417.1</v>
      </c>
    </row>
    <row r="51" spans="1:5" x14ac:dyDescent="0.3">
      <c r="A51" s="1">
        <v>41523</v>
      </c>
      <c r="B51">
        <v>253.3</v>
      </c>
      <c r="D51" s="1">
        <v>41530</v>
      </c>
      <c r="E51">
        <v>412.6</v>
      </c>
    </row>
    <row r="52" spans="1:5" x14ac:dyDescent="0.3">
      <c r="A52" s="1">
        <v>41530</v>
      </c>
      <c r="B52">
        <v>253.2</v>
      </c>
      <c r="D52" s="1">
        <v>41537</v>
      </c>
      <c r="E52">
        <v>410.3</v>
      </c>
    </row>
    <row r="53" spans="1:5" x14ac:dyDescent="0.3">
      <c r="A53" s="1">
        <v>41537</v>
      </c>
      <c r="B53">
        <v>249.4</v>
      </c>
      <c r="D53" s="1">
        <v>41544</v>
      </c>
      <c r="E53">
        <v>407.9</v>
      </c>
    </row>
    <row r="54" spans="1:5" x14ac:dyDescent="0.3">
      <c r="A54" s="1">
        <v>41544</v>
      </c>
      <c r="B54">
        <v>248.7</v>
      </c>
      <c r="D54" s="1">
        <v>41551</v>
      </c>
      <c r="E54">
        <v>402.6</v>
      </c>
    </row>
    <row r="55" spans="1:5" x14ac:dyDescent="0.3">
      <c r="A55" s="1">
        <v>41551</v>
      </c>
      <c r="B55">
        <v>246</v>
      </c>
      <c r="D55" s="1">
        <v>41558</v>
      </c>
      <c r="E55">
        <v>401</v>
      </c>
    </row>
    <row r="56" spans="1:5" x14ac:dyDescent="0.3">
      <c r="A56" s="1">
        <v>41558</v>
      </c>
      <c r="B56">
        <v>244.5</v>
      </c>
      <c r="D56" s="1">
        <v>41565</v>
      </c>
      <c r="E56">
        <v>398</v>
      </c>
    </row>
    <row r="57" spans="1:5" x14ac:dyDescent="0.3">
      <c r="A57" s="1">
        <v>41565</v>
      </c>
      <c r="B57">
        <v>239.9</v>
      </c>
      <c r="D57" s="1">
        <v>41572</v>
      </c>
      <c r="E57">
        <v>397.7</v>
      </c>
    </row>
    <row r="58" spans="1:5" x14ac:dyDescent="0.3">
      <c r="A58" s="1">
        <v>41572</v>
      </c>
      <c r="B58">
        <v>239.3</v>
      </c>
      <c r="D58" s="1">
        <v>41579</v>
      </c>
      <c r="E58">
        <v>392.6</v>
      </c>
    </row>
    <row r="59" spans="1:5" x14ac:dyDescent="0.3">
      <c r="A59" s="1">
        <v>41579</v>
      </c>
      <c r="B59">
        <v>239.2</v>
      </c>
      <c r="D59" s="1">
        <v>41586</v>
      </c>
      <c r="E59">
        <v>392.3</v>
      </c>
    </row>
    <row r="60" spans="1:5" x14ac:dyDescent="0.3">
      <c r="A60" s="1">
        <v>41586</v>
      </c>
      <c r="B60">
        <v>237.7</v>
      </c>
      <c r="D60" s="1">
        <v>41593</v>
      </c>
      <c r="E60">
        <v>386.9</v>
      </c>
    </row>
    <row r="61" spans="1:5" x14ac:dyDescent="0.3">
      <c r="A61" s="1">
        <v>41593</v>
      </c>
      <c r="B61">
        <v>232.4</v>
      </c>
      <c r="D61" s="1">
        <v>41600</v>
      </c>
      <c r="E61">
        <v>384.1</v>
      </c>
    </row>
    <row r="62" spans="1:5" x14ac:dyDescent="0.3">
      <c r="A62" s="1">
        <v>41600</v>
      </c>
      <c r="B62">
        <v>229.5</v>
      </c>
      <c r="D62" s="1">
        <v>41607</v>
      </c>
      <c r="E62">
        <v>383.6</v>
      </c>
    </row>
    <row r="63" spans="1:5" x14ac:dyDescent="0.3">
      <c r="A63" s="1">
        <v>41607</v>
      </c>
      <c r="B63">
        <v>226.4</v>
      </c>
      <c r="D63" s="1">
        <v>41614</v>
      </c>
      <c r="E63">
        <v>378.6</v>
      </c>
    </row>
    <row r="64" spans="1:5" x14ac:dyDescent="0.3">
      <c r="A64" s="1">
        <v>41614</v>
      </c>
      <c r="B64">
        <v>223.5</v>
      </c>
      <c r="D64" s="1">
        <v>41621</v>
      </c>
      <c r="E64">
        <v>376.4</v>
      </c>
    </row>
    <row r="65" spans="1:5" x14ac:dyDescent="0.3">
      <c r="A65" s="1">
        <v>41621</v>
      </c>
      <c r="B65">
        <v>218.4</v>
      </c>
      <c r="D65" s="1">
        <v>41628</v>
      </c>
      <c r="E65">
        <v>372.5</v>
      </c>
    </row>
    <row r="66" spans="1:5" x14ac:dyDescent="0.3">
      <c r="A66" s="1">
        <v>41628</v>
      </c>
      <c r="B66">
        <v>215.3</v>
      </c>
      <c r="D66" s="1">
        <v>41635</v>
      </c>
      <c r="E66">
        <v>353.2</v>
      </c>
    </row>
    <row r="67" spans="1:5" x14ac:dyDescent="0.3">
      <c r="A67" s="1">
        <v>41635</v>
      </c>
      <c r="B67">
        <v>212</v>
      </c>
      <c r="D67" s="1">
        <v>41656</v>
      </c>
      <c r="E67">
        <v>336.5</v>
      </c>
    </row>
    <row r="68" spans="1:5" x14ac:dyDescent="0.3">
      <c r="A68" s="1">
        <v>41656</v>
      </c>
      <c r="B68">
        <v>207.9</v>
      </c>
      <c r="D68" s="1">
        <v>41663</v>
      </c>
      <c r="E68">
        <v>334.9</v>
      </c>
    </row>
    <row r="69" spans="1:5" x14ac:dyDescent="0.3">
      <c r="A69" s="1">
        <v>41663</v>
      </c>
      <c r="B69">
        <v>206.9</v>
      </c>
      <c r="D69" s="1">
        <v>41670</v>
      </c>
      <c r="E69">
        <v>334.6</v>
      </c>
    </row>
    <row r="70" spans="1:5" x14ac:dyDescent="0.3">
      <c r="A70" s="1">
        <v>41670</v>
      </c>
      <c r="B70">
        <v>206.3</v>
      </c>
      <c r="D70" s="1">
        <v>41677</v>
      </c>
      <c r="E70">
        <v>334.4</v>
      </c>
    </row>
    <row r="71" spans="1:5" x14ac:dyDescent="0.3">
      <c r="A71" s="1">
        <v>41677</v>
      </c>
      <c r="B71">
        <v>202.8</v>
      </c>
      <c r="D71" s="1">
        <v>41684</v>
      </c>
      <c r="E71">
        <v>334.1</v>
      </c>
    </row>
    <row r="72" spans="1:5" x14ac:dyDescent="0.3">
      <c r="A72" s="1">
        <v>41684</v>
      </c>
      <c r="B72">
        <v>202.6</v>
      </c>
      <c r="D72" s="1">
        <v>41691</v>
      </c>
      <c r="E72">
        <v>332.9</v>
      </c>
    </row>
    <row r="73" spans="1:5" x14ac:dyDescent="0.3">
      <c r="A73" s="1">
        <v>41691</v>
      </c>
      <c r="B73">
        <v>202</v>
      </c>
      <c r="D73" s="1">
        <v>41698</v>
      </c>
      <c r="E73">
        <v>332.7</v>
      </c>
    </row>
    <row r="74" spans="1:5" x14ac:dyDescent="0.3">
      <c r="A74" s="1">
        <v>41698</v>
      </c>
      <c r="B74">
        <v>201.2</v>
      </c>
      <c r="D74" s="1">
        <v>41705</v>
      </c>
      <c r="E74">
        <v>332.3</v>
      </c>
    </row>
    <row r="75" spans="1:5" x14ac:dyDescent="0.3">
      <c r="A75" s="1">
        <v>41705</v>
      </c>
      <c r="B75">
        <v>198.7</v>
      </c>
      <c r="D75" s="1">
        <v>41712</v>
      </c>
      <c r="E75">
        <v>329.8</v>
      </c>
    </row>
    <row r="76" spans="1:5" x14ac:dyDescent="0.3">
      <c r="A76" s="1">
        <v>41712</v>
      </c>
      <c r="B76">
        <v>198.2</v>
      </c>
      <c r="D76" s="1">
        <v>41719</v>
      </c>
      <c r="E76">
        <v>321.5</v>
      </c>
    </row>
    <row r="77" spans="1:5" x14ac:dyDescent="0.3">
      <c r="A77" s="1">
        <v>41719</v>
      </c>
      <c r="B77">
        <v>195.1</v>
      </c>
      <c r="D77" s="1">
        <v>41726</v>
      </c>
      <c r="E77">
        <v>316.5</v>
      </c>
    </row>
    <row r="78" spans="1:5" x14ac:dyDescent="0.3">
      <c r="A78" s="1">
        <v>41726</v>
      </c>
      <c r="B78">
        <v>190.1</v>
      </c>
      <c r="D78" s="1">
        <v>41733</v>
      </c>
      <c r="E78">
        <v>304</v>
      </c>
    </row>
    <row r="79" spans="1:5" x14ac:dyDescent="0.3">
      <c r="A79" s="1">
        <v>41733</v>
      </c>
      <c r="B79">
        <v>183.7</v>
      </c>
      <c r="D79" s="1">
        <v>41740</v>
      </c>
      <c r="E79">
        <v>302.60000000000002</v>
      </c>
    </row>
    <row r="80" spans="1:5" x14ac:dyDescent="0.3">
      <c r="A80" s="1">
        <v>41740</v>
      </c>
      <c r="B80">
        <v>183.5</v>
      </c>
      <c r="D80" s="1">
        <v>41747</v>
      </c>
      <c r="E80">
        <v>300.22399999999999</v>
      </c>
    </row>
    <row r="81" spans="1:5" x14ac:dyDescent="0.3">
      <c r="A81" s="1">
        <v>41747</v>
      </c>
      <c r="B81">
        <v>180.99100000000001</v>
      </c>
      <c r="D81" s="1">
        <v>41754</v>
      </c>
      <c r="E81">
        <v>295.34399999999999</v>
      </c>
    </row>
    <row r="82" spans="1:5" x14ac:dyDescent="0.3">
      <c r="A82" s="1">
        <v>41754</v>
      </c>
      <c r="B82">
        <v>177.60599999999999</v>
      </c>
      <c r="D82" s="1">
        <v>41761</v>
      </c>
      <c r="E82">
        <v>293.58999999999997</v>
      </c>
    </row>
    <row r="83" spans="1:5" x14ac:dyDescent="0.3">
      <c r="A83" s="1">
        <v>41761</v>
      </c>
      <c r="B83">
        <v>171.82400000000001</v>
      </c>
      <c r="D83" s="1">
        <v>41768</v>
      </c>
      <c r="E83">
        <v>293.411</v>
      </c>
    </row>
    <row r="84" spans="1:5" x14ac:dyDescent="0.3">
      <c r="A84" s="1">
        <v>41768</v>
      </c>
      <c r="B84">
        <v>162.42400000000001</v>
      </c>
      <c r="D84" s="1">
        <v>41775</v>
      </c>
      <c r="E84">
        <v>292.96100000000001</v>
      </c>
    </row>
    <row r="85" spans="1:5" x14ac:dyDescent="0.3">
      <c r="A85" s="1">
        <v>41775</v>
      </c>
      <c r="B85">
        <v>161.124</v>
      </c>
      <c r="D85" s="1">
        <v>41782</v>
      </c>
      <c r="E85">
        <v>291.05500000000001</v>
      </c>
    </row>
    <row r="86" spans="1:5" x14ac:dyDescent="0.3">
      <c r="A86" s="1">
        <v>41782</v>
      </c>
      <c r="B86">
        <v>153.51</v>
      </c>
      <c r="D86" s="1">
        <v>41789</v>
      </c>
      <c r="E86">
        <v>290.20100000000002</v>
      </c>
    </row>
    <row r="87" spans="1:5" x14ac:dyDescent="0.3">
      <c r="A87" s="1">
        <v>41789</v>
      </c>
      <c r="B87">
        <v>147.387</v>
      </c>
      <c r="D87" s="1">
        <v>41796</v>
      </c>
      <c r="E87">
        <v>289.96100000000001</v>
      </c>
    </row>
    <row r="88" spans="1:5" x14ac:dyDescent="0.3">
      <c r="A88" s="1">
        <v>41796</v>
      </c>
      <c r="B88">
        <v>145.83699999999999</v>
      </c>
      <c r="D88" s="1">
        <v>41803</v>
      </c>
      <c r="E88">
        <v>288.96699999999998</v>
      </c>
    </row>
    <row r="89" spans="1:5" x14ac:dyDescent="0.3">
      <c r="A89" s="1">
        <v>41803</v>
      </c>
      <c r="B89">
        <v>136.143</v>
      </c>
      <c r="D89" s="1">
        <v>41810</v>
      </c>
      <c r="E89">
        <v>286.947</v>
      </c>
    </row>
    <row r="90" spans="1:5" x14ac:dyDescent="0.3">
      <c r="A90" s="1">
        <v>41810</v>
      </c>
      <c r="B90">
        <v>134.45099999999999</v>
      </c>
      <c r="D90" s="1">
        <v>41817</v>
      </c>
      <c r="E90">
        <v>284.62900000000002</v>
      </c>
    </row>
    <row r="91" spans="1:5" x14ac:dyDescent="0.3">
      <c r="A91" s="1">
        <v>41817</v>
      </c>
      <c r="B91">
        <v>124.151</v>
      </c>
      <c r="D91" s="1">
        <v>41824</v>
      </c>
      <c r="E91">
        <v>280.17899999999997</v>
      </c>
    </row>
    <row r="92" spans="1:5" x14ac:dyDescent="0.3">
      <c r="A92" s="1">
        <v>41824</v>
      </c>
      <c r="B92">
        <v>124.121</v>
      </c>
      <c r="D92" s="1">
        <v>41831</v>
      </c>
      <c r="E92">
        <v>276.80900000000003</v>
      </c>
    </row>
    <row r="93" spans="1:5" x14ac:dyDescent="0.3">
      <c r="A93" s="1">
        <v>41831</v>
      </c>
      <c r="B93">
        <v>123.476</v>
      </c>
      <c r="D93" s="1">
        <v>41838</v>
      </c>
      <c r="E93">
        <v>274.589</v>
      </c>
    </row>
    <row r="94" spans="1:5" x14ac:dyDescent="0.3">
      <c r="A94" s="1">
        <v>41838</v>
      </c>
      <c r="B94">
        <v>121.959</v>
      </c>
      <c r="D94" s="1">
        <v>41845</v>
      </c>
      <c r="E94">
        <v>256.315</v>
      </c>
    </row>
    <row r="95" spans="1:5" x14ac:dyDescent="0.3">
      <c r="A95" s="1">
        <v>41845</v>
      </c>
      <c r="B95">
        <v>118.726</v>
      </c>
      <c r="D95" s="1">
        <v>41852</v>
      </c>
      <c r="E95">
        <v>254.047</v>
      </c>
    </row>
    <row r="96" spans="1:5" x14ac:dyDescent="0.3">
      <c r="A96" s="1">
        <v>41852</v>
      </c>
      <c r="B96">
        <v>118.01600000000001</v>
      </c>
      <c r="D96" s="1">
        <v>41859</v>
      </c>
      <c r="E96">
        <v>251.03700000000001</v>
      </c>
    </row>
    <row r="97" spans="1:6" x14ac:dyDescent="0.3">
      <c r="A97" s="1">
        <v>41859</v>
      </c>
      <c r="B97">
        <v>117.816</v>
      </c>
      <c r="D97" s="1">
        <v>41866</v>
      </c>
      <c r="E97">
        <v>249.20699999999999</v>
      </c>
    </row>
    <row r="98" spans="1:6" x14ac:dyDescent="0.3">
      <c r="A98" s="1">
        <v>41866</v>
      </c>
      <c r="B98">
        <v>115.496</v>
      </c>
      <c r="D98" s="1">
        <v>41873</v>
      </c>
      <c r="E98">
        <v>246.64599999999999</v>
      </c>
    </row>
    <row r="99" spans="1:6" x14ac:dyDescent="0.3">
      <c r="A99" s="1">
        <v>41873</v>
      </c>
      <c r="B99">
        <v>115.196</v>
      </c>
      <c r="D99" s="1">
        <v>41880</v>
      </c>
      <c r="E99">
        <v>245.661</v>
      </c>
    </row>
    <row r="100" spans="1:6" x14ac:dyDescent="0.3">
      <c r="A100" s="1">
        <v>41880</v>
      </c>
      <c r="B100">
        <v>114.822</v>
      </c>
      <c r="D100" s="1">
        <v>41887</v>
      </c>
      <c r="E100">
        <v>243.99</v>
      </c>
    </row>
    <row r="101" spans="1:6" x14ac:dyDescent="0.3">
      <c r="A101" s="1">
        <v>41887</v>
      </c>
      <c r="B101">
        <v>112.98399999999999</v>
      </c>
      <c r="D101" s="1">
        <v>41894</v>
      </c>
      <c r="E101">
        <v>235.08199999999999</v>
      </c>
    </row>
    <row r="102" spans="1:6" x14ac:dyDescent="0.3">
      <c r="A102" s="1">
        <v>41894</v>
      </c>
      <c r="B102">
        <v>112.78100000000001</v>
      </c>
      <c r="D102" s="1">
        <v>41901</v>
      </c>
      <c r="E102">
        <v>231.70699999999999</v>
      </c>
    </row>
    <row r="103" spans="1:6" x14ac:dyDescent="0.3">
      <c r="A103" s="1">
        <v>41901</v>
      </c>
      <c r="B103">
        <v>110.181</v>
      </c>
      <c r="D103" s="1">
        <v>41908</v>
      </c>
      <c r="E103">
        <v>219.03899999999999</v>
      </c>
      <c r="F103">
        <v>82.6</v>
      </c>
    </row>
    <row r="104" spans="1:6" x14ac:dyDescent="0.3">
      <c r="A104" s="7">
        <v>41908</v>
      </c>
      <c r="B104">
        <v>102.95099999999999</v>
      </c>
      <c r="D104" s="7">
        <v>41915</v>
      </c>
      <c r="E104">
        <v>216.34200000000001</v>
      </c>
      <c r="F104">
        <v>82.6</v>
      </c>
    </row>
    <row r="105" spans="1:6" x14ac:dyDescent="0.3">
      <c r="A105" s="7">
        <v>41915</v>
      </c>
      <c r="B105">
        <v>100.779</v>
      </c>
      <c r="D105" s="7">
        <v>41922</v>
      </c>
      <c r="E105">
        <v>215.084</v>
      </c>
      <c r="F105">
        <v>82.6</v>
      </c>
    </row>
    <row r="106" spans="1:6" x14ac:dyDescent="0.3">
      <c r="A106" s="7">
        <v>41922</v>
      </c>
      <c r="B106">
        <v>99.748999999999995</v>
      </c>
      <c r="D106" s="7">
        <v>41929</v>
      </c>
      <c r="E106">
        <v>210.94399999999999</v>
      </c>
      <c r="F106">
        <v>82.6</v>
      </c>
    </row>
    <row r="107" spans="1:6" x14ac:dyDescent="0.3">
      <c r="A107" s="7">
        <v>41929</v>
      </c>
      <c r="B107">
        <v>98.034000000000006</v>
      </c>
      <c r="D107" s="7">
        <v>41936</v>
      </c>
      <c r="E107">
        <v>208.44</v>
      </c>
      <c r="F107">
        <v>82.6</v>
      </c>
    </row>
    <row r="108" spans="1:6" x14ac:dyDescent="0.3">
      <c r="A108" s="7">
        <v>41936</v>
      </c>
      <c r="B108">
        <v>94.715999999999994</v>
      </c>
      <c r="D108" s="7">
        <v>41943</v>
      </c>
      <c r="E108">
        <v>203.07900000000001</v>
      </c>
      <c r="F108">
        <v>82.6</v>
      </c>
    </row>
    <row r="109" spans="1:6" x14ac:dyDescent="0.3">
      <c r="A109" s="7">
        <v>41943</v>
      </c>
      <c r="B109">
        <v>94.415999999999997</v>
      </c>
      <c r="D109" s="7">
        <v>41950</v>
      </c>
      <c r="E109">
        <v>199.446</v>
      </c>
      <c r="F109">
        <v>82.6</v>
      </c>
    </row>
    <row r="110" spans="1:6" x14ac:dyDescent="0.3">
      <c r="A110" s="7">
        <v>41950</v>
      </c>
      <c r="B110">
        <v>94.198999999999998</v>
      </c>
      <c r="D110" s="7">
        <v>41957</v>
      </c>
      <c r="E110">
        <v>196.91499999999999</v>
      </c>
      <c r="F110">
        <v>82.6</v>
      </c>
    </row>
    <row r="111" spans="1:6" x14ac:dyDescent="0.3">
      <c r="A111" s="8">
        <v>41957</v>
      </c>
      <c r="B111">
        <v>90.298000000000002</v>
      </c>
      <c r="D111" s="8">
        <v>41964</v>
      </c>
      <c r="E111">
        <v>196.131</v>
      </c>
      <c r="F111">
        <v>82.6</v>
      </c>
    </row>
    <row r="112" spans="1:6" x14ac:dyDescent="0.3">
      <c r="A112" s="8">
        <v>41964</v>
      </c>
      <c r="B112">
        <v>89.132000000000005</v>
      </c>
      <c r="D112" s="8">
        <v>41971</v>
      </c>
      <c r="E112">
        <v>188.49100000000001</v>
      </c>
      <c r="F112">
        <v>82.6</v>
      </c>
    </row>
    <row r="113" spans="1:7" x14ac:dyDescent="0.3">
      <c r="A113" s="8">
        <v>41971</v>
      </c>
      <c r="B113">
        <v>88.227999999999994</v>
      </c>
      <c r="D113" s="8">
        <v>41978</v>
      </c>
      <c r="E113">
        <v>184.42</v>
      </c>
      <c r="F113">
        <v>82.6</v>
      </c>
    </row>
    <row r="114" spans="1:7" x14ac:dyDescent="0.3">
      <c r="A114" s="8">
        <v>41978</v>
      </c>
      <c r="B114">
        <v>86.436000000000007</v>
      </c>
      <c r="D114" s="8">
        <v>41985</v>
      </c>
      <c r="E114">
        <v>174.274</v>
      </c>
      <c r="F114">
        <v>82.6</v>
      </c>
    </row>
    <row r="115" spans="1:7" x14ac:dyDescent="0.3">
      <c r="A115" s="8">
        <v>41985</v>
      </c>
      <c r="B115">
        <v>82.54</v>
      </c>
      <c r="D115" s="8">
        <v>41992</v>
      </c>
      <c r="E115">
        <v>147.952</v>
      </c>
      <c r="F115">
        <v>82.6</v>
      </c>
      <c r="G115">
        <f>I22</f>
        <v>129.84</v>
      </c>
    </row>
    <row r="116" spans="1:7" x14ac:dyDescent="0.3">
      <c r="A116" s="8">
        <v>41992</v>
      </c>
      <c r="B116">
        <v>69.105000000000004</v>
      </c>
      <c r="D116" s="8">
        <v>41999</v>
      </c>
      <c r="E116">
        <v>145.47</v>
      </c>
      <c r="F116">
        <v>82.6</v>
      </c>
      <c r="G116">
        <f t="shared" ref="G116:G122" si="0">G115</f>
        <v>129.84</v>
      </c>
    </row>
    <row r="117" spans="1:7" x14ac:dyDescent="0.3">
      <c r="A117" s="8">
        <v>41999</v>
      </c>
      <c r="B117">
        <v>64.516000000000005</v>
      </c>
      <c r="D117" s="8">
        <v>42006</v>
      </c>
      <c r="E117">
        <v>145.47</v>
      </c>
      <c r="F117">
        <v>82.6</v>
      </c>
      <c r="G117">
        <f t="shared" si="0"/>
        <v>129.84</v>
      </c>
    </row>
    <row r="118" spans="1:7" x14ac:dyDescent="0.3">
      <c r="A118" s="8">
        <v>42006</v>
      </c>
      <c r="B118">
        <v>64.516000000000005</v>
      </c>
      <c r="D118" s="8">
        <v>42013</v>
      </c>
      <c r="E118">
        <v>145.47</v>
      </c>
      <c r="F118">
        <v>82.6</v>
      </c>
      <c r="G118">
        <f t="shared" si="0"/>
        <v>129.84</v>
      </c>
    </row>
    <row r="119" spans="1:7" x14ac:dyDescent="0.3">
      <c r="A119" s="8">
        <v>42013</v>
      </c>
      <c r="B119">
        <v>64.516000000000005</v>
      </c>
      <c r="D119" s="8">
        <v>42020</v>
      </c>
      <c r="E119">
        <v>141.38999999999999</v>
      </c>
      <c r="F119">
        <v>82.6</v>
      </c>
      <c r="G119">
        <f t="shared" si="0"/>
        <v>129.84</v>
      </c>
    </row>
    <row r="120" spans="1:7" x14ac:dyDescent="0.3">
      <c r="A120" s="8">
        <v>42020</v>
      </c>
      <c r="B120">
        <v>54.441000000000003</v>
      </c>
      <c r="D120" s="8">
        <v>42027</v>
      </c>
      <c r="E120">
        <v>137.17599999999999</v>
      </c>
      <c r="F120">
        <v>82.6</v>
      </c>
      <c r="G120">
        <f t="shared" si="0"/>
        <v>129.84</v>
      </c>
    </row>
    <row r="121" spans="1:7" x14ac:dyDescent="0.3">
      <c r="A121" s="8">
        <v>42027</v>
      </c>
      <c r="B121">
        <v>44.790999999999997</v>
      </c>
      <c r="D121" s="8">
        <v>42034</v>
      </c>
      <c r="E121">
        <v>128.33799999999999</v>
      </c>
      <c r="F121">
        <v>82.6</v>
      </c>
      <c r="G121">
        <f t="shared" si="0"/>
        <v>129.84</v>
      </c>
    </row>
    <row r="122" spans="1:7" x14ac:dyDescent="0.3">
      <c r="A122" s="8">
        <v>42034</v>
      </c>
      <c r="B122">
        <v>38.790999999999997</v>
      </c>
      <c r="D122" s="8">
        <v>42041</v>
      </c>
      <c r="E122">
        <v>117.518</v>
      </c>
      <c r="F122">
        <v>82.6</v>
      </c>
      <c r="G122">
        <f t="shared" si="0"/>
        <v>129.84</v>
      </c>
    </row>
    <row r="123" spans="1:7" x14ac:dyDescent="0.3">
      <c r="D123" s="8">
        <v>42048</v>
      </c>
      <c r="E123">
        <v>108.13200000000001</v>
      </c>
    </row>
    <row r="124" spans="1:7" x14ac:dyDescent="0.3">
      <c r="D124" s="8">
        <v>42055</v>
      </c>
      <c r="E124">
        <v>91.953000000000003</v>
      </c>
    </row>
    <row r="125" spans="1:7" x14ac:dyDescent="0.3">
      <c r="D125" s="8">
        <v>42062</v>
      </c>
      <c r="E125">
        <v>83.1</v>
      </c>
    </row>
    <row r="126" spans="1:7" x14ac:dyDescent="0.3">
      <c r="D126" s="8">
        <v>42069</v>
      </c>
      <c r="E126">
        <v>82.602000000000004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4:Z305"/>
  <sheetViews>
    <sheetView topLeftCell="A276" workbookViewId="0">
      <selection activeCell="G12" sqref="G12"/>
    </sheetView>
  </sheetViews>
  <sheetFormatPr baseColWidth="10" defaultRowHeight="14.4" x14ac:dyDescent="0.3"/>
  <cols>
    <col min="1" max="1" width="28.6640625" bestFit="1" customWidth="1"/>
    <col min="2" max="2" width="8.44140625" bestFit="1" customWidth="1"/>
    <col min="5" max="5" width="15.88671875" customWidth="1"/>
    <col min="6" max="6" width="7" customWidth="1"/>
    <col min="7" max="7" width="23.6640625" bestFit="1" customWidth="1"/>
  </cols>
  <sheetData>
    <row r="14" spans="1:25" s="2" customFormat="1" x14ac:dyDescent="0.3">
      <c r="A14" s="2" t="s">
        <v>38</v>
      </c>
      <c r="C14" s="2" t="s">
        <v>37</v>
      </c>
      <c r="G14" s="2" t="s">
        <v>36</v>
      </c>
      <c r="J14" s="2" t="s">
        <v>35</v>
      </c>
    </row>
    <row r="15" spans="1:25" s="2" customFormat="1" x14ac:dyDescent="0.3">
      <c r="A15" s="2" t="s">
        <v>34</v>
      </c>
      <c r="D15" s="2" t="s">
        <v>33</v>
      </c>
      <c r="G15" s="2" t="s">
        <v>32</v>
      </c>
      <c r="J15" s="2" t="s">
        <v>32</v>
      </c>
      <c r="M15" s="2" t="s">
        <v>31</v>
      </c>
      <c r="P15" s="2" t="s">
        <v>30</v>
      </c>
      <c r="S15" s="2" t="s">
        <v>29</v>
      </c>
    </row>
    <row r="16" spans="1:25" s="2" customFormat="1" x14ac:dyDescent="0.3">
      <c r="A16" s="2" t="s">
        <v>24</v>
      </c>
      <c r="D16" s="2" t="s">
        <v>28</v>
      </c>
      <c r="G16" s="2" t="s">
        <v>22</v>
      </c>
      <c r="H16" s="2" t="s">
        <v>27</v>
      </c>
      <c r="J16" s="2" t="s">
        <v>21</v>
      </c>
      <c r="M16" s="2" t="s">
        <v>20</v>
      </c>
      <c r="P16" s="2" t="s">
        <v>19</v>
      </c>
      <c r="S16" s="2" t="s">
        <v>18</v>
      </c>
      <c r="V16" s="2" t="s">
        <v>26</v>
      </c>
      <c r="Y16" s="2" t="s">
        <v>25</v>
      </c>
    </row>
    <row r="17" spans="1:26" s="2" customFormat="1" x14ac:dyDescent="0.3">
      <c r="A17" s="2" t="s">
        <v>24</v>
      </c>
      <c r="D17" s="2" t="s">
        <v>23</v>
      </c>
      <c r="G17" s="2" t="s">
        <v>22</v>
      </c>
      <c r="J17" s="2" t="s">
        <v>21</v>
      </c>
      <c r="M17" s="2" t="s">
        <v>20</v>
      </c>
      <c r="P17" s="2" t="s">
        <v>19</v>
      </c>
      <c r="S17" s="2" t="s">
        <v>18</v>
      </c>
      <c r="V17" s="2" t="s">
        <v>17</v>
      </c>
      <c r="Y17" s="2" t="s">
        <v>16</v>
      </c>
    </row>
    <row r="18" spans="1:26" s="2" customFormat="1" x14ac:dyDescent="0.3">
      <c r="A18" s="2" t="s">
        <v>3</v>
      </c>
      <c r="B18" s="2" t="s">
        <v>4</v>
      </c>
      <c r="D18" s="2" t="s">
        <v>3</v>
      </c>
      <c r="E18" s="2" t="s">
        <v>4</v>
      </c>
      <c r="G18" s="2" t="s">
        <v>3</v>
      </c>
      <c r="H18" s="2" t="s">
        <v>4</v>
      </c>
      <c r="J18" s="2" t="s">
        <v>3</v>
      </c>
      <c r="K18" s="2" t="s">
        <v>4</v>
      </c>
      <c r="M18" s="2" t="s">
        <v>3</v>
      </c>
      <c r="N18" s="2" t="s">
        <v>4</v>
      </c>
      <c r="P18" s="2" t="s">
        <v>3</v>
      </c>
      <c r="Q18" s="2" t="s">
        <v>4</v>
      </c>
      <c r="S18" s="2" t="s">
        <v>3</v>
      </c>
      <c r="T18" s="2" t="s">
        <v>4</v>
      </c>
      <c r="V18" s="2" t="s">
        <v>3</v>
      </c>
      <c r="W18" s="2" t="s">
        <v>4</v>
      </c>
      <c r="Y18" s="2" t="s">
        <v>3</v>
      </c>
      <c r="Z18" s="2" t="s">
        <v>4</v>
      </c>
    </row>
    <row r="19" spans="1:26" x14ac:dyDescent="0.3">
      <c r="A19" s="1">
        <f>_xll.BDH($A$17,$B$18:$B$18,"1/1/2012","","Dir=V","Dts=S","Sort=A","Quote=C","QtTyp=Y","Days=W","Per=cw","DtFmt=D","Fill=P","UseDPDF=Y","cols=2;rows=286")</f>
        <v>40914</v>
      </c>
      <c r="B19">
        <v>463.565</v>
      </c>
      <c r="D19" s="1">
        <f>_xll.BDH($D$17,$E$18:$E$18,"1/1/2012","","Dir=V","Dts=S","Sort=A","Quote=C","QtTyp=Y","Days=W","Per=cw","DtFmt=D","Fill=P","UseDPDF=Y","cols=2;rows=286")</f>
        <v>40914</v>
      </c>
      <c r="E19">
        <v>130.62</v>
      </c>
      <c r="G19" s="1">
        <f>_xll.BDH($G$17,$H$18:$H$18,"1/1/2012","","Dir=V","Dts=S","Sort=A","Quote=C","QtTyp=Y","Days=W","Per=cw","DtFmt=D","Fill=P","UseDPDF=Y","cols=2;rows=286")</f>
        <v>40914</v>
      </c>
      <c r="H19">
        <v>130.62</v>
      </c>
      <c r="J19" s="1">
        <f>_xll.BDH($J$17,$K$18:$K$18,"1/1/2012","","Dir=V","Dts=S","Sort=A","Quote=C","QtTyp=Y","Days=W","Per=cw","DtFmt=D","Fill=P","UseDPDF=Y","cols=2;rows=286")</f>
        <v>40914</v>
      </c>
      <c r="K19" t="s">
        <v>15</v>
      </c>
      <c r="M19" s="1">
        <f>_xll.BDH($M$17,$N$18:$N$18,"1/1/2012","","Dir=V","Dts=S","Sort=A","Quote=C","QtTyp=Y","Days=W","Per=cw","DtFmt=D","Fill=P","UseDPDF=Y","cols=2;rows=286")</f>
        <v>40914</v>
      </c>
      <c r="N19">
        <v>213000</v>
      </c>
      <c r="P19" s="1">
        <f>_xll.BDH($P$17,$Q$18:$Q$18,"1/1/2012","","Dir=V","Dts=S","Sort=A","Quote=C","QtTyp=Y","Days=W","Per=cw","DtFmt=D","Fill=P","UseDPDF=Y","cols=2;rows=287")</f>
        <v>40909</v>
      </c>
      <c r="Q19">
        <v>223539</v>
      </c>
      <c r="S19" s="1">
        <f>_xll.BDH($S$17,$T$18:$T$18,"1/1/2012","","Dir=V","Dts=S","Sort=A","Quote=C","QtTyp=Y","Days=W","Per=cw","DtFmt=D","Fill=P","UseDPDF=Y","cols=2;rows=287")</f>
        <v>40909</v>
      </c>
      <c r="T19">
        <v>413882</v>
      </c>
      <c r="V19" s="1">
        <f>_xll.BDH($V$17,$W$18:$W$18,"1/1/2012","","Dir=V","Dts=S","Sort=A","Quote=C","QtTyp=Y","Days=W","Per=cw","DtFmt=D","Fill=P","UseDPDF=Y","cols=2;rows=286")</f>
        <v>40914</v>
      </c>
      <c r="W19">
        <v>1</v>
      </c>
      <c r="Y19" s="1">
        <f>_xll.BDH($Y$17,$Z$18:$Z$18,"1/1/2012","","Dir=V","Dts=S","Sort=A","Quote=C","QtTyp=Y","Days=W","Per=cw","DtFmt=D","Fill=P","UseDPDF=Y","cols=2;rows=286")</f>
        <v>40914</v>
      </c>
      <c r="Z19">
        <v>0.25</v>
      </c>
    </row>
    <row r="20" spans="1:26" x14ac:dyDescent="0.3">
      <c r="A20" s="1">
        <v>40921</v>
      </c>
      <c r="B20">
        <v>493.27199999999999</v>
      </c>
      <c r="D20" s="1">
        <v>40921</v>
      </c>
      <c r="E20">
        <v>110.92</v>
      </c>
      <c r="G20" s="1">
        <v>40921</v>
      </c>
      <c r="H20">
        <v>110.92</v>
      </c>
      <c r="J20" s="1">
        <v>40921</v>
      </c>
      <c r="K20" t="s">
        <v>15</v>
      </c>
      <c r="M20" s="1">
        <v>40921</v>
      </c>
      <c r="N20">
        <v>217000</v>
      </c>
      <c r="P20" s="1">
        <v>40916</v>
      </c>
      <c r="Q20">
        <v>156466</v>
      </c>
      <c r="S20" s="1">
        <v>40916</v>
      </c>
      <c r="T20">
        <v>463565</v>
      </c>
      <c r="V20" s="1">
        <v>40921</v>
      </c>
      <c r="W20">
        <v>1</v>
      </c>
      <c r="Y20" s="1">
        <v>40921</v>
      </c>
      <c r="Z20">
        <v>0.25</v>
      </c>
    </row>
    <row r="21" spans="1:26" x14ac:dyDescent="0.3">
      <c r="A21" s="1">
        <v>40928</v>
      </c>
      <c r="B21">
        <v>491.78</v>
      </c>
      <c r="D21" s="1">
        <v>40928</v>
      </c>
      <c r="E21">
        <v>126.88</v>
      </c>
      <c r="G21" s="1">
        <v>40928</v>
      </c>
      <c r="H21">
        <v>126.88</v>
      </c>
      <c r="J21" s="1">
        <v>40928</v>
      </c>
      <c r="K21">
        <v>38.734000000000002</v>
      </c>
      <c r="M21" s="1">
        <v>40928</v>
      </c>
      <c r="N21">
        <v>219000</v>
      </c>
      <c r="P21" s="1">
        <v>40923</v>
      </c>
      <c r="Q21">
        <v>132536</v>
      </c>
      <c r="S21" s="1">
        <v>40923</v>
      </c>
      <c r="T21">
        <v>493272</v>
      </c>
      <c r="V21" s="1">
        <v>40928</v>
      </c>
      <c r="W21">
        <v>1</v>
      </c>
      <c r="Y21" s="1">
        <v>40928</v>
      </c>
      <c r="Z21">
        <v>0.25</v>
      </c>
    </row>
    <row r="22" spans="1:26" x14ac:dyDescent="0.3">
      <c r="A22" s="1">
        <v>40935</v>
      </c>
      <c r="B22">
        <v>488.88400000000001</v>
      </c>
      <c r="D22" s="1">
        <v>40935</v>
      </c>
      <c r="E22">
        <v>130.32</v>
      </c>
      <c r="G22" s="1">
        <v>40935</v>
      </c>
      <c r="H22">
        <v>130.32</v>
      </c>
      <c r="J22" s="1">
        <v>40935</v>
      </c>
      <c r="K22">
        <v>19.579999999999998</v>
      </c>
      <c r="M22" s="1">
        <v>40935</v>
      </c>
      <c r="N22">
        <v>219000</v>
      </c>
      <c r="P22" s="1">
        <v>40930</v>
      </c>
      <c r="Q22">
        <v>134722</v>
      </c>
      <c r="S22" s="1">
        <v>40930</v>
      </c>
      <c r="T22">
        <v>491780</v>
      </c>
      <c r="V22" s="1">
        <v>40935</v>
      </c>
      <c r="W22">
        <v>1</v>
      </c>
      <c r="Y22" s="1">
        <v>40935</v>
      </c>
      <c r="Z22">
        <v>0.25</v>
      </c>
    </row>
    <row r="23" spans="1:26" x14ac:dyDescent="0.3">
      <c r="A23" s="1">
        <v>40942</v>
      </c>
      <c r="B23">
        <v>511.43799999999999</v>
      </c>
      <c r="D23" s="1">
        <v>40942</v>
      </c>
      <c r="E23">
        <v>115.58</v>
      </c>
      <c r="G23" s="1">
        <v>40942</v>
      </c>
      <c r="H23">
        <v>115.58</v>
      </c>
      <c r="J23" s="1">
        <v>40942</v>
      </c>
      <c r="K23">
        <v>19.579999999999998</v>
      </c>
      <c r="M23" s="1">
        <v>40942</v>
      </c>
      <c r="N23">
        <v>219000</v>
      </c>
      <c r="P23" s="1">
        <v>40937</v>
      </c>
      <c r="Q23">
        <v>88939</v>
      </c>
      <c r="S23" s="1">
        <v>40937</v>
      </c>
      <c r="T23">
        <v>488884</v>
      </c>
      <c r="V23" s="1">
        <v>40942</v>
      </c>
      <c r="W23">
        <v>1</v>
      </c>
      <c r="Y23" s="1">
        <v>40942</v>
      </c>
      <c r="Z23">
        <v>0.25</v>
      </c>
    </row>
    <row r="24" spans="1:26" x14ac:dyDescent="0.3">
      <c r="A24" s="1">
        <v>40949</v>
      </c>
      <c r="B24">
        <v>507.87599999999998</v>
      </c>
      <c r="D24" s="1">
        <v>40949</v>
      </c>
      <c r="E24">
        <v>109.46</v>
      </c>
      <c r="G24" s="1">
        <v>40949</v>
      </c>
      <c r="H24">
        <v>109.46</v>
      </c>
      <c r="J24" s="1">
        <v>40949</v>
      </c>
      <c r="K24">
        <v>19.579999999999998</v>
      </c>
      <c r="M24" s="1">
        <v>40949</v>
      </c>
      <c r="N24">
        <v>219500</v>
      </c>
      <c r="P24" s="1">
        <v>40944</v>
      </c>
      <c r="Q24">
        <v>83915</v>
      </c>
      <c r="S24" s="1">
        <v>40944</v>
      </c>
      <c r="T24">
        <v>511438</v>
      </c>
      <c r="V24" s="1">
        <v>40949</v>
      </c>
      <c r="W24">
        <v>1</v>
      </c>
      <c r="Y24" s="1">
        <v>40949</v>
      </c>
      <c r="Z24">
        <v>0.25</v>
      </c>
    </row>
    <row r="25" spans="1:26" x14ac:dyDescent="0.3">
      <c r="A25" s="1">
        <v>40956</v>
      </c>
      <c r="B25">
        <v>454.35599999999999</v>
      </c>
      <c r="D25" s="1">
        <v>40956</v>
      </c>
      <c r="E25">
        <v>142.75</v>
      </c>
      <c r="G25" s="1">
        <v>40956</v>
      </c>
      <c r="H25">
        <v>142.75</v>
      </c>
      <c r="J25" s="1">
        <v>40956</v>
      </c>
      <c r="K25">
        <v>14.324999999999999</v>
      </c>
      <c r="M25" s="1">
        <v>40956</v>
      </c>
      <c r="N25">
        <v>219500</v>
      </c>
      <c r="P25" s="1">
        <v>40951</v>
      </c>
      <c r="Q25">
        <v>83209</v>
      </c>
      <c r="S25" s="1">
        <v>40951</v>
      </c>
      <c r="T25">
        <v>507876</v>
      </c>
      <c r="V25" s="1">
        <v>40956</v>
      </c>
      <c r="W25">
        <v>1</v>
      </c>
      <c r="Y25" s="1">
        <v>40956</v>
      </c>
      <c r="Z25">
        <v>0.25</v>
      </c>
    </row>
    <row r="26" spans="1:26" x14ac:dyDescent="0.3">
      <c r="A26" s="1">
        <v>40963</v>
      </c>
      <c r="B26">
        <v>477.32400000000001</v>
      </c>
      <c r="D26" s="1">
        <v>40963</v>
      </c>
      <c r="E26">
        <v>166.49</v>
      </c>
      <c r="G26" s="1">
        <v>40963</v>
      </c>
      <c r="H26">
        <v>166.49</v>
      </c>
      <c r="J26" s="1">
        <v>40963</v>
      </c>
      <c r="K26">
        <v>14.324999999999999</v>
      </c>
      <c r="M26" s="1">
        <v>40963</v>
      </c>
      <c r="N26">
        <v>219500</v>
      </c>
      <c r="P26" s="1">
        <v>40958</v>
      </c>
      <c r="Q26">
        <v>132473</v>
      </c>
      <c r="S26" s="1">
        <v>40958</v>
      </c>
      <c r="T26">
        <v>454356</v>
      </c>
      <c r="V26" s="1">
        <v>40963</v>
      </c>
      <c r="W26">
        <v>1</v>
      </c>
      <c r="Y26" s="1">
        <v>40963</v>
      </c>
      <c r="Z26">
        <v>0.25</v>
      </c>
    </row>
    <row r="27" spans="1:26" x14ac:dyDescent="0.3">
      <c r="A27" s="1">
        <v>40970</v>
      </c>
      <c r="B27">
        <v>820.81899999999996</v>
      </c>
      <c r="D27" s="1">
        <v>40970</v>
      </c>
      <c r="E27">
        <v>29.47</v>
      </c>
      <c r="G27" s="1">
        <v>40970</v>
      </c>
      <c r="H27">
        <v>29.47</v>
      </c>
      <c r="J27" s="1">
        <v>40970</v>
      </c>
      <c r="K27">
        <v>6.4960000000000004</v>
      </c>
      <c r="M27" s="1">
        <v>40970</v>
      </c>
      <c r="N27">
        <v>219500</v>
      </c>
      <c r="P27" s="1">
        <v>40965</v>
      </c>
      <c r="Q27">
        <v>93676</v>
      </c>
      <c r="S27" s="1">
        <v>40965</v>
      </c>
      <c r="T27">
        <v>477324</v>
      </c>
      <c r="V27" s="1">
        <v>40970</v>
      </c>
      <c r="W27">
        <v>1</v>
      </c>
      <c r="Y27" s="1">
        <v>40970</v>
      </c>
      <c r="Z27">
        <v>0.25</v>
      </c>
    </row>
    <row r="28" spans="1:26" x14ac:dyDescent="0.3">
      <c r="A28" s="1">
        <v>40977</v>
      </c>
      <c r="B28">
        <v>797.95299999999997</v>
      </c>
      <c r="D28" s="1">
        <v>40977</v>
      </c>
      <c r="E28">
        <v>17.54</v>
      </c>
      <c r="G28" s="1">
        <v>40977</v>
      </c>
      <c r="H28">
        <v>17.54</v>
      </c>
      <c r="J28" s="1">
        <v>40977</v>
      </c>
      <c r="K28">
        <v>6.4960000000000004</v>
      </c>
      <c r="M28" s="1">
        <v>40977</v>
      </c>
      <c r="N28">
        <v>218000</v>
      </c>
      <c r="P28" s="1">
        <v>40972</v>
      </c>
      <c r="Q28">
        <v>91402</v>
      </c>
      <c r="S28" s="1">
        <v>40972</v>
      </c>
      <c r="T28">
        <v>820819</v>
      </c>
      <c r="V28" s="1">
        <v>40977</v>
      </c>
      <c r="W28">
        <v>1</v>
      </c>
      <c r="Y28" s="1">
        <v>40977</v>
      </c>
      <c r="Z28">
        <v>0.25</v>
      </c>
    </row>
    <row r="29" spans="1:26" x14ac:dyDescent="0.3">
      <c r="A29" s="1">
        <v>40984</v>
      </c>
      <c r="B29">
        <v>758.75400000000002</v>
      </c>
      <c r="D29" s="1">
        <v>40984</v>
      </c>
      <c r="E29">
        <v>42.18</v>
      </c>
      <c r="G29" s="1">
        <v>40984</v>
      </c>
      <c r="H29">
        <v>42.18</v>
      </c>
      <c r="J29" s="1">
        <v>40984</v>
      </c>
      <c r="K29">
        <v>9.7539999999999996</v>
      </c>
      <c r="M29" s="1">
        <v>40984</v>
      </c>
      <c r="N29">
        <v>218000</v>
      </c>
      <c r="P29" s="1">
        <v>40979</v>
      </c>
      <c r="Q29">
        <v>97943</v>
      </c>
      <c r="S29" s="1">
        <v>40979</v>
      </c>
      <c r="T29">
        <v>797953</v>
      </c>
      <c r="V29" s="1">
        <v>40984</v>
      </c>
      <c r="W29">
        <v>1</v>
      </c>
      <c r="Y29" s="1">
        <v>40984</v>
      </c>
      <c r="Z29">
        <v>0.25</v>
      </c>
    </row>
    <row r="30" spans="1:26" x14ac:dyDescent="0.3">
      <c r="A30" s="1">
        <v>40991</v>
      </c>
      <c r="B30">
        <v>785.39300000000003</v>
      </c>
      <c r="D30" s="1">
        <v>40991</v>
      </c>
      <c r="E30">
        <v>59.54</v>
      </c>
      <c r="G30" s="1">
        <v>40991</v>
      </c>
      <c r="H30">
        <v>59.54</v>
      </c>
      <c r="J30" s="1">
        <v>40991</v>
      </c>
      <c r="K30">
        <v>9.7539999999999996</v>
      </c>
      <c r="M30" s="1">
        <v>40991</v>
      </c>
      <c r="N30">
        <v>213500</v>
      </c>
      <c r="P30" s="1">
        <v>40986</v>
      </c>
      <c r="Q30">
        <v>132173</v>
      </c>
      <c r="S30" s="1">
        <v>40986</v>
      </c>
      <c r="T30">
        <v>758754</v>
      </c>
      <c r="V30" s="1">
        <v>40991</v>
      </c>
      <c r="W30">
        <v>1</v>
      </c>
      <c r="Y30" s="1">
        <v>40991</v>
      </c>
      <c r="Z30">
        <v>0.25</v>
      </c>
    </row>
    <row r="31" spans="1:26" x14ac:dyDescent="0.3">
      <c r="A31" s="1">
        <v>40998</v>
      </c>
      <c r="B31">
        <v>778.702</v>
      </c>
      <c r="D31" s="1">
        <v>40998</v>
      </c>
      <c r="E31">
        <v>61.08</v>
      </c>
      <c r="G31" s="1">
        <v>40998</v>
      </c>
      <c r="H31">
        <v>61.08</v>
      </c>
      <c r="J31" s="1">
        <v>40998</v>
      </c>
      <c r="K31">
        <v>25.126999999999999</v>
      </c>
      <c r="M31" s="1">
        <v>40998</v>
      </c>
      <c r="N31">
        <v>213500</v>
      </c>
      <c r="P31" s="1">
        <v>40993</v>
      </c>
      <c r="Q31">
        <v>89273</v>
      </c>
      <c r="S31" s="1">
        <v>40993</v>
      </c>
      <c r="T31">
        <v>785393</v>
      </c>
      <c r="V31" s="1">
        <v>40998</v>
      </c>
      <c r="W31">
        <v>1</v>
      </c>
      <c r="Y31" s="1">
        <v>40998</v>
      </c>
      <c r="Z31">
        <v>0.25</v>
      </c>
    </row>
    <row r="32" spans="1:26" x14ac:dyDescent="0.3">
      <c r="A32" s="1">
        <v>41005</v>
      </c>
      <c r="B32">
        <v>784.82899999999995</v>
      </c>
      <c r="D32" s="1">
        <v>41005</v>
      </c>
      <c r="E32">
        <v>62.63</v>
      </c>
      <c r="G32" s="1">
        <v>41005</v>
      </c>
      <c r="H32">
        <v>62.63</v>
      </c>
      <c r="J32" s="1">
        <v>41005</v>
      </c>
      <c r="K32">
        <v>25.126999999999999</v>
      </c>
      <c r="M32" s="1">
        <v>41005</v>
      </c>
      <c r="N32">
        <v>214000</v>
      </c>
      <c r="P32" s="1">
        <v>41000</v>
      </c>
      <c r="Q32">
        <v>108653</v>
      </c>
      <c r="S32" s="1">
        <v>41000</v>
      </c>
      <c r="T32">
        <v>778702</v>
      </c>
      <c r="V32" s="1">
        <v>41005</v>
      </c>
      <c r="W32">
        <v>1</v>
      </c>
      <c r="Y32" s="1">
        <v>41005</v>
      </c>
      <c r="Z32">
        <v>0.25</v>
      </c>
    </row>
    <row r="33" spans="1:26" x14ac:dyDescent="0.3">
      <c r="A33" s="1">
        <v>41012</v>
      </c>
      <c r="B33">
        <v>742.82500000000005</v>
      </c>
      <c r="D33" s="1">
        <v>41012</v>
      </c>
      <c r="E33">
        <v>55.36</v>
      </c>
      <c r="G33" s="1">
        <v>41012</v>
      </c>
      <c r="H33">
        <v>55.36</v>
      </c>
      <c r="J33" s="1">
        <v>41012</v>
      </c>
      <c r="K33">
        <v>11.388999999999999</v>
      </c>
      <c r="M33" s="1">
        <v>41012</v>
      </c>
      <c r="N33">
        <v>214000</v>
      </c>
      <c r="P33" s="1">
        <v>41007</v>
      </c>
      <c r="Q33">
        <v>86028</v>
      </c>
      <c r="S33" s="1">
        <v>41007</v>
      </c>
      <c r="T33">
        <v>784829</v>
      </c>
      <c r="V33" s="1">
        <v>41012</v>
      </c>
      <c r="W33">
        <v>1</v>
      </c>
      <c r="Y33" s="1">
        <v>41012</v>
      </c>
      <c r="Z33">
        <v>0.25</v>
      </c>
    </row>
    <row r="34" spans="1:26" x14ac:dyDescent="0.3">
      <c r="A34" s="1">
        <v>41019</v>
      </c>
      <c r="B34">
        <v>775.65</v>
      </c>
      <c r="D34" s="1">
        <v>41019</v>
      </c>
      <c r="E34">
        <v>51.78</v>
      </c>
      <c r="G34" s="1">
        <v>41019</v>
      </c>
      <c r="H34">
        <v>51.78</v>
      </c>
      <c r="J34" s="1">
        <v>41019</v>
      </c>
      <c r="K34">
        <v>11.388999999999999</v>
      </c>
      <c r="M34" s="1">
        <v>41019</v>
      </c>
      <c r="N34">
        <v>214000</v>
      </c>
      <c r="P34" s="1">
        <v>41014</v>
      </c>
      <c r="Q34">
        <v>129019</v>
      </c>
      <c r="S34" s="1">
        <v>41014</v>
      </c>
      <c r="T34">
        <v>742825</v>
      </c>
      <c r="V34" s="1">
        <v>41019</v>
      </c>
      <c r="W34">
        <v>1</v>
      </c>
      <c r="Y34" s="1">
        <v>41019</v>
      </c>
      <c r="Z34">
        <v>0.25</v>
      </c>
    </row>
    <row r="35" spans="1:26" x14ac:dyDescent="0.3">
      <c r="A35" s="1">
        <v>41026</v>
      </c>
      <c r="B35">
        <v>793.95799999999997</v>
      </c>
      <c r="D35" s="1">
        <v>41026</v>
      </c>
      <c r="E35">
        <v>46.37</v>
      </c>
      <c r="G35" s="1">
        <v>41026</v>
      </c>
      <c r="H35">
        <v>46.37</v>
      </c>
      <c r="J35" s="1">
        <v>41026</v>
      </c>
      <c r="K35">
        <v>21.338000000000001</v>
      </c>
      <c r="M35" s="1">
        <v>41026</v>
      </c>
      <c r="N35">
        <v>214000</v>
      </c>
      <c r="P35" s="1">
        <v>41021</v>
      </c>
      <c r="Q35">
        <v>93498</v>
      </c>
      <c r="S35" s="1">
        <v>41021</v>
      </c>
      <c r="T35">
        <v>775650</v>
      </c>
      <c r="V35" s="1">
        <v>41026</v>
      </c>
      <c r="W35">
        <v>1</v>
      </c>
      <c r="Y35" s="1">
        <v>41026</v>
      </c>
      <c r="Z35">
        <v>0.25</v>
      </c>
    </row>
    <row r="36" spans="1:26" x14ac:dyDescent="0.3">
      <c r="A36" s="1">
        <v>41033</v>
      </c>
      <c r="B36">
        <v>801.48900000000003</v>
      </c>
      <c r="D36" s="1">
        <v>41033</v>
      </c>
      <c r="E36">
        <v>34.42</v>
      </c>
      <c r="G36" s="1">
        <v>41033</v>
      </c>
      <c r="H36">
        <v>34.42</v>
      </c>
      <c r="J36" s="1">
        <v>41033</v>
      </c>
      <c r="K36">
        <v>21.338000000000001</v>
      </c>
      <c r="M36" s="1">
        <v>41033</v>
      </c>
      <c r="N36">
        <v>214000</v>
      </c>
      <c r="P36" s="1">
        <v>41028</v>
      </c>
      <c r="Q36">
        <v>91254</v>
      </c>
      <c r="S36" s="1">
        <v>41028</v>
      </c>
      <c r="T36">
        <v>793958</v>
      </c>
      <c r="V36" s="1">
        <v>41033</v>
      </c>
      <c r="W36">
        <v>1</v>
      </c>
      <c r="Y36" s="1">
        <v>41033</v>
      </c>
      <c r="Z36">
        <v>0.25</v>
      </c>
    </row>
    <row r="37" spans="1:26" x14ac:dyDescent="0.3">
      <c r="A37" s="1">
        <v>41040</v>
      </c>
      <c r="B37">
        <v>763.11900000000003</v>
      </c>
      <c r="D37" s="1">
        <v>41040</v>
      </c>
      <c r="E37">
        <v>39.29</v>
      </c>
      <c r="G37" s="1">
        <v>41040</v>
      </c>
      <c r="H37">
        <v>39.29</v>
      </c>
      <c r="J37" s="1">
        <v>41040</v>
      </c>
      <c r="K37">
        <v>12.988</v>
      </c>
      <c r="M37" s="1">
        <v>41040</v>
      </c>
      <c r="N37">
        <v>214000</v>
      </c>
      <c r="P37" s="1">
        <v>41035</v>
      </c>
      <c r="Q37">
        <v>96860</v>
      </c>
      <c r="S37" s="1">
        <v>41035</v>
      </c>
      <c r="T37">
        <v>801489</v>
      </c>
      <c r="V37" s="1">
        <v>41040</v>
      </c>
      <c r="W37">
        <v>1</v>
      </c>
      <c r="Y37" s="1">
        <v>41040</v>
      </c>
      <c r="Z37">
        <v>0.25</v>
      </c>
    </row>
    <row r="38" spans="1:26" x14ac:dyDescent="0.3">
      <c r="A38" s="1">
        <v>41047</v>
      </c>
      <c r="B38">
        <v>789.71500000000003</v>
      </c>
      <c r="D38" s="1">
        <v>41047</v>
      </c>
      <c r="E38">
        <v>42.99</v>
      </c>
      <c r="G38" s="1">
        <v>41047</v>
      </c>
      <c r="H38">
        <v>42.99</v>
      </c>
      <c r="J38" s="1">
        <v>41047</v>
      </c>
      <c r="K38">
        <v>12.988</v>
      </c>
      <c r="M38" s="1">
        <v>41047</v>
      </c>
      <c r="N38">
        <v>212000</v>
      </c>
      <c r="P38" s="1">
        <v>41042</v>
      </c>
      <c r="Q38">
        <v>146815</v>
      </c>
      <c r="S38" s="1">
        <v>41042</v>
      </c>
      <c r="T38">
        <v>763119</v>
      </c>
      <c r="V38" s="1">
        <v>41047</v>
      </c>
      <c r="W38">
        <v>1</v>
      </c>
      <c r="Y38" s="1">
        <v>41047</v>
      </c>
      <c r="Z38">
        <v>0.25</v>
      </c>
    </row>
    <row r="39" spans="1:26" x14ac:dyDescent="0.3">
      <c r="A39" s="1">
        <v>41054</v>
      </c>
      <c r="B39">
        <v>760.10199999999998</v>
      </c>
      <c r="D39" s="1">
        <v>41054</v>
      </c>
      <c r="E39">
        <v>37.85</v>
      </c>
      <c r="G39" s="1">
        <v>41054</v>
      </c>
      <c r="H39">
        <v>37.85</v>
      </c>
      <c r="J39" s="1">
        <v>41054</v>
      </c>
      <c r="K39">
        <v>12.988</v>
      </c>
      <c r="M39" s="1">
        <v>41054</v>
      </c>
      <c r="N39">
        <v>212000</v>
      </c>
      <c r="P39" s="1">
        <v>41049</v>
      </c>
      <c r="Q39">
        <v>102482</v>
      </c>
      <c r="S39" s="1">
        <v>41049</v>
      </c>
      <c r="T39">
        <v>789715</v>
      </c>
      <c r="V39" s="1">
        <v>41054</v>
      </c>
      <c r="W39">
        <v>1</v>
      </c>
      <c r="Y39" s="1">
        <v>41054</v>
      </c>
      <c r="Z39">
        <v>0.25</v>
      </c>
    </row>
    <row r="40" spans="1:26" x14ac:dyDescent="0.3">
      <c r="A40" s="1">
        <v>41061</v>
      </c>
      <c r="B40">
        <v>784.97299999999996</v>
      </c>
      <c r="D40" s="1">
        <v>41061</v>
      </c>
      <c r="E40">
        <v>51.18</v>
      </c>
      <c r="G40" s="1">
        <v>41061</v>
      </c>
      <c r="H40">
        <v>51.18</v>
      </c>
      <c r="J40" s="1">
        <v>41061</v>
      </c>
      <c r="K40">
        <v>8.3070000000000004</v>
      </c>
      <c r="M40" s="1">
        <v>41061</v>
      </c>
      <c r="N40">
        <v>212000</v>
      </c>
      <c r="P40" s="1">
        <v>41056</v>
      </c>
      <c r="Q40">
        <v>90035</v>
      </c>
      <c r="S40" s="1">
        <v>41056</v>
      </c>
      <c r="T40">
        <v>760102</v>
      </c>
      <c r="V40" s="1">
        <v>41061</v>
      </c>
      <c r="W40">
        <v>1</v>
      </c>
      <c r="Y40" s="1">
        <v>41061</v>
      </c>
      <c r="Z40">
        <v>0.25</v>
      </c>
    </row>
    <row r="41" spans="1:26" x14ac:dyDescent="0.3">
      <c r="A41" s="1">
        <v>41068</v>
      </c>
      <c r="B41">
        <v>788.21799999999996</v>
      </c>
      <c r="D41" s="1">
        <v>41068</v>
      </c>
      <c r="E41">
        <v>119.37</v>
      </c>
      <c r="G41" s="1">
        <v>41068</v>
      </c>
      <c r="H41">
        <v>119.37</v>
      </c>
      <c r="J41" s="1">
        <v>41068</v>
      </c>
      <c r="K41">
        <v>8.3070000000000004</v>
      </c>
      <c r="M41" s="1">
        <v>41068</v>
      </c>
      <c r="N41">
        <v>212000</v>
      </c>
      <c r="P41" s="1">
        <v>41063</v>
      </c>
      <c r="Q41">
        <v>94017</v>
      </c>
      <c r="S41" s="1">
        <v>41063</v>
      </c>
      <c r="T41">
        <v>784973</v>
      </c>
      <c r="V41" s="1">
        <v>41068</v>
      </c>
      <c r="W41">
        <v>1</v>
      </c>
      <c r="Y41" s="1">
        <v>41068</v>
      </c>
      <c r="Z41">
        <v>0.25</v>
      </c>
    </row>
    <row r="42" spans="1:26" x14ac:dyDescent="0.3">
      <c r="A42" s="1">
        <v>41075</v>
      </c>
      <c r="B42">
        <v>741.19100000000003</v>
      </c>
      <c r="D42" s="1">
        <v>41075</v>
      </c>
      <c r="E42">
        <v>131.75</v>
      </c>
      <c r="G42" s="1">
        <v>41075</v>
      </c>
      <c r="H42">
        <v>131.75</v>
      </c>
      <c r="J42" s="1">
        <v>41075</v>
      </c>
      <c r="K42">
        <v>18.905000000000001</v>
      </c>
      <c r="M42" s="1">
        <v>41075</v>
      </c>
      <c r="N42">
        <v>210500</v>
      </c>
      <c r="P42" s="1">
        <v>41070</v>
      </c>
      <c r="Q42">
        <v>87070</v>
      </c>
      <c r="S42" s="1">
        <v>41070</v>
      </c>
      <c r="T42">
        <v>788218</v>
      </c>
      <c r="V42" s="1">
        <v>41075</v>
      </c>
      <c r="W42">
        <v>1</v>
      </c>
      <c r="Y42" s="1">
        <v>41075</v>
      </c>
      <c r="Z42">
        <v>0.25</v>
      </c>
    </row>
    <row r="43" spans="1:26" x14ac:dyDescent="0.3">
      <c r="A43" s="1">
        <v>41082</v>
      </c>
      <c r="B43">
        <v>775.26300000000003</v>
      </c>
      <c r="D43" s="1">
        <v>41082</v>
      </c>
      <c r="E43">
        <v>167.25</v>
      </c>
      <c r="G43" s="1">
        <v>41082</v>
      </c>
      <c r="H43">
        <v>167.25</v>
      </c>
      <c r="J43" s="1">
        <v>41082</v>
      </c>
      <c r="K43">
        <v>18.905000000000001</v>
      </c>
      <c r="M43" s="1">
        <v>41082</v>
      </c>
      <c r="N43">
        <v>210500</v>
      </c>
      <c r="P43" s="1">
        <v>41077</v>
      </c>
      <c r="Q43">
        <v>150901</v>
      </c>
      <c r="S43" s="1">
        <v>41077</v>
      </c>
      <c r="T43">
        <v>741191</v>
      </c>
      <c r="V43" s="1">
        <v>41082</v>
      </c>
      <c r="W43">
        <v>1</v>
      </c>
      <c r="Y43" s="1">
        <v>41082</v>
      </c>
      <c r="Z43">
        <v>0.25</v>
      </c>
    </row>
    <row r="44" spans="1:26" x14ac:dyDescent="0.3">
      <c r="A44" s="1">
        <v>41089</v>
      </c>
      <c r="B44">
        <v>772.85500000000002</v>
      </c>
      <c r="D44" s="1">
        <v>41089</v>
      </c>
      <c r="E44">
        <v>180.38</v>
      </c>
      <c r="G44" s="1">
        <v>41089</v>
      </c>
      <c r="H44">
        <v>180.38</v>
      </c>
      <c r="J44" s="1">
        <v>41089</v>
      </c>
      <c r="K44">
        <v>26.295000000000002</v>
      </c>
      <c r="M44" s="1">
        <v>41089</v>
      </c>
      <c r="N44">
        <v>210500</v>
      </c>
      <c r="P44" s="1">
        <v>41084</v>
      </c>
      <c r="Q44">
        <v>97022</v>
      </c>
      <c r="S44" s="1">
        <v>41084</v>
      </c>
      <c r="T44">
        <v>775263</v>
      </c>
      <c r="V44" s="1">
        <v>41089</v>
      </c>
      <c r="W44">
        <v>1</v>
      </c>
      <c r="Y44" s="1">
        <v>41089</v>
      </c>
      <c r="Z44">
        <v>0.25</v>
      </c>
    </row>
    <row r="45" spans="1:26" x14ac:dyDescent="0.3">
      <c r="A45" s="1">
        <v>41096</v>
      </c>
      <c r="B45">
        <v>795.20299999999997</v>
      </c>
      <c r="D45" s="1">
        <v>41096</v>
      </c>
      <c r="E45">
        <v>163.63</v>
      </c>
      <c r="G45" s="1">
        <v>41096</v>
      </c>
      <c r="H45">
        <v>163.63</v>
      </c>
      <c r="J45" s="1">
        <v>41096</v>
      </c>
      <c r="K45">
        <v>26.295000000000002</v>
      </c>
      <c r="M45" s="1">
        <v>41096</v>
      </c>
      <c r="N45">
        <v>211500</v>
      </c>
      <c r="P45" s="1">
        <v>41091</v>
      </c>
      <c r="Q45">
        <v>116654</v>
      </c>
      <c r="S45" s="1">
        <v>41091</v>
      </c>
      <c r="T45">
        <v>772855</v>
      </c>
      <c r="V45" s="1">
        <v>41096</v>
      </c>
      <c r="W45">
        <v>1</v>
      </c>
      <c r="Y45" s="1">
        <v>41096</v>
      </c>
      <c r="Z45">
        <v>0</v>
      </c>
    </row>
    <row r="46" spans="1:26" x14ac:dyDescent="0.3">
      <c r="A46" s="1">
        <v>41103</v>
      </c>
      <c r="B46">
        <v>386.82600000000002</v>
      </c>
      <c r="D46" s="1">
        <v>41103</v>
      </c>
      <c r="E46">
        <v>163.71</v>
      </c>
      <c r="G46" s="1">
        <v>41103</v>
      </c>
      <c r="H46">
        <v>163.71</v>
      </c>
      <c r="J46" s="1">
        <v>41103</v>
      </c>
      <c r="K46">
        <v>24.398</v>
      </c>
      <c r="M46" s="1">
        <v>41103</v>
      </c>
      <c r="N46">
        <v>211500</v>
      </c>
      <c r="P46" s="1">
        <v>41098</v>
      </c>
      <c r="Q46">
        <v>91789</v>
      </c>
      <c r="S46" s="1">
        <v>41098</v>
      </c>
      <c r="T46">
        <v>795203</v>
      </c>
      <c r="V46" s="1">
        <v>41103</v>
      </c>
      <c r="W46">
        <v>0.75</v>
      </c>
      <c r="Y46" s="1">
        <v>41103</v>
      </c>
      <c r="Z46">
        <v>0</v>
      </c>
    </row>
    <row r="47" spans="1:26" x14ac:dyDescent="0.3">
      <c r="A47" s="1">
        <v>41110</v>
      </c>
      <c r="B47">
        <v>349.43400000000003</v>
      </c>
      <c r="D47" s="1">
        <v>41110</v>
      </c>
      <c r="E47">
        <v>156.75</v>
      </c>
      <c r="G47" s="1">
        <v>41110</v>
      </c>
      <c r="H47">
        <v>156.75</v>
      </c>
      <c r="J47" s="1">
        <v>41110</v>
      </c>
      <c r="K47">
        <v>24.398</v>
      </c>
      <c r="M47" s="1">
        <v>41110</v>
      </c>
      <c r="N47">
        <v>211500</v>
      </c>
      <c r="P47" s="1">
        <v>41105</v>
      </c>
      <c r="Q47">
        <v>479749</v>
      </c>
      <c r="S47" s="1">
        <v>41105</v>
      </c>
      <c r="T47">
        <v>386826</v>
      </c>
      <c r="V47" s="1">
        <v>41110</v>
      </c>
      <c r="W47">
        <v>0.75</v>
      </c>
      <c r="Y47" s="1">
        <v>41110</v>
      </c>
      <c r="Z47">
        <v>0</v>
      </c>
    </row>
    <row r="48" spans="1:26" x14ac:dyDescent="0.3">
      <c r="A48" s="1">
        <v>41117</v>
      </c>
      <c r="B48">
        <v>337.02499999999998</v>
      </c>
      <c r="D48" s="1">
        <v>41117</v>
      </c>
      <c r="E48">
        <v>130.66999999999999</v>
      </c>
      <c r="G48" s="1">
        <v>41117</v>
      </c>
      <c r="H48">
        <v>130.66999999999999</v>
      </c>
      <c r="J48" s="1">
        <v>41117</v>
      </c>
      <c r="K48">
        <v>8.4499999999999993</v>
      </c>
      <c r="M48" s="1">
        <v>41117</v>
      </c>
      <c r="N48">
        <v>211500</v>
      </c>
      <c r="P48" s="1">
        <v>41112</v>
      </c>
      <c r="Q48">
        <v>493000</v>
      </c>
      <c r="S48" s="1">
        <v>41112</v>
      </c>
      <c r="T48">
        <v>349434</v>
      </c>
      <c r="V48" s="1">
        <v>41117</v>
      </c>
      <c r="W48">
        <v>0.75</v>
      </c>
      <c r="Y48" s="1">
        <v>41117</v>
      </c>
      <c r="Z48">
        <v>0</v>
      </c>
    </row>
    <row r="49" spans="1:26" x14ac:dyDescent="0.3">
      <c r="A49" s="1">
        <v>41124</v>
      </c>
      <c r="B49">
        <v>300.38400000000001</v>
      </c>
      <c r="D49" s="1">
        <v>41124</v>
      </c>
      <c r="E49">
        <v>132.77000000000001</v>
      </c>
      <c r="G49" s="1">
        <v>41124</v>
      </c>
      <c r="H49">
        <v>132.77000000000001</v>
      </c>
      <c r="J49" s="1">
        <v>41124</v>
      </c>
      <c r="K49">
        <v>8.4499999999999993</v>
      </c>
      <c r="M49" s="1">
        <v>41124</v>
      </c>
      <c r="N49">
        <v>211500</v>
      </c>
      <c r="P49" s="1">
        <v>41119</v>
      </c>
      <c r="Q49">
        <v>515712</v>
      </c>
      <c r="S49" s="1">
        <v>41119</v>
      </c>
      <c r="T49">
        <v>337025</v>
      </c>
      <c r="V49" s="1">
        <v>41124</v>
      </c>
      <c r="W49">
        <v>0.75</v>
      </c>
      <c r="Y49" s="1">
        <v>41124</v>
      </c>
      <c r="Z49">
        <v>0</v>
      </c>
    </row>
    <row r="50" spans="1:26" x14ac:dyDescent="0.3">
      <c r="A50" s="1">
        <v>41131</v>
      </c>
      <c r="B50">
        <v>310.822</v>
      </c>
      <c r="D50" s="1">
        <v>41131</v>
      </c>
      <c r="E50">
        <v>133.43</v>
      </c>
      <c r="G50" s="1">
        <v>41131</v>
      </c>
      <c r="H50">
        <v>133.43</v>
      </c>
      <c r="J50" s="1">
        <v>41131</v>
      </c>
      <c r="K50">
        <v>25.18</v>
      </c>
      <c r="M50" s="1">
        <v>41131</v>
      </c>
      <c r="N50">
        <v>211500</v>
      </c>
      <c r="P50" s="1">
        <v>41126</v>
      </c>
      <c r="Q50">
        <v>549658</v>
      </c>
      <c r="S50" s="1">
        <v>41126</v>
      </c>
      <c r="T50">
        <v>300384</v>
      </c>
      <c r="V50" s="1">
        <v>41131</v>
      </c>
      <c r="W50">
        <v>0.75</v>
      </c>
      <c r="Y50" s="1">
        <v>41131</v>
      </c>
      <c r="Z50">
        <v>0</v>
      </c>
    </row>
    <row r="51" spans="1:26" x14ac:dyDescent="0.3">
      <c r="A51" s="1">
        <v>41138</v>
      </c>
      <c r="B51">
        <v>326.92</v>
      </c>
      <c r="D51" s="1">
        <v>41138</v>
      </c>
      <c r="E51">
        <v>130.58000000000001</v>
      </c>
      <c r="G51" s="1">
        <v>41138</v>
      </c>
      <c r="H51">
        <v>130.58000000000001</v>
      </c>
      <c r="J51" s="1">
        <v>41138</v>
      </c>
      <c r="K51">
        <v>25.18</v>
      </c>
      <c r="M51" s="1">
        <v>41138</v>
      </c>
      <c r="N51">
        <v>211500</v>
      </c>
      <c r="P51" s="1">
        <v>41133</v>
      </c>
      <c r="Q51">
        <v>551836</v>
      </c>
      <c r="S51" s="1">
        <v>41133</v>
      </c>
      <c r="T51">
        <v>310822</v>
      </c>
      <c r="V51" s="1">
        <v>41138</v>
      </c>
      <c r="W51">
        <v>0.75</v>
      </c>
      <c r="Y51" s="1">
        <v>41138</v>
      </c>
      <c r="Z51">
        <v>0</v>
      </c>
    </row>
    <row r="52" spans="1:26" x14ac:dyDescent="0.3">
      <c r="A52" s="1">
        <v>41145</v>
      </c>
      <c r="B52">
        <v>329.34800000000001</v>
      </c>
      <c r="D52" s="1">
        <v>41145</v>
      </c>
      <c r="E52">
        <v>131.25</v>
      </c>
      <c r="G52" s="1">
        <v>41145</v>
      </c>
      <c r="H52">
        <v>131.25</v>
      </c>
      <c r="J52" s="1">
        <v>41145</v>
      </c>
      <c r="K52">
        <v>25.18</v>
      </c>
      <c r="M52" s="1">
        <v>41145</v>
      </c>
      <c r="N52">
        <v>209000</v>
      </c>
      <c r="P52" s="1">
        <v>41140</v>
      </c>
      <c r="Q52">
        <v>542145</v>
      </c>
      <c r="S52" s="1">
        <v>41140</v>
      </c>
      <c r="T52">
        <v>326920</v>
      </c>
      <c r="V52" s="1">
        <v>41145</v>
      </c>
      <c r="W52">
        <v>0.75</v>
      </c>
      <c r="Y52" s="1">
        <v>41145</v>
      </c>
      <c r="Z52">
        <v>0</v>
      </c>
    </row>
    <row r="53" spans="1:26" x14ac:dyDescent="0.3">
      <c r="A53" s="1">
        <v>41152</v>
      </c>
      <c r="B53">
        <v>345.95600000000002</v>
      </c>
      <c r="D53" s="1">
        <v>41152</v>
      </c>
      <c r="E53">
        <v>131.47999999999999</v>
      </c>
      <c r="G53" s="1">
        <v>41152</v>
      </c>
      <c r="H53">
        <v>131.47999999999999</v>
      </c>
      <c r="J53" s="1">
        <v>41152</v>
      </c>
      <c r="K53">
        <v>9.7460000000000004</v>
      </c>
      <c r="M53" s="1">
        <v>41152</v>
      </c>
      <c r="N53">
        <v>209000</v>
      </c>
      <c r="P53" s="1">
        <v>41147</v>
      </c>
      <c r="Q53">
        <v>525497</v>
      </c>
      <c r="S53" s="1">
        <v>41147</v>
      </c>
      <c r="T53">
        <v>329348</v>
      </c>
      <c r="V53" s="1">
        <v>41152</v>
      </c>
      <c r="W53">
        <v>0.75</v>
      </c>
      <c r="Y53" s="1">
        <v>41152</v>
      </c>
      <c r="Z53">
        <v>0</v>
      </c>
    </row>
    <row r="54" spans="1:26" x14ac:dyDescent="0.3">
      <c r="A54" s="1">
        <v>41159</v>
      </c>
      <c r="B54">
        <v>326.80500000000001</v>
      </c>
      <c r="D54" s="1">
        <v>41159</v>
      </c>
      <c r="E54">
        <v>126.33</v>
      </c>
      <c r="G54" s="1">
        <v>41159</v>
      </c>
      <c r="H54">
        <v>126.33</v>
      </c>
      <c r="J54" s="1">
        <v>41159</v>
      </c>
      <c r="K54">
        <v>9.7460000000000004</v>
      </c>
      <c r="M54" s="1">
        <v>41159</v>
      </c>
      <c r="N54">
        <v>209000</v>
      </c>
      <c r="P54" s="1">
        <v>41154</v>
      </c>
      <c r="Q54">
        <v>541046</v>
      </c>
      <c r="S54" s="1">
        <v>41154</v>
      </c>
      <c r="T54">
        <v>345956</v>
      </c>
      <c r="V54" s="1">
        <v>41159</v>
      </c>
      <c r="W54">
        <v>0.75</v>
      </c>
      <c r="Y54" s="1">
        <v>41159</v>
      </c>
      <c r="Z54">
        <v>0</v>
      </c>
    </row>
    <row r="55" spans="1:26" x14ac:dyDescent="0.3">
      <c r="A55" s="1">
        <v>41166</v>
      </c>
      <c r="B55">
        <v>335.048</v>
      </c>
      <c r="D55" s="1">
        <v>41166</v>
      </c>
      <c r="E55">
        <v>130.34</v>
      </c>
      <c r="G55" s="1">
        <v>41166</v>
      </c>
      <c r="H55">
        <v>130.34</v>
      </c>
      <c r="J55" s="1">
        <v>41166</v>
      </c>
      <c r="K55">
        <v>13.843999999999999</v>
      </c>
      <c r="M55" s="1">
        <v>41166</v>
      </c>
      <c r="N55">
        <v>209000</v>
      </c>
      <c r="P55" s="1">
        <v>41161</v>
      </c>
      <c r="Q55">
        <v>549287</v>
      </c>
      <c r="S55" s="1">
        <v>41161</v>
      </c>
      <c r="T55">
        <v>326804</v>
      </c>
      <c r="V55" s="1">
        <v>41166</v>
      </c>
      <c r="W55">
        <v>0.75</v>
      </c>
      <c r="Y55" s="1">
        <v>41166</v>
      </c>
      <c r="Z55">
        <v>0</v>
      </c>
    </row>
    <row r="56" spans="1:26" x14ac:dyDescent="0.3">
      <c r="A56" s="1">
        <v>41173</v>
      </c>
      <c r="B56">
        <v>305.64699999999999</v>
      </c>
      <c r="D56" s="1">
        <v>41173</v>
      </c>
      <c r="E56">
        <v>119.84</v>
      </c>
      <c r="G56" s="1">
        <v>41173</v>
      </c>
      <c r="H56">
        <v>119.84</v>
      </c>
      <c r="J56" s="1">
        <v>41173</v>
      </c>
      <c r="K56">
        <v>13.843999999999999</v>
      </c>
      <c r="M56" s="1">
        <v>41173</v>
      </c>
      <c r="N56">
        <v>209000</v>
      </c>
      <c r="P56" s="1">
        <v>41168</v>
      </c>
      <c r="Q56">
        <v>526420</v>
      </c>
      <c r="S56" s="1">
        <v>41168</v>
      </c>
      <c r="T56">
        <v>335048</v>
      </c>
      <c r="V56" s="1">
        <v>41173</v>
      </c>
      <c r="W56">
        <v>0.75</v>
      </c>
      <c r="Y56" s="1">
        <v>41173</v>
      </c>
      <c r="Z56">
        <v>0</v>
      </c>
    </row>
    <row r="57" spans="1:26" x14ac:dyDescent="0.3">
      <c r="A57" s="1">
        <v>41180</v>
      </c>
      <c r="B57">
        <v>315.75400000000002</v>
      </c>
      <c r="D57" s="1">
        <v>41180</v>
      </c>
      <c r="E57">
        <v>117.38</v>
      </c>
      <c r="G57" s="1">
        <v>41180</v>
      </c>
      <c r="H57">
        <v>117.38</v>
      </c>
      <c r="J57" s="1">
        <v>41180</v>
      </c>
      <c r="K57">
        <v>18.709</v>
      </c>
      <c r="M57" s="1">
        <v>41180</v>
      </c>
      <c r="N57">
        <v>209000</v>
      </c>
      <c r="P57" s="1">
        <v>41175</v>
      </c>
      <c r="Q57">
        <v>550482</v>
      </c>
      <c r="S57" s="1">
        <v>41175</v>
      </c>
      <c r="T57">
        <v>305647</v>
      </c>
      <c r="V57" s="1">
        <v>41180</v>
      </c>
      <c r="W57">
        <v>0.75</v>
      </c>
      <c r="Y57" s="1">
        <v>41180</v>
      </c>
      <c r="Z57">
        <v>0</v>
      </c>
    </row>
    <row r="58" spans="1:26" x14ac:dyDescent="0.3">
      <c r="A58" s="1">
        <v>41187</v>
      </c>
      <c r="B58">
        <v>296.464</v>
      </c>
      <c r="D58" s="1">
        <v>41187</v>
      </c>
      <c r="E58">
        <v>102.89</v>
      </c>
      <c r="G58" s="1">
        <v>41187</v>
      </c>
      <c r="H58">
        <v>102.89</v>
      </c>
      <c r="J58" s="1">
        <v>41187</v>
      </c>
      <c r="K58">
        <v>18.709</v>
      </c>
      <c r="M58" s="1">
        <v>41187</v>
      </c>
      <c r="N58">
        <v>209500</v>
      </c>
      <c r="P58" s="1">
        <v>41182</v>
      </c>
      <c r="Q58">
        <v>525830</v>
      </c>
      <c r="S58" s="1">
        <v>41182</v>
      </c>
      <c r="T58">
        <v>315754</v>
      </c>
      <c r="V58" s="1">
        <v>41187</v>
      </c>
      <c r="W58">
        <v>0.75</v>
      </c>
      <c r="Y58" s="1">
        <v>41187</v>
      </c>
      <c r="Z58">
        <v>0</v>
      </c>
    </row>
    <row r="59" spans="1:26" x14ac:dyDescent="0.3">
      <c r="A59" s="1">
        <v>41194</v>
      </c>
      <c r="B59">
        <v>260.47699999999998</v>
      </c>
      <c r="D59" s="1">
        <v>41194</v>
      </c>
      <c r="E59">
        <v>89.78</v>
      </c>
      <c r="G59" s="1">
        <v>41194</v>
      </c>
      <c r="H59">
        <v>89.78</v>
      </c>
      <c r="J59" s="1">
        <v>41194</v>
      </c>
      <c r="K59">
        <v>12.629</v>
      </c>
      <c r="M59" s="1">
        <v>41194</v>
      </c>
      <c r="N59">
        <v>209500</v>
      </c>
      <c r="P59" s="1">
        <v>41189</v>
      </c>
      <c r="Q59">
        <v>521337</v>
      </c>
      <c r="S59" s="1">
        <v>41189</v>
      </c>
      <c r="T59">
        <v>296464</v>
      </c>
      <c r="V59" s="1">
        <v>41194</v>
      </c>
      <c r="W59">
        <v>0.75</v>
      </c>
      <c r="Y59" s="1">
        <v>41194</v>
      </c>
      <c r="Z59">
        <v>0</v>
      </c>
    </row>
    <row r="60" spans="1:26" x14ac:dyDescent="0.3">
      <c r="A60" s="1">
        <v>41201</v>
      </c>
      <c r="B60">
        <v>248.71100000000001</v>
      </c>
      <c r="D60" s="1">
        <v>41201</v>
      </c>
      <c r="E60">
        <v>91.81</v>
      </c>
      <c r="G60" s="1">
        <v>41201</v>
      </c>
      <c r="H60">
        <v>91.81</v>
      </c>
      <c r="J60" s="1">
        <v>41201</v>
      </c>
      <c r="K60">
        <v>12.629</v>
      </c>
      <c r="M60" s="1">
        <v>41201</v>
      </c>
      <c r="N60">
        <v>209500</v>
      </c>
      <c r="P60" s="1">
        <v>41196</v>
      </c>
      <c r="Q60">
        <v>527502</v>
      </c>
      <c r="S60" s="1">
        <v>41196</v>
      </c>
      <c r="T60">
        <v>260477</v>
      </c>
      <c r="V60" s="1">
        <v>41201</v>
      </c>
      <c r="W60">
        <v>0.75</v>
      </c>
      <c r="Y60" s="1">
        <v>41201</v>
      </c>
      <c r="Z60">
        <v>0</v>
      </c>
    </row>
    <row r="61" spans="1:26" x14ac:dyDescent="0.3">
      <c r="A61" s="1">
        <v>41208</v>
      </c>
      <c r="B61">
        <v>266.96699999999998</v>
      </c>
      <c r="D61" s="1">
        <v>41208</v>
      </c>
      <c r="E61">
        <v>77.290000000000006</v>
      </c>
      <c r="G61" s="1">
        <v>41208</v>
      </c>
      <c r="H61">
        <v>77.290000000000006</v>
      </c>
      <c r="J61" s="1">
        <v>41208</v>
      </c>
      <c r="K61">
        <v>12.629</v>
      </c>
      <c r="M61" s="1">
        <v>41208</v>
      </c>
      <c r="N61">
        <v>209500</v>
      </c>
      <c r="P61" s="1">
        <v>41203</v>
      </c>
      <c r="Q61">
        <v>533667</v>
      </c>
      <c r="S61" s="1">
        <v>41203</v>
      </c>
      <c r="T61">
        <v>248711</v>
      </c>
      <c r="V61" s="1">
        <v>41208</v>
      </c>
      <c r="W61">
        <v>0.75</v>
      </c>
      <c r="Y61" s="1">
        <v>41208</v>
      </c>
      <c r="Z61">
        <v>0</v>
      </c>
    </row>
    <row r="62" spans="1:26" x14ac:dyDescent="0.3">
      <c r="A62" s="1">
        <v>41215</v>
      </c>
      <c r="B62">
        <v>261.36799999999999</v>
      </c>
      <c r="D62" s="1">
        <v>41215</v>
      </c>
      <c r="E62">
        <v>83.73</v>
      </c>
      <c r="G62" s="1">
        <v>41215</v>
      </c>
      <c r="H62">
        <v>83.73</v>
      </c>
      <c r="J62" s="1">
        <v>41215</v>
      </c>
      <c r="K62">
        <v>6.1559999999999997</v>
      </c>
      <c r="M62" s="1">
        <v>41215</v>
      </c>
      <c r="N62">
        <v>208500</v>
      </c>
      <c r="P62" s="1">
        <v>41210</v>
      </c>
      <c r="Q62">
        <v>515268</v>
      </c>
      <c r="S62" s="1">
        <v>41210</v>
      </c>
      <c r="T62">
        <v>266967</v>
      </c>
      <c r="V62" s="1">
        <v>41215</v>
      </c>
      <c r="W62">
        <v>0.75</v>
      </c>
      <c r="Y62" s="1">
        <v>41215</v>
      </c>
      <c r="Z62">
        <v>0</v>
      </c>
    </row>
    <row r="63" spans="1:26" x14ac:dyDescent="0.3">
      <c r="A63" s="1">
        <v>41222</v>
      </c>
      <c r="B63">
        <v>248.51</v>
      </c>
      <c r="D63" s="1">
        <v>41222</v>
      </c>
      <c r="E63">
        <v>79.47</v>
      </c>
      <c r="G63" s="1">
        <v>41222</v>
      </c>
      <c r="H63">
        <v>79.47</v>
      </c>
      <c r="J63" s="1">
        <v>41222</v>
      </c>
      <c r="K63">
        <v>6.1559999999999997</v>
      </c>
      <c r="M63" s="1">
        <v>41222</v>
      </c>
      <c r="N63">
        <v>208500</v>
      </c>
      <c r="P63" s="1">
        <v>41217</v>
      </c>
      <c r="Q63">
        <v>515396</v>
      </c>
      <c r="S63" s="1">
        <v>41217</v>
      </c>
      <c r="T63">
        <v>261368</v>
      </c>
      <c r="V63" s="1">
        <v>41222</v>
      </c>
      <c r="W63">
        <v>0.75</v>
      </c>
      <c r="Y63" s="1">
        <v>41222</v>
      </c>
      <c r="Z63">
        <v>0</v>
      </c>
    </row>
    <row r="64" spans="1:26" x14ac:dyDescent="0.3">
      <c r="A64" s="1">
        <v>41229</v>
      </c>
      <c r="B64">
        <v>215.9</v>
      </c>
      <c r="D64" s="1">
        <v>41229</v>
      </c>
      <c r="E64">
        <v>75.209999999999994</v>
      </c>
      <c r="G64" s="1">
        <v>41229</v>
      </c>
      <c r="H64">
        <v>75.209999999999994</v>
      </c>
      <c r="J64" s="1">
        <v>41229</v>
      </c>
      <c r="K64">
        <v>15.926</v>
      </c>
      <c r="M64" s="1">
        <v>41229</v>
      </c>
      <c r="N64">
        <v>208500</v>
      </c>
      <c r="P64" s="1">
        <v>41224</v>
      </c>
      <c r="Q64">
        <v>533997</v>
      </c>
      <c r="S64" s="1">
        <v>41224</v>
      </c>
      <c r="T64">
        <v>248510</v>
      </c>
      <c r="V64" s="1">
        <v>41229</v>
      </c>
      <c r="W64">
        <v>0.75</v>
      </c>
      <c r="Y64" s="1">
        <v>41229</v>
      </c>
      <c r="Z64">
        <v>0</v>
      </c>
    </row>
    <row r="65" spans="1:26" x14ac:dyDescent="0.3">
      <c r="A65" s="1">
        <v>41236</v>
      </c>
      <c r="B65">
        <v>233.55799999999999</v>
      </c>
      <c r="D65" s="1">
        <v>41236</v>
      </c>
      <c r="E65">
        <v>75.430000000000007</v>
      </c>
      <c r="G65" s="1">
        <v>41236</v>
      </c>
      <c r="H65">
        <v>75.430000000000007</v>
      </c>
      <c r="J65" s="1">
        <v>41236</v>
      </c>
      <c r="K65">
        <v>15.926</v>
      </c>
      <c r="M65" s="1">
        <v>41236</v>
      </c>
      <c r="N65">
        <v>208500</v>
      </c>
      <c r="P65" s="1">
        <v>41231</v>
      </c>
      <c r="Q65">
        <v>558511</v>
      </c>
      <c r="S65" s="1">
        <v>41231</v>
      </c>
      <c r="T65">
        <v>215900</v>
      </c>
      <c r="V65" s="1">
        <v>41236</v>
      </c>
      <c r="W65">
        <v>0.75</v>
      </c>
      <c r="Y65" s="1">
        <v>41236</v>
      </c>
      <c r="Z65">
        <v>0</v>
      </c>
    </row>
    <row r="66" spans="1:26" x14ac:dyDescent="0.3">
      <c r="A66" s="1">
        <v>41243</v>
      </c>
      <c r="B66">
        <v>237.81299999999999</v>
      </c>
      <c r="D66" s="1">
        <v>41243</v>
      </c>
      <c r="E66">
        <v>74.59</v>
      </c>
      <c r="G66" s="1">
        <v>41243</v>
      </c>
      <c r="H66">
        <v>74.59</v>
      </c>
      <c r="J66" s="1">
        <v>41243</v>
      </c>
      <c r="K66">
        <v>7.3710000000000004</v>
      </c>
      <c r="M66" s="1">
        <v>41243</v>
      </c>
      <c r="N66">
        <v>208500</v>
      </c>
      <c r="P66" s="1">
        <v>41238</v>
      </c>
      <c r="Q66">
        <v>506889</v>
      </c>
      <c r="S66" s="1">
        <v>41238</v>
      </c>
      <c r="T66">
        <v>233558</v>
      </c>
      <c r="V66" s="1">
        <v>41243</v>
      </c>
      <c r="W66">
        <v>0.75</v>
      </c>
      <c r="Y66" s="1">
        <v>41243</v>
      </c>
      <c r="Z66">
        <v>0</v>
      </c>
    </row>
    <row r="67" spans="1:26" x14ac:dyDescent="0.3">
      <c r="A67" s="1">
        <v>41250</v>
      </c>
      <c r="B67">
        <v>235.29599999999999</v>
      </c>
      <c r="D67" s="1">
        <v>41250</v>
      </c>
      <c r="E67">
        <v>70.760000000000005</v>
      </c>
      <c r="G67" s="1">
        <v>41250</v>
      </c>
      <c r="H67">
        <v>70.760000000000005</v>
      </c>
      <c r="J67" s="1">
        <v>41250</v>
      </c>
      <c r="K67">
        <v>7.3710000000000004</v>
      </c>
      <c r="M67" s="1">
        <v>41250</v>
      </c>
      <c r="N67">
        <v>208500</v>
      </c>
      <c r="P67" s="1">
        <v>41245</v>
      </c>
      <c r="Q67">
        <v>489894</v>
      </c>
      <c r="S67" s="1">
        <v>41245</v>
      </c>
      <c r="T67">
        <v>237813</v>
      </c>
      <c r="V67" s="1">
        <v>41250</v>
      </c>
      <c r="W67">
        <v>0.75</v>
      </c>
      <c r="Y67" s="1">
        <v>41250</v>
      </c>
      <c r="Z67">
        <v>0</v>
      </c>
    </row>
    <row r="68" spans="1:26" x14ac:dyDescent="0.3">
      <c r="A68" s="1">
        <v>41257</v>
      </c>
      <c r="B68">
        <v>225.06299999999999</v>
      </c>
      <c r="D68" s="1">
        <v>41257</v>
      </c>
      <c r="E68">
        <v>73.22</v>
      </c>
      <c r="G68" s="1">
        <v>41257</v>
      </c>
      <c r="H68">
        <v>73.22</v>
      </c>
      <c r="J68" s="1">
        <v>41257</v>
      </c>
      <c r="K68">
        <v>15.295999999999999</v>
      </c>
      <c r="M68" s="1">
        <v>41257</v>
      </c>
      <c r="N68">
        <v>208500</v>
      </c>
      <c r="P68" s="1">
        <v>41252</v>
      </c>
      <c r="Q68">
        <v>486908</v>
      </c>
      <c r="S68" s="1">
        <v>41252</v>
      </c>
      <c r="T68">
        <v>235296</v>
      </c>
      <c r="V68" s="1">
        <v>41257</v>
      </c>
      <c r="W68">
        <v>0.75</v>
      </c>
      <c r="Y68" s="1">
        <v>41257</v>
      </c>
      <c r="Z68">
        <v>0</v>
      </c>
    </row>
    <row r="69" spans="1:26" x14ac:dyDescent="0.3">
      <c r="A69" s="1">
        <v>41264</v>
      </c>
      <c r="B69">
        <v>229.38399999999999</v>
      </c>
      <c r="D69" s="1">
        <v>41264</v>
      </c>
      <c r="E69">
        <v>72.680000000000007</v>
      </c>
      <c r="G69" s="1">
        <v>41264</v>
      </c>
      <c r="H69">
        <v>72.680000000000007</v>
      </c>
      <c r="J69" s="1">
        <v>41264</v>
      </c>
      <c r="K69">
        <v>14.962</v>
      </c>
      <c r="M69" s="1">
        <v>41264</v>
      </c>
      <c r="N69">
        <v>208500</v>
      </c>
      <c r="P69" s="1">
        <v>41259</v>
      </c>
      <c r="Q69">
        <v>504948</v>
      </c>
      <c r="S69" s="1">
        <v>41259</v>
      </c>
      <c r="T69">
        <v>225063</v>
      </c>
      <c r="V69" s="1">
        <v>41264</v>
      </c>
      <c r="W69">
        <v>0.75</v>
      </c>
      <c r="Y69" s="1">
        <v>41264</v>
      </c>
      <c r="Z69">
        <v>0</v>
      </c>
    </row>
    <row r="70" spans="1:26" x14ac:dyDescent="0.3">
      <c r="A70" s="1">
        <v>41271</v>
      </c>
      <c r="B70">
        <v>261.68900000000002</v>
      </c>
      <c r="D70" s="1">
        <v>41271</v>
      </c>
      <c r="E70">
        <v>89.66</v>
      </c>
      <c r="G70" s="1">
        <v>41271</v>
      </c>
      <c r="H70">
        <v>89.66</v>
      </c>
      <c r="J70" s="1">
        <v>41271</v>
      </c>
      <c r="K70">
        <v>14.962</v>
      </c>
      <c r="M70" s="1">
        <v>41271</v>
      </c>
      <c r="N70">
        <v>208500</v>
      </c>
      <c r="P70" s="1">
        <v>41266</v>
      </c>
      <c r="Q70">
        <v>489680</v>
      </c>
      <c r="S70" s="1">
        <v>41266</v>
      </c>
      <c r="T70">
        <v>229384</v>
      </c>
      <c r="V70" s="1">
        <v>41271</v>
      </c>
      <c r="W70">
        <v>0.75</v>
      </c>
      <c r="Y70" s="1">
        <v>41271</v>
      </c>
      <c r="Z70">
        <v>0</v>
      </c>
    </row>
    <row r="71" spans="1:26" x14ac:dyDescent="0.3">
      <c r="A71" s="1">
        <v>41278</v>
      </c>
      <c r="B71">
        <v>252.61500000000001</v>
      </c>
      <c r="D71" s="1">
        <v>41278</v>
      </c>
      <c r="E71">
        <v>81.099999999999994</v>
      </c>
      <c r="G71" s="1">
        <v>41278</v>
      </c>
      <c r="H71">
        <v>81.099999999999994</v>
      </c>
      <c r="J71" s="1">
        <v>41278</v>
      </c>
      <c r="K71">
        <v>14.962</v>
      </c>
      <c r="M71" s="1">
        <v>41278</v>
      </c>
      <c r="N71">
        <v>208500</v>
      </c>
      <c r="P71" s="1">
        <v>41273</v>
      </c>
      <c r="Q71">
        <v>456102</v>
      </c>
      <c r="S71" s="1">
        <v>41273</v>
      </c>
      <c r="T71">
        <v>261689</v>
      </c>
      <c r="V71" s="1">
        <v>41278</v>
      </c>
      <c r="W71">
        <v>0.75</v>
      </c>
      <c r="Y71" s="1">
        <v>41278</v>
      </c>
      <c r="Z71">
        <v>0</v>
      </c>
    </row>
    <row r="72" spans="1:26" x14ac:dyDescent="0.3">
      <c r="A72" s="1">
        <v>41285</v>
      </c>
      <c r="B72">
        <v>222.608</v>
      </c>
      <c r="D72" s="1">
        <v>41285</v>
      </c>
      <c r="E72">
        <v>77.72</v>
      </c>
      <c r="G72" s="1">
        <v>41285</v>
      </c>
      <c r="H72">
        <v>77.72</v>
      </c>
      <c r="J72" s="1">
        <v>41285</v>
      </c>
      <c r="K72">
        <v>14.962</v>
      </c>
      <c r="M72" s="1">
        <v>41285</v>
      </c>
      <c r="N72">
        <v>208500</v>
      </c>
      <c r="P72" s="1">
        <v>41280</v>
      </c>
      <c r="Q72">
        <v>462287</v>
      </c>
      <c r="S72" s="1">
        <v>41280</v>
      </c>
      <c r="T72">
        <v>252615</v>
      </c>
      <c r="V72" s="1">
        <v>41285</v>
      </c>
      <c r="W72">
        <v>0.75</v>
      </c>
      <c r="Y72" s="1">
        <v>41285</v>
      </c>
      <c r="Z72">
        <v>0</v>
      </c>
    </row>
    <row r="73" spans="1:26" x14ac:dyDescent="0.3">
      <c r="A73" s="1">
        <v>41292</v>
      </c>
      <c r="B73">
        <v>196.399</v>
      </c>
      <c r="D73" s="1">
        <v>41292</v>
      </c>
      <c r="E73">
        <v>131.24</v>
      </c>
      <c r="G73" s="1">
        <v>41292</v>
      </c>
      <c r="H73">
        <v>131.24</v>
      </c>
      <c r="J73" s="1">
        <v>41292</v>
      </c>
      <c r="K73">
        <v>10.455</v>
      </c>
      <c r="M73" s="1">
        <v>41292</v>
      </c>
      <c r="N73">
        <v>208500</v>
      </c>
      <c r="P73" s="1">
        <v>41287</v>
      </c>
      <c r="Q73">
        <v>507684</v>
      </c>
      <c r="S73" s="1">
        <v>41287</v>
      </c>
      <c r="T73">
        <v>222608</v>
      </c>
      <c r="V73" s="1">
        <v>41292</v>
      </c>
      <c r="W73">
        <v>0.75</v>
      </c>
      <c r="Y73" s="1">
        <v>41292</v>
      </c>
      <c r="Z73">
        <v>0</v>
      </c>
    </row>
    <row r="74" spans="1:26" x14ac:dyDescent="0.3">
      <c r="A74" s="1">
        <v>41299</v>
      </c>
      <c r="B74">
        <v>207.19800000000001</v>
      </c>
      <c r="D74" s="1">
        <v>41299</v>
      </c>
      <c r="E74">
        <v>125.3</v>
      </c>
      <c r="G74" s="1">
        <v>41299</v>
      </c>
      <c r="H74">
        <v>125.3</v>
      </c>
      <c r="J74" s="1">
        <v>41299</v>
      </c>
      <c r="K74">
        <v>10.455</v>
      </c>
      <c r="M74" s="1">
        <v>41299</v>
      </c>
      <c r="N74">
        <v>208500</v>
      </c>
      <c r="P74" s="1">
        <v>41294</v>
      </c>
      <c r="Q74">
        <v>540018</v>
      </c>
      <c r="S74" s="1">
        <v>41294</v>
      </c>
      <c r="T74">
        <v>196399</v>
      </c>
      <c r="V74" s="1">
        <v>41299</v>
      </c>
      <c r="W74">
        <v>0.75</v>
      </c>
      <c r="Y74" s="1">
        <v>41299</v>
      </c>
      <c r="Z74">
        <v>0</v>
      </c>
    </row>
    <row r="75" spans="1:26" x14ac:dyDescent="0.3">
      <c r="A75" s="1">
        <v>41306</v>
      </c>
      <c r="B75">
        <v>180.95699999999999</v>
      </c>
      <c r="D75" s="1">
        <v>41306</v>
      </c>
      <c r="E75">
        <v>124.15</v>
      </c>
      <c r="G75" s="1">
        <v>41306</v>
      </c>
      <c r="H75">
        <v>124.15</v>
      </c>
      <c r="J75" s="1">
        <v>41306</v>
      </c>
      <c r="K75">
        <v>3.7130000000000001</v>
      </c>
      <c r="M75" s="1">
        <v>41306</v>
      </c>
      <c r="N75">
        <v>205500</v>
      </c>
      <c r="P75" s="1">
        <v>41301</v>
      </c>
      <c r="Q75">
        <v>479499</v>
      </c>
      <c r="S75" s="1">
        <v>41301</v>
      </c>
      <c r="T75">
        <v>207198</v>
      </c>
      <c r="V75" s="1">
        <v>41306</v>
      </c>
      <c r="W75">
        <v>0.75</v>
      </c>
      <c r="Y75" s="1">
        <v>41306</v>
      </c>
      <c r="Z75">
        <v>0</v>
      </c>
    </row>
    <row r="76" spans="1:26" x14ac:dyDescent="0.3">
      <c r="A76" s="1">
        <v>41313</v>
      </c>
      <c r="B76">
        <v>157.19800000000001</v>
      </c>
      <c r="D76" s="1">
        <v>41313</v>
      </c>
      <c r="E76">
        <v>129.31</v>
      </c>
      <c r="G76" s="1">
        <v>41313</v>
      </c>
      <c r="H76">
        <v>129.31</v>
      </c>
      <c r="J76" s="1">
        <v>41313</v>
      </c>
      <c r="K76">
        <v>3.7130000000000001</v>
      </c>
      <c r="M76" s="1">
        <v>41313</v>
      </c>
      <c r="N76">
        <v>205500</v>
      </c>
      <c r="P76" s="1">
        <v>41308</v>
      </c>
      <c r="Q76">
        <v>408150</v>
      </c>
      <c r="S76" s="1">
        <v>41308</v>
      </c>
      <c r="T76">
        <v>180957</v>
      </c>
      <c r="V76" s="1">
        <v>41313</v>
      </c>
      <c r="W76">
        <v>0.75</v>
      </c>
      <c r="Y76" s="1">
        <v>41313</v>
      </c>
      <c r="Z76">
        <v>0</v>
      </c>
    </row>
    <row r="77" spans="1:26" x14ac:dyDescent="0.3">
      <c r="A77" s="1">
        <v>41320</v>
      </c>
      <c r="B77">
        <v>131.88499999999999</v>
      </c>
      <c r="D77" s="1">
        <v>41320</v>
      </c>
      <c r="E77">
        <v>128.68</v>
      </c>
      <c r="G77" s="1">
        <v>41320</v>
      </c>
      <c r="H77">
        <v>128.68</v>
      </c>
      <c r="J77" s="1">
        <v>41320</v>
      </c>
      <c r="K77">
        <v>7.7590000000000003</v>
      </c>
      <c r="M77" s="1">
        <v>41320</v>
      </c>
      <c r="N77">
        <v>205500</v>
      </c>
      <c r="P77" s="1">
        <v>41315</v>
      </c>
      <c r="Q77">
        <v>443102</v>
      </c>
      <c r="S77" s="1">
        <v>41315</v>
      </c>
      <c r="T77">
        <v>157198</v>
      </c>
      <c r="V77" s="1">
        <v>41320</v>
      </c>
      <c r="W77">
        <v>0.75</v>
      </c>
      <c r="Y77" s="1">
        <v>41320</v>
      </c>
      <c r="Z77">
        <v>0</v>
      </c>
    </row>
    <row r="78" spans="1:26" x14ac:dyDescent="0.3">
      <c r="A78" s="1">
        <v>41327</v>
      </c>
      <c r="B78">
        <v>166.43700000000001</v>
      </c>
      <c r="D78" s="1">
        <v>41327</v>
      </c>
      <c r="E78">
        <v>132.16999999999999</v>
      </c>
      <c r="G78" s="1">
        <v>41327</v>
      </c>
      <c r="H78">
        <v>132.16999999999999</v>
      </c>
      <c r="J78" s="1">
        <v>41327</v>
      </c>
      <c r="K78">
        <v>7.7590000000000003</v>
      </c>
      <c r="M78" s="1">
        <v>41327</v>
      </c>
      <c r="N78">
        <v>205500</v>
      </c>
      <c r="P78" s="1">
        <v>41322</v>
      </c>
      <c r="Q78">
        <v>466468</v>
      </c>
      <c r="S78" s="1">
        <v>41322</v>
      </c>
      <c r="T78">
        <v>131885</v>
      </c>
      <c r="V78" s="1">
        <v>41327</v>
      </c>
      <c r="W78">
        <v>0.75</v>
      </c>
      <c r="Y78" s="1">
        <v>41327</v>
      </c>
      <c r="Z78">
        <v>0</v>
      </c>
    </row>
    <row r="79" spans="1:26" x14ac:dyDescent="0.3">
      <c r="A79" s="1">
        <v>41334</v>
      </c>
      <c r="B79">
        <v>144.71</v>
      </c>
      <c r="D79" s="1">
        <v>41334</v>
      </c>
      <c r="E79">
        <v>131.12</v>
      </c>
      <c r="G79" s="1">
        <v>41334</v>
      </c>
      <c r="H79">
        <v>131.12</v>
      </c>
      <c r="J79" s="1">
        <v>41334</v>
      </c>
      <c r="K79">
        <v>8.3279999999999994</v>
      </c>
      <c r="M79" s="1">
        <v>41334</v>
      </c>
      <c r="N79">
        <v>205500</v>
      </c>
      <c r="P79" s="1">
        <v>41329</v>
      </c>
      <c r="Q79">
        <v>415950</v>
      </c>
      <c r="S79" s="1">
        <v>41329</v>
      </c>
      <c r="T79">
        <v>166437</v>
      </c>
      <c r="V79" s="1">
        <v>41334</v>
      </c>
      <c r="W79">
        <v>0.75</v>
      </c>
      <c r="Y79" s="1">
        <v>41334</v>
      </c>
      <c r="Z79">
        <v>0</v>
      </c>
    </row>
    <row r="80" spans="1:26" x14ac:dyDescent="0.3">
      <c r="A80" s="1">
        <v>41341</v>
      </c>
      <c r="B80">
        <v>134.083</v>
      </c>
      <c r="D80" s="1">
        <v>41341</v>
      </c>
      <c r="E80">
        <v>129.80000000000001</v>
      </c>
      <c r="G80" s="1">
        <v>41341</v>
      </c>
      <c r="H80">
        <v>129.80000000000001</v>
      </c>
      <c r="J80" s="1">
        <v>41341</v>
      </c>
      <c r="K80">
        <v>8.3279999999999994</v>
      </c>
      <c r="M80" s="1">
        <v>41341</v>
      </c>
      <c r="N80">
        <v>205500</v>
      </c>
      <c r="P80" s="1">
        <v>41336</v>
      </c>
      <c r="Q80">
        <v>374205</v>
      </c>
      <c r="S80" s="1">
        <v>41336</v>
      </c>
      <c r="T80">
        <v>144710</v>
      </c>
      <c r="V80" s="1">
        <v>41341</v>
      </c>
      <c r="W80">
        <v>0.75</v>
      </c>
      <c r="Y80" s="1">
        <v>41341</v>
      </c>
      <c r="Z80">
        <v>0</v>
      </c>
    </row>
    <row r="81" spans="1:26" x14ac:dyDescent="0.3">
      <c r="A81" s="1">
        <v>41348</v>
      </c>
      <c r="B81">
        <v>132.63399999999999</v>
      </c>
      <c r="D81" s="1">
        <v>41348</v>
      </c>
      <c r="E81">
        <v>127.3</v>
      </c>
      <c r="G81" s="1">
        <v>41348</v>
      </c>
      <c r="H81">
        <v>127.3</v>
      </c>
      <c r="J81" s="1">
        <v>41348</v>
      </c>
      <c r="K81">
        <v>4.2080000000000002</v>
      </c>
      <c r="M81" s="1">
        <v>41348</v>
      </c>
      <c r="N81">
        <v>205500</v>
      </c>
      <c r="P81" s="1">
        <v>41343</v>
      </c>
      <c r="Q81">
        <v>354802</v>
      </c>
      <c r="S81" s="1">
        <v>41343</v>
      </c>
      <c r="T81">
        <v>134083</v>
      </c>
      <c r="V81" s="1">
        <v>41348</v>
      </c>
      <c r="W81">
        <v>0.75</v>
      </c>
      <c r="Y81" s="1">
        <v>41348</v>
      </c>
      <c r="Z81">
        <v>0</v>
      </c>
    </row>
    <row r="82" spans="1:26" x14ac:dyDescent="0.3">
      <c r="A82" s="1">
        <v>41355</v>
      </c>
      <c r="B82">
        <v>126.755</v>
      </c>
      <c r="D82" s="1">
        <v>41355</v>
      </c>
      <c r="E82">
        <v>119.37</v>
      </c>
      <c r="G82" s="1">
        <v>41355</v>
      </c>
      <c r="H82">
        <v>119.37</v>
      </c>
      <c r="J82" s="1">
        <v>41355</v>
      </c>
      <c r="K82">
        <v>4.2080000000000002</v>
      </c>
      <c r="M82" s="1">
        <v>41355</v>
      </c>
      <c r="N82">
        <v>205500</v>
      </c>
      <c r="P82" s="1">
        <v>41350</v>
      </c>
      <c r="Q82">
        <v>366510</v>
      </c>
      <c r="S82" s="1">
        <v>41350</v>
      </c>
      <c r="T82">
        <v>132634</v>
      </c>
      <c r="V82" s="1">
        <v>41355</v>
      </c>
      <c r="W82">
        <v>0.75</v>
      </c>
      <c r="Y82" s="1">
        <v>41355</v>
      </c>
      <c r="Z82">
        <v>0</v>
      </c>
    </row>
    <row r="83" spans="1:26" x14ac:dyDescent="0.3">
      <c r="A83" s="1">
        <v>41362</v>
      </c>
      <c r="B83">
        <v>144.648</v>
      </c>
      <c r="D83" s="1">
        <v>41362</v>
      </c>
      <c r="E83">
        <v>123.24</v>
      </c>
      <c r="G83" s="1">
        <v>41362</v>
      </c>
      <c r="H83">
        <v>123.24</v>
      </c>
      <c r="J83" s="1">
        <v>41362</v>
      </c>
      <c r="K83">
        <v>9.1129999999999995</v>
      </c>
      <c r="M83" s="1">
        <v>41362</v>
      </c>
      <c r="N83">
        <v>205500</v>
      </c>
      <c r="P83" s="1">
        <v>41357</v>
      </c>
      <c r="Q83">
        <v>351673</v>
      </c>
      <c r="S83" s="1">
        <v>41357</v>
      </c>
      <c r="T83">
        <v>126755</v>
      </c>
      <c r="V83" s="1">
        <v>41362</v>
      </c>
      <c r="W83">
        <v>0.75</v>
      </c>
      <c r="Y83" s="1">
        <v>41362</v>
      </c>
      <c r="Z83">
        <v>0</v>
      </c>
    </row>
    <row r="84" spans="1:26" x14ac:dyDescent="0.3">
      <c r="A84" s="1">
        <v>41369</v>
      </c>
      <c r="B84">
        <v>134.90199999999999</v>
      </c>
      <c r="D84" s="1">
        <v>41369</v>
      </c>
      <c r="E84">
        <v>124.88</v>
      </c>
      <c r="G84" s="1">
        <v>41369</v>
      </c>
      <c r="H84">
        <v>124.88</v>
      </c>
      <c r="J84" s="1">
        <v>41369</v>
      </c>
      <c r="K84">
        <v>9.1129999999999995</v>
      </c>
      <c r="M84" s="1">
        <v>41369</v>
      </c>
      <c r="N84">
        <v>206000</v>
      </c>
      <c r="P84" s="1">
        <v>41364</v>
      </c>
      <c r="Q84">
        <v>319275</v>
      </c>
      <c r="S84" s="1">
        <v>41364</v>
      </c>
      <c r="T84">
        <v>144648</v>
      </c>
      <c r="V84" s="1">
        <v>41369</v>
      </c>
      <c r="W84">
        <v>0.75</v>
      </c>
      <c r="Y84" s="1">
        <v>41369</v>
      </c>
      <c r="Z84">
        <v>0</v>
      </c>
    </row>
    <row r="85" spans="1:26" x14ac:dyDescent="0.3">
      <c r="A85" s="1">
        <v>41376</v>
      </c>
      <c r="B85">
        <v>119.90600000000001</v>
      </c>
      <c r="D85" s="1">
        <v>41376</v>
      </c>
      <c r="E85">
        <v>119.35</v>
      </c>
      <c r="G85" s="1">
        <v>41376</v>
      </c>
      <c r="H85">
        <v>119.35</v>
      </c>
      <c r="J85" s="1">
        <v>41376</v>
      </c>
      <c r="K85">
        <v>5.1589999999999998</v>
      </c>
      <c r="M85" s="1">
        <v>41376</v>
      </c>
      <c r="N85">
        <v>206000</v>
      </c>
      <c r="P85" s="1">
        <v>41371</v>
      </c>
      <c r="Q85">
        <v>336912</v>
      </c>
      <c r="S85" s="1">
        <v>41371</v>
      </c>
      <c r="T85">
        <v>134902</v>
      </c>
      <c r="V85" s="1">
        <v>41376</v>
      </c>
      <c r="W85">
        <v>0.75</v>
      </c>
      <c r="Y85" s="1">
        <v>41376</v>
      </c>
      <c r="Z85">
        <v>0</v>
      </c>
    </row>
    <row r="86" spans="1:26" x14ac:dyDescent="0.3">
      <c r="A86" s="1">
        <v>41383</v>
      </c>
      <c r="B86">
        <v>105.59</v>
      </c>
      <c r="D86" s="1">
        <v>41383</v>
      </c>
      <c r="E86">
        <v>116.37</v>
      </c>
      <c r="G86" s="1">
        <v>41383</v>
      </c>
      <c r="H86">
        <v>116.37</v>
      </c>
      <c r="J86" s="1">
        <v>41383</v>
      </c>
      <c r="K86">
        <v>5.1589999999999998</v>
      </c>
      <c r="M86" s="1">
        <v>41383</v>
      </c>
      <c r="N86">
        <v>203000</v>
      </c>
      <c r="P86" s="1">
        <v>41378</v>
      </c>
      <c r="Q86">
        <v>343051</v>
      </c>
      <c r="S86" s="1">
        <v>41378</v>
      </c>
      <c r="T86">
        <v>119906</v>
      </c>
      <c r="V86" s="1">
        <v>41383</v>
      </c>
      <c r="W86">
        <v>0.75</v>
      </c>
      <c r="Y86" s="1">
        <v>41383</v>
      </c>
      <c r="Z86">
        <v>0</v>
      </c>
    </row>
    <row r="87" spans="1:26" x14ac:dyDescent="0.3">
      <c r="A87" s="1">
        <v>41390</v>
      </c>
      <c r="B87">
        <v>109.66200000000001</v>
      </c>
      <c r="D87" s="1">
        <v>41390</v>
      </c>
      <c r="E87">
        <v>110.41</v>
      </c>
      <c r="G87" s="1">
        <v>41390</v>
      </c>
      <c r="H87">
        <v>110.41</v>
      </c>
      <c r="J87" s="1">
        <v>41390</v>
      </c>
      <c r="K87">
        <v>2.9769999999999999</v>
      </c>
      <c r="M87" s="1">
        <v>41390</v>
      </c>
      <c r="N87">
        <v>202500</v>
      </c>
      <c r="P87" s="1">
        <v>41385</v>
      </c>
      <c r="Q87">
        <v>329801</v>
      </c>
      <c r="S87" s="1">
        <v>41385</v>
      </c>
      <c r="T87">
        <v>105590</v>
      </c>
      <c r="V87" s="1">
        <v>41390</v>
      </c>
      <c r="W87">
        <v>0.75</v>
      </c>
      <c r="Y87" s="1">
        <v>41390</v>
      </c>
      <c r="Z87">
        <v>0</v>
      </c>
    </row>
    <row r="88" spans="1:26" x14ac:dyDescent="0.3">
      <c r="A88" s="1">
        <v>41397</v>
      </c>
      <c r="B88">
        <v>124.102</v>
      </c>
      <c r="D88" s="1">
        <v>41397</v>
      </c>
      <c r="E88">
        <v>105.01</v>
      </c>
      <c r="G88" s="1">
        <v>41397</v>
      </c>
      <c r="H88">
        <v>105.01</v>
      </c>
      <c r="J88" s="1">
        <v>41397</v>
      </c>
      <c r="K88">
        <v>2.9769999999999999</v>
      </c>
      <c r="M88" s="1">
        <v>41397</v>
      </c>
      <c r="N88">
        <v>201000</v>
      </c>
      <c r="P88" s="1">
        <v>41392</v>
      </c>
      <c r="Q88">
        <v>315952</v>
      </c>
      <c r="S88" s="1">
        <v>41392</v>
      </c>
      <c r="T88">
        <v>109662</v>
      </c>
      <c r="V88" s="1">
        <v>41397</v>
      </c>
      <c r="W88">
        <v>0.75</v>
      </c>
      <c r="Y88" s="1">
        <v>41397</v>
      </c>
      <c r="Z88">
        <v>0</v>
      </c>
    </row>
    <row r="89" spans="1:26" x14ac:dyDescent="0.3">
      <c r="A89" s="1">
        <v>41404</v>
      </c>
      <c r="B89">
        <v>95.338999999999999</v>
      </c>
      <c r="D89" s="1">
        <v>41404</v>
      </c>
      <c r="E89">
        <v>110.29</v>
      </c>
      <c r="G89" s="1">
        <v>41404</v>
      </c>
      <c r="H89">
        <v>110.29</v>
      </c>
      <c r="J89" s="1">
        <v>41404</v>
      </c>
      <c r="K89">
        <v>5.23</v>
      </c>
      <c r="M89" s="1">
        <v>41404</v>
      </c>
      <c r="N89">
        <v>201000</v>
      </c>
      <c r="P89" s="1">
        <v>41399</v>
      </c>
      <c r="Q89">
        <v>296198</v>
      </c>
      <c r="S89" s="1">
        <v>41399</v>
      </c>
      <c r="T89">
        <v>124102</v>
      </c>
      <c r="V89" s="1">
        <v>41404</v>
      </c>
      <c r="W89">
        <v>0.5</v>
      </c>
      <c r="Y89" s="1">
        <v>41404</v>
      </c>
      <c r="Z89">
        <v>0</v>
      </c>
    </row>
    <row r="90" spans="1:26" x14ac:dyDescent="0.3">
      <c r="A90" s="1">
        <v>41411</v>
      </c>
      <c r="B90">
        <v>83.039000000000001</v>
      </c>
      <c r="D90" s="1">
        <v>41411</v>
      </c>
      <c r="E90">
        <v>103.84</v>
      </c>
      <c r="G90" s="1">
        <v>41411</v>
      </c>
      <c r="H90">
        <v>103.84</v>
      </c>
      <c r="J90" s="1">
        <v>41411</v>
      </c>
      <c r="K90">
        <v>5.23</v>
      </c>
      <c r="M90" s="1">
        <v>41411</v>
      </c>
      <c r="N90">
        <v>201000</v>
      </c>
      <c r="P90" s="1">
        <v>41406</v>
      </c>
      <c r="Q90">
        <v>333697</v>
      </c>
      <c r="S90" s="1">
        <v>41406</v>
      </c>
      <c r="T90">
        <v>95339</v>
      </c>
      <c r="V90" s="1">
        <v>41411</v>
      </c>
      <c r="W90">
        <v>0.5</v>
      </c>
      <c r="Y90" s="1">
        <v>41411</v>
      </c>
      <c r="Z90">
        <v>0</v>
      </c>
    </row>
    <row r="91" spans="1:26" x14ac:dyDescent="0.3">
      <c r="A91" s="1">
        <v>41418</v>
      </c>
      <c r="B91">
        <v>81.037000000000006</v>
      </c>
      <c r="D91" s="1">
        <v>41418</v>
      </c>
      <c r="E91">
        <v>103.4</v>
      </c>
      <c r="G91" s="1">
        <v>41418</v>
      </c>
      <c r="H91">
        <v>103.4</v>
      </c>
      <c r="J91" s="1">
        <v>41418</v>
      </c>
      <c r="K91">
        <v>5.23</v>
      </c>
      <c r="M91" s="1">
        <v>41418</v>
      </c>
      <c r="N91">
        <v>197000</v>
      </c>
      <c r="P91" s="1">
        <v>41413</v>
      </c>
      <c r="Q91">
        <v>319504</v>
      </c>
      <c r="S91" s="1">
        <v>41413</v>
      </c>
      <c r="T91">
        <v>83039</v>
      </c>
      <c r="V91" s="1">
        <v>41418</v>
      </c>
      <c r="W91">
        <v>0.5</v>
      </c>
      <c r="Y91" s="1">
        <v>41418</v>
      </c>
      <c r="Z91">
        <v>0</v>
      </c>
    </row>
    <row r="92" spans="1:26" x14ac:dyDescent="0.3">
      <c r="A92" s="1">
        <v>41425</v>
      </c>
      <c r="B92">
        <v>85.64</v>
      </c>
      <c r="D92" s="1">
        <v>41425</v>
      </c>
      <c r="E92">
        <v>103.19</v>
      </c>
      <c r="G92" s="1">
        <v>41425</v>
      </c>
      <c r="H92">
        <v>103.19</v>
      </c>
      <c r="J92" s="1">
        <v>41425</v>
      </c>
      <c r="K92">
        <v>5.83</v>
      </c>
      <c r="M92" s="1">
        <v>41425</v>
      </c>
      <c r="N92">
        <v>197000</v>
      </c>
      <c r="P92" s="1">
        <v>41420</v>
      </c>
      <c r="Q92">
        <v>302586</v>
      </c>
      <c r="S92" s="1">
        <v>41420</v>
      </c>
      <c r="T92">
        <v>81037</v>
      </c>
      <c r="V92" s="1">
        <v>41425</v>
      </c>
      <c r="W92">
        <v>0.5</v>
      </c>
      <c r="Y92" s="1">
        <v>41425</v>
      </c>
      <c r="Z92">
        <v>0</v>
      </c>
    </row>
    <row r="93" spans="1:26" x14ac:dyDescent="0.3">
      <c r="A93" s="1">
        <v>41432</v>
      </c>
      <c r="B93">
        <v>100.881</v>
      </c>
      <c r="D93" s="1">
        <v>41432</v>
      </c>
      <c r="E93">
        <v>103.02</v>
      </c>
      <c r="G93" s="1">
        <v>41432</v>
      </c>
      <c r="H93">
        <v>103.02</v>
      </c>
      <c r="J93" s="1">
        <v>41432</v>
      </c>
      <c r="K93">
        <v>5.83</v>
      </c>
      <c r="M93" s="1">
        <v>41432</v>
      </c>
      <c r="N93">
        <v>195000</v>
      </c>
      <c r="P93" s="1">
        <v>41427</v>
      </c>
      <c r="Q93">
        <v>273354</v>
      </c>
      <c r="S93" s="1">
        <v>41427</v>
      </c>
      <c r="T93">
        <v>85640</v>
      </c>
      <c r="V93" s="1">
        <v>41432</v>
      </c>
      <c r="W93">
        <v>0.5</v>
      </c>
      <c r="Y93" s="1">
        <v>41432</v>
      </c>
      <c r="Z93">
        <v>0</v>
      </c>
    </row>
    <row r="94" spans="1:26" x14ac:dyDescent="0.3">
      <c r="A94" s="1">
        <v>41439</v>
      </c>
      <c r="B94">
        <v>89.956999999999994</v>
      </c>
      <c r="D94" s="1">
        <v>41439</v>
      </c>
      <c r="E94">
        <v>108.33</v>
      </c>
      <c r="G94" s="1">
        <v>41439</v>
      </c>
      <c r="H94">
        <v>108.33</v>
      </c>
      <c r="J94" s="1">
        <v>41439</v>
      </c>
      <c r="K94">
        <v>3.5910000000000002</v>
      </c>
      <c r="M94" s="1">
        <v>41439</v>
      </c>
      <c r="N94">
        <v>195000</v>
      </c>
      <c r="P94" s="1">
        <v>41434</v>
      </c>
      <c r="Q94">
        <v>280024</v>
      </c>
      <c r="S94" s="1">
        <v>41434</v>
      </c>
      <c r="T94">
        <v>100881</v>
      </c>
      <c r="V94" s="1">
        <v>41439</v>
      </c>
      <c r="W94">
        <v>0.5</v>
      </c>
      <c r="Y94" s="1">
        <v>41439</v>
      </c>
      <c r="Z94">
        <v>0</v>
      </c>
    </row>
    <row r="95" spans="1:26" x14ac:dyDescent="0.3">
      <c r="A95" s="1">
        <v>41446</v>
      </c>
      <c r="B95">
        <v>82.963999999999999</v>
      </c>
      <c r="D95" s="1">
        <v>41446</v>
      </c>
      <c r="E95">
        <v>102.04</v>
      </c>
      <c r="G95" s="1">
        <v>41446</v>
      </c>
      <c r="H95">
        <v>102.04</v>
      </c>
      <c r="J95" s="1">
        <v>41446</v>
      </c>
      <c r="K95">
        <v>3.5910000000000002</v>
      </c>
      <c r="M95" s="1">
        <v>41446</v>
      </c>
      <c r="N95">
        <v>195000</v>
      </c>
      <c r="P95" s="1">
        <v>41441</v>
      </c>
      <c r="Q95">
        <v>309815</v>
      </c>
      <c r="S95" s="1">
        <v>41441</v>
      </c>
      <c r="T95">
        <v>89957</v>
      </c>
      <c r="V95" s="1">
        <v>41446</v>
      </c>
      <c r="W95">
        <v>0.5</v>
      </c>
      <c r="Y95" s="1">
        <v>41446</v>
      </c>
      <c r="Z95">
        <v>0</v>
      </c>
    </row>
    <row r="96" spans="1:26" x14ac:dyDescent="0.3">
      <c r="A96" s="1">
        <v>41453</v>
      </c>
      <c r="B96">
        <v>92.18</v>
      </c>
      <c r="D96" s="1">
        <v>41453</v>
      </c>
      <c r="E96">
        <v>117.31</v>
      </c>
      <c r="G96" s="1">
        <v>41453</v>
      </c>
      <c r="H96">
        <v>117.31</v>
      </c>
      <c r="J96" s="1">
        <v>41453</v>
      </c>
      <c r="K96">
        <v>9.4770000000000003</v>
      </c>
      <c r="M96" s="1">
        <v>41453</v>
      </c>
      <c r="N96">
        <v>195000</v>
      </c>
      <c r="P96" s="1">
        <v>41448</v>
      </c>
      <c r="Q96">
        <v>279536</v>
      </c>
      <c r="S96" s="1">
        <v>41448</v>
      </c>
      <c r="T96">
        <v>82964</v>
      </c>
      <c r="V96" s="1">
        <v>41453</v>
      </c>
      <c r="W96">
        <v>0.5</v>
      </c>
      <c r="Y96" s="1">
        <v>41453</v>
      </c>
      <c r="Z96">
        <v>0</v>
      </c>
    </row>
    <row r="97" spans="1:26" x14ac:dyDescent="0.3">
      <c r="A97" s="1">
        <v>41460</v>
      </c>
      <c r="B97">
        <v>103.86199999999999</v>
      </c>
      <c r="D97" s="1">
        <v>41460</v>
      </c>
      <c r="E97">
        <v>107.7</v>
      </c>
      <c r="G97" s="1">
        <v>41460</v>
      </c>
      <c r="H97">
        <v>107.7</v>
      </c>
      <c r="J97" s="1">
        <v>41460</v>
      </c>
      <c r="K97">
        <v>9.4770000000000003</v>
      </c>
      <c r="M97" s="1">
        <v>41460</v>
      </c>
      <c r="N97">
        <v>195500</v>
      </c>
      <c r="P97" s="1">
        <v>41455</v>
      </c>
      <c r="Q97">
        <v>276329</v>
      </c>
      <c r="S97" s="1">
        <v>41455</v>
      </c>
      <c r="T97">
        <v>92180</v>
      </c>
      <c r="V97" s="1">
        <v>41460</v>
      </c>
      <c r="W97">
        <v>0.5</v>
      </c>
      <c r="Y97" s="1">
        <v>41460</v>
      </c>
      <c r="Z97">
        <v>0</v>
      </c>
    </row>
    <row r="98" spans="1:26" x14ac:dyDescent="0.3">
      <c r="A98" s="1">
        <v>41467</v>
      </c>
      <c r="B98">
        <v>94.619</v>
      </c>
      <c r="D98" s="1">
        <v>41467</v>
      </c>
      <c r="E98">
        <v>102.06</v>
      </c>
      <c r="G98" s="1">
        <v>41467</v>
      </c>
      <c r="H98">
        <v>102.06</v>
      </c>
      <c r="J98" s="1">
        <v>41467</v>
      </c>
      <c r="K98">
        <v>3.536</v>
      </c>
      <c r="M98" s="1">
        <v>41467</v>
      </c>
      <c r="N98">
        <v>195500</v>
      </c>
      <c r="P98" s="1">
        <v>41462</v>
      </c>
      <c r="Q98">
        <v>271264</v>
      </c>
      <c r="S98" s="1">
        <v>41462</v>
      </c>
      <c r="T98">
        <v>103862</v>
      </c>
      <c r="V98" s="1">
        <v>41467</v>
      </c>
      <c r="W98">
        <v>0.5</v>
      </c>
      <c r="Y98" s="1">
        <v>41467</v>
      </c>
      <c r="Z98">
        <v>0</v>
      </c>
    </row>
    <row r="99" spans="1:26" x14ac:dyDescent="0.3">
      <c r="A99" s="1">
        <v>41474</v>
      </c>
      <c r="B99">
        <v>76.430999999999997</v>
      </c>
      <c r="D99" s="1">
        <v>41474</v>
      </c>
      <c r="E99">
        <v>104.43</v>
      </c>
      <c r="G99" s="1">
        <v>41474</v>
      </c>
      <c r="H99">
        <v>104.43</v>
      </c>
      <c r="J99" s="1">
        <v>41474</v>
      </c>
      <c r="K99">
        <v>3.536</v>
      </c>
      <c r="M99" s="1">
        <v>41474</v>
      </c>
      <c r="N99">
        <v>195500</v>
      </c>
      <c r="P99" s="1">
        <v>41469</v>
      </c>
      <c r="Q99">
        <v>275347</v>
      </c>
      <c r="S99" s="1">
        <v>41469</v>
      </c>
      <c r="T99">
        <v>94619</v>
      </c>
      <c r="V99" s="1">
        <v>41474</v>
      </c>
      <c r="W99">
        <v>0.5</v>
      </c>
      <c r="Y99" s="1">
        <v>41474</v>
      </c>
      <c r="Z99">
        <v>0</v>
      </c>
    </row>
    <row r="100" spans="1:26" x14ac:dyDescent="0.3">
      <c r="A100" s="1">
        <v>41481</v>
      </c>
      <c r="B100">
        <v>79.242000000000004</v>
      </c>
      <c r="D100" s="1">
        <v>41481</v>
      </c>
      <c r="E100">
        <v>102.3</v>
      </c>
      <c r="G100" s="1">
        <v>41481</v>
      </c>
      <c r="H100">
        <v>102.3</v>
      </c>
      <c r="J100" s="1">
        <v>41481</v>
      </c>
      <c r="K100">
        <v>3.536</v>
      </c>
      <c r="M100" s="1">
        <v>41481</v>
      </c>
      <c r="N100">
        <v>195500</v>
      </c>
      <c r="P100" s="1">
        <v>41476</v>
      </c>
      <c r="Q100">
        <v>264662</v>
      </c>
      <c r="S100" s="1">
        <v>41476</v>
      </c>
      <c r="T100">
        <v>76431</v>
      </c>
      <c r="V100" s="1">
        <v>41481</v>
      </c>
      <c r="W100">
        <v>0.5</v>
      </c>
      <c r="Y100" s="1">
        <v>41481</v>
      </c>
      <c r="Z100">
        <v>0</v>
      </c>
    </row>
    <row r="101" spans="1:26" x14ac:dyDescent="0.3">
      <c r="A101" s="1">
        <v>41488</v>
      </c>
      <c r="B101">
        <v>87.347999999999999</v>
      </c>
      <c r="D101" s="1">
        <v>41488</v>
      </c>
      <c r="E101">
        <v>109.16</v>
      </c>
      <c r="G101" s="1">
        <v>41488</v>
      </c>
      <c r="H101">
        <v>109.16</v>
      </c>
      <c r="J101" s="1">
        <v>41488</v>
      </c>
      <c r="K101">
        <v>2.6829999999999998</v>
      </c>
      <c r="M101" s="1">
        <v>41488</v>
      </c>
      <c r="N101">
        <v>192500</v>
      </c>
      <c r="P101" s="1">
        <v>41483</v>
      </c>
      <c r="Q101">
        <v>255821</v>
      </c>
      <c r="S101" s="1">
        <v>41483</v>
      </c>
      <c r="T101">
        <v>79242</v>
      </c>
      <c r="V101" s="1">
        <v>41488</v>
      </c>
      <c r="W101">
        <v>0.5</v>
      </c>
      <c r="Y101" s="1">
        <v>41488</v>
      </c>
      <c r="Z101">
        <v>0</v>
      </c>
    </row>
    <row r="102" spans="1:26" x14ac:dyDescent="0.3">
      <c r="A102" s="1">
        <v>41495</v>
      </c>
      <c r="B102">
        <v>76.997</v>
      </c>
      <c r="D102" s="1">
        <v>41495</v>
      </c>
      <c r="E102">
        <v>99.41</v>
      </c>
      <c r="G102" s="1">
        <v>41495</v>
      </c>
      <c r="H102">
        <v>99.41</v>
      </c>
      <c r="J102" s="1">
        <v>41495</v>
      </c>
      <c r="K102">
        <v>3.91</v>
      </c>
      <c r="M102" s="1">
        <v>41495</v>
      </c>
      <c r="N102">
        <v>192500</v>
      </c>
      <c r="P102" s="1">
        <v>41490</v>
      </c>
      <c r="Q102">
        <v>272329</v>
      </c>
      <c r="S102" s="1">
        <v>41490</v>
      </c>
      <c r="T102">
        <v>87348</v>
      </c>
      <c r="V102" s="1">
        <v>41495</v>
      </c>
      <c r="W102">
        <v>0.5</v>
      </c>
      <c r="Y102" s="1">
        <v>41495</v>
      </c>
      <c r="Z102">
        <v>0</v>
      </c>
    </row>
    <row r="103" spans="1:26" x14ac:dyDescent="0.3">
      <c r="A103" s="1">
        <v>41502</v>
      </c>
      <c r="B103">
        <v>81.201999999999998</v>
      </c>
      <c r="D103" s="1">
        <v>41502</v>
      </c>
      <c r="E103">
        <v>97.56</v>
      </c>
      <c r="G103" s="1">
        <v>41502</v>
      </c>
      <c r="H103">
        <v>97.56</v>
      </c>
      <c r="J103" s="1">
        <v>41502</v>
      </c>
      <c r="K103">
        <v>3.91</v>
      </c>
      <c r="M103" s="1">
        <v>41502</v>
      </c>
      <c r="N103">
        <v>192500</v>
      </c>
      <c r="P103" s="1">
        <v>41497</v>
      </c>
      <c r="Q103">
        <v>284035</v>
      </c>
      <c r="S103" s="1">
        <v>41497</v>
      </c>
      <c r="T103">
        <v>76997</v>
      </c>
      <c r="V103" s="1">
        <v>41502</v>
      </c>
      <c r="W103">
        <v>0.5</v>
      </c>
      <c r="Y103" s="1">
        <v>41502</v>
      </c>
      <c r="Z103">
        <v>0</v>
      </c>
    </row>
    <row r="104" spans="1:26" x14ac:dyDescent="0.3">
      <c r="A104" s="1">
        <v>41509</v>
      </c>
      <c r="B104">
        <v>87.224000000000004</v>
      </c>
      <c r="D104" s="1">
        <v>41509</v>
      </c>
      <c r="E104">
        <v>97.73</v>
      </c>
      <c r="G104" s="1">
        <v>41509</v>
      </c>
      <c r="H104">
        <v>97.73</v>
      </c>
      <c r="J104" s="1">
        <v>41509</v>
      </c>
      <c r="K104">
        <v>3.91</v>
      </c>
      <c r="M104" s="1">
        <v>41509</v>
      </c>
      <c r="N104">
        <v>190500</v>
      </c>
      <c r="P104" s="1">
        <v>41504</v>
      </c>
      <c r="Q104">
        <v>281539</v>
      </c>
      <c r="S104" s="1">
        <v>41504</v>
      </c>
      <c r="T104">
        <v>81202</v>
      </c>
      <c r="V104" s="1">
        <v>41509</v>
      </c>
      <c r="W104">
        <v>0.5</v>
      </c>
      <c r="Y104" s="1">
        <v>41509</v>
      </c>
      <c r="Z104">
        <v>0</v>
      </c>
    </row>
    <row r="105" spans="1:26" x14ac:dyDescent="0.3">
      <c r="A105" s="1">
        <v>41516</v>
      </c>
      <c r="B105">
        <v>70.569000000000003</v>
      </c>
      <c r="D105" s="1">
        <v>41516</v>
      </c>
      <c r="E105">
        <v>97.13</v>
      </c>
      <c r="G105" s="1">
        <v>41516</v>
      </c>
      <c r="H105">
        <v>97.13</v>
      </c>
      <c r="J105" s="1">
        <v>41516</v>
      </c>
      <c r="K105">
        <v>6.8230000000000004</v>
      </c>
      <c r="M105" s="1">
        <v>41516</v>
      </c>
      <c r="N105">
        <v>190500</v>
      </c>
      <c r="P105" s="1">
        <v>41511</v>
      </c>
      <c r="Q105">
        <v>256148</v>
      </c>
      <c r="S105" s="1">
        <v>41511</v>
      </c>
      <c r="T105">
        <v>87224</v>
      </c>
      <c r="V105" s="1">
        <v>41516</v>
      </c>
      <c r="W105">
        <v>0.5</v>
      </c>
      <c r="Y105" s="1">
        <v>41516</v>
      </c>
      <c r="Z105">
        <v>0</v>
      </c>
    </row>
    <row r="106" spans="1:26" x14ac:dyDescent="0.3">
      <c r="A106" s="1">
        <v>41523</v>
      </c>
      <c r="B106">
        <v>79.933999999999997</v>
      </c>
      <c r="D106" s="1">
        <v>41523</v>
      </c>
      <c r="E106">
        <v>95.62</v>
      </c>
      <c r="G106" s="1">
        <v>41523</v>
      </c>
      <c r="H106">
        <v>95.62</v>
      </c>
      <c r="J106" s="1">
        <v>41523</v>
      </c>
      <c r="K106">
        <v>6.8230000000000004</v>
      </c>
      <c r="M106" s="1">
        <v>41523</v>
      </c>
      <c r="N106">
        <v>190500</v>
      </c>
      <c r="P106" s="1">
        <v>41518</v>
      </c>
      <c r="Q106">
        <v>272260</v>
      </c>
      <c r="S106" s="1">
        <v>41518</v>
      </c>
      <c r="T106">
        <v>70569</v>
      </c>
      <c r="V106" s="1">
        <v>41523</v>
      </c>
      <c r="W106">
        <v>0.5</v>
      </c>
      <c r="Y106" s="1">
        <v>41523</v>
      </c>
      <c r="Z106">
        <v>0</v>
      </c>
    </row>
    <row r="107" spans="1:26" x14ac:dyDescent="0.3">
      <c r="A107" s="1">
        <v>41530</v>
      </c>
      <c r="B107">
        <v>71.424999999999997</v>
      </c>
      <c r="D107" s="1">
        <v>41530</v>
      </c>
      <c r="E107">
        <v>97.17</v>
      </c>
      <c r="G107" s="1">
        <v>41530</v>
      </c>
      <c r="H107">
        <v>97.17</v>
      </c>
      <c r="J107" s="1">
        <v>41530</v>
      </c>
      <c r="K107">
        <v>3.43</v>
      </c>
      <c r="M107" s="1">
        <v>41530</v>
      </c>
      <c r="N107">
        <v>190500</v>
      </c>
      <c r="P107" s="1">
        <v>41525</v>
      </c>
      <c r="Q107">
        <v>269181</v>
      </c>
      <c r="S107" s="1">
        <v>41525</v>
      </c>
      <c r="T107">
        <v>79934</v>
      </c>
      <c r="V107" s="1">
        <v>41530</v>
      </c>
      <c r="W107">
        <v>0.5</v>
      </c>
      <c r="Y107" s="1">
        <v>41530</v>
      </c>
      <c r="Z107">
        <v>0</v>
      </c>
    </row>
    <row r="108" spans="1:26" x14ac:dyDescent="0.3">
      <c r="A108" s="1">
        <v>41537</v>
      </c>
      <c r="B108">
        <v>50.06</v>
      </c>
      <c r="D108" s="1">
        <v>41537</v>
      </c>
      <c r="E108">
        <v>96.25</v>
      </c>
      <c r="G108" s="1">
        <v>41537</v>
      </c>
      <c r="H108">
        <v>96.25</v>
      </c>
      <c r="J108" s="1">
        <v>41537</v>
      </c>
      <c r="K108">
        <v>3.43</v>
      </c>
      <c r="M108" s="1">
        <v>41537</v>
      </c>
      <c r="N108">
        <v>190500</v>
      </c>
      <c r="P108" s="1">
        <v>41532</v>
      </c>
      <c r="Q108">
        <v>275819</v>
      </c>
      <c r="S108" s="1">
        <v>41532</v>
      </c>
      <c r="T108">
        <v>71425</v>
      </c>
      <c r="V108" s="1">
        <v>41537</v>
      </c>
      <c r="W108">
        <v>0.5</v>
      </c>
      <c r="Y108" s="1">
        <v>41537</v>
      </c>
      <c r="Z108">
        <v>0</v>
      </c>
    </row>
    <row r="109" spans="1:26" x14ac:dyDescent="0.3">
      <c r="A109" s="1">
        <v>41544</v>
      </c>
      <c r="B109">
        <v>52.87</v>
      </c>
      <c r="D109" s="1">
        <v>41544</v>
      </c>
      <c r="E109">
        <v>97.03</v>
      </c>
      <c r="G109" s="1">
        <v>41544</v>
      </c>
      <c r="H109">
        <v>97.03</v>
      </c>
      <c r="J109" s="1">
        <v>41544</v>
      </c>
      <c r="K109">
        <v>8.6069999999999993</v>
      </c>
      <c r="M109" s="1">
        <v>41544</v>
      </c>
      <c r="N109">
        <v>187500</v>
      </c>
      <c r="P109" s="1">
        <v>41539</v>
      </c>
      <c r="Q109">
        <v>274478</v>
      </c>
      <c r="S109" s="1">
        <v>41539</v>
      </c>
      <c r="T109">
        <v>50060</v>
      </c>
      <c r="V109" s="1">
        <v>41544</v>
      </c>
      <c r="W109">
        <v>0.5</v>
      </c>
      <c r="Y109" s="1">
        <v>41544</v>
      </c>
      <c r="Z109">
        <v>0</v>
      </c>
    </row>
    <row r="110" spans="1:26" x14ac:dyDescent="0.3">
      <c r="A110" s="1">
        <v>41551</v>
      </c>
      <c r="B110">
        <v>55.335999999999999</v>
      </c>
      <c r="D110" s="1">
        <v>41551</v>
      </c>
      <c r="E110">
        <v>94.47</v>
      </c>
      <c r="G110" s="1">
        <v>41551</v>
      </c>
      <c r="H110">
        <v>94.47</v>
      </c>
      <c r="J110" s="1">
        <v>41551</v>
      </c>
      <c r="K110">
        <v>8.6069999999999993</v>
      </c>
      <c r="M110" s="1">
        <v>41551</v>
      </c>
      <c r="N110">
        <v>188000</v>
      </c>
      <c r="P110" s="1">
        <v>41546</v>
      </c>
      <c r="Q110">
        <v>258760</v>
      </c>
      <c r="S110" s="1">
        <v>41546</v>
      </c>
      <c r="T110">
        <v>52870</v>
      </c>
      <c r="V110" s="1">
        <v>41551</v>
      </c>
      <c r="W110">
        <v>0.5</v>
      </c>
      <c r="Y110" s="1">
        <v>41551</v>
      </c>
      <c r="Z110">
        <v>0</v>
      </c>
    </row>
    <row r="111" spans="1:26" x14ac:dyDescent="0.3">
      <c r="A111" s="1">
        <v>41558</v>
      </c>
      <c r="B111">
        <v>52.552999999999997</v>
      </c>
      <c r="D111" s="1">
        <v>41558</v>
      </c>
      <c r="E111">
        <v>93.37</v>
      </c>
      <c r="G111" s="1">
        <v>41558</v>
      </c>
      <c r="H111">
        <v>93.37</v>
      </c>
      <c r="J111" s="1">
        <v>41558</v>
      </c>
      <c r="K111">
        <v>3.4470000000000001</v>
      </c>
      <c r="M111" s="1">
        <v>41558</v>
      </c>
      <c r="N111">
        <v>188000</v>
      </c>
      <c r="P111" s="1">
        <v>41553</v>
      </c>
      <c r="Q111">
        <v>265366</v>
      </c>
      <c r="S111" s="1">
        <v>41553</v>
      </c>
      <c r="T111">
        <v>55336</v>
      </c>
      <c r="V111" s="1">
        <v>41558</v>
      </c>
      <c r="W111">
        <v>0.5</v>
      </c>
      <c r="Y111" s="1">
        <v>41558</v>
      </c>
      <c r="Z111">
        <v>0</v>
      </c>
    </row>
    <row r="112" spans="1:26" x14ac:dyDescent="0.3">
      <c r="A112" s="1">
        <v>41565</v>
      </c>
      <c r="B112">
        <v>45.667000000000002</v>
      </c>
      <c r="D112" s="1">
        <v>41565</v>
      </c>
      <c r="E112">
        <v>91.23</v>
      </c>
      <c r="G112" s="1">
        <v>41565</v>
      </c>
      <c r="H112">
        <v>91.23</v>
      </c>
      <c r="J112" s="1">
        <v>41565</v>
      </c>
      <c r="K112">
        <v>3.4470000000000001</v>
      </c>
      <c r="M112" s="1">
        <v>41565</v>
      </c>
      <c r="N112">
        <v>188000</v>
      </c>
      <c r="P112" s="1">
        <v>41560</v>
      </c>
      <c r="Q112">
        <v>268047</v>
      </c>
      <c r="S112" s="1">
        <v>41560</v>
      </c>
      <c r="T112">
        <v>52553</v>
      </c>
      <c r="V112" s="1">
        <v>41565</v>
      </c>
      <c r="W112">
        <v>0.5</v>
      </c>
      <c r="Y112" s="1">
        <v>41565</v>
      </c>
      <c r="Z112">
        <v>0</v>
      </c>
    </row>
    <row r="113" spans="1:26" x14ac:dyDescent="0.3">
      <c r="A113" s="1">
        <v>41572</v>
      </c>
      <c r="B113">
        <v>51.335999999999999</v>
      </c>
      <c r="D113" s="1">
        <v>41572</v>
      </c>
      <c r="E113">
        <v>90.61</v>
      </c>
      <c r="G113" s="1">
        <v>41572</v>
      </c>
      <c r="H113">
        <v>90.61</v>
      </c>
      <c r="J113" s="1">
        <v>41572</v>
      </c>
      <c r="K113">
        <v>3.4470000000000001</v>
      </c>
      <c r="M113" s="1">
        <v>41572</v>
      </c>
      <c r="N113">
        <v>188000</v>
      </c>
      <c r="P113" s="1">
        <v>41567</v>
      </c>
      <c r="Q113">
        <v>269105</v>
      </c>
      <c r="S113" s="1">
        <v>41567</v>
      </c>
      <c r="T113">
        <v>45667</v>
      </c>
      <c r="V113" s="1">
        <v>41572</v>
      </c>
      <c r="W113">
        <v>0.5</v>
      </c>
      <c r="Y113" s="1">
        <v>41572</v>
      </c>
      <c r="Z113">
        <v>0</v>
      </c>
    </row>
    <row r="114" spans="1:26" x14ac:dyDescent="0.3">
      <c r="A114" s="1">
        <v>41579</v>
      </c>
      <c r="B114">
        <v>52.127000000000002</v>
      </c>
      <c r="D114" s="1">
        <v>41579</v>
      </c>
      <c r="E114">
        <v>89.32</v>
      </c>
      <c r="G114" s="1">
        <v>41579</v>
      </c>
      <c r="H114">
        <v>89.32</v>
      </c>
      <c r="J114" s="1">
        <v>41579</v>
      </c>
      <c r="K114">
        <v>1.9300000000000002</v>
      </c>
      <c r="M114" s="1">
        <v>41579</v>
      </c>
      <c r="N114">
        <v>184000</v>
      </c>
      <c r="P114" s="1">
        <v>41574</v>
      </c>
      <c r="Q114">
        <v>230156</v>
      </c>
      <c r="S114" s="1">
        <v>41574</v>
      </c>
      <c r="T114">
        <v>51336</v>
      </c>
      <c r="V114" s="1">
        <v>41579</v>
      </c>
      <c r="W114">
        <v>0.5</v>
      </c>
      <c r="Y114" s="1">
        <v>41579</v>
      </c>
      <c r="Z114">
        <v>0</v>
      </c>
    </row>
    <row r="115" spans="1:26" x14ac:dyDescent="0.3">
      <c r="A115" s="1">
        <v>41586</v>
      </c>
      <c r="B115">
        <v>62.442</v>
      </c>
      <c r="D115" s="1">
        <v>41586</v>
      </c>
      <c r="E115">
        <v>89.52</v>
      </c>
      <c r="G115" s="1">
        <v>41586</v>
      </c>
      <c r="H115">
        <v>89.52</v>
      </c>
      <c r="J115" s="1">
        <v>41586</v>
      </c>
      <c r="K115">
        <v>1.9300000000000002</v>
      </c>
      <c r="M115" s="1">
        <v>41586</v>
      </c>
      <c r="N115">
        <v>184000</v>
      </c>
      <c r="P115" s="1">
        <v>41581</v>
      </c>
      <c r="Q115">
        <v>226935</v>
      </c>
      <c r="S115" s="1">
        <v>41581</v>
      </c>
      <c r="T115">
        <v>52127</v>
      </c>
      <c r="V115" s="1">
        <v>41586</v>
      </c>
      <c r="W115">
        <v>0.5</v>
      </c>
      <c r="Y115" s="1">
        <v>41586</v>
      </c>
      <c r="Z115">
        <v>0</v>
      </c>
    </row>
    <row r="116" spans="1:26" x14ac:dyDescent="0.3">
      <c r="A116" s="1">
        <v>41593</v>
      </c>
      <c r="B116">
        <v>43.860999999999997</v>
      </c>
      <c r="D116" s="1">
        <v>41593</v>
      </c>
      <c r="E116">
        <v>87.74</v>
      </c>
      <c r="G116" s="1">
        <v>41593</v>
      </c>
      <c r="H116">
        <v>87.74</v>
      </c>
      <c r="J116" s="1">
        <v>41593</v>
      </c>
      <c r="K116">
        <v>3.194</v>
      </c>
      <c r="M116" s="1">
        <v>41593</v>
      </c>
      <c r="N116">
        <v>184000</v>
      </c>
      <c r="P116" s="1">
        <v>41588</v>
      </c>
      <c r="Q116">
        <v>230569</v>
      </c>
      <c r="S116" s="1">
        <v>41588</v>
      </c>
      <c r="T116">
        <v>62442</v>
      </c>
      <c r="V116" s="1">
        <v>41593</v>
      </c>
      <c r="W116">
        <v>0.25</v>
      </c>
      <c r="Y116" s="1">
        <v>41593</v>
      </c>
      <c r="Z116">
        <v>0</v>
      </c>
    </row>
    <row r="117" spans="1:26" x14ac:dyDescent="0.3">
      <c r="A117" s="1">
        <v>41600</v>
      </c>
      <c r="B117">
        <v>44.039000000000001</v>
      </c>
      <c r="D117" s="1">
        <v>41600</v>
      </c>
      <c r="E117">
        <v>86.88</v>
      </c>
      <c r="G117" s="1">
        <v>41600</v>
      </c>
      <c r="H117">
        <v>86.88</v>
      </c>
      <c r="J117" s="1">
        <v>41600</v>
      </c>
      <c r="K117">
        <v>3.194</v>
      </c>
      <c r="M117" s="1">
        <v>41600</v>
      </c>
      <c r="N117">
        <v>184000</v>
      </c>
      <c r="P117" s="1">
        <v>41595</v>
      </c>
      <c r="Q117">
        <v>231888</v>
      </c>
      <c r="S117" s="1">
        <v>41595</v>
      </c>
      <c r="T117">
        <v>43861</v>
      </c>
      <c r="V117" s="1">
        <v>41600</v>
      </c>
      <c r="W117">
        <v>0.25</v>
      </c>
      <c r="Y117" s="1">
        <v>41600</v>
      </c>
      <c r="Z117">
        <v>0</v>
      </c>
    </row>
    <row r="118" spans="1:26" x14ac:dyDescent="0.3">
      <c r="A118" s="1">
        <v>41607</v>
      </c>
      <c r="B118">
        <v>56.146999999999998</v>
      </c>
      <c r="D118" s="1">
        <v>41607</v>
      </c>
      <c r="E118">
        <v>97.21</v>
      </c>
      <c r="G118" s="1">
        <v>41607</v>
      </c>
      <c r="H118">
        <v>97.21</v>
      </c>
      <c r="J118" s="1">
        <v>41607</v>
      </c>
      <c r="K118">
        <v>5.9260000000000002</v>
      </c>
      <c r="M118" s="1">
        <v>41607</v>
      </c>
      <c r="N118">
        <v>184000</v>
      </c>
      <c r="P118" s="1">
        <v>41602</v>
      </c>
      <c r="Q118">
        <v>217957</v>
      </c>
      <c r="S118" s="1">
        <v>41602</v>
      </c>
      <c r="T118">
        <v>44039</v>
      </c>
      <c r="V118" s="1">
        <v>41607</v>
      </c>
      <c r="W118">
        <v>0.25</v>
      </c>
      <c r="Y118" s="1">
        <v>41607</v>
      </c>
      <c r="Z118">
        <v>0</v>
      </c>
    </row>
    <row r="119" spans="1:26" x14ac:dyDescent="0.3">
      <c r="A119" s="1">
        <v>41614</v>
      </c>
      <c r="B119">
        <v>54.069000000000003</v>
      </c>
      <c r="D119" s="1">
        <v>41614</v>
      </c>
      <c r="E119">
        <v>94.63</v>
      </c>
      <c r="G119" s="1">
        <v>41614</v>
      </c>
      <c r="H119">
        <v>94.63</v>
      </c>
      <c r="J119" s="1">
        <v>41614</v>
      </c>
      <c r="K119">
        <v>5.9260000000000002</v>
      </c>
      <c r="M119" s="1">
        <v>41614</v>
      </c>
      <c r="N119">
        <v>184000</v>
      </c>
      <c r="P119" s="1">
        <v>41609</v>
      </c>
      <c r="Q119">
        <v>215452</v>
      </c>
      <c r="S119" s="1">
        <v>41609</v>
      </c>
      <c r="T119">
        <v>56147</v>
      </c>
      <c r="V119" s="1">
        <v>41614</v>
      </c>
      <c r="W119">
        <v>0.25</v>
      </c>
      <c r="Y119" s="1">
        <v>41614</v>
      </c>
      <c r="Z119">
        <v>0</v>
      </c>
    </row>
    <row r="120" spans="1:26" x14ac:dyDescent="0.3">
      <c r="A120" s="1">
        <v>41621</v>
      </c>
      <c r="B120">
        <v>38.341000000000001</v>
      </c>
      <c r="D120" s="1">
        <v>41621</v>
      </c>
      <c r="E120">
        <v>98.49</v>
      </c>
      <c r="G120" s="1">
        <v>41621</v>
      </c>
      <c r="H120">
        <v>98.49</v>
      </c>
      <c r="J120" s="1">
        <v>41621</v>
      </c>
      <c r="K120">
        <v>10.143000000000001</v>
      </c>
      <c r="M120" s="1">
        <v>41621</v>
      </c>
      <c r="N120">
        <v>184000</v>
      </c>
      <c r="P120" s="1">
        <v>41616</v>
      </c>
      <c r="Q120">
        <v>203674</v>
      </c>
      <c r="S120" s="1">
        <v>41616</v>
      </c>
      <c r="T120">
        <v>54069</v>
      </c>
      <c r="V120" s="1">
        <v>41621</v>
      </c>
      <c r="W120">
        <v>0.25</v>
      </c>
      <c r="Y120" s="1">
        <v>41621</v>
      </c>
      <c r="Z120">
        <v>0</v>
      </c>
    </row>
    <row r="121" spans="1:26" x14ac:dyDescent="0.3">
      <c r="A121" s="1">
        <v>41628</v>
      </c>
      <c r="B121">
        <v>53.344999999999999</v>
      </c>
      <c r="D121" s="1">
        <v>41628</v>
      </c>
      <c r="E121">
        <v>118.91</v>
      </c>
      <c r="G121" s="1">
        <v>41628</v>
      </c>
      <c r="H121">
        <v>118.91</v>
      </c>
      <c r="J121" s="1">
        <v>41628</v>
      </c>
      <c r="K121">
        <v>20.914000000000001</v>
      </c>
      <c r="M121" s="1">
        <v>41628</v>
      </c>
      <c r="N121">
        <v>178500</v>
      </c>
      <c r="P121" s="1">
        <v>41623</v>
      </c>
      <c r="Q121">
        <v>223637</v>
      </c>
      <c r="S121" s="1">
        <v>41623</v>
      </c>
      <c r="T121">
        <v>38341</v>
      </c>
      <c r="V121" s="1">
        <v>41628</v>
      </c>
      <c r="W121">
        <v>0.25</v>
      </c>
      <c r="Y121" s="1">
        <v>41628</v>
      </c>
      <c r="Z121">
        <v>0</v>
      </c>
    </row>
    <row r="122" spans="1:26" x14ac:dyDescent="0.3">
      <c r="A122" s="1">
        <v>41635</v>
      </c>
      <c r="B122">
        <v>59.628</v>
      </c>
      <c r="D122" s="1">
        <v>41635</v>
      </c>
      <c r="E122">
        <v>133.58000000000001</v>
      </c>
      <c r="G122" s="1">
        <v>41635</v>
      </c>
      <c r="H122">
        <v>133.58000000000001</v>
      </c>
      <c r="J122" s="1">
        <v>41635</v>
      </c>
      <c r="K122">
        <v>20.914000000000001</v>
      </c>
      <c r="M122" s="1">
        <v>41635</v>
      </c>
      <c r="N122">
        <v>178500</v>
      </c>
      <c r="P122" s="1">
        <v>41630</v>
      </c>
      <c r="Q122">
        <v>256078</v>
      </c>
      <c r="S122" s="1">
        <v>41630</v>
      </c>
      <c r="T122">
        <v>53345</v>
      </c>
      <c r="V122" s="1">
        <v>41635</v>
      </c>
      <c r="W122">
        <v>0.25</v>
      </c>
      <c r="Y122" s="1">
        <v>41635</v>
      </c>
      <c r="Z122">
        <v>0</v>
      </c>
    </row>
    <row r="123" spans="1:26" x14ac:dyDescent="0.3">
      <c r="A123" s="1">
        <v>41642</v>
      </c>
      <c r="B123">
        <v>88.212999999999994</v>
      </c>
      <c r="D123" s="1">
        <v>41642</v>
      </c>
      <c r="E123">
        <v>168.66</v>
      </c>
      <c r="G123" s="1">
        <v>41642</v>
      </c>
      <c r="H123">
        <v>168.66</v>
      </c>
      <c r="J123" s="1">
        <v>41642</v>
      </c>
      <c r="K123">
        <v>20.914000000000001</v>
      </c>
      <c r="M123" s="1">
        <v>41642</v>
      </c>
      <c r="N123">
        <v>178836</v>
      </c>
      <c r="P123" s="1">
        <v>41637</v>
      </c>
      <c r="Q123">
        <v>244083</v>
      </c>
      <c r="S123" s="1">
        <v>41637</v>
      </c>
      <c r="T123">
        <v>59628</v>
      </c>
      <c r="V123" s="1">
        <v>41642</v>
      </c>
      <c r="W123">
        <v>0.25</v>
      </c>
      <c r="Y123" s="1">
        <v>41642</v>
      </c>
      <c r="Z123">
        <v>0</v>
      </c>
    </row>
    <row r="124" spans="1:26" x14ac:dyDescent="0.3">
      <c r="A124" s="1">
        <v>41649</v>
      </c>
      <c r="B124">
        <v>59.753</v>
      </c>
      <c r="D124" s="1">
        <v>41649</v>
      </c>
      <c r="E124">
        <v>112.46</v>
      </c>
      <c r="G124" s="1">
        <v>41649</v>
      </c>
      <c r="H124">
        <v>112.46</v>
      </c>
      <c r="J124" s="1">
        <v>41649</v>
      </c>
      <c r="K124">
        <v>20.914000000000001</v>
      </c>
      <c r="M124" s="1">
        <v>41649</v>
      </c>
      <c r="N124">
        <v>178835</v>
      </c>
      <c r="P124" s="1">
        <v>41644</v>
      </c>
      <c r="Q124">
        <v>298943</v>
      </c>
      <c r="S124" s="1">
        <v>41644</v>
      </c>
      <c r="T124">
        <v>88213</v>
      </c>
      <c r="V124" s="1">
        <v>41649</v>
      </c>
      <c r="W124">
        <v>0.25</v>
      </c>
      <c r="Y124" s="1">
        <v>41649</v>
      </c>
      <c r="Z124">
        <v>0</v>
      </c>
    </row>
    <row r="125" spans="1:26" x14ac:dyDescent="0.3">
      <c r="A125" s="1">
        <v>41656</v>
      </c>
      <c r="B125">
        <v>36.488999999999997</v>
      </c>
      <c r="D125" s="1">
        <v>41656</v>
      </c>
      <c r="E125">
        <v>94.74</v>
      </c>
      <c r="G125" s="1">
        <v>41656</v>
      </c>
      <c r="H125">
        <v>94.74</v>
      </c>
      <c r="J125" s="1">
        <v>41656</v>
      </c>
      <c r="K125">
        <v>7.0919999999999996</v>
      </c>
      <c r="M125" s="1">
        <v>41656</v>
      </c>
      <c r="N125">
        <v>177411</v>
      </c>
      <c r="P125" s="1">
        <v>41651</v>
      </c>
      <c r="Q125">
        <v>202327</v>
      </c>
      <c r="S125" s="1">
        <v>41651</v>
      </c>
      <c r="T125">
        <v>59753</v>
      </c>
      <c r="V125" s="1">
        <v>41656</v>
      </c>
      <c r="W125">
        <v>0.25</v>
      </c>
      <c r="Y125" s="1">
        <v>41656</v>
      </c>
      <c r="Z125">
        <v>0</v>
      </c>
    </row>
    <row r="126" spans="1:26" x14ac:dyDescent="0.3">
      <c r="A126" s="1">
        <v>41663</v>
      </c>
      <c r="B126">
        <v>44.01</v>
      </c>
      <c r="D126" s="1">
        <v>41663</v>
      </c>
      <c r="E126">
        <v>116.28</v>
      </c>
      <c r="G126" s="1">
        <v>41663</v>
      </c>
      <c r="H126">
        <v>116.28</v>
      </c>
      <c r="J126" s="1">
        <v>41663</v>
      </c>
      <c r="K126">
        <v>7.0919999999999996</v>
      </c>
      <c r="M126" s="1">
        <v>41663</v>
      </c>
      <c r="N126">
        <v>177411</v>
      </c>
      <c r="P126" s="1">
        <v>41658</v>
      </c>
      <c r="Q126">
        <v>202449</v>
      </c>
      <c r="S126" s="1">
        <v>41658</v>
      </c>
      <c r="T126">
        <v>36489</v>
      </c>
      <c r="V126" s="1">
        <v>41663</v>
      </c>
      <c r="W126">
        <v>0.25</v>
      </c>
      <c r="Y126" s="1">
        <v>41663</v>
      </c>
      <c r="Z126">
        <v>0</v>
      </c>
    </row>
    <row r="127" spans="1:26" x14ac:dyDescent="0.3">
      <c r="A127" s="1">
        <v>41670</v>
      </c>
      <c r="B127">
        <v>56.064</v>
      </c>
      <c r="D127" s="1">
        <v>41670</v>
      </c>
      <c r="E127">
        <v>115.63</v>
      </c>
      <c r="G127" s="1">
        <v>41670</v>
      </c>
      <c r="H127">
        <v>115.63</v>
      </c>
      <c r="J127" s="1">
        <v>41670</v>
      </c>
      <c r="K127">
        <v>4.9550000000000001</v>
      </c>
      <c r="M127" s="1">
        <v>41670</v>
      </c>
      <c r="N127">
        <v>175716</v>
      </c>
      <c r="P127" s="1">
        <v>41665</v>
      </c>
      <c r="Q127">
        <v>227884</v>
      </c>
      <c r="S127" s="1">
        <v>41665</v>
      </c>
      <c r="T127">
        <v>44010</v>
      </c>
      <c r="V127" s="1">
        <v>41670</v>
      </c>
      <c r="W127">
        <v>0.25</v>
      </c>
      <c r="Y127" s="1">
        <v>41670</v>
      </c>
      <c r="Z127">
        <v>0</v>
      </c>
    </row>
    <row r="128" spans="1:26" x14ac:dyDescent="0.3">
      <c r="A128" s="1">
        <v>41677</v>
      </c>
      <c r="B128">
        <v>47.220999999999997</v>
      </c>
      <c r="D128" s="1">
        <v>41677</v>
      </c>
      <c r="E128">
        <v>95.15</v>
      </c>
      <c r="G128" s="1">
        <v>41677</v>
      </c>
      <c r="H128">
        <v>95.15</v>
      </c>
      <c r="J128" s="1">
        <v>41677</v>
      </c>
      <c r="K128">
        <v>4.9550000000000001</v>
      </c>
      <c r="M128" s="1">
        <v>41677</v>
      </c>
      <c r="N128">
        <v>175716</v>
      </c>
      <c r="P128" s="1">
        <v>41672</v>
      </c>
      <c r="Q128">
        <v>215690</v>
      </c>
      <c r="S128" s="1">
        <v>41672</v>
      </c>
      <c r="T128">
        <v>56064</v>
      </c>
      <c r="V128" s="1">
        <v>41677</v>
      </c>
      <c r="W128">
        <v>0.25</v>
      </c>
      <c r="Y128" s="1">
        <v>41677</v>
      </c>
      <c r="Z128">
        <v>0</v>
      </c>
    </row>
    <row r="129" spans="1:26" x14ac:dyDescent="0.3">
      <c r="A129" s="1">
        <v>41684</v>
      </c>
      <c r="B129">
        <v>29.890999999999998</v>
      </c>
      <c r="D129" s="1">
        <v>41684</v>
      </c>
      <c r="E129">
        <v>93.28</v>
      </c>
      <c r="G129" s="1">
        <v>41684</v>
      </c>
      <c r="H129">
        <v>93.28</v>
      </c>
      <c r="J129" s="1">
        <v>41684</v>
      </c>
      <c r="K129">
        <v>6.48</v>
      </c>
      <c r="M129" s="1">
        <v>41684</v>
      </c>
      <c r="N129">
        <v>175716</v>
      </c>
      <c r="P129" s="1">
        <v>41679</v>
      </c>
      <c r="Q129">
        <v>200444</v>
      </c>
      <c r="S129" s="1">
        <v>41679</v>
      </c>
      <c r="T129">
        <v>47221</v>
      </c>
      <c r="V129" s="1">
        <v>41684</v>
      </c>
      <c r="W129">
        <v>0.25</v>
      </c>
      <c r="Y129" s="1">
        <v>41684</v>
      </c>
      <c r="Z129">
        <v>0</v>
      </c>
    </row>
    <row r="130" spans="1:26" x14ac:dyDescent="0.3">
      <c r="A130" s="1">
        <v>41691</v>
      </c>
      <c r="B130">
        <v>32.014000000000003</v>
      </c>
      <c r="D130" s="1">
        <v>41691</v>
      </c>
      <c r="E130">
        <v>92.87</v>
      </c>
      <c r="G130" s="1">
        <v>41691</v>
      </c>
      <c r="H130">
        <v>92.87</v>
      </c>
      <c r="J130" s="1">
        <v>41691</v>
      </c>
      <c r="K130">
        <v>6.48</v>
      </c>
      <c r="M130" s="1">
        <v>41691</v>
      </c>
      <c r="N130">
        <v>175716</v>
      </c>
      <c r="P130" s="1">
        <v>41686</v>
      </c>
      <c r="Q130">
        <v>223735</v>
      </c>
      <c r="S130" s="1">
        <v>41686</v>
      </c>
      <c r="T130">
        <v>29891</v>
      </c>
      <c r="V130" s="1">
        <v>41691</v>
      </c>
      <c r="W130">
        <v>0.25</v>
      </c>
      <c r="Y130" s="1">
        <v>41691</v>
      </c>
      <c r="Z130">
        <v>0</v>
      </c>
    </row>
    <row r="131" spans="1:26" x14ac:dyDescent="0.3">
      <c r="A131" s="1">
        <v>41698</v>
      </c>
      <c r="B131">
        <v>29.370999999999999</v>
      </c>
      <c r="D131" s="1">
        <v>41698</v>
      </c>
      <c r="E131">
        <v>94.04</v>
      </c>
      <c r="G131" s="1">
        <v>41698</v>
      </c>
      <c r="H131">
        <v>94.04</v>
      </c>
      <c r="J131" s="1">
        <v>41698</v>
      </c>
      <c r="K131">
        <v>6.2969999999999997</v>
      </c>
      <c r="M131" s="1">
        <v>41698</v>
      </c>
      <c r="N131">
        <v>175716</v>
      </c>
      <c r="P131" s="1">
        <v>41693</v>
      </c>
      <c r="Q131">
        <v>196262</v>
      </c>
      <c r="S131" s="1">
        <v>41693</v>
      </c>
      <c r="T131">
        <v>32014</v>
      </c>
      <c r="V131" s="1">
        <v>41698</v>
      </c>
      <c r="W131">
        <v>0.25</v>
      </c>
      <c r="Y131" s="1">
        <v>41698</v>
      </c>
      <c r="Z131">
        <v>0</v>
      </c>
    </row>
    <row r="132" spans="1:26" x14ac:dyDescent="0.3">
      <c r="A132" s="1">
        <v>41705</v>
      </c>
      <c r="B132">
        <v>30.939</v>
      </c>
      <c r="D132" s="1">
        <v>41705</v>
      </c>
      <c r="E132">
        <v>87.05</v>
      </c>
      <c r="G132" s="1">
        <v>41705</v>
      </c>
      <c r="H132">
        <v>87.05</v>
      </c>
      <c r="J132" s="1">
        <v>41705</v>
      </c>
      <c r="K132">
        <v>6.2969999999999997</v>
      </c>
      <c r="M132" s="1">
        <v>41705</v>
      </c>
      <c r="N132">
        <v>175716</v>
      </c>
      <c r="P132" s="1">
        <v>41700</v>
      </c>
      <c r="Q132">
        <v>187393</v>
      </c>
      <c r="S132" s="1">
        <v>41700</v>
      </c>
      <c r="T132">
        <v>29371</v>
      </c>
      <c r="V132" s="1">
        <v>41705</v>
      </c>
      <c r="W132">
        <v>0.25</v>
      </c>
      <c r="Y132" s="1">
        <v>41705</v>
      </c>
      <c r="Z132">
        <v>0</v>
      </c>
    </row>
    <row r="133" spans="1:26" x14ac:dyDescent="0.3">
      <c r="A133" s="1">
        <v>41712</v>
      </c>
      <c r="B133">
        <v>23.495000000000001</v>
      </c>
      <c r="D133" s="1">
        <v>41712</v>
      </c>
      <c r="E133">
        <v>92.57</v>
      </c>
      <c r="G133" s="1">
        <v>41712</v>
      </c>
      <c r="H133">
        <v>92.57</v>
      </c>
      <c r="J133" s="1">
        <v>41712</v>
      </c>
      <c r="K133">
        <v>7.5220000000000002</v>
      </c>
      <c r="M133" s="1">
        <v>41712</v>
      </c>
      <c r="N133">
        <v>175716</v>
      </c>
      <c r="P133" s="1">
        <v>41707</v>
      </c>
      <c r="Q133">
        <v>187112</v>
      </c>
      <c r="S133" s="1">
        <v>41707</v>
      </c>
      <c r="T133">
        <v>30939</v>
      </c>
      <c r="V133" s="1">
        <v>41712</v>
      </c>
      <c r="W133">
        <v>0.25</v>
      </c>
      <c r="Y133" s="1">
        <v>41712</v>
      </c>
      <c r="Z133">
        <v>0</v>
      </c>
    </row>
    <row r="134" spans="1:26" x14ac:dyDescent="0.3">
      <c r="A134" s="1">
        <v>41719</v>
      </c>
      <c r="B134">
        <v>34.536000000000001</v>
      </c>
      <c r="D134" s="1">
        <v>41719</v>
      </c>
      <c r="E134">
        <v>96.91</v>
      </c>
      <c r="G134" s="1">
        <v>41719</v>
      </c>
      <c r="H134">
        <v>96.91</v>
      </c>
      <c r="J134" s="1">
        <v>41719</v>
      </c>
      <c r="K134">
        <v>7.5220000000000002</v>
      </c>
      <c r="M134" s="1">
        <v>41719</v>
      </c>
      <c r="N134">
        <v>175716</v>
      </c>
      <c r="P134" s="1">
        <v>41714</v>
      </c>
      <c r="Q134">
        <v>226755</v>
      </c>
      <c r="S134" s="1">
        <v>41714</v>
      </c>
      <c r="T134">
        <v>23495</v>
      </c>
      <c r="V134" s="1">
        <v>41719</v>
      </c>
      <c r="W134">
        <v>0.25</v>
      </c>
      <c r="Y134" s="1">
        <v>41719</v>
      </c>
      <c r="Z134">
        <v>0</v>
      </c>
    </row>
    <row r="135" spans="1:26" x14ac:dyDescent="0.3">
      <c r="A135" s="1">
        <v>41726</v>
      </c>
      <c r="B135">
        <v>28.256</v>
      </c>
      <c r="D135" s="1">
        <v>41726</v>
      </c>
      <c r="E135">
        <v>121.31</v>
      </c>
      <c r="G135" s="1">
        <v>41726</v>
      </c>
      <c r="H135">
        <v>121.31</v>
      </c>
      <c r="J135" s="1">
        <v>41726</v>
      </c>
      <c r="K135">
        <v>11.617000000000001</v>
      </c>
      <c r="M135" s="1">
        <v>41726</v>
      </c>
      <c r="N135">
        <v>175716</v>
      </c>
      <c r="P135" s="1">
        <v>41721</v>
      </c>
      <c r="Q135">
        <v>195201</v>
      </c>
      <c r="S135" s="1">
        <v>41721</v>
      </c>
      <c r="T135">
        <v>34536</v>
      </c>
      <c r="V135" s="1">
        <v>41726</v>
      </c>
      <c r="W135">
        <v>0.25</v>
      </c>
      <c r="Y135" s="1">
        <v>41726</v>
      </c>
      <c r="Z135">
        <v>0</v>
      </c>
    </row>
    <row r="136" spans="1:26" x14ac:dyDescent="0.3">
      <c r="A136" s="1">
        <v>41733</v>
      </c>
      <c r="B136">
        <v>25.722999999999999</v>
      </c>
      <c r="D136" s="1">
        <v>41733</v>
      </c>
      <c r="E136">
        <v>110.64</v>
      </c>
      <c r="G136" s="1">
        <v>41733</v>
      </c>
      <c r="H136">
        <v>110.64</v>
      </c>
      <c r="J136" s="1">
        <v>41733</v>
      </c>
      <c r="K136">
        <v>11.617000000000001</v>
      </c>
      <c r="M136" s="1">
        <v>41733</v>
      </c>
      <c r="N136">
        <v>172493</v>
      </c>
      <c r="P136" s="1">
        <v>41728</v>
      </c>
      <c r="Q136">
        <v>179162</v>
      </c>
      <c r="S136" s="1">
        <v>41728</v>
      </c>
      <c r="T136">
        <v>28256</v>
      </c>
      <c r="V136" s="1">
        <v>41733</v>
      </c>
      <c r="W136">
        <v>0.25</v>
      </c>
      <c r="Y136" s="1">
        <v>41733</v>
      </c>
      <c r="Z136">
        <v>0</v>
      </c>
    </row>
    <row r="137" spans="1:26" x14ac:dyDescent="0.3">
      <c r="A137" s="1">
        <v>41740</v>
      </c>
      <c r="B137">
        <v>21.154</v>
      </c>
      <c r="D137" s="1">
        <v>41740</v>
      </c>
      <c r="E137">
        <v>104.62</v>
      </c>
      <c r="G137" s="1">
        <v>41740</v>
      </c>
      <c r="H137">
        <v>104.62</v>
      </c>
      <c r="J137" s="1">
        <v>41740</v>
      </c>
      <c r="K137">
        <v>28.023</v>
      </c>
      <c r="M137" s="1">
        <v>41740</v>
      </c>
      <c r="N137">
        <v>172493</v>
      </c>
      <c r="P137" s="1">
        <v>41735</v>
      </c>
      <c r="Q137">
        <v>181138</v>
      </c>
      <c r="S137" s="1">
        <v>41735</v>
      </c>
      <c r="T137">
        <v>25723</v>
      </c>
      <c r="V137" s="1">
        <v>41740</v>
      </c>
      <c r="W137">
        <v>0.25</v>
      </c>
      <c r="Y137" s="1">
        <v>41740</v>
      </c>
      <c r="Z137">
        <v>0</v>
      </c>
    </row>
    <row r="138" spans="1:26" x14ac:dyDescent="0.3">
      <c r="A138" s="1">
        <v>41747</v>
      </c>
      <c r="B138">
        <v>30.056999999999999</v>
      </c>
      <c r="D138" s="1">
        <v>41747</v>
      </c>
      <c r="E138">
        <v>112.17</v>
      </c>
      <c r="G138" s="1">
        <v>41747</v>
      </c>
      <c r="H138">
        <v>112.17</v>
      </c>
      <c r="J138" s="1">
        <v>41747</v>
      </c>
      <c r="K138">
        <v>28.023</v>
      </c>
      <c r="M138" s="1">
        <v>41747</v>
      </c>
      <c r="N138">
        <v>172493</v>
      </c>
      <c r="P138" s="1">
        <v>41742</v>
      </c>
      <c r="Q138">
        <v>198232</v>
      </c>
      <c r="S138" s="1">
        <v>41742</v>
      </c>
      <c r="T138">
        <v>21154</v>
      </c>
      <c r="V138" s="1">
        <v>41747</v>
      </c>
      <c r="W138">
        <v>0.25</v>
      </c>
      <c r="Y138" s="1">
        <v>41747</v>
      </c>
      <c r="Z138">
        <v>0</v>
      </c>
    </row>
    <row r="139" spans="1:26" x14ac:dyDescent="0.3">
      <c r="A139" s="1">
        <v>41754</v>
      </c>
      <c r="B139">
        <v>23.974</v>
      </c>
      <c r="D139" s="1">
        <v>41754</v>
      </c>
      <c r="E139">
        <v>121.82</v>
      </c>
      <c r="G139" s="1">
        <v>41754</v>
      </c>
      <c r="H139">
        <v>121.82</v>
      </c>
      <c r="J139" s="1">
        <v>41754</v>
      </c>
      <c r="K139">
        <v>28.023</v>
      </c>
      <c r="M139" s="1">
        <v>41754</v>
      </c>
      <c r="N139">
        <v>172493</v>
      </c>
      <c r="P139" s="1">
        <v>41749</v>
      </c>
      <c r="Q139">
        <v>206261</v>
      </c>
      <c r="S139" s="1">
        <v>41749</v>
      </c>
      <c r="T139">
        <v>29130</v>
      </c>
      <c r="V139" s="1">
        <v>41754</v>
      </c>
      <c r="W139">
        <v>0.25</v>
      </c>
      <c r="Y139" s="1">
        <v>41754</v>
      </c>
      <c r="Z139">
        <v>0</v>
      </c>
    </row>
    <row r="140" spans="1:26" x14ac:dyDescent="0.3">
      <c r="A140" s="1">
        <v>41761</v>
      </c>
      <c r="B140">
        <v>39.078000000000003</v>
      </c>
      <c r="D140" s="1">
        <v>41761</v>
      </c>
      <c r="E140">
        <v>172.62</v>
      </c>
      <c r="G140" s="1">
        <v>41761</v>
      </c>
      <c r="H140">
        <v>172.62</v>
      </c>
      <c r="J140" s="1">
        <v>41761</v>
      </c>
      <c r="K140">
        <v>13.193</v>
      </c>
      <c r="M140" s="1">
        <v>41761</v>
      </c>
      <c r="N140">
        <v>167446</v>
      </c>
      <c r="P140" s="1">
        <v>41756</v>
      </c>
      <c r="Q140">
        <v>166145</v>
      </c>
      <c r="S140" s="1">
        <v>41756</v>
      </c>
      <c r="T140">
        <v>23974</v>
      </c>
      <c r="V140" s="1">
        <v>41761</v>
      </c>
      <c r="W140">
        <v>0.25</v>
      </c>
      <c r="Y140" s="1">
        <v>41761</v>
      </c>
      <c r="Z140">
        <v>0</v>
      </c>
    </row>
    <row r="141" spans="1:26" x14ac:dyDescent="0.3">
      <c r="A141" s="1">
        <v>41768</v>
      </c>
      <c r="B141">
        <v>33.844000000000001</v>
      </c>
      <c r="D141" s="1">
        <v>41768</v>
      </c>
      <c r="E141">
        <v>129.13999999999999</v>
      </c>
      <c r="G141" s="1">
        <v>41768</v>
      </c>
      <c r="H141">
        <v>129.13999999999999</v>
      </c>
      <c r="J141" s="1">
        <v>41768</v>
      </c>
      <c r="K141">
        <v>13.193</v>
      </c>
      <c r="M141" s="1">
        <v>41768</v>
      </c>
      <c r="N141">
        <v>167446</v>
      </c>
      <c r="P141" s="1">
        <v>41763</v>
      </c>
      <c r="Q141">
        <v>240192</v>
      </c>
      <c r="S141" s="1">
        <v>41763</v>
      </c>
      <c r="T141">
        <v>39078</v>
      </c>
      <c r="V141" s="1">
        <v>41768</v>
      </c>
      <c r="W141">
        <v>0.25</v>
      </c>
      <c r="Y141" s="1">
        <v>41768</v>
      </c>
      <c r="Z141">
        <v>0</v>
      </c>
    </row>
    <row r="142" spans="1:26" x14ac:dyDescent="0.3">
      <c r="A142" s="1">
        <v>41775</v>
      </c>
      <c r="B142">
        <v>17.481999999999999</v>
      </c>
      <c r="D142" s="1">
        <v>41775</v>
      </c>
      <c r="E142">
        <v>137.30000000000001</v>
      </c>
      <c r="G142" s="1">
        <v>41775</v>
      </c>
      <c r="H142">
        <v>137.30000000000001</v>
      </c>
      <c r="J142" s="1">
        <v>41775</v>
      </c>
      <c r="K142">
        <v>32.335000000000001</v>
      </c>
      <c r="M142" s="1">
        <v>41775</v>
      </c>
      <c r="N142">
        <v>167446</v>
      </c>
      <c r="P142" s="1">
        <v>41770</v>
      </c>
      <c r="Q142">
        <v>150019</v>
      </c>
      <c r="S142" s="1">
        <v>41770</v>
      </c>
      <c r="T142">
        <v>33844</v>
      </c>
      <c r="V142" s="1">
        <v>41775</v>
      </c>
      <c r="W142">
        <v>0.25</v>
      </c>
      <c r="Y142" s="1">
        <v>41775</v>
      </c>
      <c r="Z142">
        <v>0</v>
      </c>
    </row>
    <row r="143" spans="1:26" x14ac:dyDescent="0.3">
      <c r="A143" s="1">
        <v>41782</v>
      </c>
      <c r="B143">
        <v>23.774000000000001</v>
      </c>
      <c r="D143" s="1">
        <v>41782</v>
      </c>
      <c r="E143">
        <v>131.96</v>
      </c>
      <c r="G143" s="1">
        <v>41782</v>
      </c>
      <c r="H143">
        <v>131.96</v>
      </c>
      <c r="J143" s="1">
        <v>41782</v>
      </c>
      <c r="K143">
        <v>32.335000000000001</v>
      </c>
      <c r="M143" s="1">
        <v>41782</v>
      </c>
      <c r="N143">
        <v>164537</v>
      </c>
      <c r="P143" s="1">
        <v>41777</v>
      </c>
      <c r="Q143">
        <v>201415</v>
      </c>
      <c r="S143" s="1">
        <v>41777</v>
      </c>
      <c r="T143">
        <v>17482</v>
      </c>
      <c r="V143" s="1">
        <v>41782</v>
      </c>
      <c r="W143">
        <v>0.25</v>
      </c>
      <c r="Y143" s="1">
        <v>41782</v>
      </c>
      <c r="Z143">
        <v>0</v>
      </c>
    </row>
    <row r="144" spans="1:26" x14ac:dyDescent="0.3">
      <c r="A144" s="1">
        <v>41789</v>
      </c>
      <c r="B144">
        <v>39.909999999999997</v>
      </c>
      <c r="D144" s="1">
        <v>41789</v>
      </c>
      <c r="E144">
        <v>174</v>
      </c>
      <c r="G144" s="1">
        <v>41789</v>
      </c>
      <c r="H144">
        <v>174</v>
      </c>
      <c r="J144" s="1">
        <v>41789</v>
      </c>
      <c r="K144">
        <v>10.949</v>
      </c>
      <c r="M144" s="1">
        <v>41789</v>
      </c>
      <c r="N144">
        <v>164537</v>
      </c>
      <c r="P144" s="1">
        <v>41784</v>
      </c>
      <c r="Q144">
        <v>168545</v>
      </c>
      <c r="S144" s="1">
        <v>41784</v>
      </c>
      <c r="T144">
        <v>23774</v>
      </c>
      <c r="V144" s="1">
        <v>41789</v>
      </c>
      <c r="W144">
        <v>0.25</v>
      </c>
      <c r="Y144" s="1">
        <v>41789</v>
      </c>
      <c r="Z144">
        <v>0</v>
      </c>
    </row>
    <row r="145" spans="1:26" x14ac:dyDescent="0.3">
      <c r="A145" s="1">
        <v>41796</v>
      </c>
      <c r="B145">
        <v>37.311999999999998</v>
      </c>
      <c r="D145" s="1">
        <v>41796</v>
      </c>
      <c r="E145">
        <v>149.35</v>
      </c>
      <c r="G145" s="1">
        <v>41796</v>
      </c>
      <c r="H145">
        <v>149.35</v>
      </c>
      <c r="J145" s="1">
        <v>41796</v>
      </c>
      <c r="K145">
        <v>10.949</v>
      </c>
      <c r="M145" s="1">
        <v>41796</v>
      </c>
      <c r="N145">
        <v>162747</v>
      </c>
      <c r="P145" s="1">
        <v>41791</v>
      </c>
      <c r="Q145">
        <v>209392</v>
      </c>
      <c r="S145" s="1">
        <v>41791</v>
      </c>
      <c r="T145">
        <v>39910</v>
      </c>
      <c r="V145" s="1">
        <v>41796</v>
      </c>
      <c r="W145">
        <v>0.25</v>
      </c>
      <c r="Y145" s="1">
        <v>41796</v>
      </c>
      <c r="Z145">
        <v>-0.1</v>
      </c>
    </row>
    <row r="146" spans="1:26" x14ac:dyDescent="0.3">
      <c r="A146" s="1">
        <v>41803</v>
      </c>
      <c r="B146">
        <v>17.175000000000001</v>
      </c>
      <c r="D146" s="1">
        <v>41803</v>
      </c>
      <c r="E146">
        <v>136.77000000000001</v>
      </c>
      <c r="G146" s="1">
        <v>41803</v>
      </c>
      <c r="H146">
        <v>136.77000000000001</v>
      </c>
      <c r="J146" s="1">
        <v>41803</v>
      </c>
      <c r="K146">
        <v>9.9700000000000006</v>
      </c>
      <c r="M146" s="1">
        <v>41803</v>
      </c>
      <c r="N146">
        <v>162747</v>
      </c>
      <c r="P146" s="1">
        <v>41798</v>
      </c>
      <c r="Q146">
        <v>187123</v>
      </c>
      <c r="S146" s="1">
        <v>41798</v>
      </c>
      <c r="T146">
        <v>37312</v>
      </c>
      <c r="V146" s="1">
        <v>41803</v>
      </c>
      <c r="W146">
        <v>0.15</v>
      </c>
      <c r="Y146" s="1">
        <v>41803</v>
      </c>
      <c r="Z146">
        <v>-0.1</v>
      </c>
    </row>
    <row r="147" spans="1:26" x14ac:dyDescent="0.3">
      <c r="A147" s="1">
        <v>41810</v>
      </c>
      <c r="B147">
        <v>26.544</v>
      </c>
      <c r="D147" s="1">
        <v>41810</v>
      </c>
      <c r="E147">
        <v>97.89</v>
      </c>
      <c r="G147" s="1">
        <v>41810</v>
      </c>
      <c r="H147">
        <v>97.89</v>
      </c>
      <c r="J147" s="1">
        <v>41810</v>
      </c>
      <c r="K147">
        <v>9.9700000000000006</v>
      </c>
      <c r="M147" s="1">
        <v>41810</v>
      </c>
      <c r="N147">
        <v>160615</v>
      </c>
      <c r="P147" s="1">
        <v>41805</v>
      </c>
      <c r="Q147">
        <v>199831</v>
      </c>
      <c r="S147" s="1">
        <v>41805</v>
      </c>
      <c r="T147">
        <v>17175</v>
      </c>
      <c r="V147" s="1">
        <v>41810</v>
      </c>
      <c r="W147">
        <v>0.15</v>
      </c>
      <c r="Y147" s="1">
        <v>41810</v>
      </c>
      <c r="Z147">
        <v>-0.1</v>
      </c>
    </row>
    <row r="148" spans="1:26" x14ac:dyDescent="0.3">
      <c r="A148" s="1">
        <v>41817</v>
      </c>
      <c r="B148">
        <v>25.422999999999998</v>
      </c>
      <c r="D148" s="1">
        <v>41817</v>
      </c>
      <c r="E148">
        <v>115.04</v>
      </c>
      <c r="G148" s="1">
        <v>41817</v>
      </c>
      <c r="H148">
        <v>115.04</v>
      </c>
      <c r="J148" s="1">
        <v>41817</v>
      </c>
      <c r="K148">
        <v>10.385999999999999</v>
      </c>
      <c r="M148" s="1">
        <v>41817</v>
      </c>
      <c r="N148">
        <v>160615</v>
      </c>
      <c r="P148" s="1">
        <v>41812</v>
      </c>
      <c r="Q148">
        <v>211226</v>
      </c>
      <c r="S148" s="1">
        <v>41812</v>
      </c>
      <c r="T148">
        <v>26544</v>
      </c>
      <c r="V148" s="1">
        <v>41817</v>
      </c>
      <c r="W148">
        <v>0.15</v>
      </c>
      <c r="Y148" s="1">
        <v>41817</v>
      </c>
      <c r="Z148">
        <v>-0.1</v>
      </c>
    </row>
    <row r="149" spans="1:26" x14ac:dyDescent="0.3">
      <c r="A149" s="1">
        <v>41824</v>
      </c>
      <c r="B149">
        <v>27.274999999999999</v>
      </c>
      <c r="D149" s="1">
        <v>41824</v>
      </c>
      <c r="E149">
        <v>97.1</v>
      </c>
      <c r="G149" s="1">
        <v>41824</v>
      </c>
      <c r="H149">
        <v>97.1</v>
      </c>
      <c r="J149" s="1">
        <v>41824</v>
      </c>
      <c r="K149">
        <v>10.385999999999999</v>
      </c>
      <c r="M149" s="1">
        <v>41824</v>
      </c>
      <c r="N149">
        <v>156310</v>
      </c>
      <c r="P149" s="1">
        <v>41819</v>
      </c>
      <c r="Q149">
        <v>217727</v>
      </c>
      <c r="S149" s="1">
        <v>41819</v>
      </c>
      <c r="T149">
        <v>25423</v>
      </c>
      <c r="V149" s="1">
        <v>41824</v>
      </c>
      <c r="W149">
        <v>0.15</v>
      </c>
      <c r="Y149" s="1">
        <v>41824</v>
      </c>
      <c r="Z149">
        <v>-0.1</v>
      </c>
    </row>
    <row r="150" spans="1:26" x14ac:dyDescent="0.3">
      <c r="A150" s="1">
        <v>41831</v>
      </c>
      <c r="B150">
        <v>20.184000000000001</v>
      </c>
      <c r="D150" s="1">
        <v>41831</v>
      </c>
      <c r="E150">
        <v>94.15</v>
      </c>
      <c r="G150" s="1">
        <v>41831</v>
      </c>
      <c r="H150">
        <v>94.15</v>
      </c>
      <c r="J150" s="1">
        <v>41831</v>
      </c>
      <c r="K150">
        <v>10.385999999999999</v>
      </c>
      <c r="M150" s="1">
        <v>41831</v>
      </c>
      <c r="N150">
        <v>156310</v>
      </c>
      <c r="P150" s="1">
        <v>41826</v>
      </c>
      <c r="Q150">
        <v>214246</v>
      </c>
      <c r="S150" s="1">
        <v>41826</v>
      </c>
      <c r="T150">
        <v>27275</v>
      </c>
      <c r="V150" s="1">
        <v>41831</v>
      </c>
      <c r="W150">
        <v>0.15</v>
      </c>
      <c r="Y150" s="1">
        <v>41831</v>
      </c>
      <c r="Z150">
        <v>-0.1</v>
      </c>
    </row>
    <row r="151" spans="1:26" x14ac:dyDescent="0.3">
      <c r="A151" s="1">
        <v>41838</v>
      </c>
      <c r="B151">
        <v>22.718</v>
      </c>
      <c r="D151" s="1">
        <v>41838</v>
      </c>
      <c r="E151">
        <v>99.91</v>
      </c>
      <c r="G151" s="1">
        <v>41838</v>
      </c>
      <c r="H151">
        <v>99.91</v>
      </c>
      <c r="J151" s="1">
        <v>41838</v>
      </c>
      <c r="K151">
        <v>10.385999999999999</v>
      </c>
      <c r="M151" s="1">
        <v>41838</v>
      </c>
      <c r="N151">
        <v>156310</v>
      </c>
      <c r="P151" s="1">
        <v>41833</v>
      </c>
      <c r="Q151">
        <v>206155</v>
      </c>
      <c r="S151" s="1">
        <v>41833</v>
      </c>
      <c r="T151">
        <v>20184</v>
      </c>
      <c r="V151" s="1">
        <v>41838</v>
      </c>
      <c r="W151">
        <v>0.15</v>
      </c>
      <c r="Y151" s="1">
        <v>41838</v>
      </c>
      <c r="Z151">
        <v>-0.1</v>
      </c>
    </row>
    <row r="152" spans="1:26" x14ac:dyDescent="0.3">
      <c r="A152" s="1">
        <v>41845</v>
      </c>
      <c r="B152">
        <v>21.334</v>
      </c>
      <c r="D152" s="1">
        <v>41845</v>
      </c>
      <c r="E152">
        <v>97.89</v>
      </c>
      <c r="G152" s="1">
        <v>41845</v>
      </c>
      <c r="H152">
        <v>97.89</v>
      </c>
      <c r="J152" s="1">
        <v>41845</v>
      </c>
      <c r="K152">
        <v>10.385999999999999</v>
      </c>
      <c r="M152" s="1">
        <v>41845</v>
      </c>
      <c r="N152">
        <v>156310</v>
      </c>
      <c r="P152" s="1">
        <v>41840</v>
      </c>
      <c r="Q152">
        <v>211084</v>
      </c>
      <c r="S152" s="1">
        <v>41840</v>
      </c>
      <c r="T152">
        <v>22718</v>
      </c>
      <c r="V152" s="1">
        <v>41845</v>
      </c>
      <c r="W152">
        <v>0.15</v>
      </c>
      <c r="Y152" s="1">
        <v>41845</v>
      </c>
      <c r="Z152">
        <v>-0.1</v>
      </c>
    </row>
    <row r="153" spans="1:26" x14ac:dyDescent="0.3">
      <c r="A153" s="1">
        <v>41852</v>
      </c>
      <c r="B153">
        <v>44.118000000000002</v>
      </c>
      <c r="D153" s="1">
        <v>41852</v>
      </c>
      <c r="E153">
        <v>133.30000000000001</v>
      </c>
      <c r="G153" s="1">
        <v>41852</v>
      </c>
      <c r="H153">
        <v>133.30000000000001</v>
      </c>
      <c r="J153" s="1">
        <v>41852</v>
      </c>
      <c r="K153">
        <v>6.7859999999999996</v>
      </c>
      <c r="M153" s="1">
        <v>41852</v>
      </c>
      <c r="N153">
        <v>152294</v>
      </c>
      <c r="P153" s="1">
        <v>41847</v>
      </c>
      <c r="Q153">
        <v>196367</v>
      </c>
      <c r="S153" s="1">
        <v>41847</v>
      </c>
      <c r="T153">
        <v>21334</v>
      </c>
      <c r="V153" s="1">
        <v>41852</v>
      </c>
      <c r="W153">
        <v>0.15</v>
      </c>
      <c r="Y153" s="1">
        <v>41852</v>
      </c>
      <c r="Z153">
        <v>-0.1</v>
      </c>
    </row>
    <row r="154" spans="1:26" x14ac:dyDescent="0.3">
      <c r="A154" s="1">
        <v>41859</v>
      </c>
      <c r="B154">
        <v>21.146000000000001</v>
      </c>
      <c r="D154" s="1">
        <v>41859</v>
      </c>
      <c r="E154">
        <v>107.92</v>
      </c>
      <c r="G154" s="1">
        <v>41859</v>
      </c>
      <c r="H154">
        <v>107.92</v>
      </c>
      <c r="J154" s="1">
        <v>41859</v>
      </c>
      <c r="K154">
        <v>6.7859999999999996</v>
      </c>
      <c r="M154" s="1">
        <v>41859</v>
      </c>
      <c r="N154">
        <v>152294</v>
      </c>
      <c r="P154" s="1">
        <v>41854</v>
      </c>
      <c r="Q154">
        <v>219715</v>
      </c>
      <c r="S154" s="1">
        <v>41854</v>
      </c>
      <c r="T154">
        <v>44118</v>
      </c>
      <c r="V154" s="1">
        <v>41859</v>
      </c>
      <c r="W154">
        <v>0.15</v>
      </c>
      <c r="Y154" s="1">
        <v>41859</v>
      </c>
      <c r="Z154">
        <v>-0.1</v>
      </c>
    </row>
    <row r="155" spans="1:26" x14ac:dyDescent="0.3">
      <c r="A155" s="1">
        <v>41866</v>
      </c>
      <c r="B155">
        <v>19.849</v>
      </c>
      <c r="D155" s="1">
        <v>41866</v>
      </c>
      <c r="E155">
        <v>108.2</v>
      </c>
      <c r="G155" s="1">
        <v>41866</v>
      </c>
      <c r="H155">
        <v>108.2</v>
      </c>
      <c r="J155" s="1">
        <v>41866</v>
      </c>
      <c r="K155">
        <v>6.7859999999999996</v>
      </c>
      <c r="M155" s="1">
        <v>41866</v>
      </c>
      <c r="N155">
        <v>152294</v>
      </c>
      <c r="P155" s="1">
        <v>41861</v>
      </c>
      <c r="Q155">
        <v>214475</v>
      </c>
      <c r="S155" s="1">
        <v>41861</v>
      </c>
      <c r="T155">
        <v>21146</v>
      </c>
      <c r="V155" s="1">
        <v>41866</v>
      </c>
      <c r="W155">
        <v>0.15</v>
      </c>
      <c r="Y155" s="1">
        <v>41866</v>
      </c>
      <c r="Z155">
        <v>-0.1</v>
      </c>
    </row>
    <row r="156" spans="1:26" x14ac:dyDescent="0.3">
      <c r="A156" s="1">
        <v>41873</v>
      </c>
      <c r="B156">
        <v>25.626000000000001</v>
      </c>
      <c r="D156" s="1">
        <v>41873</v>
      </c>
      <c r="E156">
        <v>107.61</v>
      </c>
      <c r="G156" s="1">
        <v>41873</v>
      </c>
      <c r="H156">
        <v>107.61</v>
      </c>
      <c r="J156" s="1">
        <v>41873</v>
      </c>
      <c r="K156">
        <v>6.7859999999999996</v>
      </c>
      <c r="M156" s="1">
        <v>41873</v>
      </c>
      <c r="N156">
        <v>148728</v>
      </c>
      <c r="P156" s="1">
        <v>41868</v>
      </c>
      <c r="Q156">
        <v>221620</v>
      </c>
      <c r="S156" s="1">
        <v>41868</v>
      </c>
      <c r="T156">
        <v>19849</v>
      </c>
      <c r="V156" s="1">
        <v>41873</v>
      </c>
      <c r="W156">
        <v>0.15</v>
      </c>
      <c r="Y156" s="1">
        <v>41873</v>
      </c>
      <c r="Z156">
        <v>-0.1</v>
      </c>
    </row>
    <row r="157" spans="1:26" x14ac:dyDescent="0.3">
      <c r="A157" s="1">
        <v>41880</v>
      </c>
      <c r="B157">
        <v>30.864000000000001</v>
      </c>
      <c r="D157" s="1">
        <v>41880</v>
      </c>
      <c r="E157">
        <v>131.76</v>
      </c>
      <c r="G157" s="1">
        <v>41880</v>
      </c>
      <c r="H157">
        <v>131.76</v>
      </c>
      <c r="J157" s="1">
        <v>41880</v>
      </c>
      <c r="K157">
        <v>7.2439999999999998</v>
      </c>
      <c r="M157" s="1">
        <v>41880</v>
      </c>
      <c r="N157">
        <v>148728</v>
      </c>
      <c r="P157" s="1">
        <v>41875</v>
      </c>
      <c r="Q157">
        <v>205216</v>
      </c>
      <c r="S157" s="1">
        <v>41875</v>
      </c>
      <c r="T157">
        <v>25626</v>
      </c>
      <c r="V157" s="1">
        <v>41880</v>
      </c>
      <c r="W157">
        <v>0.15</v>
      </c>
      <c r="Y157" s="1">
        <v>41880</v>
      </c>
      <c r="Z157">
        <v>-0.1</v>
      </c>
    </row>
    <row r="158" spans="1:26" x14ac:dyDescent="0.3">
      <c r="A158" s="1">
        <v>41887</v>
      </c>
      <c r="B158">
        <v>26.65</v>
      </c>
      <c r="D158" s="1">
        <v>41887</v>
      </c>
      <c r="E158">
        <v>111.2</v>
      </c>
      <c r="G158" s="1">
        <v>41887</v>
      </c>
      <c r="H158">
        <v>111.2</v>
      </c>
      <c r="J158" s="1">
        <v>41887</v>
      </c>
      <c r="K158">
        <v>7.2439999999999998</v>
      </c>
      <c r="M158" s="1">
        <v>41887</v>
      </c>
      <c r="N158">
        <v>148728</v>
      </c>
      <c r="P158" s="1">
        <v>41882</v>
      </c>
      <c r="Q158">
        <v>222757</v>
      </c>
      <c r="S158" s="1">
        <v>41882</v>
      </c>
      <c r="T158">
        <v>30864</v>
      </c>
      <c r="V158" s="1">
        <v>41887</v>
      </c>
      <c r="W158">
        <v>0.15</v>
      </c>
      <c r="Y158" s="1">
        <v>41887</v>
      </c>
      <c r="Z158">
        <v>-0.2</v>
      </c>
    </row>
    <row r="159" spans="1:26" x14ac:dyDescent="0.3">
      <c r="A159" s="1">
        <v>41894</v>
      </c>
      <c r="B159">
        <v>21.088999999999999</v>
      </c>
      <c r="D159" s="1">
        <v>41894</v>
      </c>
      <c r="E159">
        <v>110.7</v>
      </c>
      <c r="G159" s="1">
        <v>41894</v>
      </c>
      <c r="H159">
        <v>110.7</v>
      </c>
      <c r="J159" s="1">
        <v>41894</v>
      </c>
      <c r="K159">
        <v>7.2439999999999998</v>
      </c>
      <c r="M159" s="1">
        <v>41894</v>
      </c>
      <c r="N159">
        <v>148728</v>
      </c>
      <c r="P159" s="1">
        <v>41889</v>
      </c>
      <c r="Q159">
        <v>193719</v>
      </c>
      <c r="S159" s="1">
        <v>41889</v>
      </c>
      <c r="T159">
        <v>26650</v>
      </c>
      <c r="V159" s="1">
        <v>41894</v>
      </c>
      <c r="W159">
        <v>0.05</v>
      </c>
      <c r="Y159" s="1">
        <v>41894</v>
      </c>
      <c r="Z159">
        <v>-0.2</v>
      </c>
    </row>
    <row r="160" spans="1:26" x14ac:dyDescent="0.3">
      <c r="A160" s="1">
        <v>41901</v>
      </c>
      <c r="B160">
        <v>23.077000000000002</v>
      </c>
      <c r="D160" s="1">
        <v>41901</v>
      </c>
      <c r="E160">
        <v>105.69</v>
      </c>
      <c r="G160" s="1">
        <v>41901</v>
      </c>
      <c r="H160">
        <v>105.69</v>
      </c>
      <c r="J160" s="1">
        <v>41901</v>
      </c>
      <c r="K160">
        <v>7.2439999999999998</v>
      </c>
      <c r="M160" s="1">
        <v>41901</v>
      </c>
      <c r="N160">
        <v>148728</v>
      </c>
      <c r="P160" s="1">
        <v>41896</v>
      </c>
      <c r="Q160">
        <v>179185</v>
      </c>
      <c r="S160" s="1">
        <v>41896</v>
      </c>
      <c r="T160">
        <v>21089</v>
      </c>
      <c r="V160" s="1">
        <v>41901</v>
      </c>
      <c r="W160">
        <v>0.05</v>
      </c>
      <c r="Y160" s="1">
        <v>41901</v>
      </c>
      <c r="Z160">
        <v>-0.2</v>
      </c>
    </row>
    <row r="161" spans="1:26" x14ac:dyDescent="0.3">
      <c r="A161" s="1">
        <v>41908</v>
      </c>
      <c r="B161">
        <v>24.704999999999998</v>
      </c>
      <c r="D161" s="1">
        <v>41908</v>
      </c>
      <c r="E161">
        <v>90.31</v>
      </c>
      <c r="G161" s="1">
        <v>41908</v>
      </c>
      <c r="H161">
        <v>90.31</v>
      </c>
      <c r="J161" s="1">
        <v>41908</v>
      </c>
      <c r="K161">
        <v>10.971</v>
      </c>
      <c r="M161" s="1">
        <v>41908</v>
      </c>
      <c r="N161">
        <v>148728</v>
      </c>
      <c r="P161" s="1">
        <v>41903</v>
      </c>
      <c r="Q161">
        <v>162433</v>
      </c>
      <c r="S161" s="1">
        <v>41903</v>
      </c>
      <c r="T161">
        <v>23077</v>
      </c>
      <c r="V161" s="1">
        <v>41908</v>
      </c>
      <c r="W161">
        <v>0.05</v>
      </c>
      <c r="Y161" s="1">
        <v>41908</v>
      </c>
      <c r="Z161">
        <v>-0.2</v>
      </c>
    </row>
    <row r="162" spans="1:26" x14ac:dyDescent="0.3">
      <c r="A162" s="1">
        <v>41915</v>
      </c>
      <c r="B162">
        <v>30.353000000000002</v>
      </c>
      <c r="D162" s="1">
        <v>41915</v>
      </c>
      <c r="E162">
        <v>89.07</v>
      </c>
      <c r="G162" s="1">
        <v>41915</v>
      </c>
      <c r="H162">
        <v>89.07</v>
      </c>
      <c r="J162" s="1">
        <v>41915</v>
      </c>
      <c r="K162">
        <v>10.971</v>
      </c>
      <c r="M162" s="1">
        <v>41915</v>
      </c>
      <c r="N162">
        <v>149148</v>
      </c>
      <c r="P162" s="1">
        <v>41910</v>
      </c>
      <c r="Q162">
        <v>209411</v>
      </c>
      <c r="S162" s="1">
        <v>41910</v>
      </c>
      <c r="T162">
        <v>24705</v>
      </c>
      <c r="V162" s="1">
        <v>41915</v>
      </c>
      <c r="W162">
        <v>0.05</v>
      </c>
      <c r="Y162" s="1">
        <v>41915</v>
      </c>
      <c r="Z162">
        <v>-0.2</v>
      </c>
    </row>
    <row r="163" spans="1:26" x14ac:dyDescent="0.3">
      <c r="A163" s="7">
        <v>41922</v>
      </c>
      <c r="B163">
        <v>23.105</v>
      </c>
      <c r="D163" s="7">
        <v>41922</v>
      </c>
      <c r="E163">
        <v>84.21</v>
      </c>
      <c r="G163" s="7">
        <v>41922</v>
      </c>
      <c r="H163">
        <v>84.21</v>
      </c>
      <c r="J163" s="7">
        <v>41922</v>
      </c>
      <c r="K163">
        <v>10.971</v>
      </c>
      <c r="M163" s="7">
        <v>41922</v>
      </c>
      <c r="N163">
        <v>149148</v>
      </c>
      <c r="P163" s="7">
        <v>41917</v>
      </c>
      <c r="Q163">
        <v>206777</v>
      </c>
      <c r="S163" s="7">
        <v>41917</v>
      </c>
      <c r="T163">
        <v>30353</v>
      </c>
      <c r="V163" s="7">
        <v>41922</v>
      </c>
      <c r="W163">
        <v>0.05</v>
      </c>
      <c r="Y163" s="7">
        <v>41922</v>
      </c>
      <c r="Z163">
        <v>-0.2</v>
      </c>
    </row>
    <row r="164" spans="1:26" x14ac:dyDescent="0.3">
      <c r="A164" s="7">
        <v>41929</v>
      </c>
      <c r="B164">
        <v>29.045000000000002</v>
      </c>
      <c r="D164" s="7">
        <v>41929</v>
      </c>
      <c r="E164">
        <v>82.52</v>
      </c>
      <c r="G164" s="7">
        <v>41929</v>
      </c>
      <c r="H164">
        <v>82.52</v>
      </c>
      <c r="J164" s="7">
        <v>41929</v>
      </c>
      <c r="K164">
        <v>10.971</v>
      </c>
      <c r="M164" s="7">
        <v>41929</v>
      </c>
      <c r="N164">
        <v>146363</v>
      </c>
      <c r="P164" s="7">
        <v>41924</v>
      </c>
      <c r="Q164">
        <v>204627</v>
      </c>
      <c r="S164" s="7">
        <v>41924</v>
      </c>
      <c r="T164">
        <v>23105</v>
      </c>
      <c r="V164" s="7">
        <v>41929</v>
      </c>
      <c r="W164">
        <v>0.05</v>
      </c>
      <c r="Y164" s="7">
        <v>41929</v>
      </c>
      <c r="Z164">
        <v>-0.2</v>
      </c>
    </row>
    <row r="165" spans="1:26" x14ac:dyDescent="0.3">
      <c r="A165" s="7">
        <v>41936</v>
      </c>
      <c r="B165">
        <v>27.126999999999999</v>
      </c>
      <c r="D165" s="7">
        <v>41936</v>
      </c>
      <c r="E165">
        <v>92.92</v>
      </c>
      <c r="G165" s="7">
        <v>41936</v>
      </c>
      <c r="H165">
        <v>92.92</v>
      </c>
      <c r="J165" s="7">
        <v>41936</v>
      </c>
      <c r="K165">
        <v>10.971</v>
      </c>
      <c r="M165" s="7">
        <v>41936</v>
      </c>
      <c r="N165">
        <v>146363</v>
      </c>
      <c r="P165" s="7">
        <v>41931</v>
      </c>
      <c r="Q165">
        <v>184784</v>
      </c>
      <c r="S165" s="7">
        <v>41931</v>
      </c>
      <c r="T165">
        <v>29045</v>
      </c>
      <c r="V165" s="7">
        <v>41936</v>
      </c>
      <c r="W165">
        <v>0.05</v>
      </c>
      <c r="Y165" s="7">
        <v>41936</v>
      </c>
      <c r="Z165">
        <v>-0.2</v>
      </c>
    </row>
    <row r="166" spans="1:26" x14ac:dyDescent="0.3">
      <c r="A166" s="7">
        <v>41943</v>
      </c>
      <c r="B166">
        <v>38.414999999999999</v>
      </c>
      <c r="D166" s="7">
        <v>41943</v>
      </c>
      <c r="E166">
        <v>118.15</v>
      </c>
      <c r="G166" s="7">
        <v>41943</v>
      </c>
      <c r="H166">
        <v>118.15</v>
      </c>
      <c r="J166" s="7">
        <v>41943</v>
      </c>
      <c r="K166">
        <v>10.161</v>
      </c>
      <c r="M166" s="7">
        <v>41943</v>
      </c>
      <c r="N166">
        <v>144583</v>
      </c>
      <c r="P166" s="7">
        <v>41938</v>
      </c>
      <c r="Q166">
        <v>170005</v>
      </c>
      <c r="S166" s="7">
        <v>41938</v>
      </c>
      <c r="T166">
        <v>27127</v>
      </c>
      <c r="V166" s="7">
        <v>41943</v>
      </c>
      <c r="W166">
        <v>0.05</v>
      </c>
      <c r="Y166" s="7">
        <v>41943</v>
      </c>
      <c r="Z166">
        <v>-0.2</v>
      </c>
    </row>
    <row r="167" spans="1:26" x14ac:dyDescent="0.3">
      <c r="A167" s="7">
        <v>41950</v>
      </c>
      <c r="B167">
        <v>42.031999999999996</v>
      </c>
      <c r="D167" s="7">
        <v>41950</v>
      </c>
      <c r="E167">
        <v>98.19</v>
      </c>
      <c r="G167" s="7">
        <v>41950</v>
      </c>
      <c r="H167">
        <v>98.19</v>
      </c>
      <c r="J167" s="7">
        <v>41950</v>
      </c>
      <c r="K167">
        <v>10.161</v>
      </c>
      <c r="M167" s="7">
        <v>41950</v>
      </c>
      <c r="N167">
        <v>144583</v>
      </c>
      <c r="P167" s="7">
        <v>41945</v>
      </c>
      <c r="Q167">
        <v>211585</v>
      </c>
      <c r="S167" s="7">
        <v>41945</v>
      </c>
      <c r="T167">
        <v>38415</v>
      </c>
      <c r="V167" s="7">
        <v>41950</v>
      </c>
      <c r="W167">
        <v>0.05</v>
      </c>
      <c r="Y167" s="7">
        <v>41950</v>
      </c>
      <c r="Z167">
        <v>-0.2</v>
      </c>
    </row>
    <row r="168" spans="1:26" x14ac:dyDescent="0.3">
      <c r="A168" s="7">
        <v>41957</v>
      </c>
      <c r="B168">
        <v>25.626999999999999</v>
      </c>
      <c r="D168" s="7">
        <v>41957</v>
      </c>
      <c r="E168">
        <v>98.42</v>
      </c>
      <c r="G168" s="7">
        <v>41957</v>
      </c>
      <c r="H168">
        <v>98.42</v>
      </c>
      <c r="J168" s="7">
        <v>41957</v>
      </c>
      <c r="K168">
        <v>10.161</v>
      </c>
      <c r="M168" s="7">
        <v>41957</v>
      </c>
      <c r="N168">
        <v>144583</v>
      </c>
      <c r="P168" s="7">
        <v>41952</v>
      </c>
      <c r="Q168">
        <v>183130</v>
      </c>
      <c r="S168" s="7">
        <v>41952</v>
      </c>
      <c r="T168">
        <v>42032</v>
      </c>
      <c r="V168" s="7">
        <v>41957</v>
      </c>
      <c r="W168">
        <v>0.05</v>
      </c>
      <c r="Y168" s="7">
        <v>41957</v>
      </c>
      <c r="Z168">
        <v>-0.2</v>
      </c>
    </row>
    <row r="169" spans="1:26" x14ac:dyDescent="0.3">
      <c r="A169" s="7">
        <v>41964</v>
      </c>
      <c r="B169">
        <v>22.023</v>
      </c>
      <c r="D169" s="7">
        <v>41964</v>
      </c>
      <c r="E169">
        <v>102.59</v>
      </c>
      <c r="G169" s="7">
        <v>41964</v>
      </c>
      <c r="H169">
        <v>102.59</v>
      </c>
      <c r="J169" s="7">
        <v>41964</v>
      </c>
      <c r="K169">
        <v>10.161</v>
      </c>
      <c r="M169" s="7">
        <v>41964</v>
      </c>
      <c r="N169">
        <v>143878</v>
      </c>
      <c r="P169" s="7">
        <v>41959</v>
      </c>
      <c r="Q169">
        <v>187042</v>
      </c>
      <c r="S169" s="7">
        <v>41959</v>
      </c>
      <c r="T169">
        <v>25627</v>
      </c>
      <c r="V169" s="7">
        <v>41964</v>
      </c>
      <c r="W169">
        <v>0.05</v>
      </c>
      <c r="Y169" s="7">
        <v>41964</v>
      </c>
      <c r="Z169">
        <v>-0.2</v>
      </c>
    </row>
    <row r="170" spans="1:26" x14ac:dyDescent="0.3">
      <c r="A170" s="8">
        <v>41971</v>
      </c>
      <c r="B170">
        <v>35.817</v>
      </c>
      <c r="D170" s="8">
        <v>41971</v>
      </c>
      <c r="E170">
        <v>114.3</v>
      </c>
      <c r="G170" s="8">
        <v>41971</v>
      </c>
      <c r="H170">
        <v>114.3</v>
      </c>
      <c r="J170" s="8">
        <v>41971</v>
      </c>
      <c r="K170">
        <v>18.347999999999999</v>
      </c>
      <c r="M170" s="8">
        <v>41971</v>
      </c>
      <c r="N170">
        <v>143878</v>
      </c>
      <c r="P170" s="8">
        <v>41966</v>
      </c>
      <c r="Q170">
        <v>175536</v>
      </c>
      <c r="S170" s="8">
        <v>41966</v>
      </c>
      <c r="T170">
        <v>22023</v>
      </c>
      <c r="V170" s="8">
        <v>41971</v>
      </c>
      <c r="W170">
        <v>0.05</v>
      </c>
      <c r="Y170" s="8">
        <v>41971</v>
      </c>
      <c r="Z170">
        <v>-0.2</v>
      </c>
    </row>
    <row r="171" spans="1:26" x14ac:dyDescent="0.3">
      <c r="A171" s="8">
        <v>41978</v>
      </c>
      <c r="B171">
        <v>28.015000000000001</v>
      </c>
      <c r="D171" s="8">
        <v>41978</v>
      </c>
      <c r="E171">
        <v>98.05</v>
      </c>
      <c r="G171" s="8">
        <v>41978</v>
      </c>
      <c r="H171">
        <v>98.05</v>
      </c>
      <c r="J171" s="8">
        <v>41978</v>
      </c>
      <c r="K171">
        <v>18.347999999999999</v>
      </c>
      <c r="M171" s="8">
        <v>41978</v>
      </c>
      <c r="N171">
        <v>143878</v>
      </c>
      <c r="P171" s="8">
        <v>41973</v>
      </c>
      <c r="Q171">
        <v>208255</v>
      </c>
      <c r="S171" s="8">
        <v>41973</v>
      </c>
      <c r="T171">
        <v>35817</v>
      </c>
      <c r="V171" s="8">
        <v>41978</v>
      </c>
      <c r="W171">
        <v>0.05</v>
      </c>
      <c r="Y171" s="8">
        <v>41978</v>
      </c>
      <c r="Z171">
        <v>-0.2</v>
      </c>
    </row>
    <row r="172" spans="1:26" x14ac:dyDescent="0.3">
      <c r="A172" s="8">
        <v>41985</v>
      </c>
      <c r="B172">
        <v>26.497</v>
      </c>
      <c r="D172" s="8">
        <v>41985</v>
      </c>
      <c r="E172">
        <v>105.22</v>
      </c>
      <c r="G172" s="8">
        <v>41985</v>
      </c>
      <c r="H172">
        <v>105.22</v>
      </c>
      <c r="J172" s="8">
        <v>41985</v>
      </c>
      <c r="K172">
        <v>18.347999999999999</v>
      </c>
      <c r="M172" s="8">
        <v>41985</v>
      </c>
      <c r="N172">
        <v>143878</v>
      </c>
      <c r="P172" s="8">
        <v>41980</v>
      </c>
      <c r="Q172">
        <v>177779</v>
      </c>
      <c r="S172" s="8">
        <v>41980</v>
      </c>
      <c r="T172">
        <v>28015</v>
      </c>
      <c r="V172" s="8">
        <v>41985</v>
      </c>
      <c r="W172">
        <v>0.05</v>
      </c>
      <c r="Y172" s="8">
        <v>41985</v>
      </c>
      <c r="Z172">
        <v>-0.2</v>
      </c>
    </row>
    <row r="173" spans="1:26" x14ac:dyDescent="0.3">
      <c r="A173" s="8">
        <v>41992</v>
      </c>
      <c r="B173">
        <v>38.924999999999997</v>
      </c>
      <c r="D173" s="8">
        <v>41992</v>
      </c>
      <c r="E173">
        <v>99.03</v>
      </c>
      <c r="G173" s="8">
        <v>41992</v>
      </c>
      <c r="H173">
        <v>99.03</v>
      </c>
      <c r="J173" s="8">
        <v>41992</v>
      </c>
      <c r="K173">
        <v>22.349</v>
      </c>
      <c r="M173" s="8">
        <v>41992</v>
      </c>
      <c r="N173">
        <v>143878</v>
      </c>
      <c r="P173" s="8">
        <v>41987</v>
      </c>
      <c r="Q173">
        <v>188684</v>
      </c>
      <c r="S173" s="8">
        <v>41987</v>
      </c>
      <c r="T173">
        <v>26497</v>
      </c>
      <c r="V173" s="8">
        <v>41992</v>
      </c>
      <c r="W173">
        <v>0.05</v>
      </c>
      <c r="Y173" s="8">
        <v>41992</v>
      </c>
      <c r="Z173">
        <v>-0.2</v>
      </c>
    </row>
    <row r="174" spans="1:26" x14ac:dyDescent="0.3">
      <c r="A174" s="8">
        <v>41999</v>
      </c>
      <c r="B174">
        <v>43.524999999999999</v>
      </c>
      <c r="D174" s="8">
        <v>41999</v>
      </c>
      <c r="E174">
        <v>119.16</v>
      </c>
      <c r="G174" s="8">
        <v>41999</v>
      </c>
      <c r="H174">
        <v>119.16</v>
      </c>
      <c r="J174" s="8">
        <v>41999</v>
      </c>
      <c r="K174">
        <v>22.349</v>
      </c>
      <c r="M174" s="8">
        <v>41999</v>
      </c>
      <c r="N174">
        <v>143878</v>
      </c>
      <c r="P174" s="8">
        <v>41994</v>
      </c>
      <c r="Q174">
        <v>245095</v>
      </c>
      <c r="S174" s="8">
        <v>41994</v>
      </c>
      <c r="T174">
        <v>38925</v>
      </c>
      <c r="V174" s="8">
        <v>41999</v>
      </c>
      <c r="W174">
        <v>0.05</v>
      </c>
      <c r="Y174" s="8">
        <v>41999</v>
      </c>
      <c r="Z174">
        <v>-0.2</v>
      </c>
    </row>
    <row r="175" spans="1:26" x14ac:dyDescent="0.3">
      <c r="A175" s="8">
        <v>42006</v>
      </c>
      <c r="B175">
        <v>61.68</v>
      </c>
      <c r="D175" s="8">
        <v>42006</v>
      </c>
      <c r="E175">
        <v>156.13</v>
      </c>
      <c r="G175" s="8">
        <v>42006</v>
      </c>
      <c r="H175">
        <v>156.13</v>
      </c>
      <c r="J175" s="8">
        <v>42006</v>
      </c>
      <c r="K175">
        <v>22.349</v>
      </c>
      <c r="M175" s="8">
        <v>42006</v>
      </c>
      <c r="N175">
        <v>144263</v>
      </c>
      <c r="P175" s="8">
        <v>42001</v>
      </c>
      <c r="Q175">
        <v>256439</v>
      </c>
      <c r="S175" s="8">
        <v>42001</v>
      </c>
      <c r="T175">
        <v>43525</v>
      </c>
      <c r="V175" s="8">
        <v>42006</v>
      </c>
      <c r="W175">
        <v>0.05</v>
      </c>
      <c r="Y175" s="8">
        <v>42006</v>
      </c>
      <c r="Z175">
        <v>-0.2</v>
      </c>
    </row>
    <row r="176" spans="1:26" x14ac:dyDescent="0.3">
      <c r="A176" s="8">
        <v>42013</v>
      </c>
      <c r="B176">
        <v>73.701999999999998</v>
      </c>
      <c r="D176" s="8">
        <v>42013</v>
      </c>
      <c r="E176">
        <v>112.33</v>
      </c>
      <c r="G176" s="8">
        <v>42013</v>
      </c>
      <c r="H176">
        <v>112.33</v>
      </c>
      <c r="J176" s="8">
        <v>42013</v>
      </c>
      <c r="K176">
        <v>22.349</v>
      </c>
      <c r="M176" s="8">
        <v>42013</v>
      </c>
      <c r="N176">
        <v>144263</v>
      </c>
      <c r="P176" s="8">
        <v>42008</v>
      </c>
      <c r="Q176">
        <v>302813</v>
      </c>
      <c r="S176" s="8">
        <v>42008</v>
      </c>
      <c r="T176">
        <v>61680</v>
      </c>
      <c r="V176" s="8">
        <v>42013</v>
      </c>
      <c r="W176">
        <v>0.05</v>
      </c>
      <c r="Y176" s="8">
        <v>42013</v>
      </c>
      <c r="Z176">
        <v>-0.2</v>
      </c>
    </row>
    <row r="177" spans="1:26" x14ac:dyDescent="0.3">
      <c r="A177" s="8">
        <v>42020</v>
      </c>
      <c r="B177">
        <v>65.570999999999998</v>
      </c>
      <c r="D177" s="8">
        <v>42020</v>
      </c>
      <c r="E177">
        <v>113.99</v>
      </c>
      <c r="G177" s="8">
        <v>42020</v>
      </c>
      <c r="H177">
        <v>113.99</v>
      </c>
      <c r="J177" s="8">
        <v>42020</v>
      </c>
      <c r="K177">
        <v>22.349</v>
      </c>
      <c r="M177" s="8">
        <v>42020</v>
      </c>
      <c r="N177">
        <v>144263</v>
      </c>
      <c r="P177" s="8">
        <v>42015</v>
      </c>
      <c r="Q177">
        <v>242351</v>
      </c>
      <c r="S177" s="8">
        <v>42015</v>
      </c>
      <c r="T177">
        <v>73702</v>
      </c>
      <c r="V177" s="8">
        <v>42020</v>
      </c>
      <c r="W177">
        <v>0.05</v>
      </c>
      <c r="Y177" s="8">
        <v>42020</v>
      </c>
      <c r="Z177">
        <v>-0.2</v>
      </c>
    </row>
    <row r="178" spans="1:26" x14ac:dyDescent="0.3">
      <c r="A178" s="8">
        <v>42027</v>
      </c>
      <c r="B178">
        <v>54.493000000000002</v>
      </c>
      <c r="D178" s="8">
        <v>42027</v>
      </c>
      <c r="E178">
        <v>125.26</v>
      </c>
      <c r="G178" s="8">
        <v>42027</v>
      </c>
      <c r="H178">
        <v>125.26</v>
      </c>
      <c r="J178" s="8">
        <v>42027</v>
      </c>
      <c r="K178">
        <v>22.349</v>
      </c>
      <c r="M178" s="8">
        <v>42027</v>
      </c>
      <c r="N178">
        <v>144263</v>
      </c>
      <c r="P178" s="8">
        <v>42022</v>
      </c>
      <c r="Q178">
        <v>223319</v>
      </c>
      <c r="S178" s="8">
        <v>42022</v>
      </c>
      <c r="T178">
        <v>65571</v>
      </c>
      <c r="V178" s="8">
        <v>42027</v>
      </c>
      <c r="W178">
        <v>0.05</v>
      </c>
      <c r="Y178" s="8">
        <v>42027</v>
      </c>
      <c r="Z178">
        <v>-0.2</v>
      </c>
    </row>
    <row r="179" spans="1:26" x14ac:dyDescent="0.3">
      <c r="A179" s="8">
        <v>42034</v>
      </c>
      <c r="B179">
        <v>36.557000000000002</v>
      </c>
      <c r="D179" s="8">
        <v>42034</v>
      </c>
      <c r="E179">
        <v>163.82</v>
      </c>
      <c r="G179" s="8">
        <v>42034</v>
      </c>
      <c r="H179">
        <v>163.82</v>
      </c>
      <c r="J179" s="8">
        <v>42034</v>
      </c>
      <c r="K179">
        <v>34.131999999999998</v>
      </c>
      <c r="M179" s="8">
        <v>42034</v>
      </c>
      <c r="N179">
        <v>144263</v>
      </c>
      <c r="P179" s="8">
        <v>42029</v>
      </c>
      <c r="Q179">
        <v>189258</v>
      </c>
      <c r="S179" s="8">
        <v>42029</v>
      </c>
      <c r="T179">
        <v>54493</v>
      </c>
      <c r="V179" s="8">
        <v>42034</v>
      </c>
      <c r="W179">
        <v>0.05</v>
      </c>
      <c r="Y179" s="8">
        <v>42034</v>
      </c>
      <c r="Z179">
        <v>-0.2</v>
      </c>
    </row>
    <row r="180" spans="1:26" x14ac:dyDescent="0.3">
      <c r="A180" s="8">
        <v>42041</v>
      </c>
      <c r="B180">
        <v>35.802</v>
      </c>
      <c r="D180" s="8">
        <v>42041</v>
      </c>
      <c r="E180">
        <v>151.77000000000001</v>
      </c>
      <c r="G180" s="8">
        <v>42041</v>
      </c>
      <c r="H180">
        <v>151.77000000000001</v>
      </c>
      <c r="J180" s="8">
        <v>42041</v>
      </c>
      <c r="K180">
        <v>34.131999999999998</v>
      </c>
      <c r="M180" s="8">
        <v>42041</v>
      </c>
      <c r="N180">
        <v>140945</v>
      </c>
      <c r="P180" s="8">
        <v>42036</v>
      </c>
      <c r="Q180">
        <v>227385</v>
      </c>
      <c r="S180" s="8">
        <v>42036</v>
      </c>
      <c r="T180">
        <v>36557</v>
      </c>
      <c r="V180" s="8">
        <v>42041</v>
      </c>
      <c r="W180">
        <v>0.05</v>
      </c>
      <c r="Y180" s="8">
        <v>42041</v>
      </c>
      <c r="Z180">
        <v>-0.2</v>
      </c>
    </row>
    <row r="181" spans="1:26" x14ac:dyDescent="0.3">
      <c r="A181" s="8">
        <v>42048</v>
      </c>
      <c r="B181">
        <v>45.427999999999997</v>
      </c>
      <c r="D181" s="8">
        <v>42048</v>
      </c>
      <c r="E181">
        <v>104.54</v>
      </c>
      <c r="G181" s="8">
        <v>42048</v>
      </c>
      <c r="H181">
        <v>104.54</v>
      </c>
      <c r="J181" s="8">
        <v>42048</v>
      </c>
      <c r="K181">
        <v>34.131999999999998</v>
      </c>
      <c r="M181" s="8">
        <v>42048</v>
      </c>
      <c r="N181">
        <v>140945</v>
      </c>
      <c r="P181" s="8">
        <v>42043</v>
      </c>
      <c r="Q181">
        <v>233704</v>
      </c>
      <c r="S181" s="8">
        <v>42043</v>
      </c>
      <c r="T181">
        <v>35802</v>
      </c>
      <c r="V181" s="8">
        <v>42048</v>
      </c>
      <c r="W181">
        <v>0.05</v>
      </c>
      <c r="Y181" s="8">
        <v>42048</v>
      </c>
      <c r="Z181">
        <v>-0.2</v>
      </c>
    </row>
    <row r="182" spans="1:26" x14ac:dyDescent="0.3">
      <c r="A182" s="8">
        <v>42055</v>
      </c>
      <c r="B182">
        <v>41.984000000000002</v>
      </c>
      <c r="D182" s="8">
        <v>42055</v>
      </c>
      <c r="E182">
        <v>122.11</v>
      </c>
      <c r="G182" s="8">
        <v>42055</v>
      </c>
      <c r="H182">
        <v>122.11</v>
      </c>
      <c r="J182" s="8">
        <v>42055</v>
      </c>
      <c r="K182">
        <v>34.131999999999998</v>
      </c>
      <c r="M182" s="8">
        <v>42055</v>
      </c>
      <c r="N182">
        <v>140945</v>
      </c>
      <c r="P182" s="8">
        <v>42050</v>
      </c>
      <c r="Q182">
        <v>226862</v>
      </c>
      <c r="S182" s="8">
        <v>42050</v>
      </c>
      <c r="T182">
        <v>45428</v>
      </c>
      <c r="V182" s="8">
        <v>42055</v>
      </c>
      <c r="W182">
        <v>0.05</v>
      </c>
      <c r="Y182" s="8">
        <v>42055</v>
      </c>
      <c r="Z182">
        <v>-0.2</v>
      </c>
    </row>
    <row r="183" spans="1:26" x14ac:dyDescent="0.3">
      <c r="A183" s="8">
        <v>42062</v>
      </c>
      <c r="B183">
        <v>37.067</v>
      </c>
      <c r="D183" s="8">
        <v>42062</v>
      </c>
      <c r="E183">
        <v>165.35</v>
      </c>
      <c r="G183" s="8">
        <v>42062</v>
      </c>
      <c r="H183">
        <v>165.35</v>
      </c>
      <c r="J183" s="8">
        <v>42062</v>
      </c>
      <c r="K183">
        <v>54.036999999999999</v>
      </c>
      <c r="M183" s="8">
        <v>42062</v>
      </c>
      <c r="N183">
        <v>140945</v>
      </c>
      <c r="P183" s="8">
        <v>42057</v>
      </c>
      <c r="Q183">
        <v>229346</v>
      </c>
      <c r="S183" s="8">
        <v>42057</v>
      </c>
      <c r="T183">
        <v>41984</v>
      </c>
      <c r="V183" s="8">
        <v>42062</v>
      </c>
      <c r="W183">
        <v>0.05</v>
      </c>
      <c r="Y183" s="8">
        <v>42062</v>
      </c>
      <c r="Z183">
        <v>-0.2</v>
      </c>
    </row>
    <row r="184" spans="1:26" x14ac:dyDescent="0.3">
      <c r="A184" s="8">
        <v>42069</v>
      </c>
      <c r="B184">
        <v>47.462000000000003</v>
      </c>
      <c r="D184" s="8">
        <v>42069</v>
      </c>
      <c r="E184">
        <v>147.85</v>
      </c>
      <c r="G184" s="8">
        <v>42069</v>
      </c>
      <c r="H184">
        <v>147.85</v>
      </c>
      <c r="J184" s="8">
        <v>42069</v>
      </c>
      <c r="K184">
        <v>54.036999999999999</v>
      </c>
      <c r="M184" s="8">
        <v>42069</v>
      </c>
      <c r="N184">
        <v>140945</v>
      </c>
      <c r="P184" s="8">
        <v>42064</v>
      </c>
      <c r="Q184">
        <v>234965</v>
      </c>
      <c r="S184" s="8">
        <v>42064</v>
      </c>
      <c r="T184">
        <v>37067</v>
      </c>
      <c r="V184" s="8">
        <v>42069</v>
      </c>
      <c r="W184">
        <v>0.05</v>
      </c>
      <c r="Y184" s="8">
        <v>42069</v>
      </c>
      <c r="Z184">
        <v>-0.2</v>
      </c>
    </row>
    <row r="185" spans="1:26" x14ac:dyDescent="0.3">
      <c r="A185" s="8">
        <v>42076</v>
      </c>
      <c r="B185">
        <v>45.237000000000002</v>
      </c>
      <c r="D185" s="8">
        <v>42076</v>
      </c>
      <c r="E185">
        <v>141.84</v>
      </c>
      <c r="G185" s="8">
        <v>42076</v>
      </c>
      <c r="H185">
        <v>141.84</v>
      </c>
      <c r="J185" s="8">
        <v>42076</v>
      </c>
      <c r="K185">
        <v>54.036999999999999</v>
      </c>
      <c r="M185" s="8">
        <v>42076</v>
      </c>
      <c r="N185">
        <v>140945</v>
      </c>
      <c r="P185" s="8">
        <v>42071</v>
      </c>
      <c r="Q185">
        <v>206561</v>
      </c>
      <c r="S185" s="8">
        <v>42071</v>
      </c>
      <c r="T185">
        <v>47462</v>
      </c>
      <c r="V185" s="8">
        <v>42076</v>
      </c>
      <c r="W185">
        <v>0.05</v>
      </c>
      <c r="Y185" s="8">
        <v>42076</v>
      </c>
      <c r="Z185">
        <v>-0.2</v>
      </c>
    </row>
    <row r="186" spans="1:26" x14ac:dyDescent="0.3">
      <c r="A186" s="8">
        <v>42083</v>
      </c>
      <c r="B186">
        <v>45.652999999999999</v>
      </c>
      <c r="D186" s="8">
        <v>42083</v>
      </c>
      <c r="E186">
        <v>142.4</v>
      </c>
      <c r="G186" s="8">
        <v>42083</v>
      </c>
      <c r="H186">
        <v>142.4</v>
      </c>
      <c r="J186" s="8">
        <v>42083</v>
      </c>
      <c r="K186">
        <v>54.036999999999999</v>
      </c>
      <c r="M186" s="8">
        <v>42083</v>
      </c>
      <c r="N186">
        <v>140945</v>
      </c>
      <c r="P186" s="8">
        <v>42078</v>
      </c>
      <c r="Q186">
        <v>222716</v>
      </c>
      <c r="S186" s="8">
        <v>42078</v>
      </c>
      <c r="T186">
        <v>45237</v>
      </c>
      <c r="V186" s="8">
        <v>42083</v>
      </c>
      <c r="W186">
        <v>0.05</v>
      </c>
      <c r="Y186" s="8">
        <v>42083</v>
      </c>
      <c r="Z186">
        <v>-0.2</v>
      </c>
    </row>
    <row r="187" spans="1:26" x14ac:dyDescent="0.3">
      <c r="A187" s="8">
        <v>42090</v>
      </c>
      <c r="B187">
        <v>63.622</v>
      </c>
      <c r="D187" s="8">
        <v>42090</v>
      </c>
      <c r="E187">
        <v>120.51</v>
      </c>
      <c r="G187" s="8">
        <v>42090</v>
      </c>
      <c r="H187">
        <v>120.51</v>
      </c>
      <c r="J187" s="8">
        <v>42090</v>
      </c>
      <c r="K187">
        <v>19.329999999999998</v>
      </c>
      <c r="M187" s="8">
        <v>42090</v>
      </c>
      <c r="N187">
        <v>140945</v>
      </c>
      <c r="P187" s="8">
        <v>42085</v>
      </c>
      <c r="Q187">
        <v>229582</v>
      </c>
      <c r="S187" s="8">
        <v>42085</v>
      </c>
      <c r="T187">
        <v>45653</v>
      </c>
      <c r="V187" s="8">
        <v>42090</v>
      </c>
      <c r="W187">
        <v>0.05</v>
      </c>
      <c r="Y187" s="8">
        <v>42090</v>
      </c>
      <c r="Z187">
        <v>-0.2</v>
      </c>
    </row>
    <row r="188" spans="1:26" x14ac:dyDescent="0.3">
      <c r="A188" s="8">
        <v>42097</v>
      </c>
      <c r="B188">
        <v>85.863</v>
      </c>
      <c r="D188" s="8">
        <v>42097</v>
      </c>
      <c r="E188">
        <v>103.59</v>
      </c>
      <c r="G188" s="8">
        <v>42097</v>
      </c>
      <c r="H188">
        <v>103.59</v>
      </c>
      <c r="J188" s="8">
        <v>42097</v>
      </c>
      <c r="K188">
        <v>19.329999999999998</v>
      </c>
      <c r="M188" s="8">
        <v>42097</v>
      </c>
      <c r="N188">
        <v>141322</v>
      </c>
      <c r="P188" s="8">
        <v>42092</v>
      </c>
      <c r="Q188">
        <v>293003</v>
      </c>
      <c r="S188" s="8">
        <v>42092</v>
      </c>
      <c r="T188">
        <v>63622</v>
      </c>
      <c r="V188" s="8">
        <v>42097</v>
      </c>
      <c r="W188">
        <v>0.05</v>
      </c>
      <c r="Y188" s="8">
        <v>42097</v>
      </c>
      <c r="Z188">
        <v>-0.2</v>
      </c>
    </row>
    <row r="189" spans="1:26" x14ac:dyDescent="0.3">
      <c r="A189" s="8">
        <v>42104</v>
      </c>
      <c r="B189">
        <v>87.962000000000003</v>
      </c>
      <c r="D189" s="8">
        <v>42104</v>
      </c>
      <c r="E189">
        <v>108.26</v>
      </c>
      <c r="G189" s="8">
        <v>42104</v>
      </c>
      <c r="H189">
        <v>108.26</v>
      </c>
      <c r="J189" s="8">
        <v>42104</v>
      </c>
      <c r="K189">
        <v>19.329999999999998</v>
      </c>
      <c r="M189" s="8">
        <v>42104</v>
      </c>
      <c r="N189">
        <v>141322</v>
      </c>
      <c r="P189" s="8">
        <v>42099</v>
      </c>
      <c r="Q189">
        <v>277878</v>
      </c>
      <c r="S189" s="8">
        <v>42099</v>
      </c>
      <c r="T189">
        <v>72555</v>
      </c>
      <c r="V189" s="8">
        <v>42104</v>
      </c>
      <c r="W189">
        <v>0.05</v>
      </c>
      <c r="Y189" s="8">
        <v>42104</v>
      </c>
      <c r="Z189">
        <v>-0.2</v>
      </c>
    </row>
    <row r="190" spans="1:26" x14ac:dyDescent="0.3">
      <c r="A190" s="8">
        <v>42111</v>
      </c>
      <c r="B190">
        <v>90.608000000000004</v>
      </c>
      <c r="D190" s="8">
        <v>42111</v>
      </c>
      <c r="E190">
        <v>96.56</v>
      </c>
      <c r="G190" s="8">
        <v>42111</v>
      </c>
      <c r="H190">
        <v>96.56</v>
      </c>
      <c r="J190" s="8">
        <v>42111</v>
      </c>
      <c r="K190">
        <v>19.329999999999998</v>
      </c>
      <c r="M190" s="8">
        <v>42111</v>
      </c>
      <c r="N190">
        <v>139417</v>
      </c>
      <c r="P190" s="8">
        <v>42106</v>
      </c>
      <c r="Q190">
        <v>276829</v>
      </c>
      <c r="S190" s="8">
        <v>42106</v>
      </c>
      <c r="T190">
        <v>87962</v>
      </c>
      <c r="V190" s="8">
        <v>42111</v>
      </c>
      <c r="W190">
        <v>0.05</v>
      </c>
      <c r="Y190" s="8">
        <v>42111</v>
      </c>
      <c r="Z190">
        <v>-0.2</v>
      </c>
    </row>
    <row r="191" spans="1:26" x14ac:dyDescent="0.3">
      <c r="A191" s="8">
        <v>42118</v>
      </c>
      <c r="B191">
        <v>86.168000000000006</v>
      </c>
      <c r="D191" s="8">
        <v>42118</v>
      </c>
      <c r="E191">
        <v>95.74</v>
      </c>
      <c r="G191" s="8">
        <v>42118</v>
      </c>
      <c r="H191">
        <v>95.74</v>
      </c>
      <c r="J191" s="8">
        <v>42118</v>
      </c>
      <c r="K191">
        <v>19.329999999999998</v>
      </c>
      <c r="M191" s="8">
        <v>42118</v>
      </c>
      <c r="N191">
        <v>139417</v>
      </c>
      <c r="P191" s="8">
        <v>42113</v>
      </c>
      <c r="Q191">
        <v>282638</v>
      </c>
      <c r="S191" s="8">
        <v>42113</v>
      </c>
      <c r="T191">
        <v>90608</v>
      </c>
      <c r="V191" s="8">
        <v>42118</v>
      </c>
      <c r="W191">
        <v>0.05</v>
      </c>
      <c r="Y191" s="8">
        <v>42118</v>
      </c>
      <c r="Z191">
        <v>-0.2</v>
      </c>
    </row>
    <row r="192" spans="1:26" x14ac:dyDescent="0.3">
      <c r="A192" s="8">
        <v>42125</v>
      </c>
      <c r="B192">
        <v>107.55500000000001</v>
      </c>
      <c r="D192" s="8">
        <v>42125</v>
      </c>
      <c r="E192">
        <v>108.48</v>
      </c>
      <c r="G192" s="8">
        <v>42125</v>
      </c>
      <c r="H192">
        <v>108.48</v>
      </c>
      <c r="J192" s="8">
        <v>42125</v>
      </c>
      <c r="K192">
        <v>25.321999999999999</v>
      </c>
      <c r="M192" s="8">
        <v>42125</v>
      </c>
      <c r="N192">
        <v>138098</v>
      </c>
      <c r="P192" s="8">
        <v>42120</v>
      </c>
      <c r="Q192">
        <v>269446</v>
      </c>
      <c r="S192" s="8">
        <v>42120</v>
      </c>
      <c r="T192">
        <v>86168</v>
      </c>
      <c r="V192" s="8">
        <v>42125</v>
      </c>
      <c r="W192">
        <v>0.05</v>
      </c>
      <c r="Y192" s="8">
        <v>42125</v>
      </c>
      <c r="Z192">
        <v>-0.2</v>
      </c>
    </row>
    <row r="193" spans="1:26" x14ac:dyDescent="0.3">
      <c r="A193" s="8">
        <v>42132</v>
      </c>
      <c r="B193">
        <v>108.48</v>
      </c>
      <c r="D193" s="8">
        <v>42132</v>
      </c>
      <c r="E193">
        <v>95.23</v>
      </c>
      <c r="G193" s="8">
        <v>42132</v>
      </c>
      <c r="H193">
        <v>95.23</v>
      </c>
      <c r="J193" s="8">
        <v>42132</v>
      </c>
      <c r="K193">
        <v>25.321999999999999</v>
      </c>
      <c r="M193" s="8">
        <v>42132</v>
      </c>
      <c r="N193">
        <v>138098</v>
      </c>
      <c r="P193" s="8">
        <v>42127</v>
      </c>
      <c r="Q193">
        <v>300236</v>
      </c>
      <c r="S193" s="8">
        <v>42127</v>
      </c>
      <c r="T193">
        <v>107555</v>
      </c>
      <c r="V193" s="8">
        <v>42132</v>
      </c>
      <c r="W193">
        <v>0.05</v>
      </c>
      <c r="Y193" s="8">
        <v>42132</v>
      </c>
      <c r="Z193">
        <v>-0.2</v>
      </c>
    </row>
    <row r="194" spans="1:26" x14ac:dyDescent="0.3">
      <c r="A194" s="8">
        <v>42139</v>
      </c>
      <c r="B194">
        <v>101.05</v>
      </c>
      <c r="D194" s="8">
        <v>42139</v>
      </c>
      <c r="E194">
        <v>90.62</v>
      </c>
      <c r="G194" s="8">
        <v>42139</v>
      </c>
      <c r="H194">
        <v>90.62</v>
      </c>
      <c r="J194" s="8">
        <v>42139</v>
      </c>
      <c r="K194">
        <v>25.321999999999999</v>
      </c>
      <c r="M194" s="8">
        <v>42139</v>
      </c>
      <c r="N194">
        <v>138098</v>
      </c>
      <c r="P194" s="8">
        <v>42134</v>
      </c>
      <c r="Q194">
        <v>299023</v>
      </c>
      <c r="S194" s="8">
        <v>42134</v>
      </c>
      <c r="T194">
        <v>108480</v>
      </c>
      <c r="V194" s="8">
        <v>42139</v>
      </c>
      <c r="W194">
        <v>0.05</v>
      </c>
      <c r="Y194" s="8">
        <v>42139</v>
      </c>
      <c r="Z194">
        <v>-0.2</v>
      </c>
    </row>
    <row r="195" spans="1:26" x14ac:dyDescent="0.3">
      <c r="A195" s="8">
        <v>42146</v>
      </c>
      <c r="B195">
        <v>92.983999999999995</v>
      </c>
      <c r="D195" s="8">
        <v>42146</v>
      </c>
      <c r="E195">
        <v>88.4</v>
      </c>
      <c r="G195" s="8">
        <v>42146</v>
      </c>
      <c r="H195">
        <v>88.4</v>
      </c>
      <c r="J195" s="8">
        <v>42146</v>
      </c>
      <c r="K195">
        <v>25.321999999999999</v>
      </c>
      <c r="M195" s="8">
        <v>42146</v>
      </c>
      <c r="N195">
        <v>138098</v>
      </c>
      <c r="P195" s="8">
        <v>42141</v>
      </c>
      <c r="Q195">
        <v>308216</v>
      </c>
      <c r="S195" s="8">
        <v>42141</v>
      </c>
      <c r="T195">
        <v>101050</v>
      </c>
      <c r="V195" s="8">
        <v>42146</v>
      </c>
      <c r="W195">
        <v>0.05</v>
      </c>
      <c r="Y195" s="8">
        <v>42146</v>
      </c>
      <c r="Z195">
        <v>-0.2</v>
      </c>
    </row>
    <row r="196" spans="1:26" x14ac:dyDescent="0.3">
      <c r="A196" s="8">
        <v>42153</v>
      </c>
      <c r="B196">
        <v>98.900999999999996</v>
      </c>
      <c r="D196" s="8">
        <v>42153</v>
      </c>
      <c r="E196">
        <v>100.1</v>
      </c>
      <c r="G196" s="8">
        <v>42153</v>
      </c>
      <c r="H196">
        <v>100.1</v>
      </c>
      <c r="J196" s="8">
        <v>42153</v>
      </c>
      <c r="K196">
        <v>40.424999999999997</v>
      </c>
      <c r="M196" s="8">
        <v>42153</v>
      </c>
      <c r="N196">
        <v>138098</v>
      </c>
      <c r="P196" s="8">
        <v>42148</v>
      </c>
      <c r="Q196">
        <v>303607</v>
      </c>
      <c r="S196" s="8">
        <v>42148</v>
      </c>
      <c r="T196">
        <v>92984</v>
      </c>
      <c r="V196" s="8">
        <v>42153</v>
      </c>
      <c r="W196">
        <v>0.05</v>
      </c>
      <c r="Y196" s="8">
        <v>42153</v>
      </c>
      <c r="Z196">
        <v>-0.2</v>
      </c>
    </row>
    <row r="197" spans="1:26" x14ac:dyDescent="0.3">
      <c r="A197" s="8">
        <v>42160</v>
      </c>
      <c r="B197">
        <v>102.065</v>
      </c>
      <c r="D197" s="8">
        <v>42160</v>
      </c>
      <c r="E197">
        <v>92.52</v>
      </c>
      <c r="G197" s="8">
        <v>42160</v>
      </c>
      <c r="H197">
        <v>92.52</v>
      </c>
      <c r="J197" s="8">
        <v>42160</v>
      </c>
      <c r="K197">
        <v>40.424999999999997</v>
      </c>
      <c r="M197" s="8">
        <v>42160</v>
      </c>
      <c r="N197">
        <v>138098</v>
      </c>
      <c r="P197" s="8">
        <v>42155</v>
      </c>
      <c r="Q197">
        <v>316216</v>
      </c>
      <c r="S197" s="8">
        <v>42155</v>
      </c>
      <c r="T197">
        <v>98901</v>
      </c>
      <c r="V197" s="8">
        <v>42160</v>
      </c>
      <c r="W197">
        <v>0.05</v>
      </c>
      <c r="Y197" s="8">
        <v>42160</v>
      </c>
      <c r="Z197">
        <v>-0.2</v>
      </c>
    </row>
    <row r="198" spans="1:26" x14ac:dyDescent="0.3">
      <c r="A198" s="8">
        <v>42167</v>
      </c>
      <c r="B198">
        <v>96.671999999999997</v>
      </c>
      <c r="D198" s="8">
        <v>42167</v>
      </c>
      <c r="E198">
        <v>90.39</v>
      </c>
      <c r="G198" s="8">
        <v>42167</v>
      </c>
      <c r="H198">
        <v>90.39</v>
      </c>
      <c r="J198" s="8">
        <v>42167</v>
      </c>
      <c r="K198">
        <v>40.424999999999997</v>
      </c>
      <c r="M198" s="8">
        <v>42167</v>
      </c>
      <c r="N198">
        <v>138098</v>
      </c>
      <c r="P198" s="8">
        <v>42162</v>
      </c>
      <c r="Q198">
        <v>322775</v>
      </c>
      <c r="S198" s="8">
        <v>42162</v>
      </c>
      <c r="T198">
        <v>102065</v>
      </c>
      <c r="V198" s="8">
        <v>42167</v>
      </c>
      <c r="W198">
        <v>0.05</v>
      </c>
      <c r="Y198" s="8">
        <v>42167</v>
      </c>
      <c r="Z198">
        <v>-0.2</v>
      </c>
    </row>
    <row r="199" spans="1:26" x14ac:dyDescent="0.3">
      <c r="A199" s="8">
        <v>42174</v>
      </c>
      <c r="B199">
        <v>81.405000000000001</v>
      </c>
      <c r="D199" s="8">
        <v>42174</v>
      </c>
      <c r="E199">
        <v>89.66</v>
      </c>
      <c r="G199" s="8">
        <v>42174</v>
      </c>
      <c r="H199">
        <v>89.66</v>
      </c>
      <c r="J199" s="8">
        <v>42174</v>
      </c>
      <c r="K199">
        <v>40.424999999999997</v>
      </c>
      <c r="M199" s="8">
        <v>42174</v>
      </c>
      <c r="N199">
        <v>134043</v>
      </c>
      <c r="P199" s="8">
        <v>42169</v>
      </c>
      <c r="Q199">
        <v>354080</v>
      </c>
      <c r="S199" s="8">
        <v>42169</v>
      </c>
      <c r="T199">
        <v>96672</v>
      </c>
      <c r="V199" s="8">
        <v>42174</v>
      </c>
      <c r="W199">
        <v>0.05</v>
      </c>
      <c r="Y199" s="8">
        <v>42174</v>
      </c>
      <c r="Z199">
        <v>-0.2</v>
      </c>
    </row>
    <row r="200" spans="1:26" x14ac:dyDescent="0.3">
      <c r="A200" s="8">
        <v>42181</v>
      </c>
      <c r="B200">
        <v>86.293000000000006</v>
      </c>
      <c r="D200" s="8">
        <v>42181</v>
      </c>
      <c r="E200">
        <v>88.23</v>
      </c>
      <c r="G200" s="8">
        <v>42181</v>
      </c>
      <c r="H200">
        <v>88.23</v>
      </c>
      <c r="J200" s="8">
        <v>42181</v>
      </c>
      <c r="K200">
        <v>17.268999999999998</v>
      </c>
      <c r="M200" s="8">
        <v>42181</v>
      </c>
      <c r="N200">
        <v>134043</v>
      </c>
      <c r="P200" s="8">
        <v>42176</v>
      </c>
      <c r="Q200">
        <v>339758</v>
      </c>
      <c r="S200" s="8">
        <v>42176</v>
      </c>
      <c r="T200">
        <v>81405</v>
      </c>
      <c r="V200" s="8">
        <v>42181</v>
      </c>
      <c r="W200">
        <v>0.05</v>
      </c>
      <c r="Y200" s="8">
        <v>42181</v>
      </c>
      <c r="Z200">
        <v>-0.2</v>
      </c>
    </row>
    <row r="201" spans="1:26" x14ac:dyDescent="0.3">
      <c r="A201" s="8">
        <v>42188</v>
      </c>
      <c r="B201">
        <v>112.492</v>
      </c>
      <c r="D201" s="8">
        <v>42188</v>
      </c>
      <c r="E201">
        <v>76.41</v>
      </c>
      <c r="G201" s="8">
        <v>42188</v>
      </c>
      <c r="H201">
        <v>76.41</v>
      </c>
      <c r="J201" s="8">
        <v>42188</v>
      </c>
      <c r="K201">
        <v>17.268999999999998</v>
      </c>
      <c r="M201" s="8">
        <v>42188</v>
      </c>
      <c r="N201">
        <v>134412</v>
      </c>
      <c r="P201" s="8">
        <v>42183</v>
      </c>
      <c r="Q201">
        <v>389322</v>
      </c>
      <c r="S201" s="8">
        <v>42183</v>
      </c>
      <c r="T201">
        <v>86293</v>
      </c>
      <c r="V201" s="8">
        <v>42188</v>
      </c>
      <c r="W201">
        <v>0.05</v>
      </c>
      <c r="Y201" s="8">
        <v>42188</v>
      </c>
      <c r="Z201">
        <v>-0.2</v>
      </c>
    </row>
    <row r="202" spans="1:26" x14ac:dyDescent="0.3">
      <c r="A202" s="8">
        <v>42195</v>
      </c>
      <c r="B202">
        <v>123.806</v>
      </c>
      <c r="D202" s="8">
        <v>42195</v>
      </c>
      <c r="E202">
        <v>74.459999999999994</v>
      </c>
      <c r="G202" s="8">
        <v>42195</v>
      </c>
      <c r="H202">
        <v>74.459999999999994</v>
      </c>
      <c r="J202" s="8">
        <v>42195</v>
      </c>
      <c r="K202">
        <v>17.268999999999998</v>
      </c>
      <c r="M202" s="8">
        <v>42195</v>
      </c>
      <c r="N202">
        <v>134412</v>
      </c>
      <c r="P202" s="8">
        <v>42190</v>
      </c>
      <c r="Q202">
        <v>392189</v>
      </c>
      <c r="S202" s="8">
        <v>42190</v>
      </c>
      <c r="T202">
        <v>112492</v>
      </c>
      <c r="V202" s="8">
        <v>42195</v>
      </c>
      <c r="W202">
        <v>0.05</v>
      </c>
      <c r="Y202" s="8">
        <v>42195</v>
      </c>
      <c r="Z202">
        <v>-0.2</v>
      </c>
    </row>
    <row r="203" spans="1:26" x14ac:dyDescent="0.3">
      <c r="A203" s="8">
        <v>42202</v>
      </c>
      <c r="B203">
        <v>118.58799999999999</v>
      </c>
      <c r="D203" s="8">
        <v>42202</v>
      </c>
      <c r="E203">
        <v>75.540000000000006</v>
      </c>
      <c r="G203" s="8">
        <v>42202</v>
      </c>
      <c r="H203">
        <v>75.540000000000006</v>
      </c>
      <c r="J203" s="8">
        <v>42202</v>
      </c>
      <c r="K203">
        <v>17.268999999999998</v>
      </c>
      <c r="M203" s="8">
        <v>42202</v>
      </c>
      <c r="N203">
        <v>134412</v>
      </c>
      <c r="P203" s="8">
        <v>42197</v>
      </c>
      <c r="Q203">
        <v>383404</v>
      </c>
      <c r="S203" s="8">
        <v>42197</v>
      </c>
      <c r="T203">
        <v>123806</v>
      </c>
      <c r="V203" s="8">
        <v>42202</v>
      </c>
      <c r="W203">
        <v>0.05</v>
      </c>
      <c r="Y203" s="8">
        <v>42202</v>
      </c>
      <c r="Z203">
        <v>-0.2</v>
      </c>
    </row>
    <row r="204" spans="1:26" x14ac:dyDescent="0.3">
      <c r="A204" s="8">
        <v>42209</v>
      </c>
      <c r="B204">
        <v>117.148</v>
      </c>
      <c r="D204" s="8">
        <v>42209</v>
      </c>
      <c r="E204">
        <v>75.150000000000006</v>
      </c>
      <c r="G204" s="8">
        <v>42209</v>
      </c>
      <c r="H204">
        <v>75.150000000000006</v>
      </c>
      <c r="J204" s="8">
        <v>42209</v>
      </c>
      <c r="K204">
        <v>17.268999999999998</v>
      </c>
      <c r="M204" s="8">
        <v>42209</v>
      </c>
      <c r="N204">
        <v>132316</v>
      </c>
      <c r="P204" s="8">
        <v>42204</v>
      </c>
      <c r="Q204">
        <v>414430</v>
      </c>
      <c r="S204" s="8">
        <v>42204</v>
      </c>
      <c r="T204">
        <v>118588</v>
      </c>
      <c r="V204" s="8">
        <v>42209</v>
      </c>
      <c r="W204">
        <v>0.05</v>
      </c>
      <c r="Y204" s="8">
        <v>42209</v>
      </c>
      <c r="Z204">
        <v>-0.2</v>
      </c>
    </row>
    <row r="205" spans="1:26" x14ac:dyDescent="0.3">
      <c r="A205" s="8">
        <v>42216</v>
      </c>
      <c r="B205">
        <v>136.98500000000001</v>
      </c>
      <c r="D205" s="8">
        <v>42216</v>
      </c>
      <c r="E205">
        <v>80.02</v>
      </c>
      <c r="G205" s="8">
        <v>42216</v>
      </c>
      <c r="H205">
        <v>80.02</v>
      </c>
      <c r="J205" s="8">
        <v>42216</v>
      </c>
      <c r="K205">
        <v>21.751999999999999</v>
      </c>
      <c r="M205" s="8">
        <v>42216</v>
      </c>
      <c r="N205">
        <v>132316</v>
      </c>
      <c r="P205" s="8">
        <v>42211</v>
      </c>
      <c r="Q205">
        <v>386528</v>
      </c>
      <c r="S205" s="8">
        <v>42211</v>
      </c>
      <c r="T205">
        <v>117148</v>
      </c>
      <c r="V205" s="8">
        <v>42216</v>
      </c>
      <c r="W205">
        <v>0.05</v>
      </c>
      <c r="Y205" s="8">
        <v>42216</v>
      </c>
      <c r="Z205">
        <v>-0.2</v>
      </c>
    </row>
    <row r="206" spans="1:26" x14ac:dyDescent="0.3">
      <c r="A206" s="8">
        <v>42223</v>
      </c>
      <c r="B206">
        <v>137.72499999999999</v>
      </c>
      <c r="D206" s="8">
        <v>42223</v>
      </c>
      <c r="E206">
        <v>71.010000000000005</v>
      </c>
      <c r="G206" s="8">
        <v>42223</v>
      </c>
      <c r="H206">
        <v>71.010000000000005</v>
      </c>
      <c r="J206" s="8">
        <v>42223</v>
      </c>
      <c r="K206">
        <v>21.751999999999999</v>
      </c>
      <c r="M206" s="8">
        <v>42223</v>
      </c>
      <c r="N206">
        <v>130600</v>
      </c>
      <c r="P206" s="8">
        <v>42218</v>
      </c>
      <c r="Q206">
        <v>412404</v>
      </c>
      <c r="S206" s="8">
        <v>42218</v>
      </c>
      <c r="T206">
        <v>136985</v>
      </c>
      <c r="V206" s="8">
        <v>42223</v>
      </c>
      <c r="W206">
        <v>0.05</v>
      </c>
      <c r="Y206" s="8">
        <v>42223</v>
      </c>
      <c r="Z206">
        <v>-0.2</v>
      </c>
    </row>
    <row r="207" spans="1:26" x14ac:dyDescent="0.3">
      <c r="A207" s="8">
        <v>42230</v>
      </c>
      <c r="B207">
        <v>154.226</v>
      </c>
      <c r="D207" s="8">
        <v>42230</v>
      </c>
      <c r="E207">
        <v>69.67</v>
      </c>
      <c r="G207" s="8">
        <v>42230</v>
      </c>
      <c r="H207">
        <v>69.67</v>
      </c>
      <c r="J207" s="8">
        <v>42230</v>
      </c>
      <c r="K207">
        <v>21.751999999999999</v>
      </c>
      <c r="M207" s="8">
        <v>42230</v>
      </c>
      <c r="N207">
        <v>130600</v>
      </c>
      <c r="P207" s="8">
        <v>42225</v>
      </c>
      <c r="Q207">
        <v>443901</v>
      </c>
      <c r="S207" s="8">
        <v>42225</v>
      </c>
      <c r="T207">
        <v>137725</v>
      </c>
      <c r="V207" s="8">
        <v>42230</v>
      </c>
      <c r="W207">
        <v>0.05</v>
      </c>
      <c r="Y207" s="8">
        <v>42230</v>
      </c>
      <c r="Z207">
        <v>-0.2</v>
      </c>
    </row>
    <row r="208" spans="1:26" x14ac:dyDescent="0.3">
      <c r="A208" s="8">
        <v>42237</v>
      </c>
      <c r="B208">
        <v>169.13900000000001</v>
      </c>
      <c r="D208" s="8">
        <v>42237</v>
      </c>
      <c r="E208">
        <v>69.56</v>
      </c>
      <c r="G208" s="8">
        <v>42237</v>
      </c>
      <c r="H208">
        <v>69.56</v>
      </c>
      <c r="J208" s="8">
        <v>42237</v>
      </c>
      <c r="K208">
        <v>21.751999999999999</v>
      </c>
      <c r="M208" s="8">
        <v>42237</v>
      </c>
      <c r="N208">
        <v>127580</v>
      </c>
      <c r="P208" s="8">
        <v>42232</v>
      </c>
      <c r="Q208">
        <v>423963</v>
      </c>
      <c r="S208" s="8">
        <v>42232</v>
      </c>
      <c r="T208">
        <v>154226</v>
      </c>
      <c r="V208" s="8">
        <v>42237</v>
      </c>
      <c r="W208">
        <v>0.05</v>
      </c>
      <c r="Y208" s="8">
        <v>42237</v>
      </c>
      <c r="Z208">
        <v>-0.2</v>
      </c>
    </row>
    <row r="209" spans="1:26" x14ac:dyDescent="0.3">
      <c r="A209" s="8">
        <v>42244</v>
      </c>
      <c r="B209">
        <v>154.386</v>
      </c>
      <c r="D209" s="8">
        <v>42244</v>
      </c>
      <c r="E209">
        <v>72.48</v>
      </c>
      <c r="G209" s="8">
        <v>42244</v>
      </c>
      <c r="H209">
        <v>72.48</v>
      </c>
      <c r="J209" s="8">
        <v>42244</v>
      </c>
      <c r="K209">
        <v>33.127000000000002</v>
      </c>
      <c r="M209" s="8">
        <v>42244</v>
      </c>
      <c r="N209">
        <v>127580</v>
      </c>
      <c r="P209" s="8">
        <v>42239</v>
      </c>
      <c r="Q209">
        <v>428592</v>
      </c>
      <c r="S209" s="8">
        <v>42239</v>
      </c>
      <c r="T209">
        <v>169139</v>
      </c>
      <c r="V209" s="8">
        <v>42244</v>
      </c>
      <c r="W209">
        <v>0.05</v>
      </c>
      <c r="Y209" s="8">
        <v>42244</v>
      </c>
      <c r="Z209">
        <v>-0.2</v>
      </c>
    </row>
    <row r="210" spans="1:26" x14ac:dyDescent="0.3">
      <c r="A210" s="8">
        <v>42251</v>
      </c>
      <c r="B210">
        <v>166.99700000000001</v>
      </c>
      <c r="D210" s="8">
        <v>42251</v>
      </c>
      <c r="E210">
        <v>71.040000000000006</v>
      </c>
      <c r="G210" s="8">
        <v>42251</v>
      </c>
      <c r="H210">
        <v>71.040000000000006</v>
      </c>
      <c r="J210" s="8">
        <v>42251</v>
      </c>
      <c r="K210">
        <v>33.127000000000002</v>
      </c>
      <c r="M210" s="8">
        <v>42251</v>
      </c>
      <c r="N210">
        <v>127580</v>
      </c>
      <c r="P210" s="8">
        <v>42246</v>
      </c>
      <c r="Q210">
        <v>438505</v>
      </c>
      <c r="S210" s="8">
        <v>42246</v>
      </c>
      <c r="T210">
        <v>154386</v>
      </c>
      <c r="V210" s="8">
        <v>42251</v>
      </c>
      <c r="W210">
        <v>0.05</v>
      </c>
      <c r="Y210" s="8">
        <v>42251</v>
      </c>
      <c r="Z210">
        <v>-0.2</v>
      </c>
    </row>
    <row r="211" spans="1:26" x14ac:dyDescent="0.3">
      <c r="A211" s="8">
        <v>42258</v>
      </c>
      <c r="B211">
        <v>159.91</v>
      </c>
      <c r="D211" s="8">
        <v>42258</v>
      </c>
      <c r="E211">
        <v>70.91</v>
      </c>
      <c r="G211" s="8">
        <v>42258</v>
      </c>
      <c r="H211">
        <v>70.91</v>
      </c>
      <c r="J211" s="8">
        <v>42258</v>
      </c>
      <c r="K211">
        <v>33.127000000000002</v>
      </c>
      <c r="M211" s="8">
        <v>42258</v>
      </c>
      <c r="N211">
        <v>127580</v>
      </c>
      <c r="P211" s="8">
        <v>42253</v>
      </c>
      <c r="Q211">
        <v>449680</v>
      </c>
      <c r="S211" s="8">
        <v>42253</v>
      </c>
      <c r="T211">
        <v>166997</v>
      </c>
      <c r="V211" s="8">
        <v>42258</v>
      </c>
      <c r="W211">
        <v>0.05</v>
      </c>
      <c r="Y211" s="8">
        <v>42258</v>
      </c>
      <c r="Z211">
        <v>-0.2</v>
      </c>
    </row>
    <row r="212" spans="1:26" x14ac:dyDescent="0.3">
      <c r="A212" s="8">
        <v>42265</v>
      </c>
      <c r="B212">
        <v>139.52500000000001</v>
      </c>
      <c r="D212" s="8">
        <v>42265</v>
      </c>
      <c r="E212">
        <v>70.66</v>
      </c>
      <c r="G212" s="8">
        <v>42265</v>
      </c>
      <c r="H212">
        <v>70.66</v>
      </c>
      <c r="J212" s="8">
        <v>42265</v>
      </c>
      <c r="K212">
        <v>33.127000000000002</v>
      </c>
      <c r="M212" s="8">
        <v>42265</v>
      </c>
      <c r="N212">
        <v>127580</v>
      </c>
      <c r="P212" s="8">
        <v>42260</v>
      </c>
      <c r="Q212">
        <v>466471</v>
      </c>
      <c r="S212" s="8">
        <v>42260</v>
      </c>
      <c r="T212">
        <v>159910</v>
      </c>
      <c r="V212" s="8">
        <v>42265</v>
      </c>
      <c r="W212">
        <v>0.05</v>
      </c>
      <c r="Y212" s="8">
        <v>42265</v>
      </c>
      <c r="Z212">
        <v>-0.2</v>
      </c>
    </row>
    <row r="213" spans="1:26" x14ac:dyDescent="0.3">
      <c r="A213" s="8">
        <v>42272</v>
      </c>
      <c r="B213">
        <v>122.988</v>
      </c>
      <c r="D213" s="8">
        <v>42272</v>
      </c>
      <c r="E213">
        <v>71.08</v>
      </c>
      <c r="G213" s="8">
        <v>42272</v>
      </c>
      <c r="H213">
        <v>71.08</v>
      </c>
      <c r="J213" s="8">
        <v>42272</v>
      </c>
      <c r="K213">
        <v>33.127000000000002</v>
      </c>
      <c r="M213" s="8">
        <v>42272</v>
      </c>
      <c r="N213">
        <v>127580</v>
      </c>
      <c r="P213" s="8">
        <v>42267</v>
      </c>
      <c r="Q213">
        <v>469353</v>
      </c>
      <c r="S213" s="8">
        <v>42267</v>
      </c>
      <c r="T213">
        <v>139525</v>
      </c>
      <c r="V213" s="8">
        <v>42272</v>
      </c>
      <c r="W213">
        <v>0.05</v>
      </c>
      <c r="Y213" s="8">
        <v>42272</v>
      </c>
      <c r="Z213">
        <v>-0.2</v>
      </c>
    </row>
    <row r="214" spans="1:26" x14ac:dyDescent="0.3">
      <c r="A214" s="8">
        <v>42279</v>
      </c>
      <c r="B214">
        <v>148.32599999999999</v>
      </c>
      <c r="D214" s="8">
        <v>42279</v>
      </c>
      <c r="E214">
        <v>72.55</v>
      </c>
      <c r="G214" s="8">
        <v>42279</v>
      </c>
      <c r="H214">
        <v>72.55</v>
      </c>
      <c r="J214" s="8">
        <v>42279</v>
      </c>
      <c r="K214">
        <v>11.842000000000001</v>
      </c>
      <c r="M214" s="8">
        <v>42279</v>
      </c>
      <c r="N214">
        <v>127907</v>
      </c>
      <c r="P214" s="8">
        <v>42274</v>
      </c>
      <c r="Q214">
        <v>457455</v>
      </c>
      <c r="S214" s="8">
        <v>42274</v>
      </c>
      <c r="T214">
        <v>122988</v>
      </c>
      <c r="V214" s="8">
        <v>42279</v>
      </c>
      <c r="W214">
        <v>0.05</v>
      </c>
      <c r="Y214" s="8">
        <v>42279</v>
      </c>
      <c r="Z214">
        <v>-0.2</v>
      </c>
    </row>
    <row r="215" spans="1:26" x14ac:dyDescent="0.3">
      <c r="A215" s="8">
        <v>42286</v>
      </c>
      <c r="B215">
        <v>171.80500000000001</v>
      </c>
      <c r="D215" s="8">
        <v>42286</v>
      </c>
      <c r="E215">
        <v>70.56</v>
      </c>
      <c r="G215" s="8">
        <v>42286</v>
      </c>
      <c r="H215">
        <v>70.56</v>
      </c>
      <c r="J215" s="8">
        <v>42286</v>
      </c>
      <c r="K215">
        <v>11.842000000000001</v>
      </c>
      <c r="M215" s="8">
        <v>42286</v>
      </c>
      <c r="N215">
        <v>127907</v>
      </c>
      <c r="P215" s="8">
        <v>42281</v>
      </c>
      <c r="Q215">
        <v>473285</v>
      </c>
      <c r="S215" s="8">
        <v>42281</v>
      </c>
      <c r="T215">
        <v>148326</v>
      </c>
      <c r="V215" s="8">
        <v>42286</v>
      </c>
      <c r="W215">
        <v>0.05</v>
      </c>
      <c r="Y215" s="8">
        <v>42286</v>
      </c>
      <c r="Z215">
        <v>-0.2</v>
      </c>
    </row>
    <row r="216" spans="1:26" x14ac:dyDescent="0.3">
      <c r="A216" s="8">
        <v>42293</v>
      </c>
      <c r="B216">
        <v>159.06200000000001</v>
      </c>
      <c r="D216" s="8">
        <v>42293</v>
      </c>
      <c r="E216">
        <v>69.52</v>
      </c>
      <c r="G216" s="8">
        <v>42293</v>
      </c>
      <c r="H216">
        <v>69.52</v>
      </c>
      <c r="J216" s="8">
        <v>42293</v>
      </c>
      <c r="K216">
        <v>11.842000000000001</v>
      </c>
      <c r="M216" s="8">
        <v>42293</v>
      </c>
      <c r="N216">
        <v>125450</v>
      </c>
      <c r="P216" s="8">
        <v>42288</v>
      </c>
      <c r="Q216">
        <v>472295</v>
      </c>
      <c r="S216" s="8">
        <v>42288</v>
      </c>
      <c r="T216">
        <v>171805</v>
      </c>
      <c r="V216" s="8">
        <v>42293</v>
      </c>
      <c r="W216">
        <v>0.05</v>
      </c>
      <c r="Y216" s="8">
        <v>42293</v>
      </c>
      <c r="Z216">
        <v>-0.2</v>
      </c>
    </row>
    <row r="217" spans="1:26" x14ac:dyDescent="0.3">
      <c r="A217" s="8">
        <v>42300</v>
      </c>
      <c r="B217">
        <v>169.39099999999999</v>
      </c>
      <c r="D217" s="8">
        <v>42300</v>
      </c>
      <c r="E217">
        <v>65.91</v>
      </c>
      <c r="G217" s="8">
        <v>42300</v>
      </c>
      <c r="H217">
        <v>65.91</v>
      </c>
      <c r="J217" s="8">
        <v>42300</v>
      </c>
      <c r="K217">
        <v>11.842000000000001</v>
      </c>
      <c r="M217" s="8">
        <v>42300</v>
      </c>
      <c r="N217">
        <v>125450</v>
      </c>
      <c r="P217" s="8">
        <v>42295</v>
      </c>
      <c r="Q217">
        <v>462900</v>
      </c>
      <c r="S217" s="8">
        <v>42295</v>
      </c>
      <c r="T217">
        <v>159062</v>
      </c>
      <c r="V217" s="8">
        <v>42300</v>
      </c>
      <c r="W217">
        <v>0.05</v>
      </c>
      <c r="Y217" s="8">
        <v>42300</v>
      </c>
      <c r="Z217">
        <v>-0.2</v>
      </c>
    </row>
    <row r="218" spans="1:26" x14ac:dyDescent="0.3">
      <c r="A218" s="8">
        <v>42307</v>
      </c>
      <c r="B218">
        <v>157.834</v>
      </c>
      <c r="D218" s="8">
        <v>42307</v>
      </c>
      <c r="E218">
        <v>68.45</v>
      </c>
      <c r="G218" s="8">
        <v>42307</v>
      </c>
      <c r="H218">
        <v>68.45</v>
      </c>
      <c r="J218" s="8">
        <v>42307</v>
      </c>
      <c r="K218">
        <v>18.125</v>
      </c>
      <c r="M218" s="8">
        <v>42307</v>
      </c>
      <c r="N218">
        <v>125455</v>
      </c>
      <c r="P218" s="8">
        <v>42302</v>
      </c>
      <c r="Q218">
        <v>444230</v>
      </c>
      <c r="S218" s="8">
        <v>42302</v>
      </c>
      <c r="T218">
        <v>169391</v>
      </c>
      <c r="V218" s="8">
        <v>42307</v>
      </c>
      <c r="W218">
        <v>0.05</v>
      </c>
      <c r="Y218" s="8">
        <v>42307</v>
      </c>
      <c r="Z218">
        <v>-0.2</v>
      </c>
    </row>
    <row r="219" spans="1:26" x14ac:dyDescent="0.3">
      <c r="A219" s="8">
        <v>42314</v>
      </c>
      <c r="B219">
        <v>186.983</v>
      </c>
      <c r="D219" s="8">
        <v>42314</v>
      </c>
      <c r="E219">
        <v>61.47</v>
      </c>
      <c r="G219" s="8">
        <v>42314</v>
      </c>
      <c r="H219">
        <v>61.47</v>
      </c>
      <c r="J219" s="8">
        <v>42314</v>
      </c>
      <c r="K219">
        <v>18.125</v>
      </c>
      <c r="M219" s="8">
        <v>42314</v>
      </c>
      <c r="N219">
        <v>123045</v>
      </c>
      <c r="P219" s="8">
        <v>42309</v>
      </c>
      <c r="Q219">
        <v>474465</v>
      </c>
      <c r="S219" s="8">
        <v>42309</v>
      </c>
      <c r="T219">
        <v>157834</v>
      </c>
      <c r="V219" s="8">
        <v>42314</v>
      </c>
      <c r="W219">
        <v>0.05</v>
      </c>
      <c r="Y219" s="8">
        <v>42314</v>
      </c>
      <c r="Z219">
        <v>-0.2</v>
      </c>
    </row>
    <row r="220" spans="1:26" x14ac:dyDescent="0.3">
      <c r="A220" s="8">
        <v>42321</v>
      </c>
      <c r="B220">
        <v>187.59899999999999</v>
      </c>
      <c r="D220" s="8">
        <v>42321</v>
      </c>
      <c r="E220">
        <v>62.53</v>
      </c>
      <c r="G220" s="8">
        <v>42321</v>
      </c>
      <c r="H220">
        <v>62.53</v>
      </c>
      <c r="J220" s="8">
        <v>42321</v>
      </c>
      <c r="K220">
        <v>18.125</v>
      </c>
      <c r="M220" s="8">
        <v>42321</v>
      </c>
      <c r="N220">
        <v>123045</v>
      </c>
      <c r="P220" s="8">
        <v>42316</v>
      </c>
      <c r="Q220">
        <v>491989</v>
      </c>
      <c r="S220" s="8">
        <v>42316</v>
      </c>
      <c r="T220">
        <v>186983</v>
      </c>
      <c r="V220" s="8">
        <v>42321</v>
      </c>
      <c r="W220">
        <v>0.05</v>
      </c>
      <c r="Y220" s="8">
        <v>42321</v>
      </c>
      <c r="Z220">
        <v>-0.2</v>
      </c>
    </row>
    <row r="221" spans="1:26" x14ac:dyDescent="0.3">
      <c r="A221" s="8">
        <v>42328</v>
      </c>
      <c r="B221">
        <v>170.21100000000001</v>
      </c>
      <c r="D221" s="8">
        <v>42328</v>
      </c>
      <c r="E221">
        <v>60.53</v>
      </c>
      <c r="G221" s="8">
        <v>42328</v>
      </c>
      <c r="H221">
        <v>60.53</v>
      </c>
      <c r="J221" s="8">
        <v>42328</v>
      </c>
      <c r="K221">
        <v>18.125</v>
      </c>
      <c r="M221" s="8">
        <v>42328</v>
      </c>
      <c r="N221">
        <v>123045</v>
      </c>
      <c r="P221" s="8">
        <v>42323</v>
      </c>
      <c r="Q221">
        <v>488184</v>
      </c>
      <c r="S221" s="8">
        <v>42323</v>
      </c>
      <c r="T221">
        <v>187599</v>
      </c>
      <c r="V221" s="8">
        <v>42328</v>
      </c>
      <c r="W221">
        <v>0.05</v>
      </c>
      <c r="Y221" s="8">
        <v>42328</v>
      </c>
      <c r="Z221">
        <v>-0.2</v>
      </c>
    </row>
    <row r="222" spans="1:26" x14ac:dyDescent="0.3">
      <c r="A222" s="8">
        <v>42335</v>
      </c>
      <c r="B222">
        <v>159.01900000000001</v>
      </c>
      <c r="D222" s="8">
        <v>42335</v>
      </c>
      <c r="E222">
        <v>73.77</v>
      </c>
      <c r="G222" s="8">
        <v>42335</v>
      </c>
      <c r="H222">
        <v>73.77</v>
      </c>
      <c r="J222" s="8">
        <v>42335</v>
      </c>
      <c r="K222">
        <v>21.777000000000001</v>
      </c>
      <c r="M222" s="8">
        <v>42335</v>
      </c>
      <c r="N222">
        <v>123045</v>
      </c>
      <c r="P222" s="8">
        <v>42330</v>
      </c>
      <c r="Q222">
        <v>474219</v>
      </c>
      <c r="S222" s="8">
        <v>42330</v>
      </c>
      <c r="T222">
        <v>170211</v>
      </c>
      <c r="V222" s="8">
        <v>42335</v>
      </c>
      <c r="W222">
        <v>0.05</v>
      </c>
      <c r="Y222" s="8">
        <v>42335</v>
      </c>
      <c r="Z222">
        <v>-0.2</v>
      </c>
    </row>
    <row r="223" spans="1:26" x14ac:dyDescent="0.3">
      <c r="A223" s="8">
        <v>42342</v>
      </c>
      <c r="B223">
        <v>177.33500000000001</v>
      </c>
      <c r="D223" s="8">
        <v>42342</v>
      </c>
      <c r="E223">
        <v>69.81</v>
      </c>
      <c r="G223" s="8">
        <v>42342</v>
      </c>
      <c r="H223">
        <v>69.81</v>
      </c>
      <c r="J223" s="8">
        <v>42342</v>
      </c>
      <c r="K223">
        <v>21.777000000000001</v>
      </c>
      <c r="M223" s="8">
        <v>42342</v>
      </c>
      <c r="N223">
        <v>123045</v>
      </c>
      <c r="P223" s="8">
        <v>42337</v>
      </c>
      <c r="Q223">
        <v>498902</v>
      </c>
      <c r="S223" s="8">
        <v>42337</v>
      </c>
      <c r="T223">
        <v>159019</v>
      </c>
      <c r="V223" s="8">
        <v>42342</v>
      </c>
      <c r="W223">
        <v>0.05</v>
      </c>
      <c r="Y223" s="8">
        <v>42342</v>
      </c>
      <c r="Z223">
        <v>-0.3</v>
      </c>
    </row>
    <row r="224" spans="1:26" x14ac:dyDescent="0.3">
      <c r="A224" s="8">
        <v>42349</v>
      </c>
      <c r="B224">
        <v>173.96600000000001</v>
      </c>
      <c r="D224" s="8">
        <v>42349</v>
      </c>
      <c r="E224">
        <v>69.09</v>
      </c>
      <c r="G224" s="8">
        <v>42349</v>
      </c>
      <c r="H224">
        <v>69.09</v>
      </c>
      <c r="J224" s="8">
        <v>42349</v>
      </c>
      <c r="K224">
        <v>21.777000000000001</v>
      </c>
      <c r="M224" s="8">
        <v>42349</v>
      </c>
      <c r="N224">
        <v>123045</v>
      </c>
      <c r="P224" s="8">
        <v>42344</v>
      </c>
      <c r="Q224">
        <v>520421</v>
      </c>
      <c r="S224" s="8">
        <v>42344</v>
      </c>
      <c r="T224">
        <v>177335</v>
      </c>
      <c r="V224" s="8">
        <v>42349</v>
      </c>
      <c r="W224">
        <v>0.05</v>
      </c>
      <c r="Y224" s="8">
        <v>42349</v>
      </c>
      <c r="Z224">
        <v>-0.3</v>
      </c>
    </row>
    <row r="225" spans="1:26" x14ac:dyDescent="0.3">
      <c r="A225" s="8">
        <v>42356</v>
      </c>
      <c r="B225">
        <v>188.82300000000001</v>
      </c>
      <c r="D225" s="8">
        <v>42356</v>
      </c>
      <c r="E225">
        <v>68.569999999999993</v>
      </c>
      <c r="G225" s="8">
        <v>42356</v>
      </c>
      <c r="H225">
        <v>68.569999999999993</v>
      </c>
      <c r="J225" s="8">
        <v>42356</v>
      </c>
      <c r="K225">
        <v>11.71</v>
      </c>
      <c r="M225" s="8">
        <v>42356</v>
      </c>
      <c r="N225">
        <v>122650</v>
      </c>
      <c r="P225" s="8">
        <v>42351</v>
      </c>
      <c r="Q225">
        <v>559160</v>
      </c>
      <c r="S225" s="8">
        <v>42351</v>
      </c>
      <c r="T225">
        <v>173966</v>
      </c>
      <c r="V225" s="8">
        <v>42356</v>
      </c>
      <c r="W225">
        <v>0.05</v>
      </c>
      <c r="Y225" s="8">
        <v>42356</v>
      </c>
      <c r="Z225">
        <v>-0.3</v>
      </c>
    </row>
    <row r="226" spans="1:26" x14ac:dyDescent="0.3">
      <c r="A226" s="8">
        <v>42363</v>
      </c>
      <c r="B226">
        <v>177.054</v>
      </c>
      <c r="D226" s="8">
        <v>42363</v>
      </c>
      <c r="E226">
        <v>72.91</v>
      </c>
      <c r="G226" s="8">
        <v>42363</v>
      </c>
      <c r="H226">
        <v>72.91</v>
      </c>
      <c r="J226" s="8">
        <v>42363</v>
      </c>
      <c r="K226">
        <v>11.71</v>
      </c>
      <c r="M226" s="8">
        <v>42363</v>
      </c>
      <c r="N226">
        <v>122650</v>
      </c>
      <c r="P226" s="8">
        <v>42358</v>
      </c>
      <c r="Q226">
        <v>550495</v>
      </c>
      <c r="S226" s="8">
        <v>42358</v>
      </c>
      <c r="T226">
        <v>188823</v>
      </c>
      <c r="V226" s="8">
        <v>42363</v>
      </c>
      <c r="W226">
        <v>0.05</v>
      </c>
      <c r="Y226" s="8">
        <v>42363</v>
      </c>
      <c r="Z226">
        <v>-0.3</v>
      </c>
    </row>
    <row r="227" spans="1:26" x14ac:dyDescent="0.3">
      <c r="A227" s="8">
        <v>42370</v>
      </c>
      <c r="B227">
        <v>212.41499999999999</v>
      </c>
      <c r="D227" s="8">
        <v>42370</v>
      </c>
      <c r="E227">
        <v>88.98</v>
      </c>
      <c r="G227" s="8">
        <v>42370</v>
      </c>
      <c r="H227">
        <v>88.98</v>
      </c>
      <c r="J227" s="8">
        <v>42370</v>
      </c>
      <c r="K227">
        <v>11.71</v>
      </c>
      <c r="M227" s="8">
        <v>42370</v>
      </c>
      <c r="N227">
        <v>122952</v>
      </c>
      <c r="P227" s="8">
        <v>42365</v>
      </c>
      <c r="Q227">
        <v>579859</v>
      </c>
      <c r="S227" s="8">
        <v>42365</v>
      </c>
      <c r="T227">
        <v>177054</v>
      </c>
      <c r="V227" s="8">
        <v>42370</v>
      </c>
      <c r="W227">
        <v>0.05</v>
      </c>
      <c r="Y227" s="8">
        <v>42370</v>
      </c>
      <c r="Z227">
        <v>-0.3</v>
      </c>
    </row>
    <row r="228" spans="1:26" x14ac:dyDescent="0.3">
      <c r="A228" s="8">
        <v>42377</v>
      </c>
      <c r="B228">
        <v>210.126</v>
      </c>
      <c r="D228" s="8">
        <v>42377</v>
      </c>
      <c r="E228">
        <v>70.63</v>
      </c>
      <c r="G228" s="8">
        <v>42377</v>
      </c>
      <c r="H228">
        <v>70.63</v>
      </c>
      <c r="J228" s="8">
        <v>42377</v>
      </c>
      <c r="K228">
        <v>11.71</v>
      </c>
      <c r="M228" s="8">
        <v>42377</v>
      </c>
      <c r="N228">
        <v>122952</v>
      </c>
      <c r="P228" s="8">
        <v>42372</v>
      </c>
      <c r="Q228">
        <v>555864</v>
      </c>
      <c r="S228" s="8">
        <v>42372</v>
      </c>
      <c r="T228">
        <v>212415</v>
      </c>
      <c r="V228" s="8">
        <v>42377</v>
      </c>
      <c r="W228">
        <v>0.05</v>
      </c>
      <c r="Y228" s="8">
        <v>42377</v>
      </c>
      <c r="Z228">
        <v>-0.3</v>
      </c>
    </row>
    <row r="229" spans="1:26" x14ac:dyDescent="0.3">
      <c r="A229" s="8">
        <v>42384</v>
      </c>
      <c r="B229">
        <v>215.96199999999999</v>
      </c>
      <c r="D229" s="8">
        <v>42384</v>
      </c>
      <c r="E229">
        <v>65.739999999999995</v>
      </c>
      <c r="G229" s="8">
        <v>42384</v>
      </c>
      <c r="H229">
        <v>65.739999999999995</v>
      </c>
      <c r="J229" s="8">
        <v>42384</v>
      </c>
      <c r="K229">
        <v>11.71</v>
      </c>
      <c r="M229" s="8">
        <v>42384</v>
      </c>
      <c r="N229">
        <v>122952</v>
      </c>
      <c r="P229" s="8">
        <v>42379</v>
      </c>
      <c r="Q229">
        <v>563436</v>
      </c>
      <c r="S229" s="8">
        <v>42379</v>
      </c>
      <c r="T229">
        <v>210126</v>
      </c>
      <c r="V229" s="8">
        <v>42384</v>
      </c>
      <c r="W229">
        <v>0.05</v>
      </c>
      <c r="Y229" s="8">
        <v>42384</v>
      </c>
      <c r="Z229">
        <v>-0.3</v>
      </c>
    </row>
    <row r="230" spans="1:26" x14ac:dyDescent="0.3">
      <c r="A230" s="8">
        <v>42391</v>
      </c>
      <c r="B230">
        <v>207.42</v>
      </c>
      <c r="D230" s="8">
        <v>42391</v>
      </c>
      <c r="E230">
        <v>65.2</v>
      </c>
      <c r="G230" s="8">
        <v>42391</v>
      </c>
      <c r="H230">
        <v>65.2</v>
      </c>
      <c r="J230" s="8">
        <v>42391</v>
      </c>
      <c r="K230">
        <v>11.71</v>
      </c>
      <c r="M230" s="8">
        <v>42391</v>
      </c>
      <c r="N230">
        <v>122952</v>
      </c>
      <c r="P230" s="8">
        <v>42386</v>
      </c>
      <c r="Q230">
        <v>547534</v>
      </c>
      <c r="S230" s="8">
        <v>42386</v>
      </c>
      <c r="T230">
        <v>215962</v>
      </c>
      <c r="V230" s="8">
        <v>42391</v>
      </c>
      <c r="W230">
        <v>0.05</v>
      </c>
      <c r="Y230" s="8">
        <v>42391</v>
      </c>
      <c r="Z230">
        <v>-0.3</v>
      </c>
    </row>
    <row r="231" spans="1:26" x14ac:dyDescent="0.3">
      <c r="A231" s="8">
        <v>42398</v>
      </c>
      <c r="B231">
        <v>221.82</v>
      </c>
      <c r="D231" s="8">
        <v>42398</v>
      </c>
      <c r="E231">
        <v>68.959999999999994</v>
      </c>
      <c r="G231" s="8">
        <v>42398</v>
      </c>
      <c r="H231">
        <v>68.959999999999994</v>
      </c>
      <c r="J231" s="8">
        <v>42398</v>
      </c>
      <c r="K231">
        <v>13.561999999999999</v>
      </c>
      <c r="M231" s="8">
        <v>42398</v>
      </c>
      <c r="N231">
        <v>122952</v>
      </c>
      <c r="P231" s="8">
        <v>42393</v>
      </c>
      <c r="Q231">
        <v>549568</v>
      </c>
      <c r="S231" s="8">
        <v>42393</v>
      </c>
      <c r="T231">
        <v>207420</v>
      </c>
      <c r="V231" s="8">
        <v>42398</v>
      </c>
      <c r="W231">
        <v>0.05</v>
      </c>
      <c r="Y231" s="8">
        <v>42398</v>
      </c>
      <c r="Z231">
        <v>-0.3</v>
      </c>
    </row>
    <row r="232" spans="1:26" x14ac:dyDescent="0.3">
      <c r="A232" s="8">
        <v>42405</v>
      </c>
      <c r="B232">
        <v>232.74</v>
      </c>
      <c r="D232" s="8">
        <v>42405</v>
      </c>
      <c r="E232">
        <v>61.23</v>
      </c>
      <c r="G232" s="8">
        <v>42405</v>
      </c>
      <c r="H232">
        <v>61.23</v>
      </c>
      <c r="J232" s="8">
        <v>42405</v>
      </c>
      <c r="K232">
        <v>13.561999999999999</v>
      </c>
      <c r="M232" s="8">
        <v>42405</v>
      </c>
      <c r="N232">
        <v>122022</v>
      </c>
      <c r="P232" s="8">
        <v>42400</v>
      </c>
      <c r="Q232">
        <v>556472</v>
      </c>
      <c r="S232" s="8">
        <v>42400</v>
      </c>
      <c r="T232">
        <v>221820</v>
      </c>
      <c r="V232" s="8">
        <v>42405</v>
      </c>
      <c r="W232">
        <v>0.05</v>
      </c>
      <c r="Y232" s="8">
        <v>42405</v>
      </c>
      <c r="Z232">
        <v>-0.3</v>
      </c>
    </row>
    <row r="233" spans="1:26" x14ac:dyDescent="0.3">
      <c r="A233" s="8">
        <v>42412</v>
      </c>
      <c r="B233">
        <v>219.673</v>
      </c>
      <c r="D233" s="8">
        <v>42412</v>
      </c>
      <c r="E233">
        <v>60.2</v>
      </c>
      <c r="G233" s="8">
        <v>42412</v>
      </c>
      <c r="H233">
        <v>60.2</v>
      </c>
      <c r="J233" s="8">
        <v>42412</v>
      </c>
      <c r="K233">
        <v>13.561999999999999</v>
      </c>
      <c r="M233" s="8">
        <v>42412</v>
      </c>
      <c r="N233">
        <v>122022</v>
      </c>
      <c r="P233" s="8">
        <v>42407</v>
      </c>
      <c r="Q233">
        <v>555172</v>
      </c>
      <c r="S233" s="8">
        <v>42407</v>
      </c>
      <c r="T233">
        <v>232740</v>
      </c>
      <c r="V233" s="8">
        <v>42412</v>
      </c>
      <c r="W233">
        <v>0.05</v>
      </c>
      <c r="Y233" s="8">
        <v>42412</v>
      </c>
      <c r="Z233">
        <v>-0.3</v>
      </c>
    </row>
    <row r="234" spans="1:26" x14ac:dyDescent="0.3">
      <c r="A234" s="8">
        <v>42419</v>
      </c>
      <c r="B234">
        <v>223.43199999999999</v>
      </c>
      <c r="D234" s="8">
        <v>42419</v>
      </c>
      <c r="E234">
        <v>61.8</v>
      </c>
      <c r="G234" s="8">
        <v>42419</v>
      </c>
      <c r="H234">
        <v>61.8</v>
      </c>
      <c r="J234" s="8">
        <v>42419</v>
      </c>
      <c r="K234">
        <v>13.561999999999999</v>
      </c>
      <c r="M234" s="8">
        <v>42419</v>
      </c>
      <c r="N234">
        <v>121310</v>
      </c>
      <c r="P234" s="8">
        <v>42414</v>
      </c>
      <c r="Q234">
        <v>562296</v>
      </c>
      <c r="S234" s="8">
        <v>42414</v>
      </c>
      <c r="T234">
        <v>219673</v>
      </c>
      <c r="V234" s="8">
        <v>42419</v>
      </c>
      <c r="W234">
        <v>0.05</v>
      </c>
      <c r="Y234" s="8">
        <v>42419</v>
      </c>
      <c r="Z234">
        <v>-0.3</v>
      </c>
    </row>
    <row r="235" spans="1:26" x14ac:dyDescent="0.3">
      <c r="A235" s="8">
        <v>42426</v>
      </c>
      <c r="B235">
        <v>222.375</v>
      </c>
      <c r="D235" s="8">
        <v>42426</v>
      </c>
      <c r="E235">
        <v>65.75</v>
      </c>
      <c r="G235" s="8">
        <v>42426</v>
      </c>
      <c r="H235">
        <v>65.75</v>
      </c>
      <c r="J235" s="8">
        <v>42426</v>
      </c>
      <c r="K235">
        <v>13.65</v>
      </c>
      <c r="M235" s="8">
        <v>42426</v>
      </c>
      <c r="N235">
        <v>121310</v>
      </c>
      <c r="P235" s="8">
        <v>42421</v>
      </c>
      <c r="Q235">
        <v>529353</v>
      </c>
      <c r="S235" s="8">
        <v>42421</v>
      </c>
      <c r="T235">
        <v>223432</v>
      </c>
      <c r="V235" s="8">
        <v>42426</v>
      </c>
      <c r="W235">
        <v>0.05</v>
      </c>
      <c r="Y235" s="8">
        <v>42426</v>
      </c>
      <c r="Z235">
        <v>-0.3</v>
      </c>
    </row>
    <row r="236" spans="1:26" x14ac:dyDescent="0.3">
      <c r="A236" s="8">
        <v>42433</v>
      </c>
      <c r="B236">
        <v>246.815</v>
      </c>
      <c r="D236" s="8">
        <v>42433</v>
      </c>
      <c r="E236">
        <v>61.29</v>
      </c>
      <c r="G236" s="8">
        <v>42433</v>
      </c>
      <c r="H236">
        <v>61.29</v>
      </c>
      <c r="J236" s="8">
        <v>42433</v>
      </c>
      <c r="K236">
        <v>13.65</v>
      </c>
      <c r="M236" s="8">
        <v>42433</v>
      </c>
      <c r="N236">
        <v>121310</v>
      </c>
      <c r="P236" s="8">
        <v>42428</v>
      </c>
      <c r="Q236">
        <v>563643</v>
      </c>
      <c r="S236" s="8">
        <v>42428</v>
      </c>
      <c r="T236">
        <v>222375</v>
      </c>
      <c r="V236" s="8">
        <v>42433</v>
      </c>
      <c r="W236">
        <v>0.05</v>
      </c>
      <c r="Y236" s="8">
        <v>42433</v>
      </c>
      <c r="Z236">
        <v>-0.3</v>
      </c>
    </row>
    <row r="237" spans="1:26" x14ac:dyDescent="0.3">
      <c r="A237" s="8">
        <v>42440</v>
      </c>
      <c r="B237">
        <v>262.20100000000002</v>
      </c>
      <c r="D237" s="8">
        <v>42440</v>
      </c>
      <c r="E237">
        <v>60.81</v>
      </c>
      <c r="G237" s="8">
        <v>42440</v>
      </c>
      <c r="H237">
        <v>60.81</v>
      </c>
      <c r="J237" s="8">
        <v>42440</v>
      </c>
      <c r="K237">
        <v>13.65</v>
      </c>
      <c r="M237" s="8">
        <v>42440</v>
      </c>
      <c r="N237">
        <v>121310</v>
      </c>
      <c r="P237" s="8">
        <v>42435</v>
      </c>
      <c r="Q237">
        <v>564344</v>
      </c>
      <c r="S237" s="8">
        <v>42435</v>
      </c>
      <c r="T237">
        <v>246815</v>
      </c>
      <c r="V237" s="8">
        <v>42440</v>
      </c>
      <c r="W237">
        <v>0.05</v>
      </c>
      <c r="Y237" s="8">
        <v>42440</v>
      </c>
      <c r="Z237">
        <v>-0.4</v>
      </c>
    </row>
    <row r="238" spans="1:26" x14ac:dyDescent="0.3">
      <c r="A238" s="8">
        <v>42447</v>
      </c>
      <c r="B238">
        <v>246.73400000000001</v>
      </c>
      <c r="D238" s="8">
        <v>42447</v>
      </c>
      <c r="E238">
        <v>59.67</v>
      </c>
      <c r="G238" s="8">
        <v>42447</v>
      </c>
      <c r="H238">
        <v>59.67</v>
      </c>
      <c r="J238" s="8">
        <v>42447</v>
      </c>
      <c r="K238">
        <v>13.65</v>
      </c>
      <c r="M238" s="8">
        <v>42447</v>
      </c>
      <c r="N238">
        <v>121310</v>
      </c>
      <c r="P238" s="8">
        <v>42442</v>
      </c>
      <c r="Q238">
        <v>556176</v>
      </c>
      <c r="S238" s="8">
        <v>42442</v>
      </c>
      <c r="T238">
        <v>262201</v>
      </c>
      <c r="V238" s="8">
        <v>42447</v>
      </c>
      <c r="W238">
        <v>0</v>
      </c>
      <c r="Y238" s="8">
        <v>42447</v>
      </c>
      <c r="Z238">
        <v>-0.4</v>
      </c>
    </row>
    <row r="239" spans="1:26" x14ac:dyDescent="0.3">
      <c r="A239" s="8">
        <v>42454</v>
      </c>
      <c r="B239">
        <v>225.14</v>
      </c>
      <c r="D239" s="8">
        <v>42454</v>
      </c>
      <c r="E239">
        <v>60.57</v>
      </c>
      <c r="G239" s="8">
        <v>42454</v>
      </c>
      <c r="H239">
        <v>60.57</v>
      </c>
      <c r="J239" s="8">
        <v>42454</v>
      </c>
      <c r="K239">
        <v>13.65</v>
      </c>
      <c r="M239" s="8">
        <v>42454</v>
      </c>
      <c r="N239">
        <v>121310</v>
      </c>
      <c r="P239" s="8">
        <v>42449</v>
      </c>
      <c r="Q239">
        <v>539194</v>
      </c>
      <c r="S239" s="8">
        <v>42449</v>
      </c>
      <c r="T239">
        <v>246734</v>
      </c>
      <c r="V239" s="8">
        <v>42454</v>
      </c>
      <c r="W239">
        <v>0</v>
      </c>
      <c r="Y239" s="8">
        <v>42454</v>
      </c>
      <c r="Z239">
        <v>-0.4</v>
      </c>
    </row>
    <row r="240" spans="1:26" x14ac:dyDescent="0.3">
      <c r="A240" s="8">
        <v>42461</v>
      </c>
      <c r="B240">
        <v>268.39600000000002</v>
      </c>
      <c r="D240" s="8">
        <v>42461</v>
      </c>
      <c r="E240">
        <v>62.32</v>
      </c>
      <c r="G240" s="8">
        <v>42461</v>
      </c>
      <c r="H240">
        <v>62.32</v>
      </c>
      <c r="J240" s="8">
        <v>42461</v>
      </c>
      <c r="K240">
        <v>10.254</v>
      </c>
      <c r="M240" s="8">
        <v>42461</v>
      </c>
      <c r="N240">
        <v>121603</v>
      </c>
      <c r="P240" s="8">
        <v>42456</v>
      </c>
      <c r="Q240">
        <v>543218</v>
      </c>
      <c r="S240" s="8">
        <v>42456</v>
      </c>
      <c r="T240">
        <v>225140</v>
      </c>
      <c r="V240" s="8">
        <v>42461</v>
      </c>
      <c r="W240">
        <v>0</v>
      </c>
      <c r="Y240" s="8">
        <v>42461</v>
      </c>
      <c r="Z240">
        <v>-0.4</v>
      </c>
    </row>
    <row r="241" spans="1:26" x14ac:dyDescent="0.3">
      <c r="A241" s="8">
        <v>42468</v>
      </c>
      <c r="B241">
        <v>289.96600000000001</v>
      </c>
      <c r="D241" s="8">
        <v>42468</v>
      </c>
      <c r="E241">
        <v>56.01</v>
      </c>
      <c r="G241" s="8">
        <v>42468</v>
      </c>
      <c r="H241">
        <v>56.01</v>
      </c>
      <c r="J241" s="8">
        <v>42468</v>
      </c>
      <c r="K241">
        <v>10.254</v>
      </c>
      <c r="M241" s="8">
        <v>42468</v>
      </c>
      <c r="N241">
        <v>121603</v>
      </c>
      <c r="P241" s="8">
        <v>42463</v>
      </c>
      <c r="Q241">
        <v>575572</v>
      </c>
      <c r="S241" s="8">
        <v>42463</v>
      </c>
      <c r="T241">
        <v>268396</v>
      </c>
      <c r="V241" s="8">
        <v>42468</v>
      </c>
      <c r="W241">
        <v>0</v>
      </c>
      <c r="Y241" s="8">
        <v>42468</v>
      </c>
      <c r="Z241">
        <v>-0.4</v>
      </c>
    </row>
    <row r="242" spans="1:26" x14ac:dyDescent="0.3">
      <c r="A242" s="8">
        <v>42475</v>
      </c>
      <c r="B242">
        <v>281.23500000000001</v>
      </c>
      <c r="D242" s="8">
        <v>42475</v>
      </c>
      <c r="E242">
        <v>55.71</v>
      </c>
      <c r="G242" s="8">
        <v>42475</v>
      </c>
      <c r="H242">
        <v>55.71</v>
      </c>
      <c r="J242" s="8">
        <v>42475</v>
      </c>
      <c r="K242">
        <v>10.254</v>
      </c>
      <c r="M242" s="8">
        <v>42475</v>
      </c>
      <c r="N242">
        <v>117055</v>
      </c>
      <c r="P242" s="8">
        <v>42470</v>
      </c>
      <c r="Q242">
        <v>593411</v>
      </c>
      <c r="S242" s="8">
        <v>42470</v>
      </c>
      <c r="T242">
        <v>289966</v>
      </c>
      <c r="V242" s="8">
        <v>42475</v>
      </c>
      <c r="W242">
        <v>0</v>
      </c>
      <c r="Y242" s="8">
        <v>42475</v>
      </c>
      <c r="Z242">
        <v>-0.4</v>
      </c>
    </row>
    <row r="243" spans="1:26" x14ac:dyDescent="0.3">
      <c r="A243" s="8">
        <v>42482</v>
      </c>
      <c r="B243">
        <v>274.86500000000001</v>
      </c>
      <c r="D243" s="8">
        <v>42482</v>
      </c>
      <c r="E243">
        <v>54.02</v>
      </c>
      <c r="G243" s="8">
        <v>42482</v>
      </c>
      <c r="H243">
        <v>54.02</v>
      </c>
      <c r="J243" s="8">
        <v>42482</v>
      </c>
      <c r="K243">
        <v>10.254</v>
      </c>
      <c r="M243" s="8">
        <v>42482</v>
      </c>
      <c r="N243">
        <v>114685</v>
      </c>
      <c r="P243" s="8">
        <v>42477</v>
      </c>
      <c r="Q243">
        <v>584318</v>
      </c>
      <c r="S243" s="8">
        <v>42477</v>
      </c>
      <c r="T243">
        <v>281235</v>
      </c>
      <c r="V243" s="8">
        <v>42482</v>
      </c>
      <c r="W243">
        <v>0</v>
      </c>
      <c r="Y243" s="8">
        <v>42482</v>
      </c>
      <c r="Z243">
        <v>-0.4</v>
      </c>
    </row>
    <row r="244" spans="1:26" x14ac:dyDescent="0.3">
      <c r="A244" s="8">
        <v>42489</v>
      </c>
      <c r="B244">
        <v>304.56200000000001</v>
      </c>
      <c r="D244" s="8">
        <v>42489</v>
      </c>
      <c r="E244">
        <v>56.26</v>
      </c>
      <c r="G244" s="8">
        <v>42489</v>
      </c>
      <c r="H244">
        <v>56.26</v>
      </c>
      <c r="J244" s="8">
        <v>42489</v>
      </c>
      <c r="K244">
        <v>9.3879999999999999</v>
      </c>
      <c r="M244" s="8">
        <v>42489</v>
      </c>
      <c r="N244">
        <v>114685</v>
      </c>
      <c r="P244" s="8">
        <v>42484</v>
      </c>
      <c r="Q244">
        <v>579040</v>
      </c>
      <c r="S244" s="8">
        <v>42484</v>
      </c>
      <c r="T244">
        <v>274865</v>
      </c>
      <c r="V244" s="8">
        <v>42489</v>
      </c>
      <c r="W244">
        <v>0</v>
      </c>
      <c r="Y244" s="8">
        <v>42489</v>
      </c>
      <c r="Z244">
        <v>-0.4</v>
      </c>
    </row>
    <row r="245" spans="1:26" x14ac:dyDescent="0.3">
      <c r="A245" s="8">
        <v>42496</v>
      </c>
      <c r="B245">
        <v>315.62099999999998</v>
      </c>
      <c r="D245" s="8">
        <v>42496</v>
      </c>
      <c r="E245">
        <v>53.55</v>
      </c>
      <c r="G245" s="8">
        <v>42496</v>
      </c>
      <c r="H245">
        <v>53.55</v>
      </c>
      <c r="J245" s="8">
        <v>42496</v>
      </c>
      <c r="K245">
        <v>9.3879999999999999</v>
      </c>
      <c r="M245" s="8">
        <v>42496</v>
      </c>
      <c r="N245">
        <v>110973</v>
      </c>
      <c r="P245" s="8">
        <v>42491</v>
      </c>
      <c r="Q245">
        <v>594548</v>
      </c>
      <c r="S245" s="8">
        <v>42491</v>
      </c>
      <c r="T245">
        <v>304562</v>
      </c>
      <c r="V245" s="8">
        <v>42496</v>
      </c>
      <c r="W245">
        <v>0</v>
      </c>
      <c r="Y245" s="8">
        <v>42496</v>
      </c>
      <c r="Z245">
        <v>-0.4</v>
      </c>
    </row>
    <row r="246" spans="1:26" x14ac:dyDescent="0.3">
      <c r="A246" s="8">
        <v>42503</v>
      </c>
      <c r="B246">
        <v>309.15899999999999</v>
      </c>
      <c r="D246" s="8">
        <v>42503</v>
      </c>
      <c r="E246">
        <v>51.44</v>
      </c>
      <c r="G246" s="8">
        <v>42503</v>
      </c>
      <c r="H246">
        <v>51.44</v>
      </c>
      <c r="J246" s="8">
        <v>42503</v>
      </c>
      <c r="K246">
        <v>9.3879999999999999</v>
      </c>
      <c r="M246" s="8">
        <v>42503</v>
      </c>
      <c r="N246">
        <v>110973</v>
      </c>
      <c r="P246" s="8">
        <v>42498</v>
      </c>
      <c r="Q246">
        <v>633412</v>
      </c>
      <c r="S246" s="8">
        <v>42498</v>
      </c>
      <c r="T246">
        <v>315621</v>
      </c>
      <c r="V246" s="8">
        <v>42503</v>
      </c>
      <c r="W246">
        <v>0</v>
      </c>
      <c r="Y246" s="8">
        <v>42503</v>
      </c>
      <c r="Z246">
        <v>-0.4</v>
      </c>
    </row>
    <row r="247" spans="1:26" x14ac:dyDescent="0.3">
      <c r="A247" s="8">
        <v>42510</v>
      </c>
      <c r="B247">
        <v>307.601</v>
      </c>
      <c r="D247" s="8">
        <v>42510</v>
      </c>
      <c r="E247">
        <v>49.95</v>
      </c>
      <c r="G247" s="8">
        <v>42510</v>
      </c>
      <c r="H247">
        <v>49.95</v>
      </c>
      <c r="J247" s="8">
        <v>42510</v>
      </c>
      <c r="K247">
        <v>9.3879999999999999</v>
      </c>
      <c r="M247" s="8">
        <v>42510</v>
      </c>
      <c r="N247">
        <v>110973</v>
      </c>
      <c r="P247" s="8">
        <v>42505</v>
      </c>
      <c r="Q247">
        <v>635407</v>
      </c>
      <c r="S247" s="8">
        <v>42505</v>
      </c>
      <c r="T247">
        <v>309159</v>
      </c>
      <c r="V247" s="8">
        <v>42510</v>
      </c>
      <c r="W247">
        <v>0</v>
      </c>
      <c r="Y247" s="8">
        <v>42510</v>
      </c>
      <c r="Z247">
        <v>-0.4</v>
      </c>
    </row>
    <row r="248" spans="1:26" x14ac:dyDescent="0.3">
      <c r="A248" s="8">
        <v>42517</v>
      </c>
      <c r="B248">
        <v>308.80900000000003</v>
      </c>
      <c r="D248" s="8">
        <v>42517</v>
      </c>
      <c r="E248">
        <v>60.2</v>
      </c>
      <c r="G248" s="8">
        <v>42517</v>
      </c>
      <c r="H248">
        <v>60.2</v>
      </c>
      <c r="J248" s="8">
        <v>42517</v>
      </c>
      <c r="K248">
        <v>6.27</v>
      </c>
      <c r="M248" s="8">
        <v>42517</v>
      </c>
      <c r="N248">
        <v>110973</v>
      </c>
      <c r="P248" s="8">
        <v>42512</v>
      </c>
      <c r="Q248">
        <v>604106</v>
      </c>
      <c r="S248" s="8">
        <v>42512</v>
      </c>
      <c r="T248">
        <v>307601</v>
      </c>
      <c r="V248" s="8">
        <v>42517</v>
      </c>
      <c r="W248">
        <v>0</v>
      </c>
      <c r="Y248" s="8">
        <v>42517</v>
      </c>
      <c r="Z248">
        <v>-0.4</v>
      </c>
    </row>
    <row r="249" spans="1:26" x14ac:dyDescent="0.3">
      <c r="A249" s="8">
        <v>42524</v>
      </c>
      <c r="B249">
        <v>347.47399999999999</v>
      </c>
      <c r="D249" s="8">
        <v>42524</v>
      </c>
      <c r="E249">
        <v>51.91</v>
      </c>
      <c r="G249" s="8">
        <v>42524</v>
      </c>
      <c r="H249">
        <v>51.91</v>
      </c>
      <c r="J249" s="8">
        <v>42524</v>
      </c>
      <c r="K249">
        <v>6.27</v>
      </c>
      <c r="M249" s="8">
        <v>42524</v>
      </c>
      <c r="N249">
        <v>110973</v>
      </c>
      <c r="P249" s="8">
        <v>42519</v>
      </c>
      <c r="Q249">
        <v>611809</v>
      </c>
      <c r="S249" s="8">
        <v>42519</v>
      </c>
      <c r="T249">
        <v>308809</v>
      </c>
      <c r="V249" s="8">
        <v>42524</v>
      </c>
      <c r="W249">
        <v>0</v>
      </c>
      <c r="Y249" s="8">
        <v>42524</v>
      </c>
      <c r="Z249">
        <v>-0.4</v>
      </c>
    </row>
    <row r="250" spans="1:26" x14ac:dyDescent="0.3">
      <c r="A250" s="8">
        <v>42531</v>
      </c>
      <c r="B250">
        <v>340.26600000000002</v>
      </c>
      <c r="D250" s="8">
        <v>42531</v>
      </c>
      <c r="E250">
        <v>50.85</v>
      </c>
      <c r="G250" s="8">
        <v>42531</v>
      </c>
      <c r="H250">
        <v>50.85</v>
      </c>
      <c r="J250" s="8">
        <v>42531</v>
      </c>
      <c r="K250">
        <v>6.27</v>
      </c>
      <c r="M250" s="8">
        <v>42531</v>
      </c>
      <c r="N250">
        <v>110973</v>
      </c>
      <c r="P250" s="8">
        <v>42526</v>
      </c>
      <c r="Q250">
        <v>620759</v>
      </c>
      <c r="S250" s="8">
        <v>42526</v>
      </c>
      <c r="T250">
        <v>347474</v>
      </c>
      <c r="V250" s="8">
        <v>42531</v>
      </c>
      <c r="W250">
        <v>0</v>
      </c>
      <c r="Y250" s="8">
        <v>42531</v>
      </c>
      <c r="Z250">
        <v>-0.4</v>
      </c>
    </row>
    <row r="251" spans="1:26" x14ac:dyDescent="0.3">
      <c r="A251" s="8">
        <v>42538</v>
      </c>
      <c r="B251">
        <v>321.20299999999997</v>
      </c>
      <c r="D251" s="8">
        <v>42538</v>
      </c>
      <c r="E251">
        <v>49.14</v>
      </c>
      <c r="G251" s="8">
        <v>42538</v>
      </c>
      <c r="H251">
        <v>49.14</v>
      </c>
      <c r="J251" s="8">
        <v>42538</v>
      </c>
      <c r="K251">
        <v>6.27</v>
      </c>
      <c r="M251" s="8">
        <v>42538</v>
      </c>
      <c r="N251">
        <v>110973</v>
      </c>
      <c r="P251" s="8">
        <v>42533</v>
      </c>
      <c r="Q251">
        <v>643829</v>
      </c>
      <c r="S251" s="8">
        <v>42533</v>
      </c>
      <c r="T251">
        <v>340266</v>
      </c>
      <c r="V251" s="8">
        <v>42538</v>
      </c>
      <c r="W251">
        <v>0</v>
      </c>
      <c r="Y251" s="8">
        <v>42538</v>
      </c>
      <c r="Z251">
        <v>-0.4</v>
      </c>
    </row>
    <row r="252" spans="1:26" x14ac:dyDescent="0.3">
      <c r="A252" s="8">
        <v>42545</v>
      </c>
      <c r="B252">
        <v>297.63200000000001</v>
      </c>
      <c r="D252" s="8">
        <v>42545</v>
      </c>
      <c r="E252">
        <v>49.88</v>
      </c>
      <c r="G252" s="8">
        <v>42545</v>
      </c>
      <c r="H252">
        <v>49.88</v>
      </c>
      <c r="J252" s="8">
        <v>42545</v>
      </c>
      <c r="K252">
        <v>6.27</v>
      </c>
      <c r="M252" s="8">
        <v>42545</v>
      </c>
      <c r="N252">
        <v>110973</v>
      </c>
      <c r="P252" s="8">
        <v>42540</v>
      </c>
      <c r="Q252">
        <v>611199</v>
      </c>
      <c r="S252" s="8">
        <v>42540</v>
      </c>
      <c r="T252">
        <v>321203</v>
      </c>
      <c r="V252" s="8">
        <v>42545</v>
      </c>
      <c r="W252">
        <v>0</v>
      </c>
      <c r="Y252" s="8">
        <v>42545</v>
      </c>
      <c r="Z252">
        <v>-0.4</v>
      </c>
    </row>
    <row r="253" spans="1:26" x14ac:dyDescent="0.3">
      <c r="A253" s="8">
        <v>42552</v>
      </c>
      <c r="B253">
        <v>330.34500000000003</v>
      </c>
      <c r="D253" s="8">
        <v>42552</v>
      </c>
      <c r="E253">
        <v>53.05</v>
      </c>
      <c r="G253" s="8">
        <v>42552</v>
      </c>
      <c r="H253">
        <v>53.05</v>
      </c>
      <c r="J253" s="8">
        <v>42552</v>
      </c>
      <c r="K253">
        <v>7.726</v>
      </c>
      <c r="M253" s="8">
        <v>42552</v>
      </c>
      <c r="N253">
        <v>111242</v>
      </c>
      <c r="P253" s="8">
        <v>42547</v>
      </c>
      <c r="Q253">
        <v>613059</v>
      </c>
      <c r="S253" s="8">
        <v>42547</v>
      </c>
      <c r="T253">
        <v>297632</v>
      </c>
      <c r="V253" s="8">
        <v>42552</v>
      </c>
      <c r="W253">
        <v>0</v>
      </c>
      <c r="Y253" s="8">
        <v>42552</v>
      </c>
      <c r="Z253">
        <v>-0.4</v>
      </c>
    </row>
    <row r="254" spans="1:26" x14ac:dyDescent="0.3">
      <c r="A254" s="8">
        <v>42559</v>
      </c>
      <c r="B254">
        <v>342.12400000000002</v>
      </c>
      <c r="D254" s="8">
        <v>42559</v>
      </c>
      <c r="E254">
        <v>44.09</v>
      </c>
      <c r="G254" s="8">
        <v>42559</v>
      </c>
      <c r="H254">
        <v>44.09</v>
      </c>
      <c r="J254" s="8">
        <v>42559</v>
      </c>
      <c r="K254">
        <v>7.726</v>
      </c>
      <c r="M254" s="8">
        <v>42559</v>
      </c>
      <c r="N254">
        <v>111242</v>
      </c>
      <c r="P254" s="8">
        <v>42554</v>
      </c>
      <c r="Q254">
        <v>693047</v>
      </c>
      <c r="S254" s="8">
        <v>42554</v>
      </c>
      <c r="T254">
        <v>330345</v>
      </c>
      <c r="V254" s="8">
        <v>42559</v>
      </c>
      <c r="W254">
        <v>0</v>
      </c>
      <c r="Y254" s="8">
        <v>42559</v>
      </c>
      <c r="Z254">
        <v>-0.4</v>
      </c>
    </row>
    <row r="255" spans="1:26" x14ac:dyDescent="0.3">
      <c r="A255" s="8">
        <v>42566</v>
      </c>
      <c r="B255">
        <v>333.28399999999999</v>
      </c>
      <c r="D255" s="8">
        <v>42566</v>
      </c>
      <c r="E255">
        <v>42.47</v>
      </c>
      <c r="G255" s="8">
        <v>42566</v>
      </c>
      <c r="H255">
        <v>42.47</v>
      </c>
      <c r="J255" s="8">
        <v>42566</v>
      </c>
      <c r="K255">
        <v>7.726</v>
      </c>
      <c r="M255" s="8">
        <v>42566</v>
      </c>
      <c r="N255">
        <v>111242</v>
      </c>
      <c r="P255" s="8">
        <v>42561</v>
      </c>
      <c r="Q255">
        <v>688498</v>
      </c>
      <c r="S255" s="8">
        <v>42561</v>
      </c>
      <c r="T255">
        <v>342124</v>
      </c>
      <c r="V255" s="8">
        <v>42566</v>
      </c>
      <c r="W255">
        <v>0</v>
      </c>
      <c r="Y255" s="8">
        <v>42566</v>
      </c>
      <c r="Z255">
        <v>-0.4</v>
      </c>
    </row>
    <row r="256" spans="1:26" x14ac:dyDescent="0.3">
      <c r="A256" s="8">
        <v>42573</v>
      </c>
      <c r="B256">
        <v>320.56599999999997</v>
      </c>
      <c r="D256" s="8">
        <v>42573</v>
      </c>
      <c r="E256">
        <v>43.57</v>
      </c>
      <c r="G256" s="8">
        <v>42573</v>
      </c>
      <c r="H256">
        <v>43.57</v>
      </c>
      <c r="J256" s="8">
        <v>42573</v>
      </c>
      <c r="K256">
        <v>7.726</v>
      </c>
      <c r="M256" s="8">
        <v>42573</v>
      </c>
      <c r="N256">
        <v>109796</v>
      </c>
      <c r="P256" s="8">
        <v>42568</v>
      </c>
      <c r="Q256">
        <v>674645</v>
      </c>
      <c r="S256" s="8">
        <v>42568</v>
      </c>
      <c r="T256">
        <v>333284</v>
      </c>
      <c r="V256" s="8">
        <v>42573</v>
      </c>
      <c r="W256">
        <v>0</v>
      </c>
      <c r="Y256" s="8">
        <v>42573</v>
      </c>
      <c r="Z256">
        <v>-0.4</v>
      </c>
    </row>
    <row r="257" spans="1:26" x14ac:dyDescent="0.3">
      <c r="A257" s="8">
        <v>42580</v>
      </c>
      <c r="B257">
        <v>331.245</v>
      </c>
      <c r="D257" s="8">
        <v>42580</v>
      </c>
      <c r="E257">
        <v>49.59</v>
      </c>
      <c r="G257" s="8">
        <v>42580</v>
      </c>
      <c r="H257">
        <v>49.59</v>
      </c>
      <c r="J257" s="8">
        <v>42580</v>
      </c>
      <c r="K257">
        <v>7.01</v>
      </c>
      <c r="M257" s="8">
        <v>42580</v>
      </c>
      <c r="N257">
        <v>109796</v>
      </c>
      <c r="P257" s="8">
        <v>42575</v>
      </c>
      <c r="Q257">
        <v>664890</v>
      </c>
      <c r="S257" s="8">
        <v>42575</v>
      </c>
      <c r="T257">
        <v>320566</v>
      </c>
      <c r="V257" s="8">
        <v>42580</v>
      </c>
      <c r="W257">
        <v>0</v>
      </c>
      <c r="Y257" s="8">
        <v>42580</v>
      </c>
      <c r="Z257">
        <v>-0.4</v>
      </c>
    </row>
    <row r="258" spans="1:26" x14ac:dyDescent="0.3">
      <c r="A258" s="8">
        <v>42587</v>
      </c>
      <c r="B258">
        <v>340.75</v>
      </c>
      <c r="D258" s="8">
        <v>42587</v>
      </c>
      <c r="E258">
        <v>42.99</v>
      </c>
      <c r="G258" s="8">
        <v>42587</v>
      </c>
      <c r="H258">
        <v>42.99</v>
      </c>
      <c r="J258" s="8">
        <v>42587</v>
      </c>
      <c r="K258">
        <v>7.01</v>
      </c>
      <c r="M258" s="8">
        <v>42587</v>
      </c>
      <c r="N258">
        <v>108404</v>
      </c>
      <c r="P258" s="8">
        <v>42582</v>
      </c>
      <c r="Q258">
        <v>698426</v>
      </c>
      <c r="S258" s="8">
        <v>42582</v>
      </c>
      <c r="T258">
        <v>331245</v>
      </c>
      <c r="V258" s="8">
        <v>42587</v>
      </c>
      <c r="W258">
        <v>0</v>
      </c>
      <c r="Y258" s="8">
        <v>42587</v>
      </c>
      <c r="Z258">
        <v>-0.4</v>
      </c>
    </row>
    <row r="259" spans="1:26" x14ac:dyDescent="0.3">
      <c r="A259" s="8">
        <v>42594</v>
      </c>
      <c r="B259">
        <v>354.84</v>
      </c>
      <c r="D259" s="8">
        <v>42594</v>
      </c>
      <c r="E259">
        <v>41.62</v>
      </c>
      <c r="G259" s="8">
        <v>42594</v>
      </c>
      <c r="H259">
        <v>41.62</v>
      </c>
      <c r="J259" s="8">
        <v>42594</v>
      </c>
      <c r="K259">
        <v>7.01</v>
      </c>
      <c r="M259" s="8">
        <v>42594</v>
      </c>
      <c r="N259">
        <v>108404</v>
      </c>
      <c r="P259" s="8">
        <v>42589</v>
      </c>
      <c r="Q259">
        <v>753675</v>
      </c>
      <c r="S259" s="8">
        <v>42589</v>
      </c>
      <c r="T259">
        <v>340750</v>
      </c>
      <c r="V259" s="8">
        <v>42594</v>
      </c>
      <c r="W259">
        <v>0</v>
      </c>
      <c r="Y259" s="8">
        <v>42594</v>
      </c>
      <c r="Z259">
        <v>-0.4</v>
      </c>
    </row>
    <row r="260" spans="1:26" x14ac:dyDescent="0.3">
      <c r="A260" s="8">
        <v>42601</v>
      </c>
      <c r="B260">
        <v>358.70100000000002</v>
      </c>
      <c r="D260" s="8">
        <v>42601</v>
      </c>
      <c r="E260">
        <v>41.62</v>
      </c>
      <c r="G260" s="8">
        <v>42601</v>
      </c>
      <c r="H260">
        <v>41.62</v>
      </c>
      <c r="J260" s="8">
        <v>42601</v>
      </c>
      <c r="K260">
        <v>7.01</v>
      </c>
      <c r="M260" s="8">
        <v>42601</v>
      </c>
      <c r="N260">
        <v>108404</v>
      </c>
      <c r="P260" s="8">
        <v>42596</v>
      </c>
      <c r="Q260">
        <v>742466</v>
      </c>
      <c r="S260" s="8">
        <v>42596</v>
      </c>
      <c r="T260">
        <v>354840</v>
      </c>
      <c r="V260" s="8">
        <v>42601</v>
      </c>
      <c r="W260">
        <v>0</v>
      </c>
      <c r="Y260" s="8">
        <v>42601</v>
      </c>
      <c r="Z260">
        <v>-0.4</v>
      </c>
    </row>
    <row r="261" spans="1:26" x14ac:dyDescent="0.3">
      <c r="A261" s="8">
        <v>42608</v>
      </c>
      <c r="B261">
        <v>346.42599999999999</v>
      </c>
      <c r="D261" s="8">
        <v>42608</v>
      </c>
      <c r="E261">
        <v>42.78</v>
      </c>
      <c r="G261" s="8">
        <v>42608</v>
      </c>
      <c r="H261">
        <v>42.78</v>
      </c>
      <c r="J261" s="8">
        <v>42608</v>
      </c>
      <c r="K261">
        <v>7.01</v>
      </c>
      <c r="M261" s="8">
        <v>42608</v>
      </c>
      <c r="N261">
        <v>108404</v>
      </c>
      <c r="P261" s="8">
        <v>42603</v>
      </c>
      <c r="Q261">
        <v>740892</v>
      </c>
      <c r="S261" s="8">
        <v>42603</v>
      </c>
      <c r="T261">
        <v>358701</v>
      </c>
      <c r="V261" s="8">
        <v>42608</v>
      </c>
      <c r="W261">
        <v>0</v>
      </c>
      <c r="Y261" s="8">
        <v>42608</v>
      </c>
      <c r="Z261">
        <v>-0.4</v>
      </c>
    </row>
    <row r="262" spans="1:26" x14ac:dyDescent="0.3">
      <c r="A262" s="8">
        <v>42615</v>
      </c>
      <c r="B262">
        <v>378.87799999999999</v>
      </c>
      <c r="D262" s="8">
        <v>42615</v>
      </c>
      <c r="E262">
        <v>43.78</v>
      </c>
      <c r="G262" s="8">
        <v>42615</v>
      </c>
      <c r="H262">
        <v>43.78</v>
      </c>
      <c r="J262" s="8">
        <v>42615</v>
      </c>
      <c r="K262">
        <v>5.0149999999999997</v>
      </c>
      <c r="M262" s="8">
        <v>42615</v>
      </c>
      <c r="N262">
        <v>108404</v>
      </c>
      <c r="P262" s="8">
        <v>42610</v>
      </c>
      <c r="Q262">
        <v>739999</v>
      </c>
      <c r="S262" s="8">
        <v>42610</v>
      </c>
      <c r="T262">
        <v>346426</v>
      </c>
      <c r="V262" s="8">
        <v>42615</v>
      </c>
      <c r="W262">
        <v>0</v>
      </c>
      <c r="Y262" s="8">
        <v>42615</v>
      </c>
      <c r="Z262">
        <v>-0.4</v>
      </c>
    </row>
    <row r="263" spans="1:26" x14ac:dyDescent="0.3">
      <c r="A263" s="8">
        <v>42622</v>
      </c>
      <c r="B263">
        <v>385.86599999999999</v>
      </c>
      <c r="D263" s="8">
        <v>42622</v>
      </c>
      <c r="E263">
        <v>41.78</v>
      </c>
      <c r="G263" s="8">
        <v>42622</v>
      </c>
      <c r="H263">
        <v>41.78</v>
      </c>
      <c r="J263" s="8">
        <v>42622</v>
      </c>
      <c r="K263">
        <v>5.0149999999999997</v>
      </c>
      <c r="M263" s="8">
        <v>42622</v>
      </c>
      <c r="N263">
        <v>108404</v>
      </c>
      <c r="P263" s="8">
        <v>42617</v>
      </c>
      <c r="Q263">
        <v>764033</v>
      </c>
      <c r="S263" s="8">
        <v>42617</v>
      </c>
      <c r="T263">
        <v>378878</v>
      </c>
      <c r="V263" s="8">
        <v>42622</v>
      </c>
      <c r="W263">
        <v>0</v>
      </c>
      <c r="Y263" s="8">
        <v>42622</v>
      </c>
      <c r="Z263">
        <v>-0.4</v>
      </c>
    </row>
    <row r="264" spans="1:26" x14ac:dyDescent="0.3">
      <c r="A264" s="8">
        <v>42629</v>
      </c>
      <c r="B264">
        <v>365.69099999999997</v>
      </c>
      <c r="D264" s="8">
        <v>42629</v>
      </c>
      <c r="E264">
        <v>41.58</v>
      </c>
      <c r="G264" s="8">
        <v>42629</v>
      </c>
      <c r="H264">
        <v>41.58</v>
      </c>
      <c r="J264" s="8">
        <v>42629</v>
      </c>
      <c r="K264">
        <v>5.0149999999999997</v>
      </c>
      <c r="M264" s="8">
        <v>42629</v>
      </c>
      <c r="N264">
        <v>105704</v>
      </c>
      <c r="P264" s="8">
        <v>42624</v>
      </c>
      <c r="Q264">
        <v>777539</v>
      </c>
      <c r="S264" s="8">
        <v>42624</v>
      </c>
      <c r="T264">
        <v>385866</v>
      </c>
      <c r="V264" s="8">
        <v>42629</v>
      </c>
      <c r="W264">
        <v>0</v>
      </c>
      <c r="Y264" s="8">
        <v>42629</v>
      </c>
      <c r="Z264">
        <v>-0.4</v>
      </c>
    </row>
    <row r="265" spans="1:26" x14ac:dyDescent="0.3">
      <c r="A265" s="8">
        <v>42636</v>
      </c>
      <c r="B265">
        <v>362.79</v>
      </c>
      <c r="D265" s="8">
        <v>42636</v>
      </c>
      <c r="E265">
        <v>43.18</v>
      </c>
      <c r="G265" s="8">
        <v>42636</v>
      </c>
      <c r="H265">
        <v>43.18</v>
      </c>
      <c r="J265" s="8">
        <v>42636</v>
      </c>
      <c r="K265">
        <v>5.0149999999999997</v>
      </c>
      <c r="M265" s="8">
        <v>42636</v>
      </c>
      <c r="N265">
        <v>105704</v>
      </c>
      <c r="P265" s="8">
        <v>42631</v>
      </c>
      <c r="Q265">
        <v>767870</v>
      </c>
      <c r="S265" s="8">
        <v>42631</v>
      </c>
      <c r="T265">
        <v>365691</v>
      </c>
      <c r="V265" s="8">
        <v>42636</v>
      </c>
      <c r="W265">
        <v>0</v>
      </c>
      <c r="Y265" s="8">
        <v>42636</v>
      </c>
      <c r="Z265">
        <v>-0.4</v>
      </c>
    </row>
    <row r="266" spans="1:26" x14ac:dyDescent="0.3">
      <c r="A266" s="8">
        <v>42643</v>
      </c>
      <c r="B266">
        <v>398.01600000000002</v>
      </c>
      <c r="D266" s="8">
        <v>42643</v>
      </c>
      <c r="E266">
        <v>38.74</v>
      </c>
      <c r="G266" s="8">
        <v>42643</v>
      </c>
      <c r="H266">
        <v>38.74</v>
      </c>
      <c r="J266" s="8">
        <v>42643</v>
      </c>
      <c r="K266">
        <v>4.57</v>
      </c>
      <c r="M266" s="8">
        <v>42643</v>
      </c>
      <c r="N266">
        <v>105954</v>
      </c>
      <c r="P266" s="8">
        <v>42638</v>
      </c>
      <c r="Q266">
        <v>764395</v>
      </c>
      <c r="S266" s="8">
        <v>42638</v>
      </c>
      <c r="T266">
        <v>362790</v>
      </c>
      <c r="V266" s="8">
        <v>42643</v>
      </c>
      <c r="W266">
        <v>0</v>
      </c>
      <c r="Y266" s="8">
        <v>42643</v>
      </c>
      <c r="Z266">
        <v>-0.4</v>
      </c>
    </row>
    <row r="267" spans="1:26" x14ac:dyDescent="0.3">
      <c r="A267" s="8">
        <v>42650</v>
      </c>
      <c r="B267">
        <v>409.39400000000001</v>
      </c>
      <c r="D267" s="8">
        <v>42650</v>
      </c>
      <c r="E267">
        <v>34.369999999999997</v>
      </c>
      <c r="G267" s="8">
        <v>42650</v>
      </c>
      <c r="H267">
        <v>34.369999999999997</v>
      </c>
      <c r="J267" s="8">
        <v>42650</v>
      </c>
      <c r="K267">
        <v>4.57</v>
      </c>
      <c r="M267" s="8">
        <v>42650</v>
      </c>
      <c r="N267">
        <v>105954</v>
      </c>
      <c r="P267" s="8">
        <v>42645</v>
      </c>
      <c r="Q267">
        <v>759817</v>
      </c>
      <c r="S267" s="8">
        <v>42645</v>
      </c>
      <c r="T267">
        <v>398016</v>
      </c>
      <c r="V267" s="8">
        <v>42650</v>
      </c>
      <c r="W267">
        <v>0</v>
      </c>
      <c r="Y267" s="8">
        <v>42650</v>
      </c>
      <c r="Z267">
        <v>-0.4</v>
      </c>
    </row>
    <row r="268" spans="1:26" x14ac:dyDescent="0.3">
      <c r="A268" s="8">
        <v>42657</v>
      </c>
      <c r="B268">
        <v>401.47800000000001</v>
      </c>
      <c r="D268" s="8">
        <v>42657</v>
      </c>
      <c r="E268">
        <v>32.89</v>
      </c>
      <c r="G268" s="8">
        <v>42657</v>
      </c>
      <c r="H268">
        <v>32.89</v>
      </c>
      <c r="J268" s="8">
        <v>42657</v>
      </c>
      <c r="K268">
        <v>4.57</v>
      </c>
      <c r="M268" s="8">
        <v>42657</v>
      </c>
      <c r="N268">
        <v>105954</v>
      </c>
      <c r="P268" s="8">
        <v>42652</v>
      </c>
      <c r="Q268">
        <v>777368</v>
      </c>
      <c r="S268" s="8">
        <v>42652</v>
      </c>
      <c r="T268">
        <v>409394</v>
      </c>
      <c r="V268" s="8">
        <v>42657</v>
      </c>
      <c r="W268">
        <v>0</v>
      </c>
      <c r="Y268" s="8">
        <v>42657</v>
      </c>
      <c r="Z268">
        <v>-0.4</v>
      </c>
    </row>
    <row r="269" spans="1:26" x14ac:dyDescent="0.3">
      <c r="A269" s="8">
        <v>42664</v>
      </c>
      <c r="B269">
        <v>397.04</v>
      </c>
      <c r="D269" s="8">
        <v>42664</v>
      </c>
      <c r="E269">
        <v>33.43</v>
      </c>
      <c r="G269" s="8">
        <v>42664</v>
      </c>
      <c r="H269">
        <v>33.43</v>
      </c>
      <c r="J269" s="8">
        <v>42664</v>
      </c>
      <c r="K269">
        <v>4.57</v>
      </c>
      <c r="M269" s="8">
        <v>42664</v>
      </c>
      <c r="N269">
        <v>103710</v>
      </c>
      <c r="P269" s="8">
        <v>42659</v>
      </c>
      <c r="Q269">
        <v>793526</v>
      </c>
      <c r="S269" s="8">
        <v>42659</v>
      </c>
      <c r="T269">
        <v>401478</v>
      </c>
      <c r="V269" s="8">
        <v>42664</v>
      </c>
      <c r="W269">
        <v>0</v>
      </c>
      <c r="Y269" s="8">
        <v>42664</v>
      </c>
      <c r="Z269">
        <v>-0.4</v>
      </c>
    </row>
    <row r="270" spans="1:26" x14ac:dyDescent="0.3">
      <c r="A270" s="8">
        <v>42671</v>
      </c>
      <c r="B270">
        <v>384.36500000000001</v>
      </c>
      <c r="D270" s="8">
        <v>42671</v>
      </c>
      <c r="E270">
        <v>36.03</v>
      </c>
      <c r="G270" s="8">
        <v>42671</v>
      </c>
      <c r="H270">
        <v>36.03</v>
      </c>
      <c r="J270" s="8">
        <v>42671</v>
      </c>
      <c r="K270">
        <v>5.4269999999999996</v>
      </c>
      <c r="M270" s="8">
        <v>42671</v>
      </c>
      <c r="N270">
        <v>103710</v>
      </c>
      <c r="P270" s="8">
        <v>42666</v>
      </c>
      <c r="Q270">
        <v>781235</v>
      </c>
      <c r="S270" s="8">
        <v>42666</v>
      </c>
      <c r="T270">
        <v>397040</v>
      </c>
      <c r="V270" s="8">
        <v>42671</v>
      </c>
      <c r="W270">
        <v>0</v>
      </c>
      <c r="Y270" s="8">
        <v>42671</v>
      </c>
      <c r="Z270">
        <v>-0.4</v>
      </c>
    </row>
    <row r="271" spans="1:26" x14ac:dyDescent="0.3">
      <c r="A271" s="8">
        <v>42678</v>
      </c>
      <c r="B271">
        <v>455.57100000000003</v>
      </c>
      <c r="D271" s="8">
        <v>42678</v>
      </c>
      <c r="E271">
        <v>36.03</v>
      </c>
      <c r="G271" s="8">
        <v>42678</v>
      </c>
      <c r="H271">
        <v>36.03</v>
      </c>
      <c r="J271" s="8">
        <v>42678</v>
      </c>
      <c r="K271">
        <v>5.4269999999999996</v>
      </c>
      <c r="M271" s="8">
        <v>42678</v>
      </c>
      <c r="N271">
        <v>102040</v>
      </c>
      <c r="P271" s="8">
        <v>42673</v>
      </c>
      <c r="Q271">
        <v>812839</v>
      </c>
      <c r="S271" s="8">
        <v>42673</v>
      </c>
      <c r="T271">
        <v>384365</v>
      </c>
      <c r="V271" s="8">
        <v>42678</v>
      </c>
      <c r="W271">
        <v>0</v>
      </c>
      <c r="Y271" s="8">
        <v>42678</v>
      </c>
      <c r="Z271">
        <v>-0.4</v>
      </c>
    </row>
    <row r="272" spans="1:26" x14ac:dyDescent="0.3">
      <c r="A272" s="8">
        <v>42685</v>
      </c>
      <c r="B272">
        <v>459.72399999999999</v>
      </c>
      <c r="D272" s="8">
        <v>42685</v>
      </c>
      <c r="E272">
        <v>31.45</v>
      </c>
      <c r="G272" s="8">
        <v>42685</v>
      </c>
      <c r="H272">
        <v>31.45</v>
      </c>
      <c r="J272" s="8">
        <v>42685</v>
      </c>
      <c r="K272">
        <v>5.4269999999999996</v>
      </c>
      <c r="M272" s="8">
        <v>42685</v>
      </c>
      <c r="N272">
        <v>102040</v>
      </c>
      <c r="P272" s="8">
        <v>42680</v>
      </c>
      <c r="Q272">
        <v>801122</v>
      </c>
      <c r="S272" s="8">
        <v>42680</v>
      </c>
      <c r="T272">
        <v>455571</v>
      </c>
      <c r="V272" s="8">
        <v>42685</v>
      </c>
      <c r="W272">
        <v>0</v>
      </c>
      <c r="Y272" s="8">
        <v>42685</v>
      </c>
      <c r="Z272">
        <v>-0.4</v>
      </c>
    </row>
    <row r="273" spans="1:26" x14ac:dyDescent="0.3">
      <c r="A273" s="8">
        <v>42692</v>
      </c>
      <c r="B273">
        <v>458.959</v>
      </c>
      <c r="D273" s="8">
        <v>42692</v>
      </c>
      <c r="E273">
        <v>32.64</v>
      </c>
      <c r="G273" s="8">
        <v>42692</v>
      </c>
      <c r="H273">
        <v>32.64</v>
      </c>
      <c r="J273" s="8">
        <v>42692</v>
      </c>
      <c r="K273">
        <v>5.4269999999999996</v>
      </c>
      <c r="M273" s="8">
        <v>42692</v>
      </c>
      <c r="N273">
        <v>102040</v>
      </c>
      <c r="P273" s="8">
        <v>42687</v>
      </c>
      <c r="Q273">
        <v>800344</v>
      </c>
      <c r="S273" s="8">
        <v>42687</v>
      </c>
      <c r="T273">
        <v>459724</v>
      </c>
      <c r="V273" s="8">
        <v>42692</v>
      </c>
      <c r="W273">
        <v>0</v>
      </c>
      <c r="Y273" s="8">
        <v>42692</v>
      </c>
      <c r="Z273">
        <v>-0.4</v>
      </c>
    </row>
    <row r="274" spans="1:26" x14ac:dyDescent="0.3">
      <c r="A274" s="8">
        <v>42699</v>
      </c>
      <c r="B274">
        <v>428.76799999999997</v>
      </c>
      <c r="D274" s="8">
        <v>42699</v>
      </c>
      <c r="E274">
        <v>33.72</v>
      </c>
      <c r="G274" s="8">
        <v>42699</v>
      </c>
      <c r="H274">
        <v>33.72</v>
      </c>
      <c r="J274" s="8">
        <v>42699</v>
      </c>
      <c r="K274">
        <v>5.4269999999999996</v>
      </c>
      <c r="M274" s="8">
        <v>42699</v>
      </c>
      <c r="N274">
        <v>102040</v>
      </c>
      <c r="P274" s="8">
        <v>42694</v>
      </c>
      <c r="Q274">
        <v>802476</v>
      </c>
      <c r="S274" s="8">
        <v>42694</v>
      </c>
      <c r="T274">
        <v>458959</v>
      </c>
      <c r="V274" s="8">
        <v>42699</v>
      </c>
      <c r="W274">
        <v>0</v>
      </c>
      <c r="Y274" s="8">
        <v>42699</v>
      </c>
      <c r="Z274">
        <v>-0.4</v>
      </c>
    </row>
    <row r="275" spans="1:26" x14ac:dyDescent="0.3">
      <c r="A275" s="8">
        <v>42706</v>
      </c>
      <c r="B275">
        <v>451.64800000000002</v>
      </c>
      <c r="D275" s="8">
        <v>42706</v>
      </c>
      <c r="E275">
        <v>35.950000000000003</v>
      </c>
      <c r="G275" s="8">
        <v>42706</v>
      </c>
      <c r="H275">
        <v>35.950000000000003</v>
      </c>
      <c r="J275" s="8">
        <v>42706</v>
      </c>
      <c r="K275">
        <v>3.27</v>
      </c>
      <c r="M275" s="8">
        <v>42706</v>
      </c>
      <c r="N275">
        <v>102040</v>
      </c>
      <c r="P275" s="8">
        <v>42701</v>
      </c>
      <c r="Q275">
        <v>820421</v>
      </c>
      <c r="S275" s="8">
        <v>42701</v>
      </c>
      <c r="T275">
        <v>428768</v>
      </c>
      <c r="V275" s="8">
        <v>42706</v>
      </c>
      <c r="W275">
        <v>0</v>
      </c>
      <c r="Y275" s="8">
        <v>42706</v>
      </c>
      <c r="Z275">
        <v>-0.4</v>
      </c>
    </row>
    <row r="276" spans="1:26" x14ac:dyDescent="0.3">
      <c r="A276" s="8">
        <v>42713</v>
      </c>
      <c r="B276">
        <v>451.87</v>
      </c>
      <c r="D276" s="8">
        <v>42713</v>
      </c>
      <c r="E276">
        <v>35.76</v>
      </c>
      <c r="G276" s="8">
        <v>42713</v>
      </c>
      <c r="H276">
        <v>35.76</v>
      </c>
      <c r="J276" s="8">
        <v>42713</v>
      </c>
      <c r="K276">
        <v>3.27</v>
      </c>
      <c r="M276" s="8">
        <v>42713</v>
      </c>
      <c r="N276">
        <v>102040</v>
      </c>
      <c r="P276" s="8">
        <v>42708</v>
      </c>
      <c r="Q276">
        <v>849679</v>
      </c>
      <c r="S276" s="8">
        <v>42708</v>
      </c>
      <c r="T276">
        <v>451648</v>
      </c>
      <c r="V276" s="8">
        <v>42713</v>
      </c>
      <c r="W276">
        <v>0</v>
      </c>
      <c r="Y276" s="8">
        <v>42713</v>
      </c>
      <c r="Z276">
        <v>-0.4</v>
      </c>
    </row>
    <row r="277" spans="1:26" x14ac:dyDescent="0.3">
      <c r="A277" s="8">
        <v>42720</v>
      </c>
      <c r="B277">
        <v>418.41</v>
      </c>
      <c r="D277" s="8">
        <v>42720</v>
      </c>
      <c r="E277">
        <v>36.82</v>
      </c>
      <c r="G277" s="8">
        <v>42720</v>
      </c>
      <c r="H277">
        <v>36.82</v>
      </c>
      <c r="J277" s="8">
        <v>42720</v>
      </c>
      <c r="K277">
        <v>3.27</v>
      </c>
      <c r="M277" s="8">
        <v>42720</v>
      </c>
      <c r="N277">
        <v>102040</v>
      </c>
      <c r="P277" s="8">
        <v>42715</v>
      </c>
      <c r="Q277">
        <v>869018</v>
      </c>
      <c r="S277" s="8">
        <v>42715</v>
      </c>
      <c r="T277">
        <v>451870</v>
      </c>
      <c r="V277" s="8">
        <v>42720</v>
      </c>
      <c r="W277">
        <v>0</v>
      </c>
      <c r="Y277" s="8">
        <v>42720</v>
      </c>
      <c r="Z277">
        <v>-0.4</v>
      </c>
    </row>
    <row r="278" spans="1:26" x14ac:dyDescent="0.3">
      <c r="A278" s="8">
        <v>42727</v>
      </c>
      <c r="B278">
        <v>422.87299999999999</v>
      </c>
      <c r="D278" s="8">
        <v>42727</v>
      </c>
      <c r="E278">
        <v>32.880000000000003</v>
      </c>
      <c r="G278" s="8">
        <v>42727</v>
      </c>
      <c r="H278">
        <v>32.880000000000003</v>
      </c>
      <c r="J278" s="8">
        <v>42727</v>
      </c>
      <c r="K278">
        <v>2.6710000000000003</v>
      </c>
      <c r="M278" s="8">
        <v>42727</v>
      </c>
      <c r="N278">
        <v>102040</v>
      </c>
      <c r="P278" s="8">
        <v>42722</v>
      </c>
      <c r="Q278">
        <v>879665</v>
      </c>
      <c r="S278" s="8">
        <v>42722</v>
      </c>
      <c r="T278">
        <v>418410</v>
      </c>
      <c r="V278" s="8">
        <v>42727</v>
      </c>
      <c r="W278">
        <v>0</v>
      </c>
      <c r="Y278" s="8">
        <v>42727</v>
      </c>
      <c r="Z278">
        <v>-0.4</v>
      </c>
    </row>
    <row r="279" spans="1:26" x14ac:dyDescent="0.3">
      <c r="A279" s="8">
        <v>42734</v>
      </c>
      <c r="B279">
        <v>424.20800000000003</v>
      </c>
      <c r="D279" s="8">
        <v>42734</v>
      </c>
      <c r="E279">
        <v>39.130000000000003</v>
      </c>
      <c r="G279" s="8">
        <v>42734</v>
      </c>
      <c r="H279">
        <v>39.130000000000003</v>
      </c>
      <c r="J279" s="8">
        <v>42734</v>
      </c>
      <c r="K279">
        <v>2.6710000000000003</v>
      </c>
      <c r="M279" s="8">
        <v>42734</v>
      </c>
      <c r="N279">
        <v>102274</v>
      </c>
      <c r="P279" s="8">
        <v>42729</v>
      </c>
      <c r="Q279">
        <v>930862</v>
      </c>
      <c r="S279" s="8">
        <v>42729</v>
      </c>
      <c r="T279">
        <v>422873</v>
      </c>
      <c r="V279" s="8">
        <v>42734</v>
      </c>
      <c r="W279">
        <v>0</v>
      </c>
      <c r="Y279" s="8">
        <v>42734</v>
      </c>
      <c r="Z279">
        <v>-0.4</v>
      </c>
    </row>
    <row r="280" spans="1:26" x14ac:dyDescent="0.3">
      <c r="A280" s="8">
        <v>42741</v>
      </c>
      <c r="B280">
        <v>440.53399999999999</v>
      </c>
      <c r="D280" s="8">
        <v>42741</v>
      </c>
      <c r="E280">
        <v>34.01</v>
      </c>
      <c r="G280" s="8">
        <v>42741</v>
      </c>
      <c r="H280">
        <v>34.01</v>
      </c>
      <c r="J280" s="8">
        <v>42741</v>
      </c>
      <c r="K280">
        <v>2.6710000000000003</v>
      </c>
      <c r="M280" s="8">
        <v>42741</v>
      </c>
      <c r="N280">
        <v>102274</v>
      </c>
      <c r="P280" s="8">
        <v>42736</v>
      </c>
      <c r="Q280">
        <v>871376</v>
      </c>
      <c r="S280" s="8">
        <v>42736</v>
      </c>
      <c r="T280">
        <v>448285</v>
      </c>
      <c r="V280" s="8">
        <v>42741</v>
      </c>
      <c r="W280">
        <v>0</v>
      </c>
      <c r="Y280" s="8">
        <v>42741</v>
      </c>
      <c r="Z280">
        <v>-0.4</v>
      </c>
    </row>
    <row r="281" spans="1:26" x14ac:dyDescent="0.3">
      <c r="A281" s="8">
        <v>42748</v>
      </c>
      <c r="B281">
        <v>461.38799999999998</v>
      </c>
      <c r="D281" s="8">
        <v>42748</v>
      </c>
      <c r="E281">
        <v>32.32</v>
      </c>
      <c r="G281" s="8">
        <v>42748</v>
      </c>
      <c r="H281">
        <v>32.32</v>
      </c>
      <c r="J281" s="8">
        <v>42748</v>
      </c>
      <c r="K281">
        <v>2.6710000000000003</v>
      </c>
      <c r="M281" s="8">
        <v>42748</v>
      </c>
      <c r="N281">
        <v>102274</v>
      </c>
      <c r="P281" s="8">
        <v>42743</v>
      </c>
      <c r="Q281">
        <v>928578</v>
      </c>
      <c r="S281" s="8">
        <v>42743</v>
      </c>
      <c r="T281">
        <v>440534</v>
      </c>
      <c r="V281" s="8">
        <v>42748</v>
      </c>
      <c r="W281">
        <v>0</v>
      </c>
      <c r="Y281" s="8">
        <v>42748</v>
      </c>
      <c r="Z281">
        <v>-0.4</v>
      </c>
    </row>
    <row r="282" spans="1:26" x14ac:dyDescent="0.3">
      <c r="A282" s="8">
        <v>42755</v>
      </c>
      <c r="B282">
        <v>434.26799999999997</v>
      </c>
      <c r="D282" s="8">
        <v>42755</v>
      </c>
      <c r="E282">
        <v>32.33</v>
      </c>
      <c r="G282" s="8">
        <v>42755</v>
      </c>
      <c r="H282">
        <v>32.33</v>
      </c>
      <c r="J282" s="8">
        <v>42755</v>
      </c>
      <c r="K282">
        <v>2.6710000000000003</v>
      </c>
      <c r="M282" s="8">
        <v>42755</v>
      </c>
      <c r="N282">
        <v>102274</v>
      </c>
      <c r="P282" s="8">
        <v>42750</v>
      </c>
      <c r="Q282">
        <v>935308</v>
      </c>
      <c r="S282" s="8">
        <v>42750</v>
      </c>
      <c r="T282">
        <v>461388</v>
      </c>
      <c r="V282" s="8">
        <v>42755</v>
      </c>
      <c r="W282">
        <v>0</v>
      </c>
      <c r="Y282" s="8">
        <v>42755</v>
      </c>
      <c r="Z282">
        <v>-0.4</v>
      </c>
    </row>
    <row r="283" spans="1:26" x14ac:dyDescent="0.3">
      <c r="A283" s="8">
        <v>42762</v>
      </c>
      <c r="B283">
        <v>406.73899999999998</v>
      </c>
      <c r="D283" s="8">
        <v>42762</v>
      </c>
      <c r="E283">
        <v>33.99</v>
      </c>
      <c r="G283" s="8">
        <v>42762</v>
      </c>
      <c r="H283">
        <v>33.99</v>
      </c>
      <c r="J283" s="8">
        <v>42762</v>
      </c>
      <c r="K283">
        <v>3.351</v>
      </c>
      <c r="M283" s="8">
        <v>42762</v>
      </c>
      <c r="N283">
        <v>102274</v>
      </c>
      <c r="P283" s="8">
        <v>42757</v>
      </c>
      <c r="Q283">
        <v>952359</v>
      </c>
      <c r="S283" s="8">
        <v>42757</v>
      </c>
      <c r="T283">
        <v>434268</v>
      </c>
      <c r="V283" s="8">
        <v>42762</v>
      </c>
      <c r="W283">
        <v>0</v>
      </c>
      <c r="Y283" s="8">
        <v>42762</v>
      </c>
      <c r="Z283">
        <v>-0.4</v>
      </c>
    </row>
    <row r="284" spans="1:26" x14ac:dyDescent="0.3">
      <c r="A284" s="8">
        <v>42769</v>
      </c>
      <c r="B284">
        <v>474.209</v>
      </c>
      <c r="D284" s="8">
        <v>42769</v>
      </c>
      <c r="E284">
        <v>31.65</v>
      </c>
      <c r="G284" s="8">
        <v>42769</v>
      </c>
      <c r="H284">
        <v>31.65</v>
      </c>
      <c r="J284" s="8">
        <v>42769</v>
      </c>
      <c r="K284">
        <v>3.351</v>
      </c>
      <c r="M284" s="8">
        <v>42769</v>
      </c>
      <c r="N284">
        <v>99449</v>
      </c>
      <c r="P284" s="8">
        <v>42764</v>
      </c>
      <c r="Q284">
        <v>978887</v>
      </c>
      <c r="S284" s="8">
        <v>42764</v>
      </c>
      <c r="T284">
        <v>406739</v>
      </c>
      <c r="V284" s="8">
        <v>42769</v>
      </c>
      <c r="W284">
        <v>0</v>
      </c>
      <c r="Y284" s="8">
        <v>42769</v>
      </c>
      <c r="Z284">
        <v>-0.4</v>
      </c>
    </row>
    <row r="285" spans="1:26" x14ac:dyDescent="0.3">
      <c r="A285" s="8">
        <v>42776</v>
      </c>
      <c r="B285">
        <v>495.76299999999998</v>
      </c>
      <c r="D285" s="8">
        <v>42776</v>
      </c>
      <c r="E285">
        <v>29.6</v>
      </c>
      <c r="G285" s="8">
        <v>42776</v>
      </c>
      <c r="H285">
        <v>29.6</v>
      </c>
      <c r="J285" s="8">
        <v>42776</v>
      </c>
      <c r="K285">
        <v>3.351</v>
      </c>
      <c r="M285" s="8">
        <v>42776</v>
      </c>
      <c r="N285">
        <v>99449</v>
      </c>
      <c r="P285" s="8">
        <v>42771</v>
      </c>
      <c r="Q285">
        <v>963859</v>
      </c>
      <c r="S285" s="8">
        <v>42771</v>
      </c>
      <c r="T285">
        <v>474209</v>
      </c>
      <c r="V285" s="8">
        <v>42776</v>
      </c>
      <c r="W285">
        <v>0</v>
      </c>
      <c r="Y285" s="8">
        <v>42776</v>
      </c>
      <c r="Z285">
        <v>-0.4</v>
      </c>
    </row>
    <row r="286" spans="1:26" x14ac:dyDescent="0.3">
      <c r="A286" s="8">
        <v>42783</v>
      </c>
      <c r="B286">
        <v>469.03899999999999</v>
      </c>
      <c r="D286" s="8">
        <v>42783</v>
      </c>
      <c r="E286">
        <v>28.01</v>
      </c>
      <c r="G286" s="8">
        <v>42783</v>
      </c>
      <c r="H286">
        <v>28.01</v>
      </c>
      <c r="J286" s="8">
        <v>42783</v>
      </c>
      <c r="K286">
        <v>3.351</v>
      </c>
      <c r="M286" s="8">
        <v>42783</v>
      </c>
      <c r="N286">
        <v>99449</v>
      </c>
      <c r="P286" s="8">
        <v>42778</v>
      </c>
      <c r="Q286">
        <v>955270</v>
      </c>
      <c r="S286" s="8">
        <v>42778</v>
      </c>
      <c r="T286">
        <v>495763</v>
      </c>
      <c r="V286" s="8">
        <v>42783</v>
      </c>
      <c r="W286">
        <v>0</v>
      </c>
      <c r="Y286" s="8">
        <v>42783</v>
      </c>
      <c r="Z286">
        <v>-0.4</v>
      </c>
    </row>
    <row r="287" spans="1:26" x14ac:dyDescent="0.3">
      <c r="A287" s="8">
        <v>42790</v>
      </c>
      <c r="B287">
        <v>477.41399999999999</v>
      </c>
      <c r="D287" s="8">
        <v>42790</v>
      </c>
      <c r="E287">
        <v>30.83</v>
      </c>
      <c r="G287" s="8">
        <v>42790</v>
      </c>
      <c r="H287">
        <v>30.83</v>
      </c>
      <c r="J287" s="8">
        <v>42790</v>
      </c>
      <c r="K287">
        <v>2.5840000000000001</v>
      </c>
      <c r="M287" s="8">
        <v>42790</v>
      </c>
      <c r="N287">
        <v>99449</v>
      </c>
      <c r="P287" s="8">
        <v>42785</v>
      </c>
      <c r="Q287">
        <v>953558</v>
      </c>
      <c r="S287" s="8">
        <v>42785</v>
      </c>
      <c r="T287">
        <v>469039</v>
      </c>
      <c r="V287" s="8">
        <v>42790</v>
      </c>
      <c r="W287">
        <v>0</v>
      </c>
      <c r="Y287" s="8">
        <v>42790</v>
      </c>
      <c r="Z287">
        <v>-0.4</v>
      </c>
    </row>
    <row r="288" spans="1:26" x14ac:dyDescent="0.3">
      <c r="A288" s="8">
        <v>42797</v>
      </c>
      <c r="B288">
        <v>501.78199999999998</v>
      </c>
      <c r="D288" s="8">
        <v>42797</v>
      </c>
      <c r="E288">
        <v>25.25</v>
      </c>
      <c r="G288" s="8">
        <v>42797</v>
      </c>
      <c r="H288">
        <v>25.25</v>
      </c>
      <c r="J288" s="8">
        <v>42797</v>
      </c>
      <c r="K288">
        <v>2.5840000000000001</v>
      </c>
      <c r="M288" s="8">
        <v>42797</v>
      </c>
      <c r="N288">
        <v>99449</v>
      </c>
      <c r="P288" s="8">
        <v>42792</v>
      </c>
      <c r="Q288">
        <v>957351</v>
      </c>
      <c r="S288" s="8">
        <v>42792</v>
      </c>
      <c r="T288">
        <v>477414</v>
      </c>
      <c r="V288" s="8">
        <v>42797</v>
      </c>
      <c r="W288">
        <v>0</v>
      </c>
      <c r="Y288" s="8">
        <v>42797</v>
      </c>
      <c r="Z288">
        <v>-0.4</v>
      </c>
    </row>
    <row r="289" spans="1:26" x14ac:dyDescent="0.3">
      <c r="A289" s="8">
        <v>42804</v>
      </c>
      <c r="B289">
        <v>525.53</v>
      </c>
      <c r="D289" s="8">
        <v>42804</v>
      </c>
      <c r="E289">
        <v>23.88</v>
      </c>
      <c r="G289" s="8">
        <v>42804</v>
      </c>
      <c r="H289">
        <v>23.88</v>
      </c>
      <c r="J289" s="8">
        <v>42804</v>
      </c>
      <c r="K289">
        <v>2.5840000000000001</v>
      </c>
      <c r="M289" s="8">
        <v>42804</v>
      </c>
      <c r="N289">
        <v>99449</v>
      </c>
      <c r="P289" s="8">
        <v>42799</v>
      </c>
      <c r="Q289">
        <v>966321</v>
      </c>
      <c r="S289" s="8">
        <v>42799</v>
      </c>
      <c r="T289">
        <v>501782</v>
      </c>
      <c r="V289" s="8">
        <v>42804</v>
      </c>
      <c r="W289">
        <v>0</v>
      </c>
      <c r="Y289" s="8">
        <v>42804</v>
      </c>
      <c r="Z289">
        <v>-0.4</v>
      </c>
    </row>
    <row r="290" spans="1:26" x14ac:dyDescent="0.3">
      <c r="A290" s="8">
        <v>42811</v>
      </c>
      <c r="B290">
        <v>491.28300000000002</v>
      </c>
      <c r="D290" s="8">
        <v>42811</v>
      </c>
      <c r="E290">
        <v>26.51</v>
      </c>
      <c r="G290" s="8">
        <v>42811</v>
      </c>
      <c r="H290">
        <v>26.51</v>
      </c>
      <c r="J290" s="8">
        <v>42811</v>
      </c>
      <c r="K290">
        <v>2.5840000000000001</v>
      </c>
      <c r="M290" s="8">
        <v>42811</v>
      </c>
      <c r="N290">
        <v>99449</v>
      </c>
      <c r="P290" s="8">
        <v>42806</v>
      </c>
      <c r="Q290">
        <v>966322</v>
      </c>
      <c r="S290" s="8">
        <v>42806</v>
      </c>
      <c r="T290">
        <v>525530</v>
      </c>
      <c r="V290" s="8">
        <v>42811</v>
      </c>
      <c r="W290">
        <v>0</v>
      </c>
      <c r="Y290" s="8">
        <v>42811</v>
      </c>
      <c r="Z290">
        <v>-0.4</v>
      </c>
    </row>
    <row r="291" spans="1:26" x14ac:dyDescent="0.3">
      <c r="A291" s="8">
        <v>42818</v>
      </c>
      <c r="B291">
        <v>508.899</v>
      </c>
      <c r="D291" s="8">
        <v>42818</v>
      </c>
      <c r="E291">
        <v>32.68</v>
      </c>
      <c r="G291" s="8">
        <v>42818</v>
      </c>
      <c r="H291">
        <v>32.68</v>
      </c>
      <c r="J291" s="8">
        <v>42818</v>
      </c>
      <c r="K291">
        <v>2.5840000000000001</v>
      </c>
      <c r="M291" s="8">
        <v>42818</v>
      </c>
      <c r="N291">
        <v>99449</v>
      </c>
      <c r="P291" s="8">
        <v>42813</v>
      </c>
      <c r="Q291">
        <v>984357</v>
      </c>
      <c r="S291" s="8">
        <v>42813</v>
      </c>
      <c r="T291">
        <v>491283</v>
      </c>
      <c r="V291" s="8">
        <v>42818</v>
      </c>
      <c r="W291">
        <v>0</v>
      </c>
      <c r="Y291" s="8">
        <v>42818</v>
      </c>
      <c r="Z291">
        <v>-0.4</v>
      </c>
    </row>
    <row r="292" spans="1:26" x14ac:dyDescent="0.3">
      <c r="A292" s="8">
        <v>42825</v>
      </c>
      <c r="B292">
        <v>584.01400000000001</v>
      </c>
      <c r="D292" s="8">
        <v>42825</v>
      </c>
      <c r="E292">
        <v>14.76</v>
      </c>
      <c r="G292" s="8">
        <v>42825</v>
      </c>
      <c r="H292">
        <v>14.76</v>
      </c>
      <c r="J292" s="8">
        <v>42825</v>
      </c>
      <c r="K292">
        <v>1.3140000000000001</v>
      </c>
      <c r="M292" s="8">
        <v>42825</v>
      </c>
      <c r="N292">
        <v>99676</v>
      </c>
      <c r="P292" s="8">
        <v>42820</v>
      </c>
      <c r="Q292">
        <v>946222</v>
      </c>
      <c r="S292" s="8">
        <v>42820</v>
      </c>
      <c r="T292">
        <v>508899</v>
      </c>
      <c r="V292" s="8">
        <v>42825</v>
      </c>
      <c r="W292">
        <v>0</v>
      </c>
      <c r="Y292" s="8">
        <v>42825</v>
      </c>
      <c r="Z292">
        <v>-0.4</v>
      </c>
    </row>
    <row r="293" spans="1:26" x14ac:dyDescent="0.3">
      <c r="A293" s="8">
        <v>42832</v>
      </c>
      <c r="B293">
        <v>588.226</v>
      </c>
      <c r="D293" s="8">
        <v>42832</v>
      </c>
      <c r="E293">
        <v>13.17</v>
      </c>
      <c r="G293" s="8">
        <v>42832</v>
      </c>
      <c r="H293">
        <v>13.17</v>
      </c>
      <c r="J293" s="8">
        <v>42832</v>
      </c>
      <c r="K293">
        <v>1.3140000000000001</v>
      </c>
      <c r="M293" s="8">
        <v>42832</v>
      </c>
      <c r="N293">
        <v>99628</v>
      </c>
      <c r="P293" s="8">
        <v>42827</v>
      </c>
      <c r="Q293">
        <v>1048498</v>
      </c>
      <c r="S293" s="8">
        <v>42827</v>
      </c>
      <c r="T293">
        <v>584014</v>
      </c>
      <c r="V293" s="8">
        <v>42832</v>
      </c>
      <c r="W293">
        <v>0</v>
      </c>
      <c r="Y293" s="8">
        <v>42832</v>
      </c>
      <c r="Z293">
        <v>-0.4</v>
      </c>
    </row>
    <row r="294" spans="1:26" x14ac:dyDescent="0.3">
      <c r="A294" s="8">
        <v>42839</v>
      </c>
      <c r="B294">
        <v>563.79</v>
      </c>
      <c r="D294" s="8">
        <v>42839</v>
      </c>
      <c r="E294">
        <v>13.23</v>
      </c>
      <c r="G294" s="8">
        <v>42839</v>
      </c>
      <c r="H294">
        <v>13.23</v>
      </c>
      <c r="J294" s="8">
        <v>42839</v>
      </c>
      <c r="K294">
        <v>1.3140000000000001</v>
      </c>
      <c r="M294" s="8">
        <v>42839</v>
      </c>
      <c r="N294">
        <v>99628</v>
      </c>
      <c r="P294" s="8">
        <v>42834</v>
      </c>
      <c r="Q294">
        <v>1139145</v>
      </c>
      <c r="S294" s="8">
        <v>42834</v>
      </c>
      <c r="T294">
        <v>572961</v>
      </c>
      <c r="V294" s="8">
        <v>42839</v>
      </c>
      <c r="W294">
        <v>0</v>
      </c>
      <c r="Y294" s="8">
        <v>42839</v>
      </c>
      <c r="Z294">
        <v>-0.4</v>
      </c>
    </row>
    <row r="295" spans="1:26" x14ac:dyDescent="0.3">
      <c r="A295" s="8">
        <v>42846</v>
      </c>
      <c r="B295">
        <v>558.96199999999999</v>
      </c>
      <c r="D295" s="8">
        <v>42846</v>
      </c>
      <c r="E295">
        <v>14.75</v>
      </c>
      <c r="G295" s="8">
        <v>42846</v>
      </c>
      <c r="H295">
        <v>14.75</v>
      </c>
      <c r="J295" s="8">
        <v>42846</v>
      </c>
      <c r="K295">
        <v>1.3140000000000001</v>
      </c>
      <c r="M295" s="8">
        <v>42846</v>
      </c>
      <c r="N295">
        <v>98443</v>
      </c>
      <c r="P295" s="8">
        <v>42841</v>
      </c>
      <c r="Q295">
        <v>1140339</v>
      </c>
      <c r="S295" s="8">
        <v>42841</v>
      </c>
      <c r="T295">
        <v>576624</v>
      </c>
      <c r="V295" s="8">
        <v>42846</v>
      </c>
      <c r="W295">
        <v>0</v>
      </c>
      <c r="Y295" s="8">
        <v>42846</v>
      </c>
      <c r="Z295">
        <v>-0.4</v>
      </c>
    </row>
    <row r="296" spans="1:26" x14ac:dyDescent="0.3">
      <c r="A296" s="8">
        <v>42853</v>
      </c>
      <c r="B296">
        <v>576.41999999999996</v>
      </c>
      <c r="D296" s="8">
        <v>42853</v>
      </c>
      <c r="E296">
        <v>14.41</v>
      </c>
      <c r="G296" s="8">
        <v>42853</v>
      </c>
      <c r="H296">
        <v>14.41</v>
      </c>
      <c r="J296" s="8">
        <v>42853</v>
      </c>
      <c r="K296">
        <v>1.47</v>
      </c>
      <c r="M296" s="8">
        <v>42853</v>
      </c>
      <c r="N296">
        <v>98443</v>
      </c>
      <c r="P296" s="8">
        <v>42848</v>
      </c>
      <c r="Q296">
        <v>1123014</v>
      </c>
      <c r="S296" s="8">
        <v>42848</v>
      </c>
      <c r="T296">
        <v>558962</v>
      </c>
      <c r="V296" s="8">
        <v>42853</v>
      </c>
      <c r="W296">
        <v>0</v>
      </c>
      <c r="Y296" s="8">
        <v>42853</v>
      </c>
      <c r="Z296">
        <v>-0.4</v>
      </c>
    </row>
    <row r="297" spans="1:26" x14ac:dyDescent="0.3">
      <c r="A297" s="8">
        <v>42860</v>
      </c>
      <c r="B297">
        <v>600.36400000000003</v>
      </c>
      <c r="D297" s="8">
        <v>42860</v>
      </c>
      <c r="E297">
        <v>14.43</v>
      </c>
      <c r="G297" s="8">
        <v>42860</v>
      </c>
      <c r="H297">
        <v>14.43</v>
      </c>
      <c r="J297" s="8">
        <v>42860</v>
      </c>
      <c r="K297">
        <v>1.47</v>
      </c>
      <c r="M297" s="8">
        <v>42860</v>
      </c>
      <c r="N297">
        <v>98443</v>
      </c>
      <c r="P297" s="8">
        <v>42855</v>
      </c>
      <c r="Q297">
        <v>1156896</v>
      </c>
      <c r="S297" s="8">
        <v>42855</v>
      </c>
      <c r="T297">
        <v>551428</v>
      </c>
      <c r="V297" s="8">
        <v>42860</v>
      </c>
      <c r="W297">
        <v>0</v>
      </c>
      <c r="Y297" s="8">
        <v>42860</v>
      </c>
      <c r="Z297">
        <v>-0.4</v>
      </c>
    </row>
    <row r="298" spans="1:26" x14ac:dyDescent="0.3">
      <c r="A298" s="8">
        <v>42867</v>
      </c>
      <c r="B298">
        <v>600.69299999999998</v>
      </c>
      <c r="D298" s="8">
        <v>42867</v>
      </c>
      <c r="E298">
        <v>13.68</v>
      </c>
      <c r="G298" s="8">
        <v>42867</v>
      </c>
      <c r="H298">
        <v>13.68</v>
      </c>
      <c r="J298" s="8">
        <v>42867</v>
      </c>
      <c r="K298">
        <v>1.47</v>
      </c>
      <c r="M298" s="8">
        <v>42867</v>
      </c>
      <c r="N298">
        <v>98443</v>
      </c>
      <c r="P298" s="8">
        <v>42862</v>
      </c>
      <c r="Q298">
        <v>1172669</v>
      </c>
      <c r="S298" s="8">
        <v>42862</v>
      </c>
      <c r="T298">
        <v>600364</v>
      </c>
      <c r="V298" s="8">
        <v>42867</v>
      </c>
      <c r="W298">
        <v>0</v>
      </c>
      <c r="Y298" s="8">
        <v>42867</v>
      </c>
      <c r="Z298">
        <v>-0.4</v>
      </c>
    </row>
    <row r="299" spans="1:26" x14ac:dyDescent="0.3">
      <c r="A299" s="8">
        <v>42874</v>
      </c>
      <c r="B299">
        <v>590.72299999999996</v>
      </c>
      <c r="D299" s="8">
        <v>42874</v>
      </c>
      <c r="E299">
        <v>13.98</v>
      </c>
      <c r="G299" s="8">
        <v>42874</v>
      </c>
      <c r="H299">
        <v>13.98</v>
      </c>
      <c r="J299" s="8">
        <v>42874</v>
      </c>
      <c r="K299">
        <v>1.47</v>
      </c>
      <c r="M299" s="8">
        <v>42874</v>
      </c>
      <c r="N299">
        <v>98443</v>
      </c>
      <c r="P299" s="8">
        <v>42869</v>
      </c>
      <c r="Q299">
        <v>1165598</v>
      </c>
      <c r="S299" s="8">
        <v>42869</v>
      </c>
      <c r="T299">
        <v>600693</v>
      </c>
      <c r="V299" s="8">
        <v>42874</v>
      </c>
      <c r="W299">
        <v>0</v>
      </c>
      <c r="Y299" s="8">
        <v>42874</v>
      </c>
      <c r="Z299">
        <v>-0.4</v>
      </c>
    </row>
    <row r="300" spans="1:26" x14ac:dyDescent="0.3">
      <c r="A300" s="8">
        <v>42881</v>
      </c>
      <c r="B300">
        <v>588.88599999999997</v>
      </c>
      <c r="D300" s="8">
        <v>42881</v>
      </c>
      <c r="E300">
        <v>15.92</v>
      </c>
      <c r="G300" s="8">
        <v>42881</v>
      </c>
      <c r="H300">
        <v>15.92</v>
      </c>
      <c r="J300" s="8">
        <v>42881</v>
      </c>
      <c r="K300">
        <v>1.47</v>
      </c>
      <c r="M300" s="8">
        <v>42881</v>
      </c>
      <c r="N300">
        <v>98443</v>
      </c>
      <c r="P300" s="8">
        <v>42876</v>
      </c>
      <c r="Q300">
        <v>1169509</v>
      </c>
      <c r="S300" s="8">
        <v>42876</v>
      </c>
      <c r="T300">
        <v>590723</v>
      </c>
      <c r="V300" s="8">
        <v>42881</v>
      </c>
      <c r="W300">
        <v>0</v>
      </c>
      <c r="Y300" s="8">
        <v>42881</v>
      </c>
      <c r="Z300">
        <v>-0.4</v>
      </c>
    </row>
    <row r="301" spans="1:26" x14ac:dyDescent="0.3">
      <c r="A301" s="8">
        <v>42888</v>
      </c>
      <c r="B301">
        <v>601.97199999999998</v>
      </c>
      <c r="D301" s="8">
        <v>42888</v>
      </c>
      <c r="E301">
        <v>12.07</v>
      </c>
      <c r="G301" s="8">
        <v>42888</v>
      </c>
      <c r="H301">
        <v>12.07</v>
      </c>
      <c r="J301" s="8">
        <v>42888</v>
      </c>
      <c r="K301">
        <v>3.05</v>
      </c>
      <c r="M301" s="8">
        <v>42888</v>
      </c>
      <c r="N301">
        <v>98443</v>
      </c>
      <c r="P301" s="8">
        <v>42883</v>
      </c>
      <c r="Q301">
        <v>1159489</v>
      </c>
      <c r="S301" s="8">
        <v>42883</v>
      </c>
      <c r="T301">
        <v>588886</v>
      </c>
      <c r="V301" s="8">
        <v>42888</v>
      </c>
      <c r="W301">
        <v>0</v>
      </c>
      <c r="Y301" s="8">
        <v>42888</v>
      </c>
      <c r="Z301">
        <v>-0.4</v>
      </c>
    </row>
    <row r="302" spans="1:26" x14ac:dyDescent="0.3">
      <c r="A302" s="8">
        <v>42895</v>
      </c>
      <c r="B302">
        <v>601.30600000000004</v>
      </c>
      <c r="D302" s="8">
        <v>42895</v>
      </c>
      <c r="E302">
        <v>12.11</v>
      </c>
      <c r="G302" s="8">
        <v>42895</v>
      </c>
      <c r="H302">
        <v>12.11</v>
      </c>
      <c r="J302" s="8">
        <v>42895</v>
      </c>
      <c r="K302">
        <v>3.05</v>
      </c>
      <c r="M302" s="8">
        <v>42895</v>
      </c>
      <c r="N302">
        <v>98443</v>
      </c>
      <c r="P302" s="8">
        <v>42890</v>
      </c>
      <c r="Q302">
        <v>1208463</v>
      </c>
      <c r="S302" s="8">
        <v>42890</v>
      </c>
      <c r="T302">
        <v>601972</v>
      </c>
      <c r="V302" s="8">
        <v>42895</v>
      </c>
      <c r="W302">
        <v>0</v>
      </c>
      <c r="Y302" s="8">
        <v>42895</v>
      </c>
      <c r="Z302">
        <v>-0.4</v>
      </c>
    </row>
    <row r="303" spans="1:26" x14ac:dyDescent="0.3">
      <c r="A303" s="8">
        <v>42902</v>
      </c>
      <c r="B303">
        <v>607.80100000000004</v>
      </c>
      <c r="D303" s="8">
        <v>42902</v>
      </c>
      <c r="E303">
        <v>11.01</v>
      </c>
      <c r="G303" s="8">
        <v>42902</v>
      </c>
      <c r="H303">
        <v>11.01</v>
      </c>
      <c r="J303" s="8">
        <v>42902</v>
      </c>
      <c r="K303">
        <v>3.05</v>
      </c>
      <c r="M303" s="8">
        <v>42902</v>
      </c>
      <c r="N303">
        <v>98443</v>
      </c>
      <c r="P303" s="8">
        <v>42897</v>
      </c>
      <c r="Q303">
        <v>1199247</v>
      </c>
      <c r="S303" s="8">
        <v>42897</v>
      </c>
      <c r="T303">
        <v>601306</v>
      </c>
      <c r="V303" s="8">
        <v>42902</v>
      </c>
      <c r="W303">
        <v>0</v>
      </c>
      <c r="Y303" s="8">
        <v>42902</v>
      </c>
      <c r="Z303">
        <v>-0.4</v>
      </c>
    </row>
    <row r="304" spans="1:26" x14ac:dyDescent="0.3">
      <c r="A304" s="8">
        <v>42909</v>
      </c>
      <c r="B304">
        <v>577.23400000000004</v>
      </c>
      <c r="D304" s="8">
        <v>42909</v>
      </c>
      <c r="E304">
        <v>11.01</v>
      </c>
      <c r="G304" s="8">
        <v>42909</v>
      </c>
      <c r="H304">
        <v>11.01</v>
      </c>
      <c r="J304" s="8">
        <v>42909</v>
      </c>
      <c r="K304">
        <v>3.05</v>
      </c>
      <c r="M304" s="8">
        <v>42909</v>
      </c>
      <c r="N304">
        <v>98443</v>
      </c>
      <c r="P304" s="8">
        <v>42904</v>
      </c>
      <c r="Q304">
        <v>1168385</v>
      </c>
      <c r="S304" s="8">
        <v>42904</v>
      </c>
      <c r="T304">
        <v>607801</v>
      </c>
      <c r="V304" s="8">
        <v>42909</v>
      </c>
      <c r="W304">
        <v>0</v>
      </c>
      <c r="Y304" s="8">
        <v>42909</v>
      </c>
      <c r="Z304">
        <v>-0.4</v>
      </c>
    </row>
    <row r="305" spans="16:20" x14ac:dyDescent="0.3">
      <c r="P305" s="8">
        <v>42911</v>
      </c>
      <c r="Q305">
        <v>1158076</v>
      </c>
      <c r="S305" s="8">
        <v>42911</v>
      </c>
      <c r="T305">
        <v>577234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E223"/>
  <sheetViews>
    <sheetView topLeftCell="A172" workbookViewId="0">
      <selection activeCell="G13" sqref="G13"/>
    </sheetView>
  </sheetViews>
  <sheetFormatPr baseColWidth="10" defaultRowHeight="14.4" x14ac:dyDescent="0.3"/>
  <cols>
    <col min="3" max="3" width="11.88671875" bestFit="1" customWidth="1"/>
  </cols>
  <sheetData>
    <row r="3" spans="1:5" x14ac:dyDescent="0.3">
      <c r="A3" t="s">
        <v>51</v>
      </c>
      <c r="D3" t="s">
        <v>51</v>
      </c>
    </row>
    <row r="4" spans="1:5" x14ac:dyDescent="0.3">
      <c r="A4" t="s">
        <v>50</v>
      </c>
      <c r="D4" t="s">
        <v>52</v>
      </c>
    </row>
    <row r="5" spans="1:5" x14ac:dyDescent="0.3">
      <c r="A5" t="s">
        <v>48</v>
      </c>
      <c r="D5" t="s">
        <v>49</v>
      </c>
    </row>
    <row r="6" spans="1:5" x14ac:dyDescent="0.3">
      <c r="A6" t="s">
        <v>3</v>
      </c>
      <c r="B6" t="s">
        <v>4</v>
      </c>
      <c r="D6" t="s">
        <v>3</v>
      </c>
      <c r="E6" t="s">
        <v>4</v>
      </c>
    </row>
    <row r="7" spans="1:5" x14ac:dyDescent="0.3">
      <c r="A7" s="8">
        <f>_xll.BDH($A$5,$B$6:$B$6,"01/10/2014","","Dir=V","Dts=S","Sort=A","Quote=C","QtTyp=Y","Days=T","Per=cd","DtFmt=D","UseDPDF=Y","cols=2;rows=174")</f>
        <v>41929</v>
      </c>
      <c r="B7">
        <v>0</v>
      </c>
      <c r="D7" s="8">
        <f>_xll.BDH($D$5,$E$6:$E$6,"01/10/2014","","Dir=V","Dts=S","Sort=A","Quote=C","QtTyp=Y","Days=T","Per=cd","DtFmt=D","UseDPDF=Y","cols=2;rows=170")</f>
        <v>41929</v>
      </c>
      <c r="E7">
        <v>0</v>
      </c>
    </row>
    <row r="8" spans="1:5" x14ac:dyDescent="0.3">
      <c r="A8" s="7">
        <v>41932</v>
      </c>
      <c r="B8">
        <v>0</v>
      </c>
      <c r="D8" s="7">
        <v>41936</v>
      </c>
      <c r="E8">
        <v>0</v>
      </c>
    </row>
    <row r="9" spans="1:5" x14ac:dyDescent="0.3">
      <c r="A9" s="7">
        <v>41933</v>
      </c>
      <c r="B9">
        <v>0</v>
      </c>
      <c r="D9" s="7">
        <v>41943</v>
      </c>
      <c r="E9">
        <v>0</v>
      </c>
    </row>
    <row r="10" spans="1:5" x14ac:dyDescent="0.3">
      <c r="A10" s="7">
        <v>41934</v>
      </c>
      <c r="B10">
        <v>511</v>
      </c>
      <c r="D10" s="7">
        <v>41950</v>
      </c>
      <c r="E10">
        <v>0</v>
      </c>
    </row>
    <row r="11" spans="1:5" x14ac:dyDescent="0.3">
      <c r="A11" s="7">
        <v>41935</v>
      </c>
      <c r="B11">
        <v>1112</v>
      </c>
      <c r="D11" s="7">
        <v>41957</v>
      </c>
      <c r="E11">
        <v>0</v>
      </c>
    </row>
    <row r="12" spans="1:5" x14ac:dyDescent="0.3">
      <c r="A12" s="7">
        <v>41936</v>
      </c>
      <c r="B12">
        <v>1704</v>
      </c>
      <c r="D12" s="7">
        <v>41964</v>
      </c>
      <c r="E12">
        <v>0</v>
      </c>
    </row>
    <row r="13" spans="1:5" x14ac:dyDescent="0.3">
      <c r="A13" s="7">
        <v>41943</v>
      </c>
      <c r="B13">
        <v>4779</v>
      </c>
      <c r="D13" s="7">
        <v>41971</v>
      </c>
      <c r="E13">
        <v>368</v>
      </c>
    </row>
    <row r="14" spans="1:5" x14ac:dyDescent="0.3">
      <c r="A14" s="7">
        <v>41950</v>
      </c>
      <c r="B14">
        <v>7408</v>
      </c>
      <c r="D14" s="7">
        <v>41978</v>
      </c>
      <c r="E14">
        <v>601</v>
      </c>
    </row>
    <row r="15" spans="1:5" x14ac:dyDescent="0.3">
      <c r="A15" s="7">
        <v>41957</v>
      </c>
      <c r="B15">
        <v>10485</v>
      </c>
      <c r="D15" s="7">
        <v>41985</v>
      </c>
      <c r="E15">
        <v>788</v>
      </c>
    </row>
    <row r="16" spans="1:5" x14ac:dyDescent="0.3">
      <c r="A16" s="7">
        <v>41964</v>
      </c>
      <c r="B16">
        <v>12723</v>
      </c>
      <c r="D16" s="7">
        <v>41992</v>
      </c>
      <c r="E16">
        <v>1490</v>
      </c>
    </row>
    <row r="17" spans="1:5" x14ac:dyDescent="0.3">
      <c r="A17" s="7">
        <v>41971</v>
      </c>
      <c r="B17">
        <v>17801</v>
      </c>
      <c r="D17" s="7">
        <v>41999</v>
      </c>
      <c r="E17">
        <v>1747</v>
      </c>
    </row>
    <row r="18" spans="1:5" x14ac:dyDescent="0.3">
      <c r="A18" s="7">
        <v>41978</v>
      </c>
      <c r="B18">
        <v>20927</v>
      </c>
      <c r="D18" s="7">
        <v>42006</v>
      </c>
      <c r="E18">
        <v>1744</v>
      </c>
    </row>
    <row r="19" spans="1:5" x14ac:dyDescent="0.3">
      <c r="A19" s="7">
        <v>41985</v>
      </c>
      <c r="B19">
        <v>24756</v>
      </c>
      <c r="D19" s="7">
        <v>42013</v>
      </c>
      <c r="E19">
        <v>1792</v>
      </c>
    </row>
    <row r="20" spans="1:5" x14ac:dyDescent="0.3">
      <c r="A20" s="7">
        <v>41992</v>
      </c>
      <c r="B20">
        <v>28529</v>
      </c>
      <c r="D20" s="7">
        <v>42020</v>
      </c>
      <c r="E20">
        <v>2119</v>
      </c>
    </row>
    <row r="21" spans="1:5" x14ac:dyDescent="0.3">
      <c r="A21" s="7">
        <v>41999</v>
      </c>
      <c r="B21">
        <v>29660</v>
      </c>
      <c r="D21" s="7">
        <v>42027</v>
      </c>
      <c r="E21">
        <v>2266</v>
      </c>
    </row>
    <row r="22" spans="1:5" x14ac:dyDescent="0.3">
      <c r="A22" s="7">
        <v>42006</v>
      </c>
      <c r="B22">
        <v>29632</v>
      </c>
      <c r="D22" s="7">
        <v>42034</v>
      </c>
      <c r="E22">
        <v>2325</v>
      </c>
    </row>
    <row r="23" spans="1:5" x14ac:dyDescent="0.3">
      <c r="A23" s="7">
        <v>42013</v>
      </c>
      <c r="B23">
        <v>31291</v>
      </c>
      <c r="D23" s="7">
        <v>42041</v>
      </c>
      <c r="E23">
        <v>2662</v>
      </c>
    </row>
    <row r="24" spans="1:5" x14ac:dyDescent="0.3">
      <c r="A24" s="7">
        <v>42020</v>
      </c>
      <c r="B24">
        <v>33131</v>
      </c>
      <c r="D24" s="7">
        <v>42048</v>
      </c>
      <c r="E24">
        <v>2870</v>
      </c>
    </row>
    <row r="25" spans="1:5" x14ac:dyDescent="0.3">
      <c r="A25" s="7">
        <v>42027</v>
      </c>
      <c r="B25">
        <v>37202</v>
      </c>
      <c r="D25" s="7">
        <v>42055</v>
      </c>
      <c r="E25">
        <v>3008</v>
      </c>
    </row>
    <row r="26" spans="1:5" x14ac:dyDescent="0.3">
      <c r="A26" s="7">
        <v>42034</v>
      </c>
      <c r="B26">
        <v>40255</v>
      </c>
      <c r="D26" s="7">
        <v>42062</v>
      </c>
      <c r="E26">
        <v>3478</v>
      </c>
    </row>
    <row r="27" spans="1:5" x14ac:dyDescent="0.3">
      <c r="A27" s="7">
        <v>42041</v>
      </c>
      <c r="B27">
        <v>42946</v>
      </c>
      <c r="D27" s="7">
        <v>42069</v>
      </c>
      <c r="E27">
        <v>3636</v>
      </c>
    </row>
    <row r="28" spans="1:5" x14ac:dyDescent="0.3">
      <c r="A28" s="7">
        <v>42048</v>
      </c>
      <c r="B28">
        <v>45954</v>
      </c>
      <c r="D28" s="7">
        <v>42076</v>
      </c>
      <c r="E28">
        <v>3754</v>
      </c>
    </row>
    <row r="29" spans="1:5" x14ac:dyDescent="0.3">
      <c r="A29" s="7">
        <v>42055</v>
      </c>
      <c r="B29">
        <v>48739</v>
      </c>
      <c r="D29" s="7">
        <v>42083</v>
      </c>
      <c r="E29">
        <v>4008</v>
      </c>
    </row>
    <row r="30" spans="1:5" x14ac:dyDescent="0.3">
      <c r="A30" s="7">
        <v>42062</v>
      </c>
      <c r="B30">
        <v>51209</v>
      </c>
      <c r="D30" s="7">
        <v>42090</v>
      </c>
      <c r="E30">
        <v>4646</v>
      </c>
    </row>
    <row r="31" spans="1:5" x14ac:dyDescent="0.3">
      <c r="A31" s="7">
        <v>42069</v>
      </c>
      <c r="B31">
        <v>54159</v>
      </c>
      <c r="D31" s="7">
        <v>42097</v>
      </c>
      <c r="E31">
        <v>4888</v>
      </c>
    </row>
    <row r="32" spans="1:5" x14ac:dyDescent="0.3">
      <c r="A32" s="7">
        <v>42076</v>
      </c>
      <c r="B32">
        <v>56947</v>
      </c>
      <c r="D32" s="7">
        <v>42104</v>
      </c>
      <c r="E32">
        <v>5259</v>
      </c>
    </row>
    <row r="33" spans="1:5" x14ac:dyDescent="0.3">
      <c r="A33" s="7">
        <v>42083</v>
      </c>
      <c r="B33">
        <v>59998</v>
      </c>
      <c r="D33" s="7">
        <v>42111</v>
      </c>
      <c r="E33">
        <v>5516</v>
      </c>
    </row>
    <row r="34" spans="1:5" x14ac:dyDescent="0.3">
      <c r="A34" s="7">
        <v>42090</v>
      </c>
      <c r="B34">
        <v>62862</v>
      </c>
      <c r="D34" s="7">
        <v>42118</v>
      </c>
      <c r="E34">
        <v>5757</v>
      </c>
    </row>
    <row r="35" spans="1:5" x14ac:dyDescent="0.3">
      <c r="A35" s="7">
        <v>42097</v>
      </c>
      <c r="B35">
        <v>64670</v>
      </c>
      <c r="D35" s="7">
        <v>42125</v>
      </c>
      <c r="E35">
        <v>5785</v>
      </c>
    </row>
    <row r="36" spans="1:5" x14ac:dyDescent="0.3">
      <c r="A36" s="7">
        <v>42104</v>
      </c>
      <c r="B36">
        <v>67150</v>
      </c>
      <c r="D36" s="7">
        <v>42132</v>
      </c>
      <c r="E36">
        <v>5827</v>
      </c>
    </row>
    <row r="37" spans="1:5" x14ac:dyDescent="0.3">
      <c r="A37" s="7">
        <v>42111</v>
      </c>
      <c r="B37">
        <v>69651</v>
      </c>
      <c r="D37" s="7">
        <v>42139</v>
      </c>
      <c r="E37">
        <v>6131</v>
      </c>
    </row>
    <row r="38" spans="1:5" x14ac:dyDescent="0.3">
      <c r="A38" s="7">
        <v>42118</v>
      </c>
      <c r="B38">
        <v>72612</v>
      </c>
      <c r="D38" s="7">
        <v>42146</v>
      </c>
      <c r="E38">
        <v>6230</v>
      </c>
    </row>
    <row r="39" spans="1:5" x14ac:dyDescent="0.3">
      <c r="A39" s="7">
        <v>42125</v>
      </c>
      <c r="B39">
        <v>75070</v>
      </c>
      <c r="D39" s="7">
        <v>42153</v>
      </c>
      <c r="E39">
        <v>7212</v>
      </c>
    </row>
    <row r="40" spans="1:5" x14ac:dyDescent="0.3">
      <c r="A40" s="7">
        <v>42132</v>
      </c>
      <c r="B40">
        <v>77976</v>
      </c>
      <c r="D40" s="7">
        <v>42160</v>
      </c>
      <c r="E40">
        <v>7494</v>
      </c>
    </row>
    <row r="41" spans="1:5" x14ac:dyDescent="0.3">
      <c r="A41" s="7">
        <v>42139</v>
      </c>
      <c r="B41">
        <v>80759</v>
      </c>
      <c r="D41" s="7">
        <v>42167</v>
      </c>
      <c r="E41">
        <v>8155</v>
      </c>
    </row>
    <row r="42" spans="1:5" x14ac:dyDescent="0.3">
      <c r="A42" s="7">
        <v>42146</v>
      </c>
      <c r="B42">
        <v>82805</v>
      </c>
      <c r="D42" s="7">
        <v>42174</v>
      </c>
      <c r="E42">
        <v>8292</v>
      </c>
    </row>
    <row r="43" spans="1:5" x14ac:dyDescent="0.3">
      <c r="A43" s="7">
        <v>42153</v>
      </c>
      <c r="B43">
        <v>85108</v>
      </c>
      <c r="D43" s="7">
        <v>42181</v>
      </c>
      <c r="E43">
        <v>8601</v>
      </c>
    </row>
    <row r="44" spans="1:5" x14ac:dyDescent="0.3">
      <c r="A44" s="7">
        <v>42160</v>
      </c>
      <c r="B44">
        <v>87277</v>
      </c>
      <c r="D44" s="7">
        <v>42188</v>
      </c>
      <c r="E44">
        <v>8882</v>
      </c>
    </row>
    <row r="45" spans="1:5" x14ac:dyDescent="0.3">
      <c r="A45" s="7">
        <v>42167</v>
      </c>
      <c r="B45">
        <v>89883</v>
      </c>
      <c r="D45" s="7">
        <v>42195</v>
      </c>
      <c r="E45">
        <v>9313</v>
      </c>
    </row>
    <row r="46" spans="1:5" x14ac:dyDescent="0.3">
      <c r="A46" s="7">
        <v>42174</v>
      </c>
      <c r="B46">
        <v>92113</v>
      </c>
      <c r="D46" s="7">
        <v>42202</v>
      </c>
      <c r="E46">
        <v>9377</v>
      </c>
    </row>
    <row r="47" spans="1:5" x14ac:dyDescent="0.3">
      <c r="A47" s="7">
        <v>42181</v>
      </c>
      <c r="B47">
        <v>94567</v>
      </c>
      <c r="D47" s="7">
        <v>42209</v>
      </c>
      <c r="E47">
        <v>9454</v>
      </c>
    </row>
    <row r="48" spans="1:5" x14ac:dyDescent="0.3">
      <c r="A48" s="7">
        <v>42188</v>
      </c>
      <c r="B48">
        <v>96058</v>
      </c>
      <c r="D48" s="7">
        <v>42216</v>
      </c>
      <c r="E48">
        <v>9740</v>
      </c>
    </row>
    <row r="49" spans="1:5" x14ac:dyDescent="0.3">
      <c r="A49" s="7">
        <v>42195</v>
      </c>
      <c r="B49">
        <v>98246</v>
      </c>
      <c r="D49" s="7">
        <v>42223</v>
      </c>
      <c r="E49">
        <v>10629</v>
      </c>
    </row>
    <row r="50" spans="1:5" x14ac:dyDescent="0.3">
      <c r="A50" s="7">
        <v>42202</v>
      </c>
      <c r="B50">
        <v>100175</v>
      </c>
      <c r="D50" s="7">
        <v>42230</v>
      </c>
      <c r="E50">
        <v>10961</v>
      </c>
    </row>
    <row r="51" spans="1:5" x14ac:dyDescent="0.3">
      <c r="A51" s="7">
        <v>42209</v>
      </c>
      <c r="B51">
        <v>101686</v>
      </c>
      <c r="D51" s="7">
        <v>42237</v>
      </c>
      <c r="E51">
        <v>11218</v>
      </c>
    </row>
    <row r="52" spans="1:5" x14ac:dyDescent="0.3">
      <c r="A52" s="7">
        <v>42216</v>
      </c>
      <c r="B52">
        <v>104003</v>
      </c>
      <c r="D52" s="7">
        <v>42244</v>
      </c>
      <c r="E52">
        <v>11112</v>
      </c>
    </row>
    <row r="53" spans="1:5" x14ac:dyDescent="0.3">
      <c r="A53" s="7">
        <v>42223</v>
      </c>
      <c r="B53">
        <v>106645</v>
      </c>
      <c r="D53" s="7">
        <v>42251</v>
      </c>
      <c r="E53">
        <v>11494</v>
      </c>
    </row>
    <row r="54" spans="1:5" x14ac:dyDescent="0.3">
      <c r="A54" s="7">
        <v>42230</v>
      </c>
      <c r="B54">
        <v>108059</v>
      </c>
      <c r="D54" s="7">
        <v>42258</v>
      </c>
      <c r="E54">
        <v>11860</v>
      </c>
    </row>
    <row r="55" spans="1:5" x14ac:dyDescent="0.3">
      <c r="A55" s="7">
        <v>42237</v>
      </c>
      <c r="B55">
        <v>109179</v>
      </c>
      <c r="D55" s="7">
        <v>42265</v>
      </c>
      <c r="E55">
        <v>12011</v>
      </c>
    </row>
    <row r="56" spans="1:5" x14ac:dyDescent="0.3">
      <c r="A56" s="7">
        <v>42244</v>
      </c>
      <c r="B56">
        <v>111116</v>
      </c>
      <c r="D56" s="7">
        <v>42272</v>
      </c>
      <c r="E56">
        <v>12765</v>
      </c>
    </row>
    <row r="57" spans="1:5" x14ac:dyDescent="0.3">
      <c r="A57" s="7">
        <v>42251</v>
      </c>
      <c r="B57">
        <v>112215</v>
      </c>
      <c r="D57" s="7">
        <v>42279</v>
      </c>
      <c r="E57">
        <v>13150</v>
      </c>
    </row>
    <row r="58" spans="1:5" x14ac:dyDescent="0.3">
      <c r="A58" s="7">
        <v>42258</v>
      </c>
      <c r="B58">
        <v>116107</v>
      </c>
      <c r="D58" s="7">
        <v>42286</v>
      </c>
      <c r="E58">
        <v>13394</v>
      </c>
    </row>
    <row r="59" spans="1:5" x14ac:dyDescent="0.3">
      <c r="A59" s="7">
        <v>42265</v>
      </c>
      <c r="B59">
        <v>118262</v>
      </c>
      <c r="D59" s="7">
        <v>42293</v>
      </c>
      <c r="E59">
        <v>14465</v>
      </c>
    </row>
    <row r="60" spans="1:5" x14ac:dyDescent="0.3">
      <c r="A60" s="7">
        <v>42272</v>
      </c>
      <c r="B60">
        <v>120255</v>
      </c>
      <c r="D60" s="7">
        <v>42300</v>
      </c>
      <c r="E60">
        <v>14665</v>
      </c>
    </row>
    <row r="61" spans="1:5" x14ac:dyDescent="0.3">
      <c r="A61" s="7">
        <v>42279</v>
      </c>
      <c r="B61">
        <v>122803</v>
      </c>
      <c r="D61" s="7">
        <v>42307</v>
      </c>
      <c r="E61">
        <v>14577</v>
      </c>
    </row>
    <row r="62" spans="1:5" x14ac:dyDescent="0.3">
      <c r="A62" s="7">
        <v>42286</v>
      </c>
      <c r="B62">
        <v>124627</v>
      </c>
      <c r="D62" s="7">
        <v>42314</v>
      </c>
      <c r="E62">
        <v>14753</v>
      </c>
    </row>
    <row r="63" spans="1:5" x14ac:dyDescent="0.3">
      <c r="A63" s="7">
        <v>42293</v>
      </c>
      <c r="B63">
        <v>126101</v>
      </c>
      <c r="D63" s="7">
        <v>42321</v>
      </c>
      <c r="E63">
        <v>14809</v>
      </c>
    </row>
    <row r="64" spans="1:5" x14ac:dyDescent="0.3">
      <c r="A64" s="7">
        <v>42300</v>
      </c>
      <c r="B64">
        <v>128133</v>
      </c>
      <c r="D64" s="7">
        <v>42328</v>
      </c>
      <c r="E64">
        <v>14965</v>
      </c>
    </row>
    <row r="65" spans="1:5" x14ac:dyDescent="0.3">
      <c r="A65" s="7">
        <v>42307</v>
      </c>
      <c r="B65">
        <v>131144</v>
      </c>
      <c r="D65" s="7">
        <v>42335</v>
      </c>
      <c r="E65">
        <v>15199</v>
      </c>
    </row>
    <row r="66" spans="1:5" x14ac:dyDescent="0.3">
      <c r="A66" s="7">
        <v>42314</v>
      </c>
      <c r="B66">
        <v>132521</v>
      </c>
      <c r="D66" s="7">
        <v>42342</v>
      </c>
      <c r="E66">
        <v>15335</v>
      </c>
    </row>
    <row r="67" spans="1:5" x14ac:dyDescent="0.3">
      <c r="A67" s="7">
        <v>42321</v>
      </c>
      <c r="B67">
        <v>134135</v>
      </c>
      <c r="D67" s="7">
        <v>42349</v>
      </c>
      <c r="E67">
        <v>15433</v>
      </c>
    </row>
    <row r="68" spans="1:5" x14ac:dyDescent="0.3">
      <c r="A68" s="7">
        <v>42328</v>
      </c>
      <c r="B68">
        <v>135694</v>
      </c>
      <c r="D68" s="7">
        <v>42356</v>
      </c>
      <c r="E68">
        <v>15560</v>
      </c>
    </row>
    <row r="69" spans="1:5" x14ac:dyDescent="0.3">
      <c r="A69" s="7">
        <v>42335</v>
      </c>
      <c r="B69">
        <v>137821</v>
      </c>
      <c r="D69" s="7">
        <v>42363</v>
      </c>
      <c r="E69">
        <v>15450</v>
      </c>
    </row>
    <row r="70" spans="1:5" x14ac:dyDescent="0.3">
      <c r="A70" s="7">
        <v>42342</v>
      </c>
      <c r="B70">
        <v>139923</v>
      </c>
      <c r="D70" s="7">
        <v>42370</v>
      </c>
      <c r="E70">
        <v>15322</v>
      </c>
    </row>
    <row r="71" spans="1:5" x14ac:dyDescent="0.3">
      <c r="A71" s="7">
        <v>42349</v>
      </c>
      <c r="B71">
        <v>141819</v>
      </c>
      <c r="D71" s="7">
        <v>42377</v>
      </c>
      <c r="E71">
        <v>15349</v>
      </c>
    </row>
    <row r="72" spans="1:5" x14ac:dyDescent="0.3">
      <c r="A72" s="7">
        <v>42356</v>
      </c>
      <c r="B72">
        <v>143364</v>
      </c>
      <c r="D72" s="7">
        <v>42384</v>
      </c>
      <c r="E72">
        <v>15404</v>
      </c>
    </row>
    <row r="73" spans="1:5" x14ac:dyDescent="0.3">
      <c r="A73" s="7">
        <v>42363</v>
      </c>
      <c r="B73">
        <v>143816</v>
      </c>
      <c r="D73" s="7">
        <v>42391</v>
      </c>
      <c r="E73">
        <v>15786</v>
      </c>
    </row>
    <row r="74" spans="1:5" x14ac:dyDescent="0.3">
      <c r="A74" s="7">
        <v>42370</v>
      </c>
      <c r="B74">
        <v>143340</v>
      </c>
      <c r="D74" s="7">
        <v>42398</v>
      </c>
      <c r="E74">
        <v>17586</v>
      </c>
    </row>
    <row r="75" spans="1:5" x14ac:dyDescent="0.3">
      <c r="A75" s="7">
        <v>42377</v>
      </c>
      <c r="B75">
        <v>143931</v>
      </c>
      <c r="D75" s="7">
        <v>42405</v>
      </c>
      <c r="E75">
        <v>17678</v>
      </c>
    </row>
    <row r="76" spans="1:5" x14ac:dyDescent="0.3">
      <c r="A76" s="7">
        <v>42384</v>
      </c>
      <c r="B76">
        <v>146006</v>
      </c>
      <c r="D76" s="7">
        <v>42412</v>
      </c>
      <c r="E76">
        <v>17812</v>
      </c>
    </row>
    <row r="77" spans="1:5" x14ac:dyDescent="0.3">
      <c r="A77" s="7">
        <v>42391</v>
      </c>
      <c r="B77">
        <v>148857</v>
      </c>
      <c r="D77" s="7">
        <v>42419</v>
      </c>
      <c r="E77">
        <v>18650</v>
      </c>
    </row>
    <row r="78" spans="1:5" x14ac:dyDescent="0.3">
      <c r="A78" s="7">
        <v>42398</v>
      </c>
      <c r="B78">
        <v>150537</v>
      </c>
      <c r="D78" s="7">
        <v>42426</v>
      </c>
      <c r="E78">
        <v>18637</v>
      </c>
    </row>
    <row r="79" spans="1:5" x14ac:dyDescent="0.3">
      <c r="A79" s="7">
        <v>42405</v>
      </c>
      <c r="B79">
        <v>152902</v>
      </c>
      <c r="D79" s="7">
        <v>42433</v>
      </c>
      <c r="E79">
        <v>18895</v>
      </c>
    </row>
    <row r="80" spans="1:5" x14ac:dyDescent="0.3">
      <c r="A80" s="7">
        <v>42412</v>
      </c>
      <c r="B80">
        <v>155131</v>
      </c>
      <c r="D80" s="7">
        <v>42440</v>
      </c>
      <c r="E80">
        <v>19080</v>
      </c>
    </row>
    <row r="81" spans="1:5" x14ac:dyDescent="0.3">
      <c r="A81" s="7">
        <v>42419</v>
      </c>
      <c r="B81">
        <v>156162</v>
      </c>
      <c r="D81" s="7">
        <v>42447</v>
      </c>
      <c r="E81">
        <v>19179</v>
      </c>
    </row>
    <row r="82" spans="1:5" x14ac:dyDescent="0.3">
      <c r="A82" s="7">
        <v>42426</v>
      </c>
      <c r="B82">
        <v>157993</v>
      </c>
      <c r="D82" s="7">
        <v>42454</v>
      </c>
      <c r="E82">
        <v>19251</v>
      </c>
    </row>
    <row r="83" spans="1:5" x14ac:dyDescent="0.3">
      <c r="A83" s="7">
        <v>42433</v>
      </c>
      <c r="B83">
        <v>159896</v>
      </c>
      <c r="D83" s="7">
        <v>42457</v>
      </c>
      <c r="E83">
        <v>19251</v>
      </c>
    </row>
    <row r="84" spans="1:5" x14ac:dyDescent="0.3">
      <c r="A84" s="7">
        <v>42440</v>
      </c>
      <c r="B84">
        <v>161601</v>
      </c>
      <c r="D84" s="7">
        <v>42461</v>
      </c>
      <c r="E84">
        <v>19012</v>
      </c>
    </row>
    <row r="85" spans="1:5" x14ac:dyDescent="0.3">
      <c r="A85" s="7">
        <v>42447</v>
      </c>
      <c r="B85">
        <v>163410</v>
      </c>
      <c r="D85" s="7">
        <v>42468</v>
      </c>
      <c r="E85">
        <v>19175</v>
      </c>
    </row>
    <row r="86" spans="1:5" x14ac:dyDescent="0.3">
      <c r="A86" s="7">
        <v>42454</v>
      </c>
      <c r="B86">
        <v>165741</v>
      </c>
      <c r="D86" s="7">
        <v>42475</v>
      </c>
      <c r="E86">
        <v>19220</v>
      </c>
    </row>
    <row r="87" spans="1:5" x14ac:dyDescent="0.3">
      <c r="A87" s="7">
        <v>42457</v>
      </c>
      <c r="B87">
        <v>165741</v>
      </c>
      <c r="D87" s="7">
        <v>42482</v>
      </c>
      <c r="E87">
        <v>19175</v>
      </c>
    </row>
    <row r="88" spans="1:5" x14ac:dyDescent="0.3">
      <c r="A88" s="7">
        <v>42461</v>
      </c>
      <c r="B88">
        <v>165843</v>
      </c>
      <c r="D88" s="7">
        <v>42489</v>
      </c>
      <c r="E88">
        <v>19043</v>
      </c>
    </row>
    <row r="89" spans="1:5" x14ac:dyDescent="0.3">
      <c r="A89" s="7">
        <v>42468</v>
      </c>
      <c r="B89">
        <v>166832</v>
      </c>
      <c r="D89" s="7">
        <v>42496</v>
      </c>
      <c r="E89">
        <v>18925</v>
      </c>
    </row>
    <row r="90" spans="1:5" x14ac:dyDescent="0.3">
      <c r="A90" s="7">
        <v>42475</v>
      </c>
      <c r="B90">
        <v>169255</v>
      </c>
      <c r="D90" s="7">
        <v>42503</v>
      </c>
      <c r="E90">
        <v>18951</v>
      </c>
    </row>
    <row r="91" spans="1:5" x14ac:dyDescent="0.3">
      <c r="A91" s="7">
        <v>42482</v>
      </c>
      <c r="B91">
        <v>171014</v>
      </c>
      <c r="D91" s="7">
        <v>42510</v>
      </c>
      <c r="E91">
        <v>19093</v>
      </c>
    </row>
    <row r="92" spans="1:5" x14ac:dyDescent="0.3">
      <c r="A92" s="7">
        <v>42489</v>
      </c>
      <c r="B92">
        <v>172253</v>
      </c>
      <c r="D92" s="7">
        <v>42517</v>
      </c>
      <c r="E92">
        <v>19094</v>
      </c>
    </row>
    <row r="93" spans="1:5" x14ac:dyDescent="0.3">
      <c r="A93" s="7">
        <v>42496</v>
      </c>
      <c r="B93">
        <v>173995</v>
      </c>
      <c r="D93" s="7">
        <v>42524</v>
      </c>
      <c r="E93">
        <v>19160</v>
      </c>
    </row>
    <row r="94" spans="1:5" x14ac:dyDescent="0.3">
      <c r="A94" s="7">
        <v>42503</v>
      </c>
      <c r="B94">
        <v>175299</v>
      </c>
      <c r="D94" s="7">
        <v>42531</v>
      </c>
      <c r="E94">
        <v>19291</v>
      </c>
    </row>
    <row r="95" spans="1:5" x14ac:dyDescent="0.3">
      <c r="A95" s="7">
        <v>42510</v>
      </c>
      <c r="B95">
        <v>176206</v>
      </c>
      <c r="D95" s="7">
        <v>42538</v>
      </c>
      <c r="E95">
        <v>19558</v>
      </c>
    </row>
    <row r="96" spans="1:5" x14ac:dyDescent="0.3">
      <c r="A96" s="7">
        <v>42517</v>
      </c>
      <c r="B96">
        <v>177386</v>
      </c>
      <c r="D96" s="7">
        <v>42545</v>
      </c>
      <c r="E96">
        <v>19658</v>
      </c>
    </row>
    <row r="97" spans="1:5" x14ac:dyDescent="0.3">
      <c r="A97" s="7">
        <v>42524</v>
      </c>
      <c r="B97">
        <v>178359</v>
      </c>
      <c r="D97" s="7">
        <v>42552</v>
      </c>
      <c r="E97">
        <v>19925</v>
      </c>
    </row>
    <row r="98" spans="1:5" x14ac:dyDescent="0.3">
      <c r="A98" s="7">
        <v>42531</v>
      </c>
      <c r="B98">
        <v>179850</v>
      </c>
      <c r="D98" s="7">
        <v>42559</v>
      </c>
      <c r="E98">
        <v>20165</v>
      </c>
    </row>
    <row r="99" spans="1:5" x14ac:dyDescent="0.3">
      <c r="A99" s="7">
        <v>42538</v>
      </c>
      <c r="B99">
        <v>181069</v>
      </c>
      <c r="D99" s="7">
        <v>42566</v>
      </c>
      <c r="E99">
        <v>20416</v>
      </c>
    </row>
    <row r="100" spans="1:5" x14ac:dyDescent="0.3">
      <c r="A100" s="7">
        <v>42545</v>
      </c>
      <c r="B100">
        <v>182988</v>
      </c>
      <c r="D100" s="7">
        <v>42573</v>
      </c>
      <c r="E100">
        <v>20290</v>
      </c>
    </row>
    <row r="101" spans="1:5" x14ac:dyDescent="0.3">
      <c r="A101" s="7">
        <v>42552</v>
      </c>
      <c r="B101">
        <v>183570</v>
      </c>
      <c r="D101" s="7">
        <v>42580</v>
      </c>
      <c r="E101">
        <v>20439</v>
      </c>
    </row>
    <row r="102" spans="1:5" x14ac:dyDescent="0.3">
      <c r="A102" s="7">
        <v>42559</v>
      </c>
      <c r="B102">
        <v>184100</v>
      </c>
      <c r="D102" s="7">
        <v>42587</v>
      </c>
      <c r="E102">
        <v>20370</v>
      </c>
    </row>
    <row r="103" spans="1:5" x14ac:dyDescent="0.3">
      <c r="A103" s="7">
        <v>42566</v>
      </c>
      <c r="B103">
        <v>185507</v>
      </c>
      <c r="D103" s="7">
        <v>42594</v>
      </c>
      <c r="E103">
        <v>20366</v>
      </c>
    </row>
    <row r="104" spans="1:5" x14ac:dyDescent="0.3">
      <c r="A104" s="7">
        <v>42573</v>
      </c>
      <c r="B104">
        <v>186041</v>
      </c>
      <c r="D104" s="7">
        <v>42601</v>
      </c>
      <c r="E104">
        <v>20315</v>
      </c>
    </row>
    <row r="105" spans="1:5" x14ac:dyDescent="0.3">
      <c r="A105" s="7">
        <v>42580</v>
      </c>
      <c r="B105">
        <v>186634</v>
      </c>
      <c r="D105" s="7">
        <v>42608</v>
      </c>
      <c r="E105">
        <v>20216</v>
      </c>
    </row>
    <row r="106" spans="1:5" x14ac:dyDescent="0.3">
      <c r="A106" s="7">
        <v>42587</v>
      </c>
      <c r="B106">
        <v>187380</v>
      </c>
      <c r="D106" s="7">
        <v>42615</v>
      </c>
      <c r="E106">
        <v>19910</v>
      </c>
    </row>
    <row r="107" spans="1:5" x14ac:dyDescent="0.3">
      <c r="A107" s="7">
        <v>42594</v>
      </c>
      <c r="B107">
        <v>188039</v>
      </c>
      <c r="D107" s="7">
        <v>42622</v>
      </c>
      <c r="E107">
        <v>20169</v>
      </c>
    </row>
    <row r="108" spans="1:5" x14ac:dyDescent="0.3">
      <c r="A108" s="7">
        <v>42601</v>
      </c>
      <c r="B108">
        <v>188360</v>
      </c>
      <c r="D108" s="7">
        <v>42629</v>
      </c>
      <c r="E108">
        <v>20319</v>
      </c>
    </row>
    <row r="109" spans="1:5" x14ac:dyDescent="0.3">
      <c r="A109" s="7">
        <v>42608</v>
      </c>
      <c r="B109">
        <v>189209</v>
      </c>
      <c r="D109" s="7">
        <v>42636</v>
      </c>
      <c r="E109">
        <v>20265</v>
      </c>
    </row>
    <row r="110" spans="1:5" x14ac:dyDescent="0.3">
      <c r="A110" s="7">
        <v>42615</v>
      </c>
      <c r="B110">
        <v>190735</v>
      </c>
      <c r="D110" s="7">
        <v>42643</v>
      </c>
      <c r="E110">
        <v>20672</v>
      </c>
    </row>
    <row r="111" spans="1:5" x14ac:dyDescent="0.3">
      <c r="A111" s="7">
        <v>42622</v>
      </c>
      <c r="B111">
        <v>191529</v>
      </c>
      <c r="D111" s="7">
        <v>42650</v>
      </c>
      <c r="E111">
        <v>20809</v>
      </c>
    </row>
    <row r="112" spans="1:5" x14ac:dyDescent="0.3">
      <c r="A112" s="7">
        <v>42629</v>
      </c>
      <c r="B112">
        <v>193006</v>
      </c>
      <c r="D112" s="7">
        <v>42657</v>
      </c>
      <c r="E112">
        <v>20941</v>
      </c>
    </row>
    <row r="113" spans="1:5" x14ac:dyDescent="0.3">
      <c r="A113" s="7">
        <v>42636</v>
      </c>
      <c r="B113">
        <v>193874</v>
      </c>
      <c r="D113" s="7">
        <v>42664</v>
      </c>
      <c r="E113">
        <v>21283</v>
      </c>
    </row>
    <row r="114" spans="1:5" x14ac:dyDescent="0.3">
      <c r="A114" s="7">
        <v>42643</v>
      </c>
      <c r="B114">
        <v>194304</v>
      </c>
      <c r="D114" s="7">
        <v>42671</v>
      </c>
      <c r="E114">
        <v>21467</v>
      </c>
    </row>
    <row r="115" spans="1:5" x14ac:dyDescent="0.3">
      <c r="A115" s="7">
        <v>42650</v>
      </c>
      <c r="B115">
        <v>194925</v>
      </c>
      <c r="D115" s="7">
        <v>42678</v>
      </c>
      <c r="E115">
        <v>21292</v>
      </c>
    </row>
    <row r="116" spans="1:5" x14ac:dyDescent="0.3">
      <c r="A116" s="7">
        <v>42657</v>
      </c>
      <c r="B116">
        <v>195841</v>
      </c>
      <c r="D116" s="7">
        <v>42685</v>
      </c>
      <c r="E116">
        <v>21491</v>
      </c>
    </row>
    <row r="117" spans="1:5" x14ac:dyDescent="0.3">
      <c r="A117" s="7">
        <v>42664</v>
      </c>
      <c r="B117">
        <v>196490</v>
      </c>
      <c r="D117" s="7">
        <v>42692</v>
      </c>
      <c r="E117">
        <v>21951</v>
      </c>
    </row>
    <row r="118" spans="1:5" x14ac:dyDescent="0.3">
      <c r="A118" s="7">
        <v>42671</v>
      </c>
      <c r="B118">
        <v>197646</v>
      </c>
      <c r="D118" s="7">
        <v>42695</v>
      </c>
      <c r="E118">
        <v>21951</v>
      </c>
    </row>
    <row r="119" spans="1:5" x14ac:dyDescent="0.3">
      <c r="A119" s="7">
        <v>42678</v>
      </c>
      <c r="B119">
        <v>198663</v>
      </c>
      <c r="D119" s="7">
        <v>42699</v>
      </c>
      <c r="E119">
        <v>22255</v>
      </c>
    </row>
    <row r="120" spans="1:5" x14ac:dyDescent="0.3">
      <c r="A120" s="7">
        <v>42685</v>
      </c>
      <c r="B120">
        <v>199516</v>
      </c>
      <c r="D120" s="7">
        <v>42702</v>
      </c>
      <c r="E120">
        <v>22255</v>
      </c>
    </row>
    <row r="121" spans="1:5" x14ac:dyDescent="0.3">
      <c r="A121" s="7">
        <v>42692</v>
      </c>
      <c r="B121">
        <v>200433</v>
      </c>
      <c r="D121" s="7">
        <v>42706</v>
      </c>
      <c r="E121">
        <v>22521</v>
      </c>
    </row>
    <row r="122" spans="1:5" x14ac:dyDescent="0.3">
      <c r="A122" s="7">
        <v>42695</v>
      </c>
      <c r="B122">
        <v>200433</v>
      </c>
      <c r="D122" s="7">
        <v>42709</v>
      </c>
      <c r="E122">
        <v>22521</v>
      </c>
    </row>
    <row r="123" spans="1:5" x14ac:dyDescent="0.3">
      <c r="A123" s="7">
        <v>42699</v>
      </c>
      <c r="B123">
        <v>202204</v>
      </c>
      <c r="D123" s="7">
        <v>42713</v>
      </c>
      <c r="E123">
        <v>22743</v>
      </c>
    </row>
    <row r="124" spans="1:5" x14ac:dyDescent="0.3">
      <c r="A124" s="7">
        <v>42702</v>
      </c>
      <c r="B124">
        <v>202204</v>
      </c>
      <c r="D124" s="7">
        <v>42720</v>
      </c>
      <c r="E124">
        <v>23130</v>
      </c>
    </row>
    <row r="125" spans="1:5" x14ac:dyDescent="0.3">
      <c r="A125" s="7">
        <v>42706</v>
      </c>
      <c r="B125">
        <v>203418</v>
      </c>
      <c r="D125" s="7">
        <v>42723</v>
      </c>
      <c r="E125">
        <v>23130</v>
      </c>
    </row>
    <row r="126" spans="1:5" x14ac:dyDescent="0.3">
      <c r="A126" s="7">
        <v>42709</v>
      </c>
      <c r="B126">
        <v>203418</v>
      </c>
      <c r="D126" s="7">
        <v>42727</v>
      </c>
      <c r="E126">
        <v>23046</v>
      </c>
    </row>
    <row r="127" spans="1:5" x14ac:dyDescent="0.3">
      <c r="A127" s="7">
        <v>42713</v>
      </c>
      <c r="B127">
        <v>203692</v>
      </c>
      <c r="D127" s="7">
        <v>42731</v>
      </c>
      <c r="E127">
        <v>23046</v>
      </c>
    </row>
    <row r="128" spans="1:5" x14ac:dyDescent="0.3">
      <c r="A128" s="7">
        <v>42720</v>
      </c>
      <c r="B128">
        <v>203956</v>
      </c>
      <c r="D128" s="7">
        <v>42734</v>
      </c>
      <c r="E128">
        <v>22830</v>
      </c>
    </row>
    <row r="129" spans="1:5" x14ac:dyDescent="0.3">
      <c r="A129" s="7">
        <v>42723</v>
      </c>
      <c r="B129">
        <v>203956</v>
      </c>
      <c r="D129" s="7">
        <v>42738</v>
      </c>
      <c r="E129">
        <v>22830</v>
      </c>
    </row>
    <row r="130" spans="1:5" x14ac:dyDescent="0.3">
      <c r="A130" s="7">
        <v>42727</v>
      </c>
      <c r="B130">
        <v>204103</v>
      </c>
      <c r="D130" s="7">
        <v>42741</v>
      </c>
      <c r="E130">
        <v>22902</v>
      </c>
    </row>
    <row r="131" spans="1:5" x14ac:dyDescent="0.3">
      <c r="A131" s="7">
        <v>42731</v>
      </c>
      <c r="B131">
        <v>204103</v>
      </c>
      <c r="D131" s="7">
        <v>42744</v>
      </c>
      <c r="E131">
        <v>22902</v>
      </c>
    </row>
    <row r="132" spans="1:5" x14ac:dyDescent="0.3">
      <c r="A132" s="7">
        <v>42734</v>
      </c>
      <c r="B132">
        <v>203516</v>
      </c>
      <c r="D132" s="7">
        <v>42748</v>
      </c>
      <c r="E132">
        <v>22991</v>
      </c>
    </row>
    <row r="133" spans="1:5" x14ac:dyDescent="0.3">
      <c r="A133" s="7">
        <v>42738</v>
      </c>
      <c r="B133">
        <v>203516</v>
      </c>
      <c r="D133" s="7">
        <v>42751</v>
      </c>
      <c r="E133">
        <v>22991</v>
      </c>
    </row>
    <row r="134" spans="1:5" x14ac:dyDescent="0.3">
      <c r="A134" s="7">
        <v>42741</v>
      </c>
      <c r="B134">
        <v>203731</v>
      </c>
      <c r="D134" s="7">
        <v>42755</v>
      </c>
      <c r="E134">
        <v>22983</v>
      </c>
    </row>
    <row r="135" spans="1:5" x14ac:dyDescent="0.3">
      <c r="A135" s="7">
        <v>42744</v>
      </c>
      <c r="B135">
        <v>203731</v>
      </c>
      <c r="D135" s="7">
        <v>42758</v>
      </c>
      <c r="E135">
        <v>22983</v>
      </c>
    </row>
    <row r="136" spans="1:5" x14ac:dyDescent="0.3">
      <c r="A136" s="7">
        <v>42748</v>
      </c>
      <c r="B136">
        <v>207216</v>
      </c>
      <c r="D136" s="7">
        <v>42762</v>
      </c>
      <c r="E136">
        <v>23512</v>
      </c>
    </row>
    <row r="137" spans="1:5" x14ac:dyDescent="0.3">
      <c r="A137" s="7">
        <v>42751</v>
      </c>
      <c r="B137">
        <v>207216</v>
      </c>
      <c r="D137" s="7">
        <v>42765</v>
      </c>
      <c r="E137">
        <v>23512</v>
      </c>
    </row>
    <row r="138" spans="1:5" x14ac:dyDescent="0.3">
      <c r="A138" s="7">
        <v>42755</v>
      </c>
      <c r="B138">
        <v>207456</v>
      </c>
      <c r="D138" s="7">
        <v>42769</v>
      </c>
      <c r="E138">
        <v>23360</v>
      </c>
    </row>
    <row r="139" spans="1:5" x14ac:dyDescent="0.3">
      <c r="A139" s="7">
        <v>42758</v>
      </c>
      <c r="B139">
        <v>207456</v>
      </c>
      <c r="D139" s="7">
        <v>42772</v>
      </c>
      <c r="E139">
        <v>23360</v>
      </c>
    </row>
    <row r="140" spans="1:5" x14ac:dyDescent="0.3">
      <c r="A140" s="7">
        <v>42762</v>
      </c>
      <c r="B140">
        <v>207864</v>
      </c>
      <c r="D140" s="7">
        <v>42776</v>
      </c>
      <c r="E140">
        <v>23294</v>
      </c>
    </row>
    <row r="141" spans="1:5" x14ac:dyDescent="0.3">
      <c r="A141" s="7">
        <v>42765</v>
      </c>
      <c r="B141">
        <v>207864</v>
      </c>
      <c r="D141" s="7">
        <v>42779</v>
      </c>
      <c r="E141">
        <v>23294</v>
      </c>
    </row>
    <row r="142" spans="1:5" x14ac:dyDescent="0.3">
      <c r="A142" s="7">
        <v>42769</v>
      </c>
      <c r="B142">
        <v>209664</v>
      </c>
      <c r="D142" s="7">
        <v>42783</v>
      </c>
      <c r="E142">
        <v>23280</v>
      </c>
    </row>
    <row r="143" spans="1:5" x14ac:dyDescent="0.3">
      <c r="A143" s="7">
        <v>42772</v>
      </c>
      <c r="B143">
        <v>209664</v>
      </c>
      <c r="D143" s="7">
        <v>42786</v>
      </c>
      <c r="E143">
        <v>23280</v>
      </c>
    </row>
    <row r="144" spans="1:5" x14ac:dyDescent="0.3">
      <c r="A144" s="7">
        <v>42776</v>
      </c>
      <c r="B144">
        <v>211004</v>
      </c>
      <c r="D144" s="7">
        <v>42790</v>
      </c>
      <c r="E144">
        <v>23538</v>
      </c>
    </row>
    <row r="145" spans="1:5" x14ac:dyDescent="0.3">
      <c r="A145" s="7">
        <v>42779</v>
      </c>
      <c r="B145">
        <v>211004</v>
      </c>
      <c r="D145" s="7">
        <v>42793</v>
      </c>
      <c r="E145">
        <v>23538</v>
      </c>
    </row>
    <row r="146" spans="1:5" x14ac:dyDescent="0.3">
      <c r="A146" s="7">
        <v>42783</v>
      </c>
      <c r="B146">
        <v>211282</v>
      </c>
      <c r="D146" s="7">
        <v>42797</v>
      </c>
      <c r="E146">
        <v>23566</v>
      </c>
    </row>
    <row r="147" spans="1:5" x14ac:dyDescent="0.3">
      <c r="A147" s="7">
        <v>42786</v>
      </c>
      <c r="B147">
        <v>211282</v>
      </c>
      <c r="D147" s="7">
        <v>42800</v>
      </c>
      <c r="E147">
        <v>23566</v>
      </c>
    </row>
    <row r="148" spans="1:5" x14ac:dyDescent="0.3">
      <c r="A148" s="7">
        <v>42790</v>
      </c>
      <c r="B148">
        <v>212188</v>
      </c>
      <c r="D148" s="7">
        <v>42804</v>
      </c>
      <c r="E148">
        <v>23823</v>
      </c>
    </row>
    <row r="149" spans="1:5" x14ac:dyDescent="0.3">
      <c r="A149" s="7">
        <v>42793</v>
      </c>
      <c r="B149">
        <v>212188</v>
      </c>
      <c r="D149" s="7">
        <v>42811</v>
      </c>
      <c r="E149">
        <v>23876</v>
      </c>
    </row>
    <row r="150" spans="1:5" x14ac:dyDescent="0.3">
      <c r="A150" s="7">
        <v>42797</v>
      </c>
      <c r="B150">
        <v>213137</v>
      </c>
      <c r="D150" s="7">
        <v>42814</v>
      </c>
      <c r="E150">
        <v>23876</v>
      </c>
    </row>
    <row r="151" spans="1:5" x14ac:dyDescent="0.3">
      <c r="A151" s="7">
        <v>42800</v>
      </c>
      <c r="B151">
        <v>213137</v>
      </c>
      <c r="D151" s="7">
        <v>42818</v>
      </c>
      <c r="E151">
        <v>23999</v>
      </c>
    </row>
    <row r="152" spans="1:5" x14ac:dyDescent="0.3">
      <c r="A152" s="7">
        <v>42804</v>
      </c>
      <c r="B152">
        <v>213793</v>
      </c>
      <c r="D152" s="7">
        <v>42821</v>
      </c>
      <c r="E152">
        <v>23999</v>
      </c>
    </row>
    <row r="153" spans="1:5" x14ac:dyDescent="0.3">
      <c r="A153" s="7">
        <v>42811</v>
      </c>
      <c r="B153">
        <v>214672</v>
      </c>
      <c r="D153" s="7">
        <v>42825</v>
      </c>
      <c r="E153">
        <v>24190</v>
      </c>
    </row>
    <row r="154" spans="1:5" x14ac:dyDescent="0.3">
      <c r="A154" s="7">
        <v>42814</v>
      </c>
      <c r="B154">
        <v>214672</v>
      </c>
      <c r="D154" s="7">
        <v>42829</v>
      </c>
      <c r="E154">
        <v>24190</v>
      </c>
    </row>
    <row r="155" spans="1:5" x14ac:dyDescent="0.3">
      <c r="A155" s="7">
        <v>42818</v>
      </c>
      <c r="B155">
        <v>215177</v>
      </c>
      <c r="D155" s="7">
        <v>42832</v>
      </c>
      <c r="E155">
        <v>24302</v>
      </c>
    </row>
    <row r="156" spans="1:5" x14ac:dyDescent="0.3">
      <c r="A156" s="7">
        <v>42821</v>
      </c>
      <c r="B156">
        <v>215177</v>
      </c>
      <c r="D156" s="7">
        <v>42835</v>
      </c>
      <c r="E156">
        <v>24302</v>
      </c>
    </row>
    <row r="157" spans="1:5" x14ac:dyDescent="0.3">
      <c r="A157" s="7">
        <v>42825</v>
      </c>
      <c r="B157">
        <v>214446</v>
      </c>
      <c r="D157" s="7">
        <v>42839</v>
      </c>
      <c r="E157">
        <v>24378</v>
      </c>
    </row>
    <row r="158" spans="1:5" x14ac:dyDescent="0.3">
      <c r="A158" s="7">
        <v>42829</v>
      </c>
      <c r="B158">
        <v>214446</v>
      </c>
      <c r="D158" s="7">
        <v>42843</v>
      </c>
      <c r="E158">
        <v>24378</v>
      </c>
    </row>
    <row r="159" spans="1:5" x14ac:dyDescent="0.3">
      <c r="A159" s="7">
        <v>42832</v>
      </c>
      <c r="B159">
        <v>214730</v>
      </c>
      <c r="D159" s="7">
        <v>42846</v>
      </c>
      <c r="E159">
        <v>24331</v>
      </c>
    </row>
    <row r="160" spans="1:5" x14ac:dyDescent="0.3">
      <c r="A160" s="7">
        <v>42835</v>
      </c>
      <c r="B160">
        <v>214730</v>
      </c>
      <c r="D160" s="7">
        <v>42849</v>
      </c>
      <c r="E160">
        <v>24331</v>
      </c>
    </row>
    <row r="161" spans="1:5" x14ac:dyDescent="0.3">
      <c r="A161" s="7">
        <v>42839</v>
      </c>
      <c r="B161">
        <v>215517</v>
      </c>
      <c r="D161" s="7">
        <v>42853</v>
      </c>
      <c r="E161">
        <v>23731</v>
      </c>
    </row>
    <row r="162" spans="1:5" x14ac:dyDescent="0.3">
      <c r="A162" s="7">
        <v>42843</v>
      </c>
      <c r="B162">
        <v>215517</v>
      </c>
      <c r="D162" s="7">
        <v>42857</v>
      </c>
      <c r="E162">
        <v>23731</v>
      </c>
    </row>
    <row r="163" spans="1:5" x14ac:dyDescent="0.3">
      <c r="A163" s="7">
        <v>42846</v>
      </c>
      <c r="B163">
        <v>216114</v>
      </c>
      <c r="D163" s="7">
        <v>42860</v>
      </c>
      <c r="E163">
        <v>23724</v>
      </c>
    </row>
    <row r="164" spans="1:5" x14ac:dyDescent="0.3">
      <c r="A164" s="7">
        <v>42849</v>
      </c>
      <c r="B164">
        <v>216114</v>
      </c>
      <c r="D164" s="7">
        <v>42863</v>
      </c>
      <c r="E164">
        <v>23724</v>
      </c>
    </row>
    <row r="165" spans="1:5" x14ac:dyDescent="0.3">
      <c r="A165" s="7">
        <v>42853</v>
      </c>
      <c r="B165">
        <v>216374</v>
      </c>
      <c r="D165" s="7">
        <v>42867</v>
      </c>
      <c r="E165">
        <v>23809</v>
      </c>
    </row>
    <row r="166" spans="1:5" x14ac:dyDescent="0.3">
      <c r="A166" s="7">
        <v>42857</v>
      </c>
      <c r="B166">
        <v>216374</v>
      </c>
      <c r="D166" s="7">
        <v>42870</v>
      </c>
      <c r="E166">
        <v>23809</v>
      </c>
    </row>
    <row r="167" spans="1:5" x14ac:dyDescent="0.3">
      <c r="A167" s="7">
        <v>42860</v>
      </c>
      <c r="B167">
        <v>217439</v>
      </c>
      <c r="D167" s="7">
        <v>42874</v>
      </c>
      <c r="E167">
        <v>23843</v>
      </c>
    </row>
    <row r="168" spans="1:5" x14ac:dyDescent="0.3">
      <c r="A168" s="7">
        <v>42863</v>
      </c>
      <c r="B168">
        <v>217439</v>
      </c>
      <c r="D168" s="7">
        <v>42877</v>
      </c>
      <c r="E168">
        <v>23843</v>
      </c>
    </row>
    <row r="169" spans="1:5" x14ac:dyDescent="0.3">
      <c r="A169" s="7">
        <v>42867</v>
      </c>
      <c r="B169">
        <v>218600</v>
      </c>
      <c r="D169" s="7">
        <v>42881</v>
      </c>
      <c r="E169">
        <v>23672</v>
      </c>
    </row>
    <row r="170" spans="1:5" x14ac:dyDescent="0.3">
      <c r="A170" s="7">
        <v>42870</v>
      </c>
      <c r="B170">
        <v>218600</v>
      </c>
      <c r="D170" s="7">
        <v>42888</v>
      </c>
      <c r="E170">
        <v>23672</v>
      </c>
    </row>
    <row r="171" spans="1:5" x14ac:dyDescent="0.3">
      <c r="A171" s="7">
        <v>42874</v>
      </c>
      <c r="B171">
        <v>219221</v>
      </c>
      <c r="D171" s="7">
        <v>42895</v>
      </c>
      <c r="E171">
        <v>23708</v>
      </c>
    </row>
    <row r="172" spans="1:5" x14ac:dyDescent="0.3">
      <c r="A172" s="7">
        <v>42877</v>
      </c>
      <c r="B172">
        <v>219221</v>
      </c>
      <c r="D172" s="7">
        <v>42898</v>
      </c>
      <c r="E172">
        <v>23708</v>
      </c>
    </row>
    <row r="173" spans="1:5" x14ac:dyDescent="0.3">
      <c r="A173" s="7">
        <v>42881</v>
      </c>
      <c r="B173">
        <v>219349</v>
      </c>
      <c r="D173" s="7">
        <v>42902</v>
      </c>
      <c r="E173">
        <v>23797</v>
      </c>
    </row>
    <row r="174" spans="1:5" x14ac:dyDescent="0.3">
      <c r="A174" s="7">
        <v>42888</v>
      </c>
      <c r="B174">
        <v>220466</v>
      </c>
      <c r="D174" s="7">
        <v>42905</v>
      </c>
      <c r="E174">
        <v>23797</v>
      </c>
    </row>
    <row r="175" spans="1:5" x14ac:dyDescent="0.3">
      <c r="A175" s="7">
        <v>42895</v>
      </c>
      <c r="B175">
        <v>221672</v>
      </c>
      <c r="D175" s="7">
        <v>42909</v>
      </c>
      <c r="E175">
        <v>23627</v>
      </c>
    </row>
    <row r="176" spans="1:5" x14ac:dyDescent="0.3">
      <c r="A176" s="7">
        <v>42898</v>
      </c>
      <c r="B176">
        <v>221672</v>
      </c>
      <c r="D176" s="7">
        <v>42912</v>
      </c>
      <c r="E176">
        <v>23627</v>
      </c>
    </row>
    <row r="177" spans="1:4" x14ac:dyDescent="0.3">
      <c r="A177" s="7">
        <v>42902</v>
      </c>
      <c r="B177">
        <v>222768</v>
      </c>
      <c r="D177" s="7"/>
    </row>
    <row r="178" spans="1:4" x14ac:dyDescent="0.3">
      <c r="A178" s="7">
        <v>42905</v>
      </c>
      <c r="B178">
        <v>222768</v>
      </c>
      <c r="D178" s="7"/>
    </row>
    <row r="179" spans="1:4" x14ac:dyDescent="0.3">
      <c r="A179" s="7">
        <v>42909</v>
      </c>
      <c r="B179">
        <v>222837</v>
      </c>
      <c r="D179" s="7"/>
    </row>
    <row r="180" spans="1:4" x14ac:dyDescent="0.3">
      <c r="A180" s="7">
        <v>42912</v>
      </c>
      <c r="B180">
        <v>222837</v>
      </c>
      <c r="D180" s="7"/>
    </row>
    <row r="181" spans="1:4" x14ac:dyDescent="0.3">
      <c r="A181" s="7"/>
      <c r="D181" s="7"/>
    </row>
    <row r="182" spans="1:4" x14ac:dyDescent="0.3">
      <c r="A182" s="7"/>
      <c r="D182" s="7"/>
    </row>
    <row r="183" spans="1:4" x14ac:dyDescent="0.3">
      <c r="A183" s="7"/>
      <c r="D183" s="7"/>
    </row>
    <row r="184" spans="1:4" x14ac:dyDescent="0.3">
      <c r="A184" s="7"/>
      <c r="D184" s="7"/>
    </row>
    <row r="185" spans="1:4" x14ac:dyDescent="0.3">
      <c r="A185" s="7"/>
      <c r="D185" s="7"/>
    </row>
    <row r="186" spans="1:4" x14ac:dyDescent="0.3">
      <c r="A186" s="7"/>
      <c r="D186" s="7"/>
    </row>
    <row r="187" spans="1:4" x14ac:dyDescent="0.3">
      <c r="A187" s="7"/>
      <c r="D187" s="7"/>
    </row>
    <row r="188" spans="1:4" x14ac:dyDescent="0.3">
      <c r="A188" s="7"/>
      <c r="D188" s="7"/>
    </row>
    <row r="189" spans="1:4" x14ac:dyDescent="0.3">
      <c r="A189" s="7"/>
      <c r="D189" s="7"/>
    </row>
    <row r="190" spans="1:4" x14ac:dyDescent="0.3">
      <c r="A190" s="7"/>
      <c r="D190" s="7"/>
    </row>
    <row r="191" spans="1:4" x14ac:dyDescent="0.3">
      <c r="A191" s="7"/>
      <c r="D191" s="7"/>
    </row>
    <row r="192" spans="1:4" x14ac:dyDescent="0.3">
      <c r="A192" s="7"/>
      <c r="D192" s="7"/>
    </row>
    <row r="193" spans="1:4" x14ac:dyDescent="0.3">
      <c r="A193" s="7"/>
      <c r="D193" s="7"/>
    </row>
    <row r="194" spans="1:4" x14ac:dyDescent="0.3">
      <c r="A194" s="7"/>
      <c r="D194" s="7"/>
    </row>
    <row r="195" spans="1:4" x14ac:dyDescent="0.3">
      <c r="A195" s="7"/>
      <c r="D195" s="7"/>
    </row>
    <row r="196" spans="1:4" x14ac:dyDescent="0.3">
      <c r="A196" s="7"/>
      <c r="D196" s="7"/>
    </row>
    <row r="197" spans="1:4" x14ac:dyDescent="0.3">
      <c r="A197" s="7"/>
      <c r="D197" s="7"/>
    </row>
    <row r="198" spans="1:4" x14ac:dyDescent="0.3">
      <c r="A198" s="7"/>
      <c r="D198" s="7"/>
    </row>
    <row r="199" spans="1:4" x14ac:dyDescent="0.3">
      <c r="A199" s="7"/>
      <c r="D199" s="7"/>
    </row>
    <row r="200" spans="1:4" x14ac:dyDescent="0.3">
      <c r="A200" s="7"/>
      <c r="D200" s="7"/>
    </row>
    <row r="201" spans="1:4" x14ac:dyDescent="0.3">
      <c r="A201" s="7"/>
      <c r="D201" s="7"/>
    </row>
    <row r="202" spans="1:4" x14ac:dyDescent="0.3">
      <c r="A202" s="7"/>
      <c r="D202" s="7"/>
    </row>
    <row r="203" spans="1:4" x14ac:dyDescent="0.3">
      <c r="A203" s="7"/>
      <c r="D203" s="7"/>
    </row>
    <row r="204" spans="1:4" x14ac:dyDescent="0.3">
      <c r="A204" s="7"/>
      <c r="D204" s="7"/>
    </row>
    <row r="205" spans="1:4" x14ac:dyDescent="0.3">
      <c r="A205" s="7"/>
      <c r="D205" s="7"/>
    </row>
    <row r="206" spans="1:4" x14ac:dyDescent="0.3">
      <c r="A206" s="7"/>
      <c r="D206" s="7"/>
    </row>
    <row r="207" spans="1:4" x14ac:dyDescent="0.3">
      <c r="A207" s="7"/>
      <c r="D207" s="7"/>
    </row>
    <row r="208" spans="1:4" x14ac:dyDescent="0.3">
      <c r="A208" s="7"/>
      <c r="D208" s="7"/>
    </row>
    <row r="209" spans="1:4" x14ac:dyDescent="0.3">
      <c r="A209" s="7"/>
      <c r="D209" s="7"/>
    </row>
    <row r="210" spans="1:4" x14ac:dyDescent="0.3">
      <c r="A210" s="7"/>
      <c r="D210" s="7"/>
    </row>
    <row r="211" spans="1:4" x14ac:dyDescent="0.3">
      <c r="A211" s="7"/>
      <c r="D211" s="7"/>
    </row>
    <row r="212" spans="1:4" x14ac:dyDescent="0.3">
      <c r="A212" s="7"/>
      <c r="D212" s="7"/>
    </row>
    <row r="213" spans="1:4" x14ac:dyDescent="0.3">
      <c r="A213" s="7"/>
      <c r="D213" s="7"/>
    </row>
    <row r="214" spans="1:4" x14ac:dyDescent="0.3">
      <c r="A214" s="7"/>
      <c r="D214" s="7"/>
    </row>
    <row r="215" spans="1:4" x14ac:dyDescent="0.3">
      <c r="A215" s="7"/>
      <c r="D215" s="7"/>
    </row>
    <row r="216" spans="1:4" x14ac:dyDescent="0.3">
      <c r="A216" s="7"/>
      <c r="D216" s="7"/>
    </row>
    <row r="217" spans="1:4" x14ac:dyDescent="0.3">
      <c r="A217" s="7"/>
      <c r="D217" s="7"/>
    </row>
    <row r="218" spans="1:4" x14ac:dyDescent="0.3">
      <c r="A218" s="7"/>
      <c r="D218" s="7"/>
    </row>
    <row r="219" spans="1:4" x14ac:dyDescent="0.3">
      <c r="A219" s="7"/>
      <c r="D219" s="7"/>
    </row>
    <row r="220" spans="1:4" x14ac:dyDescent="0.3">
      <c r="A220" s="7"/>
      <c r="D220" s="7"/>
    </row>
    <row r="221" spans="1:4" x14ac:dyDescent="0.3">
      <c r="A221" s="7"/>
      <c r="D221" s="7"/>
    </row>
    <row r="222" spans="1:4" x14ac:dyDescent="0.3">
      <c r="A222" s="7"/>
      <c r="D222" s="7"/>
    </row>
    <row r="223" spans="1:4" x14ac:dyDescent="0.3">
      <c r="A223" s="7"/>
      <c r="D22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5:O97"/>
  <sheetViews>
    <sheetView topLeftCell="A73" workbookViewId="0">
      <selection activeCell="G101" sqref="G101"/>
    </sheetView>
  </sheetViews>
  <sheetFormatPr baseColWidth="10" defaultRowHeight="14.4" x14ac:dyDescent="0.3"/>
  <cols>
    <col min="1" max="1" width="13.33203125" customWidth="1"/>
    <col min="3" max="3" width="12" bestFit="1" customWidth="1"/>
    <col min="6" max="6" width="12" bestFit="1" customWidth="1"/>
    <col min="7" max="7" width="14.109375" bestFit="1" customWidth="1"/>
    <col min="9" max="9" width="14" customWidth="1"/>
    <col min="11" max="11" width="12" bestFit="1" customWidth="1"/>
  </cols>
  <sheetData>
    <row r="15" spans="1:14" x14ac:dyDescent="0.3">
      <c r="C15">
        <v>1000000000</v>
      </c>
      <c r="I15">
        <f>J15*1000000</f>
        <v>4459050000000</v>
      </c>
      <c r="J15">
        <f>J82</f>
        <v>4459050</v>
      </c>
      <c r="L15">
        <v>17000</v>
      </c>
      <c r="M15">
        <f>1000</f>
        <v>1000</v>
      </c>
      <c r="N15">
        <v>1000000</v>
      </c>
    </row>
    <row r="16" spans="1:14" x14ac:dyDescent="0.3">
      <c r="A16" t="s">
        <v>45</v>
      </c>
      <c r="D16" t="s">
        <v>46</v>
      </c>
    </row>
    <row r="17" spans="1:15" x14ac:dyDescent="0.3">
      <c r="A17" t="s">
        <v>44</v>
      </c>
      <c r="D17" t="s">
        <v>40</v>
      </c>
      <c r="I17" t="s">
        <v>42</v>
      </c>
    </row>
    <row r="18" spans="1:15" x14ac:dyDescent="0.3">
      <c r="A18" s="7" t="s">
        <v>2</v>
      </c>
      <c r="D18" t="s">
        <v>39</v>
      </c>
      <c r="I18" t="s">
        <v>41</v>
      </c>
      <c r="L18" t="s">
        <v>43</v>
      </c>
    </row>
    <row r="19" spans="1:15" x14ac:dyDescent="0.3">
      <c r="A19" t="s">
        <v>3</v>
      </c>
      <c r="B19" t="s">
        <v>4</v>
      </c>
      <c r="D19" t="s">
        <v>3</v>
      </c>
      <c r="E19" t="s">
        <v>4</v>
      </c>
      <c r="I19" t="s">
        <v>3</v>
      </c>
      <c r="J19" t="s">
        <v>4</v>
      </c>
      <c r="L19" t="s">
        <v>3</v>
      </c>
      <c r="M19" t="s">
        <v>4</v>
      </c>
    </row>
    <row r="20" spans="1:15" x14ac:dyDescent="0.3">
      <c r="A20" s="3">
        <f>_xll.BDH($A$18,$B$19,"01/01/1999","","Dir=V","Dts=S","Sort=A","Quote=C","QtTyp=Y","Days=T","Per=cq","DtFmt=D","UseDPDF=Y","cols=2;rows=73")</f>
        <v>36250</v>
      </c>
      <c r="B20">
        <v>699.39599999999996</v>
      </c>
      <c r="C20">
        <f>B20*$C$15</f>
        <v>699396000000</v>
      </c>
      <c r="D20" s="3">
        <f>_xll.BDH($D$18,$E$19,"01/01/1999","","Dir=V","Dts=S","Sort=A","Quote=C","QtTyp=Y","Days=T","Per=cq","DtFmt=D","UseDPDF=Y","cols=2;rows=73")</f>
        <v>36250</v>
      </c>
      <c r="E20">
        <v>1638751.5</v>
      </c>
      <c r="F20">
        <f>E20*1000000</f>
        <v>1638751500000</v>
      </c>
      <c r="G20" s="5">
        <f>C20/F20</f>
        <v>0.42678587937219281</v>
      </c>
      <c r="I20" s="3">
        <f>_xll.BDH($I$18,$J$19,"01/01/1999","","Dir=V","Dts=S","Sort=A","Quote=C","QtTyp=Y","Days=T","Per=cq","DtFmt=D","UseDPDF=Y","cols=2;rows=73")</f>
        <v>36250</v>
      </c>
      <c r="J20">
        <v>543952</v>
      </c>
      <c r="K20">
        <f>J20*1000000</f>
        <v>543952000000</v>
      </c>
      <c r="L20" s="3">
        <f>_xll.BDH($L$18,$M$19,"01/01/1999","","Dir=V","Dts=S","Sort=A","Quote=C","QtTyp=Y","Days=T","Per=cq","DtFmt=D","UseDPDF=Y","cols=2;rows=73")</f>
        <v>36250</v>
      </c>
      <c r="M20">
        <v>9447.1</v>
      </c>
      <c r="N20">
        <f>M20*1000000000</f>
        <v>9447100000000</v>
      </c>
      <c r="O20" s="4">
        <f>K20/N20</f>
        <v>5.7578727863577185E-2</v>
      </c>
    </row>
    <row r="21" spans="1:15" x14ac:dyDescent="0.3">
      <c r="A21" s="1">
        <v>36341</v>
      </c>
      <c r="B21" s="6">
        <v>695.64400000000001</v>
      </c>
      <c r="C21">
        <f t="shared" ref="C21:C81" si="0">B21*$C$15</f>
        <v>695644000000</v>
      </c>
      <c r="D21" s="1">
        <v>36341</v>
      </c>
      <c r="E21">
        <v>1653666.6</v>
      </c>
      <c r="F21">
        <f t="shared" ref="F21:F81" si="1">E21*1000000</f>
        <v>1653666600000</v>
      </c>
      <c r="G21" s="5">
        <f t="shared" ref="G21:G81" si="2">C21/F21</f>
        <v>0.42066762429621546</v>
      </c>
      <c r="I21" s="1">
        <v>36341</v>
      </c>
      <c r="J21">
        <v>559964</v>
      </c>
      <c r="K21">
        <f t="shared" ref="K21:K85" si="3">J21*1000000</f>
        <v>559964000000</v>
      </c>
      <c r="L21" s="1">
        <v>36341</v>
      </c>
      <c r="M21">
        <v>9557</v>
      </c>
      <c r="N21">
        <f t="shared" ref="N21:N81" si="4">M21*1000000000</f>
        <v>9557000000000</v>
      </c>
      <c r="O21" s="4">
        <f>K21/N21</f>
        <v>5.8592026786648529E-2</v>
      </c>
    </row>
    <row r="22" spans="1:15" x14ac:dyDescent="0.3">
      <c r="A22" s="1">
        <v>36433</v>
      </c>
      <c r="B22" s="6">
        <v>728.6</v>
      </c>
      <c r="C22">
        <f t="shared" si="0"/>
        <v>728600000000</v>
      </c>
      <c r="D22" s="1">
        <v>36433</v>
      </c>
      <c r="E22">
        <v>1676285.9</v>
      </c>
      <c r="F22">
        <f t="shared" si="1"/>
        <v>1676285900000</v>
      </c>
      <c r="G22" s="5">
        <f t="shared" si="2"/>
        <v>0.43465139210441367</v>
      </c>
      <c r="I22" s="1">
        <v>36433</v>
      </c>
      <c r="J22">
        <v>567937</v>
      </c>
      <c r="K22">
        <f t="shared" si="3"/>
        <v>567937000000</v>
      </c>
      <c r="L22" s="1">
        <v>36433</v>
      </c>
      <c r="M22">
        <v>9712.2999999999993</v>
      </c>
      <c r="N22">
        <f t="shared" si="4"/>
        <v>9712300000000</v>
      </c>
      <c r="O22" s="4">
        <f t="shared" ref="O22:O81" si="5">K22/N22</f>
        <v>5.8476056135004069E-2</v>
      </c>
    </row>
    <row r="23" spans="1:15" x14ac:dyDescent="0.3">
      <c r="A23" s="1">
        <v>36525</v>
      </c>
      <c r="B23" s="6">
        <v>803.19200000000001</v>
      </c>
      <c r="C23">
        <f t="shared" si="0"/>
        <v>803192000000</v>
      </c>
      <c r="D23" s="1">
        <v>36525</v>
      </c>
      <c r="E23">
        <v>1702586.5</v>
      </c>
      <c r="F23">
        <f t="shared" si="1"/>
        <v>1702586500000</v>
      </c>
      <c r="G23" s="5">
        <f t="shared" si="2"/>
        <v>0.47174813144589128</v>
      </c>
      <c r="I23" s="1">
        <v>36525</v>
      </c>
      <c r="J23">
        <v>668906</v>
      </c>
      <c r="K23">
        <f t="shared" si="3"/>
        <v>668906000000</v>
      </c>
      <c r="L23" s="1">
        <v>36525</v>
      </c>
      <c r="M23">
        <v>9926.1</v>
      </c>
      <c r="N23">
        <f t="shared" si="4"/>
        <v>9926100000000</v>
      </c>
      <c r="O23" s="4">
        <f t="shared" si="5"/>
        <v>6.7388601767058562E-2</v>
      </c>
    </row>
    <row r="24" spans="1:15" x14ac:dyDescent="0.3">
      <c r="A24" s="1">
        <v>36616</v>
      </c>
      <c r="B24" s="6">
        <v>774.42100000000005</v>
      </c>
      <c r="C24">
        <f t="shared" si="0"/>
        <v>774421000000</v>
      </c>
      <c r="D24" s="1">
        <v>36616</v>
      </c>
      <c r="E24">
        <v>1727496.8</v>
      </c>
      <c r="F24">
        <f t="shared" si="1"/>
        <v>1727496800000</v>
      </c>
      <c r="G24" s="5">
        <f t="shared" si="2"/>
        <v>0.44829084488029153</v>
      </c>
      <c r="I24" s="1">
        <v>36616</v>
      </c>
      <c r="J24">
        <v>579454</v>
      </c>
      <c r="K24">
        <f t="shared" si="3"/>
        <v>579454000000</v>
      </c>
      <c r="L24" s="1">
        <v>36616</v>
      </c>
      <c r="M24">
        <v>10031</v>
      </c>
      <c r="N24">
        <f t="shared" si="4"/>
        <v>10031000000000</v>
      </c>
      <c r="O24" s="4">
        <f t="shared" si="5"/>
        <v>5.7766324394377427E-2</v>
      </c>
    </row>
    <row r="25" spans="1:15" x14ac:dyDescent="0.3">
      <c r="A25" s="1">
        <v>36707</v>
      </c>
      <c r="B25" s="6">
        <v>812.46799999999996</v>
      </c>
      <c r="C25">
        <f t="shared" si="0"/>
        <v>812468000000</v>
      </c>
      <c r="D25" s="1">
        <v>36707</v>
      </c>
      <c r="E25">
        <v>1749686.5</v>
      </c>
      <c r="F25">
        <f t="shared" si="1"/>
        <v>1749686500000</v>
      </c>
      <c r="G25" s="5">
        <f t="shared" si="2"/>
        <v>0.46435061366707692</v>
      </c>
      <c r="I25" s="1">
        <v>36707</v>
      </c>
      <c r="J25">
        <v>589559</v>
      </c>
      <c r="K25">
        <f t="shared" si="3"/>
        <v>589559000000</v>
      </c>
      <c r="L25" s="1">
        <v>36707</v>
      </c>
      <c r="M25">
        <v>10278.299999999999</v>
      </c>
      <c r="N25">
        <f t="shared" si="4"/>
        <v>10278300000000</v>
      </c>
      <c r="O25" s="4">
        <f t="shared" si="5"/>
        <v>5.735958281038693E-2</v>
      </c>
    </row>
    <row r="26" spans="1:15" x14ac:dyDescent="0.3">
      <c r="A26" s="1">
        <v>36798</v>
      </c>
      <c r="B26" s="6">
        <v>826.31</v>
      </c>
      <c r="C26">
        <f t="shared" si="0"/>
        <v>826310000000</v>
      </c>
      <c r="D26" s="1">
        <v>36799</v>
      </c>
      <c r="E26">
        <v>1769080</v>
      </c>
      <c r="F26">
        <f t="shared" si="1"/>
        <v>1769080000000</v>
      </c>
      <c r="G26" s="5">
        <f t="shared" si="2"/>
        <v>0.4670845863386619</v>
      </c>
      <c r="I26" s="1">
        <v>36798</v>
      </c>
      <c r="J26">
        <v>583123</v>
      </c>
      <c r="K26">
        <f t="shared" si="3"/>
        <v>583123000000</v>
      </c>
      <c r="L26" s="1">
        <v>36799</v>
      </c>
      <c r="M26">
        <v>10357.4</v>
      </c>
      <c r="N26">
        <f t="shared" si="4"/>
        <v>10357400000000</v>
      </c>
      <c r="O26" s="4">
        <f t="shared" si="5"/>
        <v>5.6300133238071329E-2</v>
      </c>
    </row>
    <row r="27" spans="1:15" x14ac:dyDescent="0.3">
      <c r="A27" s="1">
        <v>36889</v>
      </c>
      <c r="B27" s="6">
        <v>835.06500000000005</v>
      </c>
      <c r="C27">
        <f t="shared" si="0"/>
        <v>835065000000</v>
      </c>
      <c r="D27" s="1">
        <v>36891</v>
      </c>
      <c r="E27">
        <v>1789278.2</v>
      </c>
      <c r="F27">
        <f t="shared" si="1"/>
        <v>1789278200000</v>
      </c>
      <c r="G27" s="5">
        <f t="shared" si="2"/>
        <v>0.46670495398647344</v>
      </c>
      <c r="I27" s="1">
        <v>36889</v>
      </c>
      <c r="J27">
        <v>619724</v>
      </c>
      <c r="K27">
        <f t="shared" si="3"/>
        <v>619724000000</v>
      </c>
      <c r="L27" s="1">
        <v>36891</v>
      </c>
      <c r="M27">
        <v>10472.299999999999</v>
      </c>
      <c r="N27">
        <f t="shared" si="4"/>
        <v>10472300000000</v>
      </c>
      <c r="O27" s="4">
        <f t="shared" si="5"/>
        <v>5.917744907995378E-2</v>
      </c>
    </row>
    <row r="28" spans="1:15" x14ac:dyDescent="0.3">
      <c r="A28" s="1">
        <v>36980</v>
      </c>
      <c r="B28" s="6">
        <v>847.95899999999995</v>
      </c>
      <c r="C28">
        <f t="shared" si="0"/>
        <v>847959000000</v>
      </c>
      <c r="D28" s="1">
        <v>36981</v>
      </c>
      <c r="E28">
        <v>1819450.2</v>
      </c>
      <c r="F28">
        <f t="shared" si="1"/>
        <v>1819450200000</v>
      </c>
      <c r="G28" s="5">
        <f t="shared" si="2"/>
        <v>0.46605232723599688</v>
      </c>
      <c r="I28" s="1">
        <v>36980</v>
      </c>
      <c r="J28">
        <v>598010</v>
      </c>
      <c r="K28">
        <f t="shared" si="3"/>
        <v>598010000000</v>
      </c>
      <c r="L28" s="1">
        <v>36981</v>
      </c>
      <c r="M28">
        <v>10508.1</v>
      </c>
      <c r="N28">
        <f t="shared" si="4"/>
        <v>10508100000000</v>
      </c>
      <c r="O28" s="4">
        <f t="shared" si="5"/>
        <v>5.6909431771680896E-2</v>
      </c>
    </row>
    <row r="29" spans="1:15" x14ac:dyDescent="0.3">
      <c r="A29" s="1">
        <v>37071</v>
      </c>
      <c r="B29" s="6">
        <v>862.76700000000005</v>
      </c>
      <c r="C29">
        <f t="shared" si="0"/>
        <v>862767000000</v>
      </c>
      <c r="D29" s="1">
        <v>37072</v>
      </c>
      <c r="E29">
        <v>1833336.4</v>
      </c>
      <c r="F29">
        <f t="shared" si="1"/>
        <v>1833336400000</v>
      </c>
      <c r="G29" s="5">
        <f t="shared" si="2"/>
        <v>0.4705993946337399</v>
      </c>
      <c r="I29" s="1">
        <v>37071</v>
      </c>
      <c r="J29">
        <v>613887</v>
      </c>
      <c r="K29">
        <f t="shared" si="3"/>
        <v>613887000000</v>
      </c>
      <c r="L29" s="1">
        <v>37072</v>
      </c>
      <c r="M29">
        <v>10638.4</v>
      </c>
      <c r="N29">
        <f t="shared" si="4"/>
        <v>10638400000000</v>
      </c>
      <c r="O29" s="4">
        <f t="shared" si="5"/>
        <v>5.7704824033689275E-2</v>
      </c>
    </row>
    <row r="30" spans="1:15" x14ac:dyDescent="0.3">
      <c r="A30" s="1">
        <v>37162</v>
      </c>
      <c r="B30" s="6">
        <v>817.36400000000003</v>
      </c>
      <c r="C30">
        <f t="shared" si="0"/>
        <v>817364000000</v>
      </c>
      <c r="D30" s="1">
        <v>37164</v>
      </c>
      <c r="E30">
        <v>1846017.1</v>
      </c>
      <c r="F30">
        <f t="shared" si="1"/>
        <v>1846017100000</v>
      </c>
      <c r="G30" s="5">
        <f t="shared" si="2"/>
        <v>0.44277162979692875</v>
      </c>
      <c r="I30" s="1">
        <v>37162</v>
      </c>
      <c r="J30">
        <v>638318</v>
      </c>
      <c r="K30">
        <f t="shared" si="3"/>
        <v>638318000000</v>
      </c>
      <c r="L30" s="1">
        <v>37164</v>
      </c>
      <c r="M30">
        <v>10639.5</v>
      </c>
      <c r="N30">
        <f t="shared" si="4"/>
        <v>10639500000000</v>
      </c>
      <c r="O30" s="4">
        <f t="shared" si="5"/>
        <v>5.9995112552281592E-2</v>
      </c>
    </row>
    <row r="31" spans="1:15" x14ac:dyDescent="0.3">
      <c r="A31" s="1">
        <v>37256</v>
      </c>
      <c r="B31" s="6">
        <v>814.66200000000003</v>
      </c>
      <c r="C31">
        <f t="shared" si="0"/>
        <v>814662000000</v>
      </c>
      <c r="D31" s="1">
        <v>37256</v>
      </c>
      <c r="E31">
        <v>1861658.3</v>
      </c>
      <c r="F31">
        <f t="shared" si="1"/>
        <v>1861658300000</v>
      </c>
      <c r="G31" s="5">
        <f t="shared" si="2"/>
        <v>0.43760017614403246</v>
      </c>
      <c r="I31" s="1">
        <v>37256</v>
      </c>
      <c r="J31">
        <v>662945</v>
      </c>
      <c r="K31">
        <f t="shared" si="3"/>
        <v>662945000000</v>
      </c>
      <c r="L31" s="1">
        <v>37256</v>
      </c>
      <c r="M31">
        <v>10701.3</v>
      </c>
      <c r="N31">
        <f t="shared" si="4"/>
        <v>10701300000000</v>
      </c>
      <c r="O31" s="4">
        <f t="shared" si="5"/>
        <v>6.1949950006074027E-2</v>
      </c>
    </row>
    <row r="32" spans="1:15" x14ac:dyDescent="0.3">
      <c r="A32" s="1">
        <v>37344</v>
      </c>
      <c r="B32" s="6">
        <v>814.90099999999995</v>
      </c>
      <c r="C32">
        <f t="shared" si="0"/>
        <v>814901000000</v>
      </c>
      <c r="D32" s="1">
        <v>37346</v>
      </c>
      <c r="E32">
        <v>1878942.7</v>
      </c>
      <c r="F32">
        <f t="shared" si="1"/>
        <v>1878942700000</v>
      </c>
      <c r="G32" s="5">
        <f t="shared" si="2"/>
        <v>0.43370188989797293</v>
      </c>
      <c r="I32" s="1">
        <v>37344</v>
      </c>
      <c r="J32">
        <v>659092</v>
      </c>
      <c r="K32">
        <f t="shared" si="3"/>
        <v>659092000000</v>
      </c>
      <c r="L32" s="1">
        <v>37346</v>
      </c>
      <c r="M32">
        <v>10834.4</v>
      </c>
      <c r="N32">
        <f t="shared" si="4"/>
        <v>10834400000000</v>
      </c>
      <c r="O32" s="4">
        <f t="shared" si="5"/>
        <v>6.0833271800930372E-2</v>
      </c>
    </row>
    <row r="33" spans="1:15" x14ac:dyDescent="0.3">
      <c r="A33" s="1">
        <v>37435</v>
      </c>
      <c r="B33" s="6">
        <v>780.84500000000003</v>
      </c>
      <c r="C33">
        <f t="shared" si="0"/>
        <v>780845000000</v>
      </c>
      <c r="D33" s="1">
        <v>37437</v>
      </c>
      <c r="E33">
        <v>1893567.7</v>
      </c>
      <c r="F33">
        <f t="shared" si="1"/>
        <v>1893567700000</v>
      </c>
      <c r="G33" s="5">
        <f t="shared" si="2"/>
        <v>0.41236708885560308</v>
      </c>
      <c r="I33" s="1">
        <v>37435</v>
      </c>
      <c r="J33">
        <v>687160</v>
      </c>
      <c r="K33">
        <f t="shared" si="3"/>
        <v>687160000000</v>
      </c>
      <c r="L33" s="1">
        <v>37437</v>
      </c>
      <c r="M33">
        <v>10934.8</v>
      </c>
      <c r="N33">
        <f t="shared" si="4"/>
        <v>10934800000000</v>
      </c>
      <c r="O33" s="4">
        <f t="shared" si="5"/>
        <v>6.2841570033288219E-2</v>
      </c>
    </row>
    <row r="34" spans="1:15" x14ac:dyDescent="0.3">
      <c r="A34" s="1">
        <v>37529</v>
      </c>
      <c r="B34" s="6">
        <v>772.822</v>
      </c>
      <c r="C34">
        <f t="shared" si="0"/>
        <v>772822000000</v>
      </c>
      <c r="D34" s="1">
        <v>37529</v>
      </c>
      <c r="E34">
        <v>1914928</v>
      </c>
      <c r="F34">
        <f t="shared" si="1"/>
        <v>1914928000000</v>
      </c>
      <c r="G34" s="5">
        <f t="shared" si="2"/>
        <v>0.40357757576263964</v>
      </c>
      <c r="I34" s="1">
        <v>37529</v>
      </c>
      <c r="J34">
        <v>681578</v>
      </c>
      <c r="K34">
        <f t="shared" si="3"/>
        <v>681578000000</v>
      </c>
      <c r="L34" s="1">
        <v>37529</v>
      </c>
      <c r="M34">
        <v>11037.1</v>
      </c>
      <c r="N34">
        <f t="shared" si="4"/>
        <v>11037100000000</v>
      </c>
      <c r="O34" s="4">
        <f t="shared" si="5"/>
        <v>6.1753359125132509E-2</v>
      </c>
    </row>
    <row r="35" spans="1:15" x14ac:dyDescent="0.3">
      <c r="A35" s="1">
        <v>37621</v>
      </c>
      <c r="B35" s="6">
        <v>832.55799999999999</v>
      </c>
      <c r="C35">
        <f t="shared" si="0"/>
        <v>832558000000</v>
      </c>
      <c r="D35" s="1">
        <v>37621</v>
      </c>
      <c r="E35">
        <v>1927026.3</v>
      </c>
      <c r="F35">
        <f t="shared" si="1"/>
        <v>1927026300000</v>
      </c>
      <c r="G35" s="5">
        <f t="shared" si="2"/>
        <v>0.43204288389836715</v>
      </c>
      <c r="I35" s="1">
        <v>37621</v>
      </c>
      <c r="J35">
        <v>733136</v>
      </c>
      <c r="K35">
        <f t="shared" si="3"/>
        <v>733136000000</v>
      </c>
      <c r="L35" s="1">
        <v>37621</v>
      </c>
      <c r="M35">
        <v>11103.8</v>
      </c>
      <c r="N35">
        <f t="shared" si="4"/>
        <v>11103800000000</v>
      </c>
      <c r="O35" s="4">
        <f t="shared" si="5"/>
        <v>6.6025684900664641E-2</v>
      </c>
    </row>
    <row r="36" spans="1:15" x14ac:dyDescent="0.3">
      <c r="A36" s="1">
        <v>37711</v>
      </c>
      <c r="B36" s="6">
        <v>798.67399999999998</v>
      </c>
      <c r="C36">
        <f t="shared" si="0"/>
        <v>798674000000</v>
      </c>
      <c r="D36" s="1">
        <v>37711</v>
      </c>
      <c r="E36">
        <v>1933638.2</v>
      </c>
      <c r="F36">
        <f t="shared" si="1"/>
        <v>1933638200000</v>
      </c>
      <c r="G36" s="5">
        <f t="shared" si="2"/>
        <v>0.41304210891158438</v>
      </c>
      <c r="I36" s="1">
        <v>37711</v>
      </c>
      <c r="J36">
        <v>726250</v>
      </c>
      <c r="K36">
        <f t="shared" si="3"/>
        <v>726250000000</v>
      </c>
      <c r="L36" s="1">
        <v>37711</v>
      </c>
      <c r="M36">
        <v>11230.1</v>
      </c>
      <c r="N36">
        <f t="shared" si="4"/>
        <v>11230100000000</v>
      </c>
      <c r="O36" s="4">
        <f t="shared" si="5"/>
        <v>6.4669949510690022E-2</v>
      </c>
    </row>
    <row r="37" spans="1:15" x14ac:dyDescent="0.3">
      <c r="A37" s="1">
        <v>37802</v>
      </c>
      <c r="B37" s="6">
        <v>813.56799999999998</v>
      </c>
      <c r="C37">
        <f t="shared" si="0"/>
        <v>813568000000</v>
      </c>
      <c r="D37" s="1">
        <v>37802</v>
      </c>
      <c r="E37">
        <v>1943579.1</v>
      </c>
      <c r="F37">
        <f t="shared" si="1"/>
        <v>1943579100000</v>
      </c>
      <c r="G37" s="5">
        <f t="shared" si="2"/>
        <v>0.41859268809795291</v>
      </c>
      <c r="I37" s="1">
        <v>37802</v>
      </c>
      <c r="J37">
        <v>745266</v>
      </c>
      <c r="K37">
        <f t="shared" si="3"/>
        <v>745266000000</v>
      </c>
      <c r="L37" s="1">
        <v>37802</v>
      </c>
      <c r="M37">
        <v>11370.7</v>
      </c>
      <c r="N37">
        <f t="shared" si="4"/>
        <v>11370700000000</v>
      </c>
      <c r="O37" s="4">
        <f t="shared" si="5"/>
        <v>6.5542666678392716E-2</v>
      </c>
    </row>
    <row r="38" spans="1:15" x14ac:dyDescent="0.3">
      <c r="A38" s="1">
        <v>37894</v>
      </c>
      <c r="B38" s="6">
        <v>829.23900000000003</v>
      </c>
      <c r="C38">
        <f t="shared" si="0"/>
        <v>829239000000</v>
      </c>
      <c r="D38" s="1">
        <v>37894</v>
      </c>
      <c r="E38">
        <v>1970293.6</v>
      </c>
      <c r="F38">
        <f t="shared" si="1"/>
        <v>1970293600000</v>
      </c>
      <c r="G38" s="5">
        <f t="shared" si="2"/>
        <v>0.42087077783737409</v>
      </c>
      <c r="I38" s="1">
        <v>37894</v>
      </c>
      <c r="J38">
        <v>742314</v>
      </c>
      <c r="K38">
        <f t="shared" si="3"/>
        <v>742314000000</v>
      </c>
      <c r="L38" s="1">
        <v>37894</v>
      </c>
      <c r="M38">
        <v>11625.1</v>
      </c>
      <c r="N38">
        <f t="shared" si="4"/>
        <v>11625100000000</v>
      </c>
      <c r="O38" s="4">
        <f t="shared" si="5"/>
        <v>6.3854418456615422E-2</v>
      </c>
    </row>
    <row r="39" spans="1:15" x14ac:dyDescent="0.3">
      <c r="A39" s="1">
        <v>37986</v>
      </c>
      <c r="B39" s="6">
        <v>835.15700000000004</v>
      </c>
      <c r="C39">
        <f t="shared" si="0"/>
        <v>835157000000</v>
      </c>
      <c r="D39" s="1">
        <v>37986</v>
      </c>
      <c r="E39">
        <v>1987942.9</v>
      </c>
      <c r="F39">
        <f t="shared" si="1"/>
        <v>1987942900000</v>
      </c>
      <c r="G39" s="5">
        <f t="shared" si="2"/>
        <v>0.42011116114049352</v>
      </c>
      <c r="I39" s="1">
        <v>37986</v>
      </c>
      <c r="J39">
        <v>772995</v>
      </c>
      <c r="K39">
        <f t="shared" si="3"/>
        <v>772995000000</v>
      </c>
      <c r="L39" s="1">
        <v>37986</v>
      </c>
      <c r="M39">
        <v>11816.8</v>
      </c>
      <c r="N39">
        <f t="shared" si="4"/>
        <v>11816800000000</v>
      </c>
      <c r="O39" s="4">
        <f t="shared" si="5"/>
        <v>6.5414917744228557E-2</v>
      </c>
    </row>
    <row r="40" spans="1:15" x14ac:dyDescent="0.3">
      <c r="A40" s="1">
        <v>38077</v>
      </c>
      <c r="B40" s="6">
        <v>830.34900000000005</v>
      </c>
      <c r="C40">
        <f t="shared" si="0"/>
        <v>830349000000</v>
      </c>
      <c r="D40" s="1">
        <v>38077</v>
      </c>
      <c r="E40">
        <v>2009051.6</v>
      </c>
      <c r="F40">
        <f t="shared" si="1"/>
        <v>2009051600000</v>
      </c>
      <c r="G40" s="5">
        <f t="shared" si="2"/>
        <v>0.41330396889756343</v>
      </c>
      <c r="I40" s="1">
        <v>38077</v>
      </c>
      <c r="J40">
        <v>761743</v>
      </c>
      <c r="K40">
        <f t="shared" si="3"/>
        <v>761743000000</v>
      </c>
      <c r="L40" s="1">
        <v>38077</v>
      </c>
      <c r="M40">
        <v>11988.4</v>
      </c>
      <c r="N40">
        <f t="shared" si="4"/>
        <v>11988400000000</v>
      </c>
      <c r="O40" s="4">
        <f t="shared" si="5"/>
        <v>6.3540005338493882E-2</v>
      </c>
    </row>
    <row r="41" spans="1:15" x14ac:dyDescent="0.3">
      <c r="A41" s="1">
        <v>38168</v>
      </c>
      <c r="B41" s="6">
        <v>895.83799999999997</v>
      </c>
      <c r="C41">
        <f t="shared" si="0"/>
        <v>895838000000</v>
      </c>
      <c r="D41" s="1">
        <v>38168</v>
      </c>
      <c r="E41">
        <v>2031031.1</v>
      </c>
      <c r="F41">
        <f t="shared" si="1"/>
        <v>2031031100000</v>
      </c>
      <c r="G41" s="5">
        <f t="shared" si="2"/>
        <v>0.4410754714686545</v>
      </c>
      <c r="I41" s="1">
        <v>38168</v>
      </c>
      <c r="J41">
        <v>780361</v>
      </c>
      <c r="K41">
        <f t="shared" si="3"/>
        <v>780361000000</v>
      </c>
      <c r="L41" s="1">
        <v>38168</v>
      </c>
      <c r="M41">
        <v>12181.4</v>
      </c>
      <c r="N41">
        <f t="shared" si="4"/>
        <v>12181400000000</v>
      </c>
      <c r="O41" s="4">
        <f t="shared" si="5"/>
        <v>6.4061684207069799E-2</v>
      </c>
    </row>
    <row r="42" spans="1:15" x14ac:dyDescent="0.3">
      <c r="A42" s="1">
        <v>38260</v>
      </c>
      <c r="B42" s="6">
        <v>885.81100000000004</v>
      </c>
      <c r="C42">
        <f t="shared" si="0"/>
        <v>885811000000</v>
      </c>
      <c r="D42" s="1">
        <v>38260</v>
      </c>
      <c r="E42">
        <v>2046509.9</v>
      </c>
      <c r="F42">
        <f t="shared" si="1"/>
        <v>2046509900000</v>
      </c>
      <c r="G42" s="5">
        <f t="shared" si="2"/>
        <v>0.43283983136363036</v>
      </c>
      <c r="I42" s="1">
        <v>38260</v>
      </c>
      <c r="J42">
        <v>787410</v>
      </c>
      <c r="K42">
        <f t="shared" si="3"/>
        <v>787410000000</v>
      </c>
      <c r="L42" s="1">
        <v>38260</v>
      </c>
      <c r="M42">
        <v>12367.7</v>
      </c>
      <c r="N42">
        <f t="shared" si="4"/>
        <v>12367700000000</v>
      </c>
      <c r="O42" s="4">
        <f t="shared" si="5"/>
        <v>6.3666647800318568E-2</v>
      </c>
    </row>
    <row r="43" spans="1:15" x14ac:dyDescent="0.3">
      <c r="A43" s="1">
        <v>38352</v>
      </c>
      <c r="B43" s="6">
        <v>884.23299999999995</v>
      </c>
      <c r="C43">
        <f t="shared" si="0"/>
        <v>884233000000</v>
      </c>
      <c r="D43" s="1">
        <v>38352</v>
      </c>
      <c r="E43">
        <v>2065380</v>
      </c>
      <c r="F43">
        <f t="shared" si="1"/>
        <v>2065380000000</v>
      </c>
      <c r="G43" s="5">
        <f t="shared" si="2"/>
        <v>0.42812121740309289</v>
      </c>
      <c r="I43" s="1">
        <v>38352</v>
      </c>
      <c r="J43">
        <v>811962</v>
      </c>
      <c r="K43">
        <f t="shared" si="3"/>
        <v>811962000000</v>
      </c>
      <c r="L43" s="1">
        <v>38352</v>
      </c>
      <c r="M43">
        <v>12562.2</v>
      </c>
      <c r="N43">
        <f t="shared" si="4"/>
        <v>12562200000000</v>
      </c>
      <c r="O43" s="4">
        <f t="shared" si="5"/>
        <v>6.4635334575154038E-2</v>
      </c>
    </row>
    <row r="44" spans="1:15" x14ac:dyDescent="0.3">
      <c r="A44" s="1">
        <v>38442</v>
      </c>
      <c r="B44" s="6">
        <v>926.43399999999997</v>
      </c>
      <c r="C44">
        <f t="shared" si="0"/>
        <v>926434000000</v>
      </c>
      <c r="D44" s="1">
        <v>38442</v>
      </c>
      <c r="E44">
        <v>2077680.1</v>
      </c>
      <c r="F44">
        <f t="shared" si="1"/>
        <v>2077680100000</v>
      </c>
      <c r="G44" s="5">
        <f t="shared" si="2"/>
        <v>0.44589828819171923</v>
      </c>
      <c r="I44" s="1">
        <v>38442</v>
      </c>
      <c r="J44">
        <v>808487</v>
      </c>
      <c r="K44">
        <f t="shared" si="3"/>
        <v>808487000000</v>
      </c>
      <c r="L44" s="1">
        <v>38442</v>
      </c>
      <c r="M44">
        <v>12813.7</v>
      </c>
      <c r="N44">
        <f t="shared" si="4"/>
        <v>12813700000000</v>
      </c>
      <c r="O44" s="4">
        <f t="shared" si="5"/>
        <v>6.3095514956647961E-2</v>
      </c>
    </row>
    <row r="45" spans="1:15" x14ac:dyDescent="0.3">
      <c r="A45" s="1">
        <v>38533</v>
      </c>
      <c r="B45" s="6">
        <v>967.86800000000005</v>
      </c>
      <c r="C45">
        <f t="shared" si="0"/>
        <v>967868000000</v>
      </c>
      <c r="D45" s="1">
        <v>38533</v>
      </c>
      <c r="E45">
        <v>2101230.7999999998</v>
      </c>
      <c r="F45">
        <f t="shared" si="1"/>
        <v>2101230799999.9998</v>
      </c>
      <c r="G45" s="5">
        <f t="shared" si="2"/>
        <v>0.46061955688066258</v>
      </c>
      <c r="I45" s="1">
        <v>38533</v>
      </c>
      <c r="J45">
        <v>810968</v>
      </c>
      <c r="K45">
        <f t="shared" si="3"/>
        <v>810968000000</v>
      </c>
      <c r="L45" s="1">
        <v>38533</v>
      </c>
      <c r="M45">
        <v>12974.1</v>
      </c>
      <c r="N45">
        <f t="shared" si="4"/>
        <v>12974100000000</v>
      </c>
      <c r="O45" s="4">
        <f t="shared" si="5"/>
        <v>6.2506686398285813E-2</v>
      </c>
    </row>
    <row r="46" spans="1:15" x14ac:dyDescent="0.3">
      <c r="A46" s="1">
        <v>38625</v>
      </c>
      <c r="B46" s="6">
        <v>996.04399999999998</v>
      </c>
      <c r="C46">
        <f t="shared" si="0"/>
        <v>996044000000</v>
      </c>
      <c r="D46" s="1">
        <v>38625</v>
      </c>
      <c r="E46">
        <v>2124415.1</v>
      </c>
      <c r="F46">
        <f t="shared" si="1"/>
        <v>2124415100000</v>
      </c>
      <c r="G46" s="5">
        <f t="shared" si="2"/>
        <v>0.4688556393710438</v>
      </c>
      <c r="I46" s="1">
        <v>38625</v>
      </c>
      <c r="J46">
        <v>824750</v>
      </c>
      <c r="K46">
        <f t="shared" si="3"/>
        <v>824750000000</v>
      </c>
      <c r="L46" s="1">
        <v>38625</v>
      </c>
      <c r="M46">
        <v>13205.4</v>
      </c>
      <c r="N46">
        <f t="shared" si="4"/>
        <v>13205400000000</v>
      </c>
      <c r="O46" s="4">
        <f t="shared" si="5"/>
        <v>6.2455510624441518E-2</v>
      </c>
    </row>
    <row r="47" spans="1:15" x14ac:dyDescent="0.3">
      <c r="A47" s="1">
        <v>38716</v>
      </c>
      <c r="B47" s="6">
        <v>1038.152</v>
      </c>
      <c r="C47">
        <f t="shared" si="0"/>
        <v>1038152000000</v>
      </c>
      <c r="D47" s="1">
        <v>38717</v>
      </c>
      <c r="E47">
        <v>2152750</v>
      </c>
      <c r="F47">
        <f t="shared" si="1"/>
        <v>2152750000000</v>
      </c>
      <c r="G47" s="5">
        <f t="shared" si="2"/>
        <v>0.48224457089768902</v>
      </c>
      <c r="I47" s="1">
        <v>38716</v>
      </c>
      <c r="J47">
        <v>848909</v>
      </c>
      <c r="K47">
        <f t="shared" si="3"/>
        <v>848909000000</v>
      </c>
      <c r="L47" s="1">
        <v>38717</v>
      </c>
      <c r="M47">
        <v>13381.6</v>
      </c>
      <c r="N47">
        <f t="shared" si="4"/>
        <v>13381600000000</v>
      </c>
      <c r="O47" s="4">
        <f t="shared" si="5"/>
        <v>6.3438527530340169E-2</v>
      </c>
    </row>
    <row r="48" spans="1:15" x14ac:dyDescent="0.3">
      <c r="A48" s="1">
        <v>38807</v>
      </c>
      <c r="B48" s="6">
        <v>1067.4770000000001</v>
      </c>
      <c r="C48">
        <f t="shared" si="0"/>
        <v>1067477000000.0001</v>
      </c>
      <c r="D48" s="1">
        <v>38807</v>
      </c>
      <c r="E48">
        <v>2178888.5</v>
      </c>
      <c r="F48">
        <f t="shared" si="1"/>
        <v>2178888500000</v>
      </c>
      <c r="G48" s="5">
        <f t="shared" si="2"/>
        <v>0.48991813945504792</v>
      </c>
      <c r="I48" s="1">
        <v>38807</v>
      </c>
      <c r="J48">
        <v>834635</v>
      </c>
      <c r="K48">
        <f t="shared" si="3"/>
        <v>834635000000</v>
      </c>
      <c r="L48" s="1">
        <v>38807</v>
      </c>
      <c r="M48">
        <v>13648.9</v>
      </c>
      <c r="N48">
        <f t="shared" si="4"/>
        <v>13648900000000</v>
      </c>
      <c r="O48" s="4">
        <f t="shared" si="5"/>
        <v>6.1150349112382686E-2</v>
      </c>
    </row>
    <row r="49" spans="1:15" x14ac:dyDescent="0.3">
      <c r="A49" s="1">
        <v>38898</v>
      </c>
      <c r="B49" s="6">
        <v>1112.77</v>
      </c>
      <c r="C49">
        <f t="shared" si="0"/>
        <v>1112770000000</v>
      </c>
      <c r="D49" s="1">
        <v>38898</v>
      </c>
      <c r="E49">
        <v>2214390.5</v>
      </c>
      <c r="F49">
        <f t="shared" si="1"/>
        <v>2214390500000</v>
      </c>
      <c r="G49" s="5">
        <f t="shared" si="2"/>
        <v>0.5025175098971929</v>
      </c>
      <c r="I49" s="1">
        <v>38898</v>
      </c>
      <c r="J49">
        <v>845679</v>
      </c>
      <c r="K49">
        <f t="shared" si="3"/>
        <v>845679000000</v>
      </c>
      <c r="L49" s="1">
        <v>38898</v>
      </c>
      <c r="M49">
        <v>13799.8</v>
      </c>
      <c r="N49">
        <f t="shared" si="4"/>
        <v>13799800000000</v>
      </c>
      <c r="O49" s="4">
        <f t="shared" si="5"/>
        <v>6.1281975101088425E-2</v>
      </c>
    </row>
    <row r="50" spans="1:15" x14ac:dyDescent="0.3">
      <c r="A50" s="1">
        <v>38989</v>
      </c>
      <c r="B50" s="6">
        <v>1118.3150000000001</v>
      </c>
      <c r="C50">
        <f t="shared" si="0"/>
        <v>1118315000000</v>
      </c>
      <c r="D50" s="1">
        <v>38990</v>
      </c>
      <c r="E50">
        <v>2240048.2000000002</v>
      </c>
      <c r="F50">
        <f t="shared" si="1"/>
        <v>2240048200000</v>
      </c>
      <c r="G50" s="5">
        <f t="shared" si="2"/>
        <v>0.49923702534615105</v>
      </c>
      <c r="I50" s="1">
        <v>38989</v>
      </c>
      <c r="J50">
        <v>851033</v>
      </c>
      <c r="K50">
        <f t="shared" si="3"/>
        <v>851033000000</v>
      </c>
      <c r="L50" s="1">
        <v>38990</v>
      </c>
      <c r="M50">
        <v>13908.5</v>
      </c>
      <c r="N50">
        <f t="shared" si="4"/>
        <v>13908500000000</v>
      </c>
      <c r="O50" s="4">
        <f t="shared" si="5"/>
        <v>6.1187978574253156E-2</v>
      </c>
    </row>
    <row r="51" spans="1:15" x14ac:dyDescent="0.3">
      <c r="A51" s="1">
        <v>39080</v>
      </c>
      <c r="B51" s="6">
        <v>1150.98</v>
      </c>
      <c r="C51">
        <f t="shared" si="0"/>
        <v>1150980000000</v>
      </c>
      <c r="D51" s="1">
        <v>39082</v>
      </c>
      <c r="E51">
        <v>2275554.7999999998</v>
      </c>
      <c r="F51">
        <f t="shared" si="1"/>
        <v>2275554800000</v>
      </c>
      <c r="G51" s="5">
        <f t="shared" si="2"/>
        <v>0.50580192575454563</v>
      </c>
      <c r="I51" s="1">
        <v>39080</v>
      </c>
      <c r="J51">
        <v>871162</v>
      </c>
      <c r="K51">
        <f t="shared" si="3"/>
        <v>871162000000</v>
      </c>
      <c r="L51" s="1">
        <v>39082</v>
      </c>
      <c r="M51">
        <v>14066.4</v>
      </c>
      <c r="N51">
        <f t="shared" si="4"/>
        <v>14066400000000</v>
      </c>
      <c r="O51" s="4">
        <f t="shared" si="5"/>
        <v>6.1932121935960871E-2</v>
      </c>
    </row>
    <row r="52" spans="1:15" x14ac:dyDescent="0.3">
      <c r="A52" s="1">
        <v>39171</v>
      </c>
      <c r="B52" s="6">
        <v>1162.604</v>
      </c>
      <c r="C52">
        <f t="shared" si="0"/>
        <v>1162604000000</v>
      </c>
      <c r="D52" s="1">
        <v>39172</v>
      </c>
      <c r="E52">
        <v>2313328.2000000002</v>
      </c>
      <c r="F52">
        <f t="shared" si="1"/>
        <v>2313328200000</v>
      </c>
      <c r="G52" s="5">
        <f t="shared" si="2"/>
        <v>0.50256768581302036</v>
      </c>
      <c r="I52" s="1">
        <v>39171</v>
      </c>
      <c r="J52">
        <v>870656</v>
      </c>
      <c r="K52">
        <f t="shared" si="3"/>
        <v>870656000000</v>
      </c>
      <c r="L52" s="1">
        <v>39172</v>
      </c>
      <c r="M52">
        <v>14233.2</v>
      </c>
      <c r="N52">
        <f t="shared" si="4"/>
        <v>14233200000000</v>
      </c>
      <c r="O52" s="4">
        <f t="shared" si="5"/>
        <v>6.117078380125341E-2</v>
      </c>
    </row>
    <row r="53" spans="1:15" x14ac:dyDescent="0.3">
      <c r="A53" s="1">
        <v>39262</v>
      </c>
      <c r="B53" s="6">
        <v>1208.453</v>
      </c>
      <c r="C53">
        <f t="shared" si="0"/>
        <v>1208453000000</v>
      </c>
      <c r="D53" s="1">
        <v>39263</v>
      </c>
      <c r="E53">
        <v>2338778.7000000002</v>
      </c>
      <c r="F53">
        <f t="shared" si="1"/>
        <v>2338778700000</v>
      </c>
      <c r="G53" s="5">
        <f t="shared" si="2"/>
        <v>0.51670258498591592</v>
      </c>
      <c r="I53" s="1">
        <v>39262</v>
      </c>
      <c r="J53">
        <v>865949</v>
      </c>
      <c r="K53">
        <f t="shared" si="3"/>
        <v>865949000000</v>
      </c>
      <c r="L53" s="1">
        <v>39263</v>
      </c>
      <c r="M53">
        <v>14422.3</v>
      </c>
      <c r="N53">
        <f t="shared" si="4"/>
        <v>14422300000000</v>
      </c>
      <c r="O53" s="4">
        <f t="shared" si="5"/>
        <v>6.0042364948725238E-2</v>
      </c>
    </row>
    <row r="54" spans="1:15" x14ac:dyDescent="0.3">
      <c r="A54" s="1">
        <v>39353</v>
      </c>
      <c r="B54" s="6">
        <v>1250.396</v>
      </c>
      <c r="C54">
        <f t="shared" si="0"/>
        <v>1250396000000</v>
      </c>
      <c r="D54" s="1">
        <v>39355</v>
      </c>
      <c r="E54">
        <v>2361924.7000000002</v>
      </c>
      <c r="F54">
        <f t="shared" si="1"/>
        <v>2361924700000</v>
      </c>
      <c r="G54" s="5">
        <f t="shared" si="2"/>
        <v>0.52939706333567704</v>
      </c>
      <c r="I54" s="1">
        <v>39353</v>
      </c>
      <c r="J54">
        <v>890671</v>
      </c>
      <c r="K54">
        <f t="shared" si="3"/>
        <v>890671000000</v>
      </c>
      <c r="L54" s="1">
        <v>39355</v>
      </c>
      <c r="M54">
        <v>14569.7</v>
      </c>
      <c r="N54">
        <f t="shared" si="4"/>
        <v>14569700000000</v>
      </c>
      <c r="O54" s="4">
        <f t="shared" si="5"/>
        <v>6.1131732293732886E-2</v>
      </c>
    </row>
    <row r="55" spans="1:15" x14ac:dyDescent="0.3">
      <c r="A55" s="1">
        <v>39447</v>
      </c>
      <c r="B55" s="6">
        <v>1511.2439999999999</v>
      </c>
      <c r="C55">
        <f t="shared" si="0"/>
        <v>1511244000000</v>
      </c>
      <c r="D55" s="1">
        <v>39447</v>
      </c>
      <c r="E55">
        <v>2391659.9</v>
      </c>
      <c r="F55">
        <f t="shared" si="1"/>
        <v>2391659900000</v>
      </c>
      <c r="G55" s="5">
        <f t="shared" si="2"/>
        <v>0.63188081215059044</v>
      </c>
      <c r="I55" s="1">
        <v>39447</v>
      </c>
      <c r="J55">
        <v>891158</v>
      </c>
      <c r="K55">
        <f t="shared" si="3"/>
        <v>891158000000</v>
      </c>
      <c r="L55" s="1">
        <v>39447</v>
      </c>
      <c r="M55">
        <v>14685.3</v>
      </c>
      <c r="N55">
        <f t="shared" si="4"/>
        <v>14685300000000</v>
      </c>
      <c r="O55" s="4">
        <f t="shared" si="5"/>
        <v>6.0683676874153061E-2</v>
      </c>
    </row>
    <row r="56" spans="1:15" x14ac:dyDescent="0.3">
      <c r="A56" s="1">
        <v>39538</v>
      </c>
      <c r="B56" s="6">
        <v>1390.8040000000001</v>
      </c>
      <c r="C56">
        <f t="shared" si="0"/>
        <v>1390804000000</v>
      </c>
      <c r="D56" s="1">
        <v>39538</v>
      </c>
      <c r="E56">
        <v>2413670.2999999998</v>
      </c>
      <c r="F56">
        <f t="shared" si="1"/>
        <v>2413670300000</v>
      </c>
      <c r="G56" s="5">
        <f t="shared" si="2"/>
        <v>0.57621954415232268</v>
      </c>
      <c r="I56" s="1">
        <v>39538</v>
      </c>
      <c r="J56">
        <v>894437</v>
      </c>
      <c r="K56">
        <f t="shared" si="3"/>
        <v>894437000000</v>
      </c>
      <c r="L56" s="1">
        <v>39538</v>
      </c>
      <c r="M56">
        <v>14668.4</v>
      </c>
      <c r="N56">
        <f t="shared" si="4"/>
        <v>14668400000000</v>
      </c>
      <c r="O56" s="4">
        <f t="shared" si="5"/>
        <v>6.0977134520465763E-2</v>
      </c>
    </row>
    <row r="57" spans="1:15" x14ac:dyDescent="0.3">
      <c r="A57" s="1">
        <v>39629</v>
      </c>
      <c r="B57" s="6">
        <v>1462.71</v>
      </c>
      <c r="C57">
        <f t="shared" si="0"/>
        <v>1462710000000</v>
      </c>
      <c r="D57" s="1">
        <v>39629</v>
      </c>
      <c r="E57">
        <v>2419542.5</v>
      </c>
      <c r="F57">
        <f t="shared" si="1"/>
        <v>2419542500000</v>
      </c>
      <c r="G57" s="5">
        <f t="shared" si="2"/>
        <v>0.60453990785448075</v>
      </c>
      <c r="I57" s="1">
        <v>39629</v>
      </c>
      <c r="J57">
        <v>893196</v>
      </c>
      <c r="K57">
        <f t="shared" si="3"/>
        <v>893196000000</v>
      </c>
      <c r="L57" s="1">
        <v>39629</v>
      </c>
      <c r="M57">
        <v>14813</v>
      </c>
      <c r="N57">
        <f t="shared" si="4"/>
        <v>14813000000000</v>
      </c>
      <c r="O57" s="4">
        <f t="shared" si="5"/>
        <v>6.0298116519273609E-2</v>
      </c>
    </row>
    <row r="58" spans="1:15" x14ac:dyDescent="0.3">
      <c r="A58" s="1">
        <v>39721</v>
      </c>
      <c r="B58" s="6">
        <v>1518.548</v>
      </c>
      <c r="C58">
        <f t="shared" si="0"/>
        <v>1518548000000</v>
      </c>
      <c r="D58" s="1">
        <v>39721</v>
      </c>
      <c r="E58">
        <v>2412523.7000000002</v>
      </c>
      <c r="F58">
        <f t="shared" si="1"/>
        <v>2412523700000</v>
      </c>
      <c r="G58" s="5">
        <f t="shared" si="2"/>
        <v>0.62944376463534846</v>
      </c>
      <c r="I58" s="1">
        <v>39721</v>
      </c>
      <c r="J58">
        <v>1212299</v>
      </c>
      <c r="K58">
        <f t="shared" si="3"/>
        <v>1212299000000</v>
      </c>
      <c r="L58" s="1">
        <v>39721</v>
      </c>
      <c r="M58">
        <v>14843</v>
      </c>
      <c r="N58">
        <f t="shared" si="4"/>
        <v>14843000000000</v>
      </c>
      <c r="O58" s="4">
        <f t="shared" si="5"/>
        <v>8.1674796200229063E-2</v>
      </c>
    </row>
    <row r="59" spans="1:15" x14ac:dyDescent="0.3">
      <c r="A59" s="1">
        <v>39813</v>
      </c>
      <c r="B59" s="6">
        <v>2043.4649999999999</v>
      </c>
      <c r="C59">
        <f t="shared" si="0"/>
        <v>2043465000000</v>
      </c>
      <c r="D59" s="1">
        <v>39813</v>
      </c>
      <c r="E59">
        <v>2382301.9</v>
      </c>
      <c r="F59">
        <f t="shared" si="1"/>
        <v>2382301900000</v>
      </c>
      <c r="G59" s="5">
        <f t="shared" si="2"/>
        <v>0.8577691181793542</v>
      </c>
      <c r="I59" s="1">
        <v>39813</v>
      </c>
      <c r="J59">
        <v>2239854</v>
      </c>
      <c r="K59">
        <f t="shared" si="3"/>
        <v>2239854000000</v>
      </c>
      <c r="L59" s="1">
        <v>39813</v>
      </c>
      <c r="M59">
        <v>14549.9</v>
      </c>
      <c r="N59">
        <f t="shared" si="4"/>
        <v>14549900000000</v>
      </c>
      <c r="O59" s="4">
        <f t="shared" si="5"/>
        <v>0.15394291369700136</v>
      </c>
    </row>
    <row r="60" spans="1:15" x14ac:dyDescent="0.3">
      <c r="A60" s="1">
        <v>39903</v>
      </c>
      <c r="B60" s="6">
        <v>1803.0830000000001</v>
      </c>
      <c r="C60">
        <f t="shared" si="0"/>
        <v>1803083000000</v>
      </c>
      <c r="D60" s="1">
        <v>39903</v>
      </c>
      <c r="E60">
        <v>2316321.7999999998</v>
      </c>
      <c r="F60">
        <f t="shared" si="1"/>
        <v>2316321800000</v>
      </c>
      <c r="G60" s="5">
        <f t="shared" si="2"/>
        <v>0.77842508756771189</v>
      </c>
      <c r="I60" s="1">
        <v>39903</v>
      </c>
      <c r="J60">
        <v>2071847</v>
      </c>
      <c r="K60">
        <f t="shared" si="3"/>
        <v>2071847000000</v>
      </c>
      <c r="L60" s="1">
        <v>39903</v>
      </c>
      <c r="M60">
        <v>14383.9</v>
      </c>
      <c r="N60">
        <f t="shared" si="4"/>
        <v>14383900000000</v>
      </c>
      <c r="O60" s="4">
        <f t="shared" si="5"/>
        <v>0.14403930783723468</v>
      </c>
    </row>
    <row r="61" spans="1:15" x14ac:dyDescent="0.3">
      <c r="A61" s="1">
        <v>39994</v>
      </c>
      <c r="B61" s="6">
        <v>1997.319</v>
      </c>
      <c r="C61">
        <f t="shared" si="0"/>
        <v>1997319000000</v>
      </c>
      <c r="D61" s="1">
        <v>39994</v>
      </c>
      <c r="E61">
        <v>2310659.2000000002</v>
      </c>
      <c r="F61">
        <f t="shared" si="1"/>
        <v>2310659200000</v>
      </c>
      <c r="G61" s="5">
        <f t="shared" si="2"/>
        <v>0.86439358950034695</v>
      </c>
      <c r="I61" s="1">
        <v>39994</v>
      </c>
      <c r="J61">
        <v>2025828</v>
      </c>
      <c r="K61">
        <f t="shared" si="3"/>
        <v>2025828000000</v>
      </c>
      <c r="L61" s="1">
        <v>39994</v>
      </c>
      <c r="M61">
        <v>14340.4</v>
      </c>
      <c r="N61">
        <f t="shared" si="4"/>
        <v>14340400000000</v>
      </c>
      <c r="O61" s="4">
        <f t="shared" si="5"/>
        <v>0.14126718919974338</v>
      </c>
    </row>
    <row r="62" spans="1:15" x14ac:dyDescent="0.3">
      <c r="A62" s="1">
        <v>40086</v>
      </c>
      <c r="B62" s="6">
        <v>1790.242</v>
      </c>
      <c r="C62">
        <f t="shared" si="0"/>
        <v>1790242000000</v>
      </c>
      <c r="D62" s="1">
        <v>40086</v>
      </c>
      <c r="E62">
        <v>2320792.7000000002</v>
      </c>
      <c r="F62">
        <f t="shared" si="1"/>
        <v>2320792700000</v>
      </c>
      <c r="G62" s="5">
        <f t="shared" si="2"/>
        <v>0.77139246430756181</v>
      </c>
      <c r="I62" s="1">
        <v>40086</v>
      </c>
      <c r="J62">
        <v>2141302</v>
      </c>
      <c r="K62">
        <f t="shared" si="3"/>
        <v>2141302000000</v>
      </c>
      <c r="L62" s="1">
        <v>40086</v>
      </c>
      <c r="M62">
        <v>14384.1</v>
      </c>
      <c r="N62">
        <f t="shared" si="4"/>
        <v>14384100000000</v>
      </c>
      <c r="O62" s="4">
        <f t="shared" si="5"/>
        <v>0.14886590054296062</v>
      </c>
    </row>
    <row r="63" spans="1:15" x14ac:dyDescent="0.3">
      <c r="A63" s="1">
        <v>40178</v>
      </c>
      <c r="B63" s="6">
        <v>1852.463</v>
      </c>
      <c r="C63">
        <f t="shared" si="0"/>
        <v>1852463000000</v>
      </c>
      <c r="D63" s="1">
        <v>40178</v>
      </c>
      <c r="E63">
        <v>2338449.7000000002</v>
      </c>
      <c r="F63">
        <f t="shared" si="1"/>
        <v>2338449700000</v>
      </c>
      <c r="G63" s="5">
        <f t="shared" si="2"/>
        <v>0.79217568802099958</v>
      </c>
      <c r="I63" s="1">
        <v>40178</v>
      </c>
      <c r="J63">
        <v>2234309</v>
      </c>
      <c r="K63">
        <f t="shared" si="3"/>
        <v>2234309000000</v>
      </c>
      <c r="L63" s="1">
        <v>40178</v>
      </c>
      <c r="M63">
        <v>14566.5</v>
      </c>
      <c r="N63">
        <f t="shared" si="4"/>
        <v>14566500000000</v>
      </c>
      <c r="O63" s="4">
        <f t="shared" si="5"/>
        <v>0.15338681220608932</v>
      </c>
    </row>
    <row r="64" spans="1:15" x14ac:dyDescent="0.3">
      <c r="A64" s="1">
        <v>40268</v>
      </c>
      <c r="B64" s="6">
        <v>1894.8979999999999</v>
      </c>
      <c r="C64">
        <f t="shared" si="0"/>
        <v>1894898000000</v>
      </c>
      <c r="D64" s="1">
        <v>40268</v>
      </c>
      <c r="E64">
        <v>2347775.7999999998</v>
      </c>
      <c r="F64">
        <f t="shared" si="1"/>
        <v>2347775800000</v>
      </c>
      <c r="G64" s="5">
        <f t="shared" si="2"/>
        <v>0.80710347214584965</v>
      </c>
      <c r="I64" s="1">
        <v>40268</v>
      </c>
      <c r="J64">
        <v>2307201</v>
      </c>
      <c r="K64">
        <f t="shared" si="3"/>
        <v>2307201000000</v>
      </c>
      <c r="L64" s="1">
        <v>40268</v>
      </c>
      <c r="M64">
        <v>14681.1</v>
      </c>
      <c r="N64">
        <f t="shared" si="4"/>
        <v>14681100000000</v>
      </c>
      <c r="O64" s="4">
        <f t="shared" si="5"/>
        <v>0.15715450477144083</v>
      </c>
    </row>
    <row r="65" spans="1:15" x14ac:dyDescent="0.3">
      <c r="A65" s="1">
        <v>40359</v>
      </c>
      <c r="B65" s="6">
        <v>2154.2449999999999</v>
      </c>
      <c r="C65">
        <f t="shared" si="0"/>
        <v>2154245000000</v>
      </c>
      <c r="D65" s="1">
        <v>40359</v>
      </c>
      <c r="E65">
        <v>2377450.5</v>
      </c>
      <c r="F65">
        <f t="shared" si="1"/>
        <v>2377450500000</v>
      </c>
      <c r="G65" s="5">
        <f t="shared" si="2"/>
        <v>0.90611560577181316</v>
      </c>
      <c r="I65" s="1">
        <v>40359</v>
      </c>
      <c r="J65">
        <v>2330901</v>
      </c>
      <c r="K65">
        <f t="shared" si="3"/>
        <v>2330901000000</v>
      </c>
      <c r="L65" s="1">
        <v>40359</v>
      </c>
      <c r="M65">
        <v>14888.6</v>
      </c>
      <c r="N65">
        <f t="shared" si="4"/>
        <v>14888600000000</v>
      </c>
      <c r="O65" s="4">
        <f t="shared" si="5"/>
        <v>0.15655608989428152</v>
      </c>
    </row>
    <row r="66" spans="1:15" x14ac:dyDescent="0.3">
      <c r="A66" s="1">
        <v>40451</v>
      </c>
      <c r="B66" s="6">
        <v>1971.356</v>
      </c>
      <c r="C66">
        <f t="shared" si="0"/>
        <v>1971356000000</v>
      </c>
      <c r="D66" s="1">
        <v>40451</v>
      </c>
      <c r="E66">
        <v>2396471.1</v>
      </c>
      <c r="F66">
        <f t="shared" si="1"/>
        <v>2396471100000</v>
      </c>
      <c r="G66" s="5">
        <f t="shared" si="2"/>
        <v>0.82260787538810709</v>
      </c>
      <c r="I66" s="1">
        <v>40451</v>
      </c>
      <c r="J66">
        <v>2298781</v>
      </c>
      <c r="K66">
        <f t="shared" si="3"/>
        <v>2298781000000</v>
      </c>
      <c r="L66" s="1">
        <v>40451</v>
      </c>
      <c r="M66">
        <v>15057.7</v>
      </c>
      <c r="N66">
        <f t="shared" si="4"/>
        <v>15057700000000</v>
      </c>
      <c r="O66" s="4">
        <f t="shared" si="5"/>
        <v>0.15266481600775683</v>
      </c>
    </row>
    <row r="67" spans="1:15" x14ac:dyDescent="0.3">
      <c r="A67" s="1">
        <v>40543</v>
      </c>
      <c r="B67" s="6">
        <v>2004.432</v>
      </c>
      <c r="C67">
        <f t="shared" si="0"/>
        <v>2004432000000</v>
      </c>
      <c r="D67" s="1">
        <v>40543</v>
      </c>
      <c r="E67">
        <v>2415133.2000000002</v>
      </c>
      <c r="F67">
        <f t="shared" si="1"/>
        <v>2415133200000</v>
      </c>
      <c r="G67" s="5">
        <f t="shared" si="2"/>
        <v>0.82994677063774369</v>
      </c>
      <c r="I67" s="1">
        <v>40543</v>
      </c>
      <c r="J67">
        <v>2420674</v>
      </c>
      <c r="K67">
        <f t="shared" si="3"/>
        <v>2420674000000</v>
      </c>
      <c r="L67" s="1">
        <v>40543</v>
      </c>
      <c r="M67">
        <v>15230.2</v>
      </c>
      <c r="N67">
        <f t="shared" si="4"/>
        <v>15230200000000</v>
      </c>
      <c r="O67" s="4">
        <f t="shared" si="5"/>
        <v>0.15893908156163411</v>
      </c>
    </row>
    <row r="68" spans="1:15" x14ac:dyDescent="0.3">
      <c r="A68" s="1">
        <v>40633</v>
      </c>
      <c r="B68" s="6">
        <v>1928.0550000000001</v>
      </c>
      <c r="C68">
        <f t="shared" si="0"/>
        <v>1928055000000</v>
      </c>
      <c r="D68" s="1">
        <v>40633</v>
      </c>
      <c r="E68">
        <v>2439066.2000000002</v>
      </c>
      <c r="F68">
        <f t="shared" si="1"/>
        <v>2439066200000</v>
      </c>
      <c r="G68" s="5">
        <f t="shared" si="2"/>
        <v>0.79048899943757167</v>
      </c>
      <c r="I68" s="1">
        <v>40633</v>
      </c>
      <c r="J68">
        <v>2622616</v>
      </c>
      <c r="K68">
        <f t="shared" si="3"/>
        <v>2622616000000</v>
      </c>
      <c r="L68" s="1">
        <v>40633</v>
      </c>
      <c r="M68">
        <v>15238.4</v>
      </c>
      <c r="N68">
        <f t="shared" si="4"/>
        <v>15238400000000</v>
      </c>
      <c r="O68" s="4">
        <f t="shared" si="5"/>
        <v>0.17210573288534228</v>
      </c>
    </row>
    <row r="69" spans="1:15" x14ac:dyDescent="0.3">
      <c r="A69" s="1">
        <v>40724</v>
      </c>
      <c r="B69" s="6">
        <v>1972.174</v>
      </c>
      <c r="C69">
        <f t="shared" si="0"/>
        <v>1972174000000</v>
      </c>
      <c r="D69" s="1">
        <v>40724</v>
      </c>
      <c r="E69">
        <v>2445770.5</v>
      </c>
      <c r="F69">
        <f t="shared" si="1"/>
        <v>2445770500000</v>
      </c>
      <c r="G69" s="5">
        <f t="shared" si="2"/>
        <v>0.80636102201739701</v>
      </c>
      <c r="I69" s="1">
        <v>40724</v>
      </c>
      <c r="J69">
        <v>2865408</v>
      </c>
      <c r="K69">
        <f t="shared" si="3"/>
        <v>2865408000000</v>
      </c>
      <c r="L69" s="1">
        <v>40724</v>
      </c>
      <c r="M69">
        <v>15460.9</v>
      </c>
      <c r="N69">
        <f t="shared" si="4"/>
        <v>15460900000000</v>
      </c>
      <c r="O69" s="4">
        <f t="shared" si="5"/>
        <v>0.18533254855797529</v>
      </c>
    </row>
    <row r="70" spans="1:15" x14ac:dyDescent="0.3">
      <c r="A70" s="1">
        <v>40816</v>
      </c>
      <c r="B70" s="6">
        <v>2288.5709999999999</v>
      </c>
      <c r="C70">
        <f t="shared" si="0"/>
        <v>2288571000000</v>
      </c>
      <c r="D70" s="1">
        <v>40816</v>
      </c>
      <c r="E70">
        <v>2454762.6</v>
      </c>
      <c r="F70">
        <f t="shared" si="1"/>
        <v>2454762600000</v>
      </c>
      <c r="G70" s="5">
        <f t="shared" si="2"/>
        <v>0.93229830045479756</v>
      </c>
      <c r="I70" s="1">
        <v>40816</v>
      </c>
      <c r="J70">
        <v>2851028</v>
      </c>
      <c r="K70">
        <f t="shared" si="3"/>
        <v>2851028000000</v>
      </c>
      <c r="L70" s="1">
        <v>40816</v>
      </c>
      <c r="M70">
        <v>15587.1</v>
      </c>
      <c r="N70">
        <f t="shared" si="4"/>
        <v>15587100000000</v>
      </c>
      <c r="O70" s="4">
        <f t="shared" si="5"/>
        <v>0.18290945717933418</v>
      </c>
    </row>
    <row r="71" spans="1:15" x14ac:dyDescent="0.3">
      <c r="A71" s="1">
        <v>40907</v>
      </c>
      <c r="B71" s="6">
        <v>2735.6280000000002</v>
      </c>
      <c r="C71">
        <f t="shared" si="0"/>
        <v>2735628000000</v>
      </c>
      <c r="D71" s="1">
        <v>40908</v>
      </c>
      <c r="E71">
        <v>2455373.1</v>
      </c>
      <c r="F71">
        <f t="shared" si="1"/>
        <v>2455373100000</v>
      </c>
      <c r="G71" s="5">
        <f t="shared" si="2"/>
        <v>1.1141394356727294</v>
      </c>
      <c r="I71" s="1">
        <v>40907</v>
      </c>
      <c r="J71">
        <v>2926195</v>
      </c>
      <c r="K71">
        <f t="shared" si="3"/>
        <v>2926195000000</v>
      </c>
      <c r="L71" s="1">
        <v>40908</v>
      </c>
      <c r="M71">
        <v>15785.3</v>
      </c>
      <c r="N71">
        <f t="shared" si="4"/>
        <v>15785300000000</v>
      </c>
      <c r="O71" s="4">
        <f t="shared" si="5"/>
        <v>0.18537468404148164</v>
      </c>
    </row>
    <row r="72" spans="1:15" x14ac:dyDescent="0.3">
      <c r="A72" s="1">
        <v>40998</v>
      </c>
      <c r="B72" s="6">
        <v>2964.4270000000001</v>
      </c>
      <c r="C72">
        <f t="shared" si="0"/>
        <v>2964427000000</v>
      </c>
      <c r="D72" s="1">
        <v>40999</v>
      </c>
      <c r="E72">
        <v>2458309.2999999998</v>
      </c>
      <c r="F72">
        <f t="shared" si="1"/>
        <v>2458309300000</v>
      </c>
      <c r="G72" s="5">
        <f t="shared" si="2"/>
        <v>1.2058803991832923</v>
      </c>
      <c r="I72" s="1">
        <v>40998</v>
      </c>
      <c r="J72">
        <v>2878200</v>
      </c>
      <c r="K72">
        <f t="shared" si="3"/>
        <v>2878200000000</v>
      </c>
      <c r="L72" s="1">
        <v>40999</v>
      </c>
      <c r="M72">
        <v>15973.9</v>
      </c>
      <c r="N72">
        <f t="shared" si="4"/>
        <v>15973900000000</v>
      </c>
      <c r="O72" s="4">
        <f t="shared" si="5"/>
        <v>0.18018142094291312</v>
      </c>
    </row>
    <row r="73" spans="1:15" x14ac:dyDescent="0.3">
      <c r="A73" s="1">
        <v>41089</v>
      </c>
      <c r="B73" s="6">
        <v>3102.2269999999999</v>
      </c>
      <c r="C73">
        <f t="shared" si="0"/>
        <v>3102227000000</v>
      </c>
      <c r="D73" s="1">
        <v>41090</v>
      </c>
      <c r="E73">
        <v>2458129.9</v>
      </c>
      <c r="F73">
        <f t="shared" si="1"/>
        <v>2458129900000</v>
      </c>
      <c r="G73" s="5">
        <f t="shared" si="2"/>
        <v>1.2620272834238744</v>
      </c>
      <c r="I73" s="1">
        <v>41089</v>
      </c>
      <c r="J73">
        <v>2863605</v>
      </c>
      <c r="K73">
        <f t="shared" si="3"/>
        <v>2863605000000</v>
      </c>
      <c r="L73" s="1">
        <v>41090</v>
      </c>
      <c r="M73">
        <v>16121.9</v>
      </c>
      <c r="N73">
        <f t="shared" si="4"/>
        <v>16121900000000</v>
      </c>
      <c r="O73" s="4">
        <f t="shared" si="5"/>
        <v>0.17762205447248774</v>
      </c>
    </row>
    <row r="74" spans="1:15" x14ac:dyDescent="0.3">
      <c r="A74" s="1">
        <v>41180</v>
      </c>
      <c r="B74" s="6">
        <v>3082.4319999999998</v>
      </c>
      <c r="C74">
        <f t="shared" si="0"/>
        <v>3082432000000</v>
      </c>
      <c r="D74" s="1">
        <v>41182</v>
      </c>
      <c r="E74">
        <v>2461057.9</v>
      </c>
      <c r="F74">
        <f t="shared" si="1"/>
        <v>2461057900000</v>
      </c>
      <c r="G74" s="5">
        <f t="shared" si="2"/>
        <v>1.2524825198139387</v>
      </c>
      <c r="I74" s="1">
        <v>41180</v>
      </c>
      <c r="J74">
        <v>2804567</v>
      </c>
      <c r="K74">
        <f t="shared" si="3"/>
        <v>2804567000000</v>
      </c>
      <c r="L74" s="1">
        <v>41182</v>
      </c>
      <c r="M74">
        <v>16227.9</v>
      </c>
      <c r="N74">
        <f t="shared" si="4"/>
        <v>16227900000000</v>
      </c>
      <c r="O74" s="4">
        <f t="shared" si="5"/>
        <v>0.17282377880070743</v>
      </c>
    </row>
    <row r="75" spans="1:15" x14ac:dyDescent="0.3">
      <c r="A75" s="1">
        <v>41274</v>
      </c>
      <c r="B75" s="6">
        <v>3018.1979999999999</v>
      </c>
      <c r="C75">
        <f t="shared" si="0"/>
        <v>3018198000000</v>
      </c>
      <c r="D75" s="1">
        <v>41274</v>
      </c>
      <c r="E75">
        <v>2459064.9</v>
      </c>
      <c r="F75">
        <f t="shared" si="1"/>
        <v>2459064900000</v>
      </c>
      <c r="G75" s="5">
        <f t="shared" si="2"/>
        <v>1.2273763087749332</v>
      </c>
      <c r="I75" s="1">
        <v>41274</v>
      </c>
      <c r="J75">
        <v>2907300</v>
      </c>
      <c r="K75">
        <f t="shared" si="3"/>
        <v>2907300000000</v>
      </c>
      <c r="L75" s="1">
        <v>41274</v>
      </c>
      <c r="M75">
        <v>16297.3</v>
      </c>
      <c r="N75">
        <f t="shared" si="4"/>
        <v>16297300000000</v>
      </c>
      <c r="O75" s="4">
        <f t="shared" si="5"/>
        <v>0.17839151270455841</v>
      </c>
    </row>
    <row r="76" spans="1:15" x14ac:dyDescent="0.3">
      <c r="A76" s="1">
        <v>41362</v>
      </c>
      <c r="B76" s="6">
        <v>2648.1260000000002</v>
      </c>
      <c r="C76">
        <f t="shared" si="0"/>
        <v>2648126000000</v>
      </c>
      <c r="D76" s="1">
        <v>41364</v>
      </c>
      <c r="E76">
        <v>2460970.7999999998</v>
      </c>
      <c r="F76">
        <f t="shared" si="1"/>
        <v>2460970800000</v>
      </c>
      <c r="G76" s="5">
        <f t="shared" si="2"/>
        <v>1.076049337927943</v>
      </c>
      <c r="I76" s="1">
        <v>41362</v>
      </c>
      <c r="J76">
        <v>3202256</v>
      </c>
      <c r="K76">
        <f t="shared" si="3"/>
        <v>3202256000000</v>
      </c>
      <c r="L76" s="1">
        <v>41364</v>
      </c>
      <c r="M76">
        <v>16475.400000000001</v>
      </c>
      <c r="N76">
        <f t="shared" si="4"/>
        <v>16475400000000.002</v>
      </c>
      <c r="O76" s="4">
        <f t="shared" si="5"/>
        <v>0.19436590310402174</v>
      </c>
    </row>
    <row r="77" spans="1:15" x14ac:dyDescent="0.3">
      <c r="A77" s="1">
        <v>41453</v>
      </c>
      <c r="B77" s="6">
        <v>2430.4229999999998</v>
      </c>
      <c r="C77">
        <f t="shared" si="0"/>
        <v>2430423000000</v>
      </c>
      <c r="D77" s="1">
        <v>41455</v>
      </c>
      <c r="E77">
        <v>2480893</v>
      </c>
      <c r="F77">
        <f t="shared" si="1"/>
        <v>2480893000000</v>
      </c>
      <c r="G77" s="5">
        <f t="shared" si="2"/>
        <v>0.97965651884220717</v>
      </c>
      <c r="I77" s="1">
        <v>41453</v>
      </c>
      <c r="J77">
        <v>3478672</v>
      </c>
      <c r="K77">
        <f t="shared" si="3"/>
        <v>3478672000000</v>
      </c>
      <c r="L77" s="1">
        <v>41455</v>
      </c>
      <c r="M77">
        <v>16541.400000000001</v>
      </c>
      <c r="N77">
        <f t="shared" si="4"/>
        <v>16541400000000.002</v>
      </c>
      <c r="O77" s="4">
        <f t="shared" si="5"/>
        <v>0.21030094187916376</v>
      </c>
    </row>
    <row r="78" spans="1:15" x14ac:dyDescent="0.3">
      <c r="A78" s="1">
        <v>41547</v>
      </c>
      <c r="B78" s="6">
        <v>2338.0439999999999</v>
      </c>
      <c r="C78">
        <f t="shared" si="0"/>
        <v>2338044000000</v>
      </c>
      <c r="D78" s="1">
        <v>41547</v>
      </c>
      <c r="E78">
        <v>2491790.9</v>
      </c>
      <c r="F78">
        <f t="shared" si="1"/>
        <v>2491790900000</v>
      </c>
      <c r="G78" s="5">
        <f t="shared" si="2"/>
        <v>0.93829863492960019</v>
      </c>
      <c r="I78" s="1">
        <v>41547</v>
      </c>
      <c r="J78">
        <v>3734018</v>
      </c>
      <c r="K78">
        <f t="shared" si="3"/>
        <v>3734018000000</v>
      </c>
      <c r="L78" s="1">
        <v>41547</v>
      </c>
      <c r="M78">
        <v>16749.3</v>
      </c>
      <c r="N78">
        <f t="shared" si="4"/>
        <v>16749300000000</v>
      </c>
      <c r="O78" s="4">
        <f t="shared" si="5"/>
        <v>0.22293576447970959</v>
      </c>
    </row>
    <row r="79" spans="1:15" x14ac:dyDescent="0.3">
      <c r="A79" s="1">
        <v>41639</v>
      </c>
      <c r="B79" s="6">
        <v>2285.3989999999999</v>
      </c>
      <c r="C79">
        <f t="shared" si="0"/>
        <v>2285399000000</v>
      </c>
      <c r="D79" s="1">
        <v>41639</v>
      </c>
      <c r="E79">
        <v>2503040.5</v>
      </c>
      <c r="F79">
        <f t="shared" si="1"/>
        <v>2503040500000</v>
      </c>
      <c r="G79" s="5">
        <f t="shared" si="2"/>
        <v>0.91304914962422701</v>
      </c>
      <c r="I79" s="1">
        <v>41639</v>
      </c>
      <c r="J79">
        <v>4032575</v>
      </c>
      <c r="K79">
        <f t="shared" si="3"/>
        <v>4032575000000</v>
      </c>
      <c r="L79" s="1">
        <v>41639</v>
      </c>
      <c r="M79">
        <v>16999.900000000001</v>
      </c>
      <c r="N79">
        <f t="shared" si="4"/>
        <v>16999900000000.002</v>
      </c>
      <c r="O79" s="4">
        <f t="shared" si="5"/>
        <v>0.23721168948052632</v>
      </c>
    </row>
    <row r="80" spans="1:15" x14ac:dyDescent="0.3">
      <c r="A80" s="1">
        <v>41729</v>
      </c>
      <c r="B80" s="6">
        <v>2152.1030000000001</v>
      </c>
      <c r="C80">
        <f t="shared" si="0"/>
        <v>2152103000000</v>
      </c>
      <c r="D80" s="1">
        <v>41729</v>
      </c>
      <c r="E80">
        <v>2518611.6</v>
      </c>
      <c r="F80">
        <f t="shared" si="1"/>
        <v>2518611600000</v>
      </c>
      <c r="G80" s="5">
        <f t="shared" si="2"/>
        <v>0.85447990472210955</v>
      </c>
      <c r="I80" s="1">
        <v>41729</v>
      </c>
      <c r="J80">
        <v>4226971</v>
      </c>
      <c r="K80">
        <f t="shared" si="3"/>
        <v>4226971000000</v>
      </c>
      <c r="L80" s="1">
        <v>41729</v>
      </c>
      <c r="M80">
        <v>17025.2</v>
      </c>
      <c r="N80">
        <f t="shared" si="4"/>
        <v>17025200000000</v>
      </c>
      <c r="O80" s="4">
        <f t="shared" si="5"/>
        <v>0.24827731832812536</v>
      </c>
    </row>
    <row r="81" spans="1:15" x14ac:dyDescent="0.3">
      <c r="A81" s="1">
        <v>41820</v>
      </c>
      <c r="B81" s="6">
        <v>2088.0990000000002</v>
      </c>
      <c r="C81">
        <f t="shared" si="0"/>
        <v>2088099000000.0002</v>
      </c>
      <c r="D81" s="1">
        <v>41820</v>
      </c>
      <c r="E81">
        <v>2525895.5</v>
      </c>
      <c r="F81">
        <f t="shared" si="1"/>
        <v>2525895500000</v>
      </c>
      <c r="G81" s="5">
        <f t="shared" si="2"/>
        <v>0.82667671722761304</v>
      </c>
      <c r="I81" s="1">
        <v>41820</v>
      </c>
      <c r="J81">
        <v>4368348</v>
      </c>
      <c r="K81">
        <f t="shared" si="3"/>
        <v>4368348000000</v>
      </c>
      <c r="L81" s="1">
        <v>41820</v>
      </c>
      <c r="M81">
        <v>17285.599999999999</v>
      </c>
      <c r="N81">
        <f t="shared" si="4"/>
        <v>17285599999999.998</v>
      </c>
      <c r="O81" s="4">
        <f t="shared" si="5"/>
        <v>0.25271601795714355</v>
      </c>
    </row>
    <row r="82" spans="1:15" x14ac:dyDescent="0.3">
      <c r="A82" s="1">
        <v>41912</v>
      </c>
      <c r="B82" s="6">
        <v>2038.2349999999999</v>
      </c>
      <c r="C82">
        <f t="shared" ref="C82:C92" si="6">B82*$C$15</f>
        <v>2038235000000</v>
      </c>
      <c r="D82" s="8">
        <v>41912</v>
      </c>
      <c r="E82">
        <v>2542864.7000000002</v>
      </c>
      <c r="F82">
        <f t="shared" ref="F82:F92" si="7">E82*1000000</f>
        <v>2542864700000</v>
      </c>
      <c r="G82" s="5">
        <f t="shared" ref="G82:G92" si="8">C82/F82</f>
        <v>0.80155070775098647</v>
      </c>
      <c r="I82" s="1">
        <v>41912</v>
      </c>
      <c r="J82">
        <v>4459050</v>
      </c>
      <c r="K82">
        <f>J82*1000000</f>
        <v>4459050000000</v>
      </c>
      <c r="L82" s="7">
        <v>41912</v>
      </c>
      <c r="M82">
        <v>17569.400000000001</v>
      </c>
      <c r="N82">
        <f t="shared" ref="N82:N92" si="9">M82*1000000000</f>
        <v>17569400000000.002</v>
      </c>
      <c r="O82" s="4">
        <f t="shared" ref="O82:O92" si="10">K82/N82</f>
        <v>0.25379637323983739</v>
      </c>
    </row>
    <row r="83" spans="1:15" x14ac:dyDescent="0.3">
      <c r="A83" s="8">
        <v>42004</v>
      </c>
      <c r="B83">
        <v>2150.2469999999998</v>
      </c>
      <c r="C83">
        <f t="shared" si="6"/>
        <v>2150246999999.9998</v>
      </c>
      <c r="D83" s="8">
        <v>42004</v>
      </c>
      <c r="E83">
        <v>2563127.4</v>
      </c>
      <c r="F83">
        <f t="shared" si="7"/>
        <v>2563127400000</v>
      </c>
      <c r="G83" s="5">
        <f t="shared" si="8"/>
        <v>0.83891538126431009</v>
      </c>
      <c r="I83" s="8">
        <v>42004</v>
      </c>
      <c r="J83">
        <v>4497660</v>
      </c>
      <c r="K83">
        <f t="shared" si="3"/>
        <v>4497660000000</v>
      </c>
      <c r="L83" s="8">
        <v>42004</v>
      </c>
      <c r="M83">
        <v>17692.2</v>
      </c>
      <c r="N83">
        <f t="shared" si="9"/>
        <v>17692200000000</v>
      </c>
      <c r="O83" s="4">
        <f t="shared" si="10"/>
        <v>0.25421711262590296</v>
      </c>
    </row>
    <row r="84" spans="1:15" x14ac:dyDescent="0.3">
      <c r="A84" s="8">
        <v>42094</v>
      </c>
      <c r="B84">
        <v>2250.8009999999999</v>
      </c>
      <c r="C84">
        <f t="shared" si="6"/>
        <v>2250801000000</v>
      </c>
      <c r="D84" s="1">
        <v>42094</v>
      </c>
      <c r="E84">
        <v>2590362.2000000002</v>
      </c>
      <c r="F84">
        <f t="shared" si="7"/>
        <v>2590362200000</v>
      </c>
      <c r="G84" s="5">
        <f t="shared" si="8"/>
        <v>0.86891362142328976</v>
      </c>
      <c r="I84" s="8">
        <v>42094</v>
      </c>
      <c r="J84">
        <v>4480603</v>
      </c>
      <c r="K84">
        <f t="shared" si="3"/>
        <v>4480603000000</v>
      </c>
      <c r="L84" s="8">
        <v>42094</v>
      </c>
      <c r="M84">
        <v>17783.599999999999</v>
      </c>
      <c r="N84">
        <f t="shared" si="9"/>
        <v>17783600000000</v>
      </c>
      <c r="O84" s="4">
        <f t="shared" si="10"/>
        <v>0.25195140466497223</v>
      </c>
    </row>
    <row r="85" spans="1:15" x14ac:dyDescent="0.3">
      <c r="A85" s="8">
        <v>42185</v>
      </c>
      <c r="B85">
        <v>2539.5439999999999</v>
      </c>
      <c r="C85">
        <f t="shared" si="6"/>
        <v>2539544000000</v>
      </c>
      <c r="D85" s="1">
        <v>42185</v>
      </c>
      <c r="E85">
        <v>2609072.7999999998</v>
      </c>
      <c r="F85">
        <f t="shared" si="7"/>
        <v>2609072800000</v>
      </c>
      <c r="G85" s="5">
        <f t="shared" si="8"/>
        <v>0.97335114604697881</v>
      </c>
      <c r="I85" s="8">
        <v>42185</v>
      </c>
      <c r="J85">
        <v>4495055</v>
      </c>
      <c r="K85">
        <f t="shared" si="3"/>
        <v>4495055000000</v>
      </c>
      <c r="L85" s="8">
        <v>42185</v>
      </c>
      <c r="M85">
        <v>17998.3</v>
      </c>
      <c r="N85">
        <f t="shared" si="9"/>
        <v>17998300000000</v>
      </c>
      <c r="O85" s="4">
        <f t="shared" si="10"/>
        <v>0.24974886517059944</v>
      </c>
    </row>
    <row r="86" spans="1:15" x14ac:dyDescent="0.3">
      <c r="A86" s="8">
        <v>42277</v>
      </c>
      <c r="B86">
        <v>2620.6309999999999</v>
      </c>
      <c r="C86">
        <f t="shared" si="6"/>
        <v>2620631000000</v>
      </c>
      <c r="D86" s="1">
        <v>42277</v>
      </c>
      <c r="E86">
        <v>2623048.7999999998</v>
      </c>
      <c r="F86">
        <f t="shared" si="7"/>
        <v>2623048800000</v>
      </c>
      <c r="G86" s="5">
        <f t="shared" si="8"/>
        <v>0.99907824818203916</v>
      </c>
      <c r="I86" s="8">
        <v>42277</v>
      </c>
      <c r="J86">
        <v>4484111</v>
      </c>
      <c r="K86">
        <f t="shared" ref="K86:K92" si="11">J86*1000000</f>
        <v>4484111000000</v>
      </c>
      <c r="L86" s="8">
        <v>42277</v>
      </c>
      <c r="M86">
        <v>18141.900000000001</v>
      </c>
      <c r="N86">
        <f t="shared" si="9"/>
        <v>18141900000000</v>
      </c>
      <c r="O86" s="4">
        <f t="shared" si="10"/>
        <v>0.247168764021409</v>
      </c>
    </row>
    <row r="87" spans="1:15" x14ac:dyDescent="0.3">
      <c r="A87" s="8">
        <v>42369</v>
      </c>
      <c r="B87">
        <v>2767.8150000000001</v>
      </c>
      <c r="C87">
        <f t="shared" si="6"/>
        <v>2767815000000</v>
      </c>
      <c r="D87" s="1">
        <v>42369</v>
      </c>
      <c r="E87">
        <v>2646564.5</v>
      </c>
      <c r="F87">
        <f t="shared" si="7"/>
        <v>2646564500000</v>
      </c>
      <c r="G87" s="5">
        <f t="shared" si="8"/>
        <v>1.0458143000104476</v>
      </c>
      <c r="I87" s="8">
        <v>42369</v>
      </c>
      <c r="J87">
        <v>4486587</v>
      </c>
      <c r="K87">
        <f t="shared" si="11"/>
        <v>4486587000000</v>
      </c>
      <c r="L87" s="8">
        <v>42369</v>
      </c>
      <c r="M87">
        <v>18222.8</v>
      </c>
      <c r="N87">
        <f t="shared" si="9"/>
        <v>18222800000000</v>
      </c>
      <c r="O87" s="4">
        <f t="shared" si="10"/>
        <v>0.24620733366990802</v>
      </c>
    </row>
    <row r="88" spans="1:15" x14ac:dyDescent="0.3">
      <c r="A88" s="8">
        <v>42460</v>
      </c>
      <c r="B88">
        <v>2897.6959999999999</v>
      </c>
      <c r="C88">
        <f t="shared" si="6"/>
        <v>2897696000000</v>
      </c>
      <c r="D88" s="1">
        <v>42460</v>
      </c>
      <c r="E88">
        <v>2661378.5</v>
      </c>
      <c r="F88">
        <f t="shared" si="7"/>
        <v>2661378500000</v>
      </c>
      <c r="G88" s="5">
        <f t="shared" si="8"/>
        <v>1.0887951488298264</v>
      </c>
      <c r="I88" s="8">
        <v>42460</v>
      </c>
      <c r="J88">
        <v>4482840</v>
      </c>
      <c r="K88">
        <f t="shared" si="11"/>
        <v>4482840000000</v>
      </c>
      <c r="L88" s="8">
        <v>42460</v>
      </c>
      <c r="M88">
        <v>18281.599999999999</v>
      </c>
      <c r="N88">
        <f t="shared" si="9"/>
        <v>18281600000000</v>
      </c>
      <c r="O88" s="4">
        <f t="shared" si="10"/>
        <v>0.2452104848590933</v>
      </c>
    </row>
    <row r="89" spans="1:15" x14ac:dyDescent="0.3">
      <c r="A89" s="8">
        <v>42551</v>
      </c>
      <c r="B89">
        <v>3131.0949999999998</v>
      </c>
      <c r="C89">
        <f t="shared" si="6"/>
        <v>3131095000000</v>
      </c>
      <c r="D89" s="1">
        <v>42551</v>
      </c>
      <c r="E89">
        <v>2672577.2999999998</v>
      </c>
      <c r="F89">
        <f t="shared" si="7"/>
        <v>2672577300000</v>
      </c>
      <c r="G89" s="5">
        <f t="shared" si="8"/>
        <v>1.1715638683303939</v>
      </c>
      <c r="I89" s="8">
        <v>42551</v>
      </c>
      <c r="J89">
        <v>4466482</v>
      </c>
      <c r="K89">
        <f t="shared" si="11"/>
        <v>4466482000000</v>
      </c>
      <c r="L89" s="8">
        <v>42551</v>
      </c>
      <c r="M89">
        <v>18450.099999999999</v>
      </c>
      <c r="N89">
        <f t="shared" si="9"/>
        <v>18450100000000</v>
      </c>
      <c r="O89" s="4">
        <f t="shared" si="10"/>
        <v>0.2420844331467038</v>
      </c>
    </row>
    <row r="90" spans="1:15" x14ac:dyDescent="0.3">
      <c r="A90" s="8">
        <v>42643</v>
      </c>
      <c r="B90">
        <v>3438.145</v>
      </c>
      <c r="C90">
        <f t="shared" si="6"/>
        <v>3438145000000</v>
      </c>
      <c r="D90" s="1">
        <v>42643</v>
      </c>
      <c r="E90">
        <v>2689251.5</v>
      </c>
      <c r="F90">
        <f t="shared" si="7"/>
        <v>2689251500000</v>
      </c>
      <c r="G90" s="5">
        <f t="shared" si="8"/>
        <v>1.2784765575105193</v>
      </c>
      <c r="I90" s="8">
        <v>42643</v>
      </c>
      <c r="J90">
        <v>4452002</v>
      </c>
      <c r="K90">
        <f t="shared" si="11"/>
        <v>4452002000000</v>
      </c>
      <c r="L90" s="8">
        <v>42643</v>
      </c>
      <c r="M90">
        <v>18675.3</v>
      </c>
      <c r="N90">
        <f t="shared" si="9"/>
        <v>18675300000000</v>
      </c>
      <c r="O90" s="4">
        <f t="shared" si="10"/>
        <v>0.23838985183638281</v>
      </c>
    </row>
    <row r="91" spans="1:15" x14ac:dyDescent="0.3">
      <c r="A91" s="8">
        <v>42734</v>
      </c>
      <c r="B91">
        <v>3662.9009999999998</v>
      </c>
      <c r="C91">
        <f t="shared" si="6"/>
        <v>3662901000000</v>
      </c>
      <c r="D91" s="1">
        <v>42735</v>
      </c>
      <c r="E91">
        <v>2715230.4</v>
      </c>
      <c r="F91">
        <f t="shared" si="7"/>
        <v>2715230400000</v>
      </c>
      <c r="G91" s="5">
        <f t="shared" si="8"/>
        <v>1.3490203262308789</v>
      </c>
      <c r="I91" s="8">
        <v>42734</v>
      </c>
      <c r="J91">
        <v>4451451</v>
      </c>
      <c r="K91">
        <f t="shared" si="11"/>
        <v>4451451000000</v>
      </c>
      <c r="L91" s="8">
        <v>42735</v>
      </c>
      <c r="M91">
        <v>18869.400000000001</v>
      </c>
      <c r="N91">
        <f t="shared" si="9"/>
        <v>18869400000000</v>
      </c>
      <c r="O91" s="4">
        <f t="shared" si="10"/>
        <v>0.23590845495882223</v>
      </c>
    </row>
    <row r="92" spans="1:15" x14ac:dyDescent="0.3">
      <c r="A92" s="8">
        <v>42825</v>
      </c>
      <c r="B92">
        <v>4100.7299999999996</v>
      </c>
      <c r="C92">
        <f t="shared" si="6"/>
        <v>4100729999999.9995</v>
      </c>
      <c r="D92" s="1">
        <v>42825</v>
      </c>
      <c r="E92">
        <v>2729644.1</v>
      </c>
      <c r="F92">
        <f t="shared" si="7"/>
        <v>2729644100000</v>
      </c>
      <c r="G92" s="5">
        <f t="shared" si="8"/>
        <v>1.5022947497074799</v>
      </c>
      <c r="I92" s="8">
        <v>42825</v>
      </c>
      <c r="J92">
        <v>4469618</v>
      </c>
      <c r="K92">
        <f t="shared" si="11"/>
        <v>4469618000000</v>
      </c>
      <c r="L92" s="8">
        <v>42825</v>
      </c>
      <c r="M92">
        <v>19027.599999999999</v>
      </c>
      <c r="N92">
        <f t="shared" si="9"/>
        <v>19027600000000</v>
      </c>
      <c r="O92" s="4">
        <f t="shared" si="10"/>
        <v>0.23490182681998781</v>
      </c>
    </row>
    <row r="93" spans="1:15" x14ac:dyDescent="0.3">
      <c r="D93" s="1"/>
    </row>
    <row r="94" spans="1:15" x14ac:dyDescent="0.3">
      <c r="D94" s="1"/>
    </row>
    <row r="95" spans="1:15" x14ac:dyDescent="0.3">
      <c r="D95" s="1"/>
    </row>
    <row r="96" spans="1:15" x14ac:dyDescent="0.3">
      <c r="D96" s="1"/>
    </row>
    <row r="97" spans="4:4" x14ac:dyDescent="0.3">
      <c r="D9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P97"/>
  <sheetViews>
    <sheetView tabSelected="1" topLeftCell="A29" workbookViewId="0">
      <selection activeCell="H88" sqref="H88"/>
    </sheetView>
  </sheetViews>
  <sheetFormatPr baseColWidth="10" defaultRowHeight="14.4" x14ac:dyDescent="0.3"/>
  <cols>
    <col min="1" max="1" width="13.33203125" customWidth="1"/>
    <col min="3" max="3" width="12" bestFit="1" customWidth="1"/>
    <col min="6" max="6" width="12" bestFit="1" customWidth="1"/>
    <col min="7" max="7" width="12" customWidth="1"/>
    <col min="8" max="8" width="14.109375" bestFit="1" customWidth="1"/>
    <col min="10" max="10" width="14" customWidth="1"/>
    <col min="12" max="12" width="12" bestFit="1" customWidth="1"/>
  </cols>
  <sheetData>
    <row r="15" spans="1:15" x14ac:dyDescent="0.3">
      <c r="C15">
        <v>1000000000</v>
      </c>
      <c r="J15">
        <f>K15*1000000</f>
        <v>4459050000000</v>
      </c>
      <c r="K15">
        <f>K82</f>
        <v>4459050</v>
      </c>
      <c r="M15">
        <v>17000</v>
      </c>
      <c r="N15">
        <f>1000</f>
        <v>1000</v>
      </c>
      <c r="O15">
        <v>1000000</v>
      </c>
    </row>
    <row r="16" spans="1:15" x14ac:dyDescent="0.3">
      <c r="A16" t="s">
        <v>45</v>
      </c>
      <c r="D16" t="s">
        <v>46</v>
      </c>
    </row>
    <row r="17" spans="1:16" x14ac:dyDescent="0.3">
      <c r="A17" t="s">
        <v>44</v>
      </c>
      <c r="D17" t="s">
        <v>57</v>
      </c>
      <c r="J17" t="s">
        <v>42</v>
      </c>
    </row>
    <row r="18" spans="1:16" x14ac:dyDescent="0.3">
      <c r="A18" s="8" t="s">
        <v>2</v>
      </c>
      <c r="D18" t="s">
        <v>56</v>
      </c>
      <c r="J18" t="s">
        <v>41</v>
      </c>
      <c r="M18" t="s">
        <v>43</v>
      </c>
    </row>
    <row r="19" spans="1:16" x14ac:dyDescent="0.3">
      <c r="A19" t="s">
        <v>3</v>
      </c>
      <c r="B19" t="s">
        <v>4</v>
      </c>
      <c r="D19" t="s">
        <v>3</v>
      </c>
      <c r="E19" t="s">
        <v>4</v>
      </c>
      <c r="H19" t="s">
        <v>59</v>
      </c>
      <c r="I19" t="s">
        <v>58</v>
      </c>
      <c r="J19" t="s">
        <v>3</v>
      </c>
      <c r="K19" t="s">
        <v>4</v>
      </c>
      <c r="M19" t="s">
        <v>3</v>
      </c>
      <c r="N19" t="s">
        <v>4</v>
      </c>
    </row>
    <row r="20" spans="1:16" x14ac:dyDescent="0.3">
      <c r="A20" s="8">
        <f>_xll.BDH($A$18,$B$19,"01/01/1999","","Dir=V","Dts=S","Sort=A","Quote=C","QtTyp=Y","Days=T","Per=cq","DtFmt=D","UseDPDF=Y","cols=2;rows=73")</f>
        <v>36250</v>
      </c>
      <c r="B20">
        <v>699.39599999999996</v>
      </c>
      <c r="C20">
        <f>B20*$C$15</f>
        <v>699396000000</v>
      </c>
      <c r="D20" s="8">
        <f>_xll.BDH($D$18,$E$19,"01/01/1999","","Dir=V","Dts=S","Sort=A","Quote=C","QtTyp=Y","Days=T","Per=cq","DtFmt=D","UseDPDF=Y","cols=2;rows=18")</f>
        <v>36525</v>
      </c>
      <c r="E20">
        <v>6678925.0999999996</v>
      </c>
      <c r="F20">
        <f>E20*1000000</f>
        <v>6678925100000</v>
      </c>
      <c r="G20">
        <f>VLOOKUP(D20,$A:$C,3,1)</f>
        <v>803192000000</v>
      </c>
      <c r="H20" s="5">
        <f>G20/F20</f>
        <v>0.12025767439733678</v>
      </c>
      <c r="I20" s="11">
        <f>VLOOKUP(D20,$J:$P,7,1)</f>
        <v>6.7388601767058562E-2</v>
      </c>
      <c r="J20" s="8">
        <f>_xll.BDH($J$18,$K$19,"01/01/1999","","Dir=V","Dts=S","Sort=A","Quote=C","QtTyp=Y","Days=T","Per=cq","DtFmt=D","UseDPDF=Y","cols=2;rows=73")</f>
        <v>36250</v>
      </c>
      <c r="K20">
        <v>543952</v>
      </c>
      <c r="L20">
        <f>K20*1000000</f>
        <v>543952000000</v>
      </c>
      <c r="M20" s="8">
        <f>_xll.BDH($M$18,$N$19,"01/01/1999","","Dir=V","Dts=S","Sort=A","Quote=C","QtTyp=Y","Days=T","Per=cq","DtFmt=D","UseDPDF=Y","cols=2;rows=73")</f>
        <v>36250</v>
      </c>
      <c r="N20">
        <v>9447.1</v>
      </c>
      <c r="O20">
        <f>N20*1000000000</f>
        <v>9447100000000</v>
      </c>
      <c r="P20" s="4">
        <f>L20/O20</f>
        <v>5.7578727863577185E-2</v>
      </c>
    </row>
    <row r="21" spans="1:16" x14ac:dyDescent="0.3">
      <c r="A21" s="8">
        <v>36341</v>
      </c>
      <c r="B21" s="6">
        <v>695.64400000000001</v>
      </c>
      <c r="C21">
        <f t="shared" ref="C21:C84" si="0">B21*$C$15</f>
        <v>695644000000</v>
      </c>
      <c r="D21" s="8">
        <v>36889</v>
      </c>
      <c r="E21">
        <v>7032685.0999999996</v>
      </c>
      <c r="F21">
        <f t="shared" ref="F21:F34" si="1">E21*1000000</f>
        <v>7032685100000</v>
      </c>
      <c r="G21">
        <f t="shared" ref="G21:G34" si="2">VLOOKUP(D21,$A:$C,3,1)</f>
        <v>835065000000</v>
      </c>
      <c r="H21" s="5">
        <f t="shared" ref="H21:H34" si="3">G21/F21</f>
        <v>0.11874056468133345</v>
      </c>
      <c r="I21" s="11">
        <f t="shared" ref="I21:I33" si="4">VLOOKUP(D21,$J:$P,7,1)</f>
        <v>5.917744907995378E-2</v>
      </c>
      <c r="J21" s="8">
        <v>36341</v>
      </c>
      <c r="K21">
        <v>559964</v>
      </c>
      <c r="L21">
        <f t="shared" ref="L21:L84" si="5">K21*1000000</f>
        <v>559964000000</v>
      </c>
      <c r="M21" s="8">
        <v>36341</v>
      </c>
      <c r="N21">
        <v>9557</v>
      </c>
      <c r="O21">
        <f t="shared" ref="O21:O84" si="6">N21*1000000000</f>
        <v>9557000000000</v>
      </c>
      <c r="P21" s="4">
        <f>L21/O21</f>
        <v>5.8592026786648529E-2</v>
      </c>
    </row>
    <row r="22" spans="1:16" x14ac:dyDescent="0.3">
      <c r="A22" s="8">
        <v>36433</v>
      </c>
      <c r="B22" s="6">
        <v>728.6</v>
      </c>
      <c r="C22">
        <f t="shared" si="0"/>
        <v>728600000000</v>
      </c>
      <c r="D22" s="8">
        <v>37256</v>
      </c>
      <c r="E22">
        <v>7356930.0999999996</v>
      </c>
      <c r="F22">
        <f t="shared" si="1"/>
        <v>7356930100000</v>
      </c>
      <c r="G22">
        <f t="shared" si="2"/>
        <v>814662000000</v>
      </c>
      <c r="H22" s="5">
        <f t="shared" si="3"/>
        <v>0.11073395953564925</v>
      </c>
      <c r="I22" s="11">
        <f t="shared" si="4"/>
        <v>6.1949950006074027E-2</v>
      </c>
      <c r="J22" s="8">
        <v>36433</v>
      </c>
      <c r="K22">
        <v>567937</v>
      </c>
      <c r="L22">
        <f t="shared" si="5"/>
        <v>567937000000</v>
      </c>
      <c r="M22" s="8">
        <v>36433</v>
      </c>
      <c r="N22">
        <v>9712.2999999999993</v>
      </c>
      <c r="O22">
        <f t="shared" si="6"/>
        <v>9712300000000</v>
      </c>
      <c r="P22" s="4">
        <f t="shared" ref="P22:P85" si="7">L22/O22</f>
        <v>5.8476056135004069E-2</v>
      </c>
    </row>
    <row r="23" spans="1:16" x14ac:dyDescent="0.3">
      <c r="A23" s="8">
        <v>36525</v>
      </c>
      <c r="B23" s="6">
        <v>803.19200000000001</v>
      </c>
      <c r="C23">
        <f t="shared" si="0"/>
        <v>803192000000</v>
      </c>
      <c r="D23" s="8">
        <v>37621</v>
      </c>
      <c r="E23">
        <v>7611207.0999999996</v>
      </c>
      <c r="F23">
        <f t="shared" si="1"/>
        <v>7611207100000</v>
      </c>
      <c r="G23">
        <f t="shared" si="2"/>
        <v>832558000000</v>
      </c>
      <c r="H23" s="5">
        <f t="shared" si="3"/>
        <v>0.10938580294313631</v>
      </c>
      <c r="I23" s="11">
        <f t="shared" si="4"/>
        <v>6.6025684900664641E-2</v>
      </c>
      <c r="J23" s="8">
        <v>36525</v>
      </c>
      <c r="K23">
        <v>668906</v>
      </c>
      <c r="L23">
        <f t="shared" si="5"/>
        <v>668906000000</v>
      </c>
      <c r="M23" s="8">
        <v>36525</v>
      </c>
      <c r="N23">
        <v>9926.1</v>
      </c>
      <c r="O23">
        <f t="shared" si="6"/>
        <v>9926100000000</v>
      </c>
      <c r="P23" s="4">
        <f t="shared" si="7"/>
        <v>6.7388601767058562E-2</v>
      </c>
    </row>
    <row r="24" spans="1:16" x14ac:dyDescent="0.3">
      <c r="A24" s="8">
        <v>36616</v>
      </c>
      <c r="B24" s="6">
        <v>774.42100000000005</v>
      </c>
      <c r="C24">
        <f t="shared" si="0"/>
        <v>774421000000</v>
      </c>
      <c r="D24" s="8">
        <v>37986</v>
      </c>
      <c r="E24">
        <v>7830273.2999999998</v>
      </c>
      <c r="F24">
        <f t="shared" si="1"/>
        <v>7830273300000</v>
      </c>
      <c r="G24">
        <f t="shared" si="2"/>
        <v>835157000000</v>
      </c>
      <c r="H24" s="5">
        <f t="shared" si="3"/>
        <v>0.1066574521734765</v>
      </c>
      <c r="I24" s="11">
        <f t="shared" si="4"/>
        <v>6.5414917744228557E-2</v>
      </c>
      <c r="J24" s="8">
        <v>36616</v>
      </c>
      <c r="K24">
        <v>579454</v>
      </c>
      <c r="L24">
        <f t="shared" si="5"/>
        <v>579454000000</v>
      </c>
      <c r="M24" s="8">
        <v>36616</v>
      </c>
      <c r="N24">
        <v>10031</v>
      </c>
      <c r="O24">
        <f t="shared" si="6"/>
        <v>10031000000000</v>
      </c>
      <c r="P24" s="4">
        <f t="shared" si="7"/>
        <v>5.7766324394377427E-2</v>
      </c>
    </row>
    <row r="25" spans="1:16" x14ac:dyDescent="0.3">
      <c r="A25" s="8">
        <v>36707</v>
      </c>
      <c r="B25" s="6">
        <v>812.46799999999996</v>
      </c>
      <c r="C25">
        <f t="shared" si="0"/>
        <v>812468000000</v>
      </c>
      <c r="D25" s="8">
        <v>38352</v>
      </c>
      <c r="E25">
        <v>8164824</v>
      </c>
      <c r="F25">
        <f t="shared" si="1"/>
        <v>8164824000000</v>
      </c>
      <c r="G25">
        <f t="shared" si="2"/>
        <v>884233000000</v>
      </c>
      <c r="H25" s="5">
        <f t="shared" si="3"/>
        <v>0.10829786410582763</v>
      </c>
      <c r="I25" s="11">
        <f t="shared" si="4"/>
        <v>6.4635334575154038E-2</v>
      </c>
      <c r="J25" s="8">
        <v>36707</v>
      </c>
      <c r="K25">
        <v>589559</v>
      </c>
      <c r="L25">
        <f t="shared" si="5"/>
        <v>589559000000</v>
      </c>
      <c r="M25" s="8">
        <v>36707</v>
      </c>
      <c r="N25">
        <v>10278.299999999999</v>
      </c>
      <c r="O25">
        <f t="shared" si="6"/>
        <v>10278300000000</v>
      </c>
      <c r="P25" s="4">
        <f t="shared" si="7"/>
        <v>5.735958281038693E-2</v>
      </c>
    </row>
    <row r="26" spans="1:16" x14ac:dyDescent="0.3">
      <c r="A26" s="8">
        <v>36798</v>
      </c>
      <c r="B26" s="6">
        <v>826.31</v>
      </c>
      <c r="C26">
        <f t="shared" si="0"/>
        <v>826310000000</v>
      </c>
      <c r="D26" s="8">
        <v>38716</v>
      </c>
      <c r="E26">
        <v>8460513.3000000007</v>
      </c>
      <c r="F26">
        <f t="shared" si="1"/>
        <v>8460513300000.001</v>
      </c>
      <c r="G26">
        <f t="shared" si="2"/>
        <v>1038152000000</v>
      </c>
      <c r="H26" s="5">
        <f t="shared" si="3"/>
        <v>0.1227055573566677</v>
      </c>
      <c r="I26" s="11">
        <f t="shared" si="4"/>
        <v>6.3438527530340169E-2</v>
      </c>
      <c r="J26" s="8">
        <v>36798</v>
      </c>
      <c r="K26">
        <v>583123</v>
      </c>
      <c r="L26">
        <f t="shared" si="5"/>
        <v>583123000000</v>
      </c>
      <c r="M26" s="8">
        <v>36799</v>
      </c>
      <c r="N26">
        <v>10357.4</v>
      </c>
      <c r="O26">
        <f t="shared" si="6"/>
        <v>10357400000000</v>
      </c>
      <c r="P26" s="4">
        <f t="shared" si="7"/>
        <v>5.6300133238071329E-2</v>
      </c>
    </row>
    <row r="27" spans="1:16" x14ac:dyDescent="0.3">
      <c r="A27" s="8">
        <v>36889</v>
      </c>
      <c r="B27" s="6">
        <v>835.06500000000005</v>
      </c>
      <c r="C27">
        <f t="shared" si="0"/>
        <v>835065000000</v>
      </c>
      <c r="D27" s="8">
        <v>39080</v>
      </c>
      <c r="E27">
        <v>8904516.0999999996</v>
      </c>
      <c r="F27">
        <f t="shared" si="1"/>
        <v>8904516100000</v>
      </c>
      <c r="G27">
        <f t="shared" si="2"/>
        <v>1150980000000</v>
      </c>
      <c r="H27" s="5">
        <f t="shared" si="3"/>
        <v>0.12925800650750691</v>
      </c>
      <c r="I27" s="11">
        <f t="shared" si="4"/>
        <v>6.1932121935960871E-2</v>
      </c>
      <c r="J27" s="8">
        <v>36889</v>
      </c>
      <c r="K27">
        <v>619724</v>
      </c>
      <c r="L27">
        <f t="shared" si="5"/>
        <v>619724000000</v>
      </c>
      <c r="M27" s="8">
        <v>36891</v>
      </c>
      <c r="N27">
        <v>10472.299999999999</v>
      </c>
      <c r="O27">
        <f t="shared" si="6"/>
        <v>10472300000000</v>
      </c>
      <c r="P27" s="4">
        <f t="shared" si="7"/>
        <v>5.917744907995378E-2</v>
      </c>
    </row>
    <row r="28" spans="1:16" x14ac:dyDescent="0.3">
      <c r="A28" s="8">
        <v>36980</v>
      </c>
      <c r="B28" s="6">
        <v>847.95899999999995</v>
      </c>
      <c r="C28">
        <f t="shared" si="0"/>
        <v>847959000000</v>
      </c>
      <c r="D28" s="8">
        <v>39447</v>
      </c>
      <c r="E28">
        <v>9401525.4000000004</v>
      </c>
      <c r="F28">
        <f t="shared" si="1"/>
        <v>9401525400000</v>
      </c>
      <c r="G28">
        <f t="shared" si="2"/>
        <v>1511244000000</v>
      </c>
      <c r="H28" s="5">
        <f t="shared" si="3"/>
        <v>0.16074455321899148</v>
      </c>
      <c r="I28" s="11">
        <f t="shared" si="4"/>
        <v>6.0683676874153061E-2</v>
      </c>
      <c r="J28" s="8">
        <v>36980</v>
      </c>
      <c r="K28">
        <v>598010</v>
      </c>
      <c r="L28">
        <f t="shared" si="5"/>
        <v>598010000000</v>
      </c>
      <c r="M28" s="8">
        <v>36981</v>
      </c>
      <c r="N28">
        <v>10508.1</v>
      </c>
      <c r="O28">
        <f t="shared" si="6"/>
        <v>10508100000000</v>
      </c>
      <c r="P28" s="4">
        <f t="shared" si="7"/>
        <v>5.6909431771680896E-2</v>
      </c>
    </row>
    <row r="29" spans="1:16" x14ac:dyDescent="0.3">
      <c r="A29" s="8">
        <v>37071</v>
      </c>
      <c r="B29" s="6">
        <v>862.76700000000005</v>
      </c>
      <c r="C29">
        <f t="shared" si="0"/>
        <v>862767000000</v>
      </c>
      <c r="D29" s="8">
        <v>39813</v>
      </c>
      <c r="E29">
        <v>9634154</v>
      </c>
      <c r="F29">
        <f t="shared" si="1"/>
        <v>9634154000000</v>
      </c>
      <c r="G29">
        <f t="shared" si="2"/>
        <v>2043465000000</v>
      </c>
      <c r="H29" s="5">
        <f t="shared" si="3"/>
        <v>0.21210632505978211</v>
      </c>
      <c r="I29" s="11">
        <f t="shared" si="4"/>
        <v>0.15394291369700136</v>
      </c>
      <c r="J29" s="8">
        <v>37071</v>
      </c>
      <c r="K29">
        <v>613887</v>
      </c>
      <c r="L29">
        <f t="shared" si="5"/>
        <v>613887000000</v>
      </c>
      <c r="M29" s="8">
        <v>37072</v>
      </c>
      <c r="N29">
        <v>10638.4</v>
      </c>
      <c r="O29">
        <f t="shared" si="6"/>
        <v>10638400000000</v>
      </c>
      <c r="P29" s="4">
        <f t="shared" si="7"/>
        <v>5.7704824033689275E-2</v>
      </c>
    </row>
    <row r="30" spans="1:16" x14ac:dyDescent="0.3">
      <c r="A30" s="8">
        <v>37162</v>
      </c>
      <c r="B30" s="6">
        <v>817.36400000000003</v>
      </c>
      <c r="C30">
        <f t="shared" si="0"/>
        <v>817364000000</v>
      </c>
      <c r="D30" s="8">
        <v>40178</v>
      </c>
      <c r="E30">
        <v>9289242.3000000007</v>
      </c>
      <c r="F30">
        <f t="shared" si="1"/>
        <v>9289242300000</v>
      </c>
      <c r="G30">
        <f t="shared" si="2"/>
        <v>1852463000000</v>
      </c>
      <c r="H30" s="5">
        <f t="shared" si="3"/>
        <v>0.19942024765572108</v>
      </c>
      <c r="I30" s="11">
        <f t="shared" si="4"/>
        <v>0.15338681220608932</v>
      </c>
      <c r="J30" s="8">
        <v>37162</v>
      </c>
      <c r="K30">
        <v>638318</v>
      </c>
      <c r="L30">
        <f t="shared" si="5"/>
        <v>638318000000</v>
      </c>
      <c r="M30" s="8">
        <v>37164</v>
      </c>
      <c r="N30">
        <v>10639.5</v>
      </c>
      <c r="O30">
        <f t="shared" si="6"/>
        <v>10639500000000</v>
      </c>
      <c r="P30" s="4">
        <f t="shared" si="7"/>
        <v>5.9995112552281592E-2</v>
      </c>
    </row>
    <row r="31" spans="1:16" x14ac:dyDescent="0.3">
      <c r="A31" s="8">
        <v>37256</v>
      </c>
      <c r="B31" s="6">
        <v>814.66200000000003</v>
      </c>
      <c r="C31">
        <f t="shared" si="0"/>
        <v>814662000000</v>
      </c>
      <c r="D31" s="8">
        <v>40543</v>
      </c>
      <c r="E31">
        <v>9545833.9000000004</v>
      </c>
      <c r="F31">
        <f t="shared" si="1"/>
        <v>9545833900000</v>
      </c>
      <c r="G31">
        <f t="shared" si="2"/>
        <v>2004432000000</v>
      </c>
      <c r="H31" s="5">
        <f t="shared" si="3"/>
        <v>0.20997976928972126</v>
      </c>
      <c r="I31" s="11">
        <f t="shared" si="4"/>
        <v>0.15893908156163411</v>
      </c>
      <c r="J31" s="8">
        <v>37256</v>
      </c>
      <c r="K31">
        <v>662945</v>
      </c>
      <c r="L31">
        <f t="shared" si="5"/>
        <v>662945000000</v>
      </c>
      <c r="M31" s="8">
        <v>37256</v>
      </c>
      <c r="N31">
        <v>10701.3</v>
      </c>
      <c r="O31">
        <f t="shared" si="6"/>
        <v>10701300000000</v>
      </c>
      <c r="P31" s="4">
        <f t="shared" si="7"/>
        <v>6.1949950006074027E-2</v>
      </c>
    </row>
    <row r="32" spans="1:16" x14ac:dyDescent="0.3">
      <c r="A32" s="8">
        <v>37344</v>
      </c>
      <c r="B32" s="6">
        <v>814.90099999999995</v>
      </c>
      <c r="C32">
        <f t="shared" si="0"/>
        <v>814901000000</v>
      </c>
      <c r="D32" s="8">
        <v>40907</v>
      </c>
      <c r="E32">
        <v>9799478.5999999996</v>
      </c>
      <c r="F32">
        <f t="shared" si="1"/>
        <v>9799478600000</v>
      </c>
      <c r="G32">
        <f t="shared" si="2"/>
        <v>2735628000000</v>
      </c>
      <c r="H32" s="5">
        <f t="shared" si="3"/>
        <v>0.27916056676729717</v>
      </c>
      <c r="I32" s="11">
        <f t="shared" si="4"/>
        <v>0.18537468404148164</v>
      </c>
      <c r="J32" s="8">
        <v>37344</v>
      </c>
      <c r="K32">
        <v>659092</v>
      </c>
      <c r="L32">
        <f t="shared" si="5"/>
        <v>659092000000</v>
      </c>
      <c r="M32" s="8">
        <v>37346</v>
      </c>
      <c r="N32">
        <v>10834.4</v>
      </c>
      <c r="O32">
        <f t="shared" si="6"/>
        <v>10834400000000</v>
      </c>
      <c r="P32" s="4">
        <f t="shared" si="7"/>
        <v>6.0833271800930372E-2</v>
      </c>
    </row>
    <row r="33" spans="1:16" x14ac:dyDescent="0.3">
      <c r="A33" s="8">
        <v>37435</v>
      </c>
      <c r="B33" s="6">
        <v>780.84500000000003</v>
      </c>
      <c r="C33">
        <f t="shared" si="0"/>
        <v>780845000000</v>
      </c>
      <c r="D33" s="8">
        <v>41274</v>
      </c>
      <c r="E33">
        <v>9835926.5</v>
      </c>
      <c r="F33">
        <f t="shared" si="1"/>
        <v>9835926500000</v>
      </c>
      <c r="G33">
        <f t="shared" si="2"/>
        <v>3018198000000</v>
      </c>
      <c r="H33" s="5">
        <f t="shared" si="3"/>
        <v>0.30685446866647487</v>
      </c>
      <c r="I33" s="11">
        <f t="shared" si="4"/>
        <v>0.17839151270455841</v>
      </c>
      <c r="J33" s="8">
        <v>37435</v>
      </c>
      <c r="K33">
        <v>687160</v>
      </c>
      <c r="L33">
        <f t="shared" si="5"/>
        <v>687160000000</v>
      </c>
      <c r="M33" s="8">
        <v>37437</v>
      </c>
      <c r="N33">
        <v>10934.8</v>
      </c>
      <c r="O33">
        <f t="shared" si="6"/>
        <v>10934800000000</v>
      </c>
      <c r="P33" s="4">
        <f t="shared" si="7"/>
        <v>6.2841570033288219E-2</v>
      </c>
    </row>
    <row r="34" spans="1:16" x14ac:dyDescent="0.3">
      <c r="A34" s="8">
        <v>37529</v>
      </c>
      <c r="B34" s="6">
        <v>772.822</v>
      </c>
      <c r="C34">
        <f t="shared" si="0"/>
        <v>772822000000</v>
      </c>
      <c r="D34" s="8">
        <v>41639</v>
      </c>
      <c r="E34">
        <v>9932326.8000000007</v>
      </c>
      <c r="F34">
        <f t="shared" si="1"/>
        <v>9932326800000</v>
      </c>
      <c r="G34">
        <f t="shared" si="2"/>
        <v>2285399000000</v>
      </c>
      <c r="H34" s="5">
        <f t="shared" si="3"/>
        <v>0.23009704030278183</v>
      </c>
      <c r="I34" s="11">
        <f>VLOOKUP(D34,$J:$P,7,1)</f>
        <v>0.23721168948052632</v>
      </c>
      <c r="J34" s="8">
        <v>37529</v>
      </c>
      <c r="K34">
        <v>681578</v>
      </c>
      <c r="L34">
        <f t="shared" si="5"/>
        <v>681578000000</v>
      </c>
      <c r="M34" s="8">
        <v>37529</v>
      </c>
      <c r="N34">
        <v>11037.1</v>
      </c>
      <c r="O34">
        <f t="shared" si="6"/>
        <v>11037100000000</v>
      </c>
      <c r="P34" s="4">
        <f t="shared" si="7"/>
        <v>6.1753359125132509E-2</v>
      </c>
    </row>
    <row r="35" spans="1:16" x14ac:dyDescent="0.3">
      <c r="A35" s="8">
        <v>37621</v>
      </c>
      <c r="B35" s="6">
        <v>832.55799999999999</v>
      </c>
      <c r="C35">
        <f t="shared" si="0"/>
        <v>832558000000</v>
      </c>
      <c r="D35" s="8">
        <v>42004</v>
      </c>
      <c r="E35">
        <v>10143496.4</v>
      </c>
      <c r="H35" s="5"/>
      <c r="J35" s="8">
        <v>37621</v>
      </c>
      <c r="K35">
        <v>733136</v>
      </c>
      <c r="L35">
        <f t="shared" si="5"/>
        <v>733136000000</v>
      </c>
      <c r="M35" s="8">
        <v>37621</v>
      </c>
      <c r="N35">
        <v>11103.8</v>
      </c>
      <c r="O35">
        <f t="shared" si="6"/>
        <v>11103800000000</v>
      </c>
      <c r="P35" s="4">
        <f t="shared" si="7"/>
        <v>6.6025684900664641E-2</v>
      </c>
    </row>
    <row r="36" spans="1:16" x14ac:dyDescent="0.3">
      <c r="A36" s="8">
        <v>37711</v>
      </c>
      <c r="B36" s="6">
        <v>798.67399999999998</v>
      </c>
      <c r="C36">
        <f t="shared" si="0"/>
        <v>798674000000</v>
      </c>
      <c r="D36" s="8">
        <v>42369</v>
      </c>
      <c r="E36">
        <v>10473802.1</v>
      </c>
      <c r="H36" s="5"/>
      <c r="J36" s="8">
        <v>37711</v>
      </c>
      <c r="K36">
        <v>726250</v>
      </c>
      <c r="L36">
        <f t="shared" si="5"/>
        <v>726250000000</v>
      </c>
      <c r="M36" s="8">
        <v>37711</v>
      </c>
      <c r="N36">
        <v>11230.1</v>
      </c>
      <c r="O36">
        <f t="shared" si="6"/>
        <v>11230100000000</v>
      </c>
      <c r="P36" s="4">
        <f t="shared" si="7"/>
        <v>6.4669949510690022E-2</v>
      </c>
    </row>
    <row r="37" spans="1:16" x14ac:dyDescent="0.3">
      <c r="A37" s="8">
        <v>37802</v>
      </c>
      <c r="B37" s="6">
        <v>813.56799999999998</v>
      </c>
      <c r="C37">
        <f t="shared" si="0"/>
        <v>813568000000</v>
      </c>
      <c r="D37" s="8">
        <v>42734</v>
      </c>
      <c r="E37">
        <v>10745405.5</v>
      </c>
      <c r="H37" s="5"/>
      <c r="J37" s="8">
        <v>37802</v>
      </c>
      <c r="K37">
        <v>745266</v>
      </c>
      <c r="L37">
        <f t="shared" si="5"/>
        <v>745266000000</v>
      </c>
      <c r="M37" s="8">
        <v>37802</v>
      </c>
      <c r="N37">
        <v>11370.7</v>
      </c>
      <c r="O37">
        <f t="shared" si="6"/>
        <v>11370700000000</v>
      </c>
      <c r="P37" s="4">
        <f t="shared" si="7"/>
        <v>6.5542666678392716E-2</v>
      </c>
    </row>
    <row r="38" spans="1:16" x14ac:dyDescent="0.3">
      <c r="A38" s="8">
        <v>37894</v>
      </c>
      <c r="B38" s="6">
        <v>829.23900000000003</v>
      </c>
      <c r="C38">
        <f t="shared" si="0"/>
        <v>829239000000</v>
      </c>
      <c r="D38" s="8"/>
      <c r="H38" s="5"/>
      <c r="J38" s="8">
        <v>37894</v>
      </c>
      <c r="K38">
        <v>742314</v>
      </c>
      <c r="L38">
        <f t="shared" si="5"/>
        <v>742314000000</v>
      </c>
      <c r="M38" s="8">
        <v>37894</v>
      </c>
      <c r="N38">
        <v>11625.1</v>
      </c>
      <c r="O38">
        <f t="shared" si="6"/>
        <v>11625100000000</v>
      </c>
      <c r="P38" s="4">
        <f t="shared" si="7"/>
        <v>6.3854418456615422E-2</v>
      </c>
    </row>
    <row r="39" spans="1:16" x14ac:dyDescent="0.3">
      <c r="A39" s="8">
        <v>37986</v>
      </c>
      <c r="B39" s="6">
        <v>835.15700000000004</v>
      </c>
      <c r="C39">
        <f t="shared" si="0"/>
        <v>835157000000</v>
      </c>
      <c r="D39" s="8"/>
      <c r="H39" s="5"/>
      <c r="J39" s="8">
        <v>37986</v>
      </c>
      <c r="K39">
        <v>772995</v>
      </c>
      <c r="L39">
        <f t="shared" si="5"/>
        <v>772995000000</v>
      </c>
      <c r="M39" s="8">
        <v>37986</v>
      </c>
      <c r="N39">
        <v>11816.8</v>
      </c>
      <c r="O39">
        <f t="shared" si="6"/>
        <v>11816800000000</v>
      </c>
      <c r="P39" s="4">
        <f t="shared" si="7"/>
        <v>6.5414917744228557E-2</v>
      </c>
    </row>
    <row r="40" spans="1:16" x14ac:dyDescent="0.3">
      <c r="A40" s="8">
        <v>38077</v>
      </c>
      <c r="B40" s="6">
        <v>830.34900000000005</v>
      </c>
      <c r="C40">
        <f t="shared" si="0"/>
        <v>830349000000</v>
      </c>
      <c r="D40" s="8"/>
      <c r="H40" s="5"/>
      <c r="J40" s="8">
        <v>38077</v>
      </c>
      <c r="K40">
        <v>761743</v>
      </c>
      <c r="L40">
        <f t="shared" si="5"/>
        <v>761743000000</v>
      </c>
      <c r="M40" s="8">
        <v>38077</v>
      </c>
      <c r="N40">
        <v>11988.4</v>
      </c>
      <c r="O40">
        <f t="shared" si="6"/>
        <v>11988400000000</v>
      </c>
      <c r="P40" s="4">
        <f t="shared" si="7"/>
        <v>6.3540005338493882E-2</v>
      </c>
    </row>
    <row r="41" spans="1:16" x14ac:dyDescent="0.3">
      <c r="A41" s="8">
        <v>38168</v>
      </c>
      <c r="B41" s="6">
        <v>895.83799999999997</v>
      </c>
      <c r="C41">
        <f t="shared" si="0"/>
        <v>895838000000</v>
      </c>
      <c r="D41" s="8"/>
      <c r="H41" s="5"/>
      <c r="J41" s="8">
        <v>38168</v>
      </c>
      <c r="K41">
        <v>780361</v>
      </c>
      <c r="L41">
        <f t="shared" si="5"/>
        <v>780361000000</v>
      </c>
      <c r="M41" s="8">
        <v>38168</v>
      </c>
      <c r="N41">
        <v>12181.4</v>
      </c>
      <c r="O41">
        <f t="shared" si="6"/>
        <v>12181400000000</v>
      </c>
      <c r="P41" s="4">
        <f t="shared" si="7"/>
        <v>6.4061684207069799E-2</v>
      </c>
    </row>
    <row r="42" spans="1:16" x14ac:dyDescent="0.3">
      <c r="A42" s="8">
        <v>38260</v>
      </c>
      <c r="B42" s="6">
        <v>885.81100000000004</v>
      </c>
      <c r="C42">
        <f t="shared" si="0"/>
        <v>885811000000</v>
      </c>
      <c r="D42" s="8"/>
      <c r="H42" s="5"/>
      <c r="J42" s="8">
        <v>38260</v>
      </c>
      <c r="K42">
        <v>787410</v>
      </c>
      <c r="L42">
        <f t="shared" si="5"/>
        <v>787410000000</v>
      </c>
      <c r="M42" s="8">
        <v>38260</v>
      </c>
      <c r="N42">
        <v>12367.7</v>
      </c>
      <c r="O42">
        <f t="shared" si="6"/>
        <v>12367700000000</v>
      </c>
      <c r="P42" s="4">
        <f t="shared" si="7"/>
        <v>6.3666647800318568E-2</v>
      </c>
    </row>
    <row r="43" spans="1:16" x14ac:dyDescent="0.3">
      <c r="A43" s="8">
        <v>38352</v>
      </c>
      <c r="B43" s="6">
        <v>884.23299999999995</v>
      </c>
      <c r="C43">
        <f t="shared" si="0"/>
        <v>884233000000</v>
      </c>
      <c r="D43" s="8"/>
      <c r="H43" s="5"/>
      <c r="J43" s="8">
        <v>38352</v>
      </c>
      <c r="K43">
        <v>811962</v>
      </c>
      <c r="L43">
        <f t="shared" si="5"/>
        <v>811962000000</v>
      </c>
      <c r="M43" s="8">
        <v>38352</v>
      </c>
      <c r="N43">
        <v>12562.2</v>
      </c>
      <c r="O43">
        <f t="shared" si="6"/>
        <v>12562200000000</v>
      </c>
      <c r="P43" s="4">
        <f t="shared" si="7"/>
        <v>6.4635334575154038E-2</v>
      </c>
    </row>
    <row r="44" spans="1:16" x14ac:dyDescent="0.3">
      <c r="A44" s="8">
        <v>38442</v>
      </c>
      <c r="B44" s="6">
        <v>926.43399999999997</v>
      </c>
      <c r="C44">
        <f t="shared" si="0"/>
        <v>926434000000</v>
      </c>
      <c r="D44" s="8"/>
      <c r="H44" s="5"/>
      <c r="J44" s="8">
        <v>38442</v>
      </c>
      <c r="K44">
        <v>808487</v>
      </c>
      <c r="L44">
        <f t="shared" si="5"/>
        <v>808487000000</v>
      </c>
      <c r="M44" s="8">
        <v>38442</v>
      </c>
      <c r="N44">
        <v>12813.7</v>
      </c>
      <c r="O44">
        <f t="shared" si="6"/>
        <v>12813700000000</v>
      </c>
      <c r="P44" s="4">
        <f t="shared" si="7"/>
        <v>6.3095514956647961E-2</v>
      </c>
    </row>
    <row r="45" spans="1:16" x14ac:dyDescent="0.3">
      <c r="A45" s="8">
        <v>38533</v>
      </c>
      <c r="B45" s="6">
        <v>967.86800000000005</v>
      </c>
      <c r="C45">
        <f t="shared" si="0"/>
        <v>967868000000</v>
      </c>
      <c r="D45" s="8"/>
      <c r="H45" s="5"/>
      <c r="J45" s="8">
        <v>38533</v>
      </c>
      <c r="K45">
        <v>810968</v>
      </c>
      <c r="L45">
        <f t="shared" si="5"/>
        <v>810968000000</v>
      </c>
      <c r="M45" s="8">
        <v>38533</v>
      </c>
      <c r="N45">
        <v>12974.1</v>
      </c>
      <c r="O45">
        <f t="shared" si="6"/>
        <v>12974100000000</v>
      </c>
      <c r="P45" s="4">
        <f t="shared" si="7"/>
        <v>6.2506686398285813E-2</v>
      </c>
    </row>
    <row r="46" spans="1:16" x14ac:dyDescent="0.3">
      <c r="A46" s="8">
        <v>38625</v>
      </c>
      <c r="B46" s="6">
        <v>996.04399999999998</v>
      </c>
      <c r="C46">
        <f t="shared" si="0"/>
        <v>996044000000</v>
      </c>
      <c r="D46" s="8"/>
      <c r="H46" s="5"/>
      <c r="J46" s="8">
        <v>38625</v>
      </c>
      <c r="K46">
        <v>824750</v>
      </c>
      <c r="L46">
        <f t="shared" si="5"/>
        <v>824750000000</v>
      </c>
      <c r="M46" s="8">
        <v>38625</v>
      </c>
      <c r="N46">
        <v>13205.4</v>
      </c>
      <c r="O46">
        <f t="shared" si="6"/>
        <v>13205400000000</v>
      </c>
      <c r="P46" s="4">
        <f t="shared" si="7"/>
        <v>6.2455510624441518E-2</v>
      </c>
    </row>
    <row r="47" spans="1:16" x14ac:dyDescent="0.3">
      <c r="A47" s="8">
        <v>38716</v>
      </c>
      <c r="B47" s="6">
        <v>1038.152</v>
      </c>
      <c r="C47">
        <f t="shared" si="0"/>
        <v>1038152000000</v>
      </c>
      <c r="D47" s="8"/>
      <c r="H47" s="5"/>
      <c r="J47" s="8">
        <v>38716</v>
      </c>
      <c r="K47">
        <v>848909</v>
      </c>
      <c r="L47">
        <f t="shared" si="5"/>
        <v>848909000000</v>
      </c>
      <c r="M47" s="8">
        <v>38717</v>
      </c>
      <c r="N47">
        <v>13381.6</v>
      </c>
      <c r="O47">
        <f t="shared" si="6"/>
        <v>13381600000000</v>
      </c>
      <c r="P47" s="4">
        <f t="shared" si="7"/>
        <v>6.3438527530340169E-2</v>
      </c>
    </row>
    <row r="48" spans="1:16" x14ac:dyDescent="0.3">
      <c r="A48" s="8">
        <v>38807</v>
      </c>
      <c r="B48" s="6">
        <v>1067.4770000000001</v>
      </c>
      <c r="C48">
        <f t="shared" si="0"/>
        <v>1067477000000.0001</v>
      </c>
      <c r="D48" s="8"/>
      <c r="H48" s="5"/>
      <c r="J48" s="8">
        <v>38807</v>
      </c>
      <c r="K48">
        <v>834635</v>
      </c>
      <c r="L48">
        <f t="shared" si="5"/>
        <v>834635000000</v>
      </c>
      <c r="M48" s="8">
        <v>38807</v>
      </c>
      <c r="N48">
        <v>13648.9</v>
      </c>
      <c r="O48">
        <f t="shared" si="6"/>
        <v>13648900000000</v>
      </c>
      <c r="P48" s="4">
        <f t="shared" si="7"/>
        <v>6.1150349112382686E-2</v>
      </c>
    </row>
    <row r="49" spans="1:16" x14ac:dyDescent="0.3">
      <c r="A49" s="8">
        <v>38898</v>
      </c>
      <c r="B49" s="6">
        <v>1112.77</v>
      </c>
      <c r="C49">
        <f t="shared" si="0"/>
        <v>1112770000000</v>
      </c>
      <c r="D49" s="8"/>
      <c r="H49" s="5"/>
      <c r="J49" s="8">
        <v>38898</v>
      </c>
      <c r="K49">
        <v>845679</v>
      </c>
      <c r="L49">
        <f t="shared" si="5"/>
        <v>845679000000</v>
      </c>
      <c r="M49" s="8">
        <v>38898</v>
      </c>
      <c r="N49">
        <v>13799.8</v>
      </c>
      <c r="O49">
        <f t="shared" si="6"/>
        <v>13799800000000</v>
      </c>
      <c r="P49" s="4">
        <f t="shared" si="7"/>
        <v>6.1281975101088425E-2</v>
      </c>
    </row>
    <row r="50" spans="1:16" x14ac:dyDescent="0.3">
      <c r="A50" s="8">
        <v>38989</v>
      </c>
      <c r="B50" s="6">
        <v>1118.3150000000001</v>
      </c>
      <c r="C50">
        <f t="shared" si="0"/>
        <v>1118315000000</v>
      </c>
      <c r="D50" s="8"/>
      <c r="H50" s="5"/>
      <c r="J50" s="8">
        <v>38989</v>
      </c>
      <c r="K50">
        <v>851033</v>
      </c>
      <c r="L50">
        <f t="shared" si="5"/>
        <v>851033000000</v>
      </c>
      <c r="M50" s="8">
        <v>38990</v>
      </c>
      <c r="N50">
        <v>13908.5</v>
      </c>
      <c r="O50">
        <f t="shared" si="6"/>
        <v>13908500000000</v>
      </c>
      <c r="P50" s="4">
        <f t="shared" si="7"/>
        <v>6.1187978574253156E-2</v>
      </c>
    </row>
    <row r="51" spans="1:16" x14ac:dyDescent="0.3">
      <c r="A51" s="8">
        <v>39080</v>
      </c>
      <c r="B51" s="6">
        <v>1150.98</v>
      </c>
      <c r="C51">
        <f t="shared" si="0"/>
        <v>1150980000000</v>
      </c>
      <c r="D51" s="8"/>
      <c r="H51" s="5"/>
      <c r="J51" s="8">
        <v>39080</v>
      </c>
      <c r="K51">
        <v>871162</v>
      </c>
      <c r="L51">
        <f t="shared" si="5"/>
        <v>871162000000</v>
      </c>
      <c r="M51" s="8">
        <v>39082</v>
      </c>
      <c r="N51">
        <v>14066.4</v>
      </c>
      <c r="O51">
        <f t="shared" si="6"/>
        <v>14066400000000</v>
      </c>
      <c r="P51" s="4">
        <f t="shared" si="7"/>
        <v>6.1932121935960871E-2</v>
      </c>
    </row>
    <row r="52" spans="1:16" x14ac:dyDescent="0.3">
      <c r="A52" s="8">
        <v>39171</v>
      </c>
      <c r="B52" s="6">
        <v>1162.604</v>
      </c>
      <c r="C52">
        <f t="shared" si="0"/>
        <v>1162604000000</v>
      </c>
      <c r="D52" s="8"/>
      <c r="H52" s="5"/>
      <c r="J52" s="8">
        <v>39171</v>
      </c>
      <c r="K52">
        <v>870656</v>
      </c>
      <c r="L52">
        <f t="shared" si="5"/>
        <v>870656000000</v>
      </c>
      <c r="M52" s="8">
        <v>39172</v>
      </c>
      <c r="N52">
        <v>14233.2</v>
      </c>
      <c r="O52">
        <f t="shared" si="6"/>
        <v>14233200000000</v>
      </c>
      <c r="P52" s="4">
        <f t="shared" si="7"/>
        <v>6.117078380125341E-2</v>
      </c>
    </row>
    <row r="53" spans="1:16" x14ac:dyDescent="0.3">
      <c r="A53" s="8">
        <v>39262</v>
      </c>
      <c r="B53" s="6">
        <v>1208.453</v>
      </c>
      <c r="C53">
        <f t="shared" si="0"/>
        <v>1208453000000</v>
      </c>
      <c r="D53" s="8"/>
      <c r="H53" s="5"/>
      <c r="J53" s="8">
        <v>39262</v>
      </c>
      <c r="K53">
        <v>865949</v>
      </c>
      <c r="L53">
        <f t="shared" si="5"/>
        <v>865949000000</v>
      </c>
      <c r="M53" s="8">
        <v>39263</v>
      </c>
      <c r="N53">
        <v>14422.3</v>
      </c>
      <c r="O53">
        <f t="shared" si="6"/>
        <v>14422300000000</v>
      </c>
      <c r="P53" s="4">
        <f t="shared" si="7"/>
        <v>6.0042364948725238E-2</v>
      </c>
    </row>
    <row r="54" spans="1:16" x14ac:dyDescent="0.3">
      <c r="A54" s="8">
        <v>39353</v>
      </c>
      <c r="B54" s="6">
        <v>1250.396</v>
      </c>
      <c r="C54">
        <f t="shared" si="0"/>
        <v>1250396000000</v>
      </c>
      <c r="D54" s="8"/>
      <c r="H54" s="5"/>
      <c r="J54" s="8">
        <v>39353</v>
      </c>
      <c r="K54">
        <v>890671</v>
      </c>
      <c r="L54">
        <f t="shared" si="5"/>
        <v>890671000000</v>
      </c>
      <c r="M54" s="8">
        <v>39355</v>
      </c>
      <c r="N54">
        <v>14569.7</v>
      </c>
      <c r="O54">
        <f t="shared" si="6"/>
        <v>14569700000000</v>
      </c>
      <c r="P54" s="4">
        <f t="shared" si="7"/>
        <v>6.1131732293732886E-2</v>
      </c>
    </row>
    <row r="55" spans="1:16" x14ac:dyDescent="0.3">
      <c r="A55" s="8">
        <v>39447</v>
      </c>
      <c r="B55" s="6">
        <v>1511.2439999999999</v>
      </c>
      <c r="C55">
        <f t="shared" si="0"/>
        <v>1511244000000</v>
      </c>
      <c r="D55" s="8"/>
      <c r="H55" s="5"/>
      <c r="J55" s="8">
        <v>39447</v>
      </c>
      <c r="K55">
        <v>891158</v>
      </c>
      <c r="L55">
        <f t="shared" si="5"/>
        <v>891158000000</v>
      </c>
      <c r="M55" s="8">
        <v>39447</v>
      </c>
      <c r="N55">
        <v>14685.3</v>
      </c>
      <c r="O55">
        <f t="shared" si="6"/>
        <v>14685300000000</v>
      </c>
      <c r="P55" s="4">
        <f t="shared" si="7"/>
        <v>6.0683676874153061E-2</v>
      </c>
    </row>
    <row r="56" spans="1:16" x14ac:dyDescent="0.3">
      <c r="A56" s="8">
        <v>39538</v>
      </c>
      <c r="B56" s="6">
        <v>1390.8040000000001</v>
      </c>
      <c r="C56">
        <f t="shared" si="0"/>
        <v>1390804000000</v>
      </c>
      <c r="D56" s="8"/>
      <c r="H56" s="5"/>
      <c r="J56" s="8">
        <v>39538</v>
      </c>
      <c r="K56">
        <v>894437</v>
      </c>
      <c r="L56">
        <f t="shared" si="5"/>
        <v>894437000000</v>
      </c>
      <c r="M56" s="8">
        <v>39538</v>
      </c>
      <c r="N56">
        <v>14668.4</v>
      </c>
      <c r="O56">
        <f t="shared" si="6"/>
        <v>14668400000000</v>
      </c>
      <c r="P56" s="4">
        <f t="shared" si="7"/>
        <v>6.0977134520465763E-2</v>
      </c>
    </row>
    <row r="57" spans="1:16" x14ac:dyDescent="0.3">
      <c r="A57" s="8">
        <v>39629</v>
      </c>
      <c r="B57" s="6">
        <v>1462.71</v>
      </c>
      <c r="C57">
        <f t="shared" si="0"/>
        <v>1462710000000</v>
      </c>
      <c r="D57" s="8"/>
      <c r="H57" s="5"/>
      <c r="J57" s="8">
        <v>39629</v>
      </c>
      <c r="K57">
        <v>893196</v>
      </c>
      <c r="L57">
        <f t="shared" si="5"/>
        <v>893196000000</v>
      </c>
      <c r="M57" s="8">
        <v>39629</v>
      </c>
      <c r="N57">
        <v>14813</v>
      </c>
      <c r="O57">
        <f t="shared" si="6"/>
        <v>14813000000000</v>
      </c>
      <c r="P57" s="4">
        <f t="shared" si="7"/>
        <v>6.0298116519273609E-2</v>
      </c>
    </row>
    <row r="58" spans="1:16" x14ac:dyDescent="0.3">
      <c r="A58" s="8">
        <v>39721</v>
      </c>
      <c r="B58" s="6">
        <v>1518.548</v>
      </c>
      <c r="C58">
        <f t="shared" si="0"/>
        <v>1518548000000</v>
      </c>
      <c r="D58" s="8"/>
      <c r="H58" s="5"/>
      <c r="J58" s="8">
        <v>39721</v>
      </c>
      <c r="K58">
        <v>1212299</v>
      </c>
      <c r="L58">
        <f t="shared" si="5"/>
        <v>1212299000000</v>
      </c>
      <c r="M58" s="8">
        <v>39721</v>
      </c>
      <c r="N58">
        <v>14843</v>
      </c>
      <c r="O58">
        <f t="shared" si="6"/>
        <v>14843000000000</v>
      </c>
      <c r="P58" s="4">
        <f t="shared" si="7"/>
        <v>8.1674796200229063E-2</v>
      </c>
    </row>
    <row r="59" spans="1:16" x14ac:dyDescent="0.3">
      <c r="A59" s="8">
        <v>39813</v>
      </c>
      <c r="B59" s="6">
        <v>2043.4649999999999</v>
      </c>
      <c r="C59">
        <f t="shared" si="0"/>
        <v>2043465000000</v>
      </c>
      <c r="D59" s="8"/>
      <c r="H59" s="5"/>
      <c r="J59" s="8">
        <v>39813</v>
      </c>
      <c r="K59">
        <v>2239854</v>
      </c>
      <c r="L59">
        <f t="shared" si="5"/>
        <v>2239854000000</v>
      </c>
      <c r="M59" s="8">
        <v>39813</v>
      </c>
      <c r="N59">
        <v>14549.9</v>
      </c>
      <c r="O59">
        <f t="shared" si="6"/>
        <v>14549900000000</v>
      </c>
      <c r="P59" s="4">
        <f t="shared" si="7"/>
        <v>0.15394291369700136</v>
      </c>
    </row>
    <row r="60" spans="1:16" x14ac:dyDescent="0.3">
      <c r="A60" s="8">
        <v>39903</v>
      </c>
      <c r="B60" s="6">
        <v>1803.0830000000001</v>
      </c>
      <c r="C60">
        <f t="shared" si="0"/>
        <v>1803083000000</v>
      </c>
      <c r="D60" s="8"/>
      <c r="H60" s="5"/>
      <c r="J60" s="8">
        <v>39903</v>
      </c>
      <c r="K60">
        <v>2071847</v>
      </c>
      <c r="L60">
        <f t="shared" si="5"/>
        <v>2071847000000</v>
      </c>
      <c r="M60" s="8">
        <v>39903</v>
      </c>
      <c r="N60">
        <v>14383.9</v>
      </c>
      <c r="O60">
        <f t="shared" si="6"/>
        <v>14383900000000</v>
      </c>
      <c r="P60" s="4">
        <f t="shared" si="7"/>
        <v>0.14403930783723468</v>
      </c>
    </row>
    <row r="61" spans="1:16" x14ac:dyDescent="0.3">
      <c r="A61" s="8">
        <v>39994</v>
      </c>
      <c r="B61" s="6">
        <v>1997.319</v>
      </c>
      <c r="C61">
        <f t="shared" si="0"/>
        <v>1997319000000</v>
      </c>
      <c r="D61" s="8"/>
      <c r="H61" s="5"/>
      <c r="J61" s="8">
        <v>39994</v>
      </c>
      <c r="K61">
        <v>2025828</v>
      </c>
      <c r="L61">
        <f t="shared" si="5"/>
        <v>2025828000000</v>
      </c>
      <c r="M61" s="8">
        <v>39994</v>
      </c>
      <c r="N61">
        <v>14340.4</v>
      </c>
      <c r="O61">
        <f t="shared" si="6"/>
        <v>14340400000000</v>
      </c>
      <c r="P61" s="4">
        <f t="shared" si="7"/>
        <v>0.14126718919974338</v>
      </c>
    </row>
    <row r="62" spans="1:16" x14ac:dyDescent="0.3">
      <c r="A62" s="8">
        <v>40086</v>
      </c>
      <c r="B62" s="6">
        <v>1790.242</v>
      </c>
      <c r="C62">
        <f t="shared" si="0"/>
        <v>1790242000000</v>
      </c>
      <c r="D62" s="8"/>
      <c r="H62" s="5"/>
      <c r="J62" s="8">
        <v>40086</v>
      </c>
      <c r="K62">
        <v>2141302</v>
      </c>
      <c r="L62">
        <f t="shared" si="5"/>
        <v>2141302000000</v>
      </c>
      <c r="M62" s="8">
        <v>40086</v>
      </c>
      <c r="N62">
        <v>14384.1</v>
      </c>
      <c r="O62">
        <f t="shared" si="6"/>
        <v>14384100000000</v>
      </c>
      <c r="P62" s="4">
        <f t="shared" si="7"/>
        <v>0.14886590054296062</v>
      </c>
    </row>
    <row r="63" spans="1:16" x14ac:dyDescent="0.3">
      <c r="A63" s="8">
        <v>40178</v>
      </c>
      <c r="B63" s="6">
        <v>1852.463</v>
      </c>
      <c r="C63">
        <f t="shared" si="0"/>
        <v>1852463000000</v>
      </c>
      <c r="D63" s="8"/>
      <c r="H63" s="5"/>
      <c r="J63" s="8">
        <v>40178</v>
      </c>
      <c r="K63">
        <v>2234309</v>
      </c>
      <c r="L63">
        <f t="shared" si="5"/>
        <v>2234309000000</v>
      </c>
      <c r="M63" s="8">
        <v>40178</v>
      </c>
      <c r="N63">
        <v>14566.5</v>
      </c>
      <c r="O63">
        <f t="shared" si="6"/>
        <v>14566500000000</v>
      </c>
      <c r="P63" s="4">
        <f t="shared" si="7"/>
        <v>0.15338681220608932</v>
      </c>
    </row>
    <row r="64" spans="1:16" x14ac:dyDescent="0.3">
      <c r="A64" s="8">
        <v>40268</v>
      </c>
      <c r="B64" s="6">
        <v>1894.8979999999999</v>
      </c>
      <c r="C64">
        <f t="shared" si="0"/>
        <v>1894898000000</v>
      </c>
      <c r="D64" s="8"/>
      <c r="H64" s="5"/>
      <c r="J64" s="8">
        <v>40268</v>
      </c>
      <c r="K64">
        <v>2307201</v>
      </c>
      <c r="L64">
        <f t="shared" si="5"/>
        <v>2307201000000</v>
      </c>
      <c r="M64" s="8">
        <v>40268</v>
      </c>
      <c r="N64">
        <v>14681.1</v>
      </c>
      <c r="O64">
        <f t="shared" si="6"/>
        <v>14681100000000</v>
      </c>
      <c r="P64" s="4">
        <f t="shared" si="7"/>
        <v>0.15715450477144083</v>
      </c>
    </row>
    <row r="65" spans="1:16" x14ac:dyDescent="0.3">
      <c r="A65" s="8">
        <v>40359</v>
      </c>
      <c r="B65" s="6">
        <v>2154.2449999999999</v>
      </c>
      <c r="C65">
        <f t="shared" si="0"/>
        <v>2154245000000</v>
      </c>
      <c r="D65" s="8"/>
      <c r="H65" s="5"/>
      <c r="J65" s="8">
        <v>40359</v>
      </c>
      <c r="K65">
        <v>2330901</v>
      </c>
      <c r="L65">
        <f t="shared" si="5"/>
        <v>2330901000000</v>
      </c>
      <c r="M65" s="8">
        <v>40359</v>
      </c>
      <c r="N65">
        <v>14888.6</v>
      </c>
      <c r="O65">
        <f t="shared" si="6"/>
        <v>14888600000000</v>
      </c>
      <c r="P65" s="4">
        <f t="shared" si="7"/>
        <v>0.15655608989428152</v>
      </c>
    </row>
    <row r="66" spans="1:16" x14ac:dyDescent="0.3">
      <c r="A66" s="8">
        <v>40451</v>
      </c>
      <c r="B66" s="6">
        <v>1971.356</v>
      </c>
      <c r="C66">
        <f t="shared" si="0"/>
        <v>1971356000000</v>
      </c>
      <c r="D66" s="8"/>
      <c r="H66" s="5"/>
      <c r="J66" s="8">
        <v>40451</v>
      </c>
      <c r="K66">
        <v>2298781</v>
      </c>
      <c r="L66">
        <f t="shared" si="5"/>
        <v>2298781000000</v>
      </c>
      <c r="M66" s="8">
        <v>40451</v>
      </c>
      <c r="N66">
        <v>15057.7</v>
      </c>
      <c r="O66">
        <f t="shared" si="6"/>
        <v>15057700000000</v>
      </c>
      <c r="P66" s="4">
        <f t="shared" si="7"/>
        <v>0.15266481600775683</v>
      </c>
    </row>
    <row r="67" spans="1:16" x14ac:dyDescent="0.3">
      <c r="A67" s="8">
        <v>40543</v>
      </c>
      <c r="B67" s="6">
        <v>2004.432</v>
      </c>
      <c r="C67">
        <f t="shared" si="0"/>
        <v>2004432000000</v>
      </c>
      <c r="D67" s="8"/>
      <c r="H67" s="5"/>
      <c r="J67" s="8">
        <v>40543</v>
      </c>
      <c r="K67">
        <v>2420674</v>
      </c>
      <c r="L67">
        <f t="shared" si="5"/>
        <v>2420674000000</v>
      </c>
      <c r="M67" s="8">
        <v>40543</v>
      </c>
      <c r="N67">
        <v>15230.2</v>
      </c>
      <c r="O67">
        <f t="shared" si="6"/>
        <v>15230200000000</v>
      </c>
      <c r="P67" s="4">
        <f t="shared" si="7"/>
        <v>0.15893908156163411</v>
      </c>
    </row>
    <row r="68" spans="1:16" x14ac:dyDescent="0.3">
      <c r="A68" s="8">
        <v>40633</v>
      </c>
      <c r="B68" s="6">
        <v>1928.0550000000001</v>
      </c>
      <c r="C68">
        <f t="shared" si="0"/>
        <v>1928055000000</v>
      </c>
      <c r="D68" s="8"/>
      <c r="H68" s="5"/>
      <c r="J68" s="8">
        <v>40633</v>
      </c>
      <c r="K68">
        <v>2622616</v>
      </c>
      <c r="L68">
        <f t="shared" si="5"/>
        <v>2622616000000</v>
      </c>
      <c r="M68" s="8">
        <v>40633</v>
      </c>
      <c r="N68">
        <v>15238.4</v>
      </c>
      <c r="O68">
        <f t="shared" si="6"/>
        <v>15238400000000</v>
      </c>
      <c r="P68" s="4">
        <f t="shared" si="7"/>
        <v>0.17210573288534228</v>
      </c>
    </row>
    <row r="69" spans="1:16" x14ac:dyDescent="0.3">
      <c r="A69" s="8">
        <v>40724</v>
      </c>
      <c r="B69" s="6">
        <v>1972.174</v>
      </c>
      <c r="C69">
        <f t="shared" si="0"/>
        <v>1972174000000</v>
      </c>
      <c r="D69" s="8"/>
      <c r="H69" s="5"/>
      <c r="J69" s="8">
        <v>40724</v>
      </c>
      <c r="K69">
        <v>2865408</v>
      </c>
      <c r="L69">
        <f t="shared" si="5"/>
        <v>2865408000000</v>
      </c>
      <c r="M69" s="8">
        <v>40724</v>
      </c>
      <c r="N69">
        <v>15460.9</v>
      </c>
      <c r="O69">
        <f t="shared" si="6"/>
        <v>15460900000000</v>
      </c>
      <c r="P69" s="4">
        <f t="shared" si="7"/>
        <v>0.18533254855797529</v>
      </c>
    </row>
    <row r="70" spans="1:16" x14ac:dyDescent="0.3">
      <c r="A70" s="8">
        <v>40816</v>
      </c>
      <c r="B70" s="6">
        <v>2288.5709999999999</v>
      </c>
      <c r="C70">
        <f t="shared" si="0"/>
        <v>2288571000000</v>
      </c>
      <c r="D70" s="8"/>
      <c r="H70" s="5"/>
      <c r="J70" s="8">
        <v>40816</v>
      </c>
      <c r="K70">
        <v>2851028</v>
      </c>
      <c r="L70">
        <f t="shared" si="5"/>
        <v>2851028000000</v>
      </c>
      <c r="M70" s="8">
        <v>40816</v>
      </c>
      <c r="N70">
        <v>15587.1</v>
      </c>
      <c r="O70">
        <f t="shared" si="6"/>
        <v>15587100000000</v>
      </c>
      <c r="P70" s="4">
        <f t="shared" si="7"/>
        <v>0.18290945717933418</v>
      </c>
    </row>
    <row r="71" spans="1:16" x14ac:dyDescent="0.3">
      <c r="A71" s="8">
        <v>40907</v>
      </c>
      <c r="B71" s="6">
        <v>2735.6280000000002</v>
      </c>
      <c r="C71">
        <f t="shared" si="0"/>
        <v>2735628000000</v>
      </c>
      <c r="D71" s="8"/>
      <c r="H71" s="5"/>
      <c r="J71" s="8">
        <v>40907</v>
      </c>
      <c r="K71">
        <v>2926195</v>
      </c>
      <c r="L71">
        <f t="shared" si="5"/>
        <v>2926195000000</v>
      </c>
      <c r="M71" s="8">
        <v>40908</v>
      </c>
      <c r="N71">
        <v>15785.3</v>
      </c>
      <c r="O71">
        <f t="shared" si="6"/>
        <v>15785300000000</v>
      </c>
      <c r="P71" s="4">
        <f t="shared" si="7"/>
        <v>0.18537468404148164</v>
      </c>
    </row>
    <row r="72" spans="1:16" x14ac:dyDescent="0.3">
      <c r="A72" s="8">
        <v>40998</v>
      </c>
      <c r="B72" s="6">
        <v>2964.4270000000001</v>
      </c>
      <c r="C72">
        <f t="shared" si="0"/>
        <v>2964427000000</v>
      </c>
      <c r="D72" s="8"/>
      <c r="H72" s="5"/>
      <c r="J72" s="8">
        <v>40998</v>
      </c>
      <c r="K72">
        <v>2878200</v>
      </c>
      <c r="L72">
        <f t="shared" si="5"/>
        <v>2878200000000</v>
      </c>
      <c r="M72" s="8">
        <v>40999</v>
      </c>
      <c r="N72">
        <v>15973.9</v>
      </c>
      <c r="O72">
        <f t="shared" si="6"/>
        <v>15973900000000</v>
      </c>
      <c r="P72" s="4">
        <f t="shared" si="7"/>
        <v>0.18018142094291312</v>
      </c>
    </row>
    <row r="73" spans="1:16" x14ac:dyDescent="0.3">
      <c r="A73" s="8">
        <v>41089</v>
      </c>
      <c r="B73" s="6">
        <v>3102.2269999999999</v>
      </c>
      <c r="C73">
        <f t="shared" si="0"/>
        <v>3102227000000</v>
      </c>
      <c r="D73" s="8"/>
      <c r="H73" s="5"/>
      <c r="J73" s="8">
        <v>41089</v>
      </c>
      <c r="K73">
        <v>2863605</v>
      </c>
      <c r="L73">
        <f t="shared" si="5"/>
        <v>2863605000000</v>
      </c>
      <c r="M73" s="8">
        <v>41090</v>
      </c>
      <c r="N73">
        <v>16121.9</v>
      </c>
      <c r="O73">
        <f t="shared" si="6"/>
        <v>16121900000000</v>
      </c>
      <c r="P73" s="4">
        <f t="shared" si="7"/>
        <v>0.17762205447248774</v>
      </c>
    </row>
    <row r="74" spans="1:16" x14ac:dyDescent="0.3">
      <c r="A74" s="8">
        <v>41180</v>
      </c>
      <c r="B74" s="6">
        <v>3082.4319999999998</v>
      </c>
      <c r="C74">
        <f t="shared" si="0"/>
        <v>3082432000000</v>
      </c>
      <c r="D74" s="8"/>
      <c r="H74" s="5"/>
      <c r="J74" s="8">
        <v>41180</v>
      </c>
      <c r="K74">
        <v>2804567</v>
      </c>
      <c r="L74">
        <f t="shared" si="5"/>
        <v>2804567000000</v>
      </c>
      <c r="M74" s="8">
        <v>41182</v>
      </c>
      <c r="N74">
        <v>16227.9</v>
      </c>
      <c r="O74">
        <f t="shared" si="6"/>
        <v>16227900000000</v>
      </c>
      <c r="P74" s="4">
        <f t="shared" si="7"/>
        <v>0.17282377880070743</v>
      </c>
    </row>
    <row r="75" spans="1:16" x14ac:dyDescent="0.3">
      <c r="A75" s="8">
        <v>41274</v>
      </c>
      <c r="B75" s="6">
        <v>3018.1979999999999</v>
      </c>
      <c r="C75">
        <f t="shared" si="0"/>
        <v>3018198000000</v>
      </c>
      <c r="D75" s="8"/>
      <c r="H75" s="5"/>
      <c r="J75" s="8">
        <v>41274</v>
      </c>
      <c r="K75">
        <v>2907300</v>
      </c>
      <c r="L75">
        <f t="shared" si="5"/>
        <v>2907300000000</v>
      </c>
      <c r="M75" s="8">
        <v>41274</v>
      </c>
      <c r="N75">
        <v>16297.3</v>
      </c>
      <c r="O75">
        <f t="shared" si="6"/>
        <v>16297300000000</v>
      </c>
      <c r="P75" s="4">
        <f t="shared" si="7"/>
        <v>0.17839151270455841</v>
      </c>
    </row>
    <row r="76" spans="1:16" x14ac:dyDescent="0.3">
      <c r="A76" s="8">
        <v>41362</v>
      </c>
      <c r="B76" s="6">
        <v>2648.1260000000002</v>
      </c>
      <c r="C76">
        <f t="shared" si="0"/>
        <v>2648126000000</v>
      </c>
      <c r="D76" s="8"/>
      <c r="H76" s="5"/>
      <c r="J76" s="8">
        <v>41362</v>
      </c>
      <c r="K76">
        <v>3202256</v>
      </c>
      <c r="L76">
        <f t="shared" si="5"/>
        <v>3202256000000</v>
      </c>
      <c r="M76" s="8">
        <v>41364</v>
      </c>
      <c r="N76">
        <v>16475.400000000001</v>
      </c>
      <c r="O76">
        <f t="shared" si="6"/>
        <v>16475400000000.002</v>
      </c>
      <c r="P76" s="4">
        <f t="shared" si="7"/>
        <v>0.19436590310402174</v>
      </c>
    </row>
    <row r="77" spans="1:16" x14ac:dyDescent="0.3">
      <c r="A77" s="8">
        <v>41453</v>
      </c>
      <c r="B77" s="6">
        <v>2430.4229999999998</v>
      </c>
      <c r="C77">
        <f t="shared" si="0"/>
        <v>2430423000000</v>
      </c>
      <c r="D77" s="8"/>
      <c r="H77" s="5"/>
      <c r="J77" s="8">
        <v>41453</v>
      </c>
      <c r="K77">
        <v>3478672</v>
      </c>
      <c r="L77">
        <f t="shared" si="5"/>
        <v>3478672000000</v>
      </c>
      <c r="M77" s="8">
        <v>41455</v>
      </c>
      <c r="N77">
        <v>16541.400000000001</v>
      </c>
      <c r="O77">
        <f t="shared" si="6"/>
        <v>16541400000000.002</v>
      </c>
      <c r="P77" s="4">
        <f t="shared" si="7"/>
        <v>0.21030094187916376</v>
      </c>
    </row>
    <row r="78" spans="1:16" x14ac:dyDescent="0.3">
      <c r="A78" s="8">
        <v>41547</v>
      </c>
      <c r="B78" s="6">
        <v>2338.0439999999999</v>
      </c>
      <c r="C78">
        <f t="shared" si="0"/>
        <v>2338044000000</v>
      </c>
      <c r="D78" s="8"/>
      <c r="H78" s="5"/>
      <c r="J78" s="8">
        <v>41547</v>
      </c>
      <c r="K78">
        <v>3734018</v>
      </c>
      <c r="L78">
        <f t="shared" si="5"/>
        <v>3734018000000</v>
      </c>
      <c r="M78" s="8">
        <v>41547</v>
      </c>
      <c r="N78">
        <v>16749.3</v>
      </c>
      <c r="O78">
        <f t="shared" si="6"/>
        <v>16749300000000</v>
      </c>
      <c r="P78" s="4">
        <f t="shared" si="7"/>
        <v>0.22293576447970959</v>
      </c>
    </row>
    <row r="79" spans="1:16" x14ac:dyDescent="0.3">
      <c r="A79" s="8">
        <v>41639</v>
      </c>
      <c r="B79" s="6">
        <v>2285.3989999999999</v>
      </c>
      <c r="C79">
        <f t="shared" si="0"/>
        <v>2285399000000</v>
      </c>
      <c r="D79" s="8"/>
      <c r="H79" s="5"/>
      <c r="J79" s="8">
        <v>41639</v>
      </c>
      <c r="K79">
        <v>4032575</v>
      </c>
      <c r="L79">
        <f t="shared" si="5"/>
        <v>4032575000000</v>
      </c>
      <c r="M79" s="8">
        <v>41639</v>
      </c>
      <c r="N79">
        <v>16999.900000000001</v>
      </c>
      <c r="O79">
        <f t="shared" si="6"/>
        <v>16999900000000.002</v>
      </c>
      <c r="P79" s="4">
        <f t="shared" si="7"/>
        <v>0.23721168948052632</v>
      </c>
    </row>
    <row r="80" spans="1:16" x14ac:dyDescent="0.3">
      <c r="A80" s="8">
        <v>41729</v>
      </c>
      <c r="B80" s="6">
        <v>2152.1030000000001</v>
      </c>
      <c r="C80">
        <f t="shared" si="0"/>
        <v>2152103000000</v>
      </c>
      <c r="D80" s="8"/>
      <c r="H80" s="5"/>
      <c r="J80" s="8">
        <v>41729</v>
      </c>
      <c r="K80">
        <v>4226971</v>
      </c>
      <c r="L80">
        <f t="shared" si="5"/>
        <v>4226971000000</v>
      </c>
      <c r="M80" s="8">
        <v>41729</v>
      </c>
      <c r="N80">
        <v>17025.2</v>
      </c>
      <c r="O80">
        <f t="shared" si="6"/>
        <v>17025200000000</v>
      </c>
      <c r="P80" s="4">
        <f t="shared" si="7"/>
        <v>0.24827731832812536</v>
      </c>
    </row>
    <row r="81" spans="1:16" x14ac:dyDescent="0.3">
      <c r="A81" s="8">
        <v>41820</v>
      </c>
      <c r="B81" s="6">
        <v>2088.0990000000002</v>
      </c>
      <c r="C81">
        <f t="shared" si="0"/>
        <v>2088099000000.0002</v>
      </c>
      <c r="D81" s="8"/>
      <c r="H81" s="5"/>
      <c r="J81" s="8">
        <v>41820</v>
      </c>
      <c r="K81">
        <v>4368348</v>
      </c>
      <c r="L81">
        <f t="shared" si="5"/>
        <v>4368348000000</v>
      </c>
      <c r="M81" s="8">
        <v>41820</v>
      </c>
      <c r="N81">
        <v>17285.599999999999</v>
      </c>
      <c r="O81">
        <f t="shared" si="6"/>
        <v>17285599999999.998</v>
      </c>
      <c r="P81" s="4">
        <f t="shared" si="7"/>
        <v>0.25271601795714355</v>
      </c>
    </row>
    <row r="82" spans="1:16" x14ac:dyDescent="0.3">
      <c r="A82" s="8">
        <v>41912</v>
      </c>
      <c r="B82" s="6">
        <v>2038.2349999999999</v>
      </c>
      <c r="C82">
        <f t="shared" si="0"/>
        <v>2038235000000</v>
      </c>
      <c r="D82" s="8"/>
      <c r="J82" s="8">
        <v>41912</v>
      </c>
      <c r="K82">
        <v>4459050</v>
      </c>
      <c r="L82">
        <f t="shared" si="5"/>
        <v>4459050000000</v>
      </c>
      <c r="M82" s="8">
        <v>41912</v>
      </c>
      <c r="N82">
        <v>17569.400000000001</v>
      </c>
      <c r="O82">
        <f t="shared" si="6"/>
        <v>17569400000000.002</v>
      </c>
      <c r="P82" s="4">
        <f t="shared" si="7"/>
        <v>0.25379637323983739</v>
      </c>
    </row>
    <row r="83" spans="1:16" x14ac:dyDescent="0.3">
      <c r="A83" s="8">
        <v>42004</v>
      </c>
      <c r="B83">
        <v>2150.2469999999998</v>
      </c>
      <c r="C83">
        <f t="shared" si="0"/>
        <v>2150246999999.9998</v>
      </c>
      <c r="D83" s="8"/>
      <c r="J83" s="8">
        <v>42004</v>
      </c>
      <c r="K83">
        <v>4497660</v>
      </c>
      <c r="L83">
        <f t="shared" si="5"/>
        <v>4497660000000</v>
      </c>
      <c r="M83" s="8">
        <v>42004</v>
      </c>
      <c r="N83">
        <v>17692.2</v>
      </c>
      <c r="O83">
        <f t="shared" ref="O83" si="8">N83*1000000000</f>
        <v>17692200000000</v>
      </c>
      <c r="P83" s="4">
        <f t="shared" ref="P83" si="9">L83/O83</f>
        <v>0.25421711262590296</v>
      </c>
    </row>
    <row r="84" spans="1:16" x14ac:dyDescent="0.3">
      <c r="A84" s="8">
        <v>42094</v>
      </c>
      <c r="B84">
        <v>2250.8009999999999</v>
      </c>
      <c r="C84">
        <f t="shared" si="0"/>
        <v>2250801000000</v>
      </c>
      <c r="D84" s="8"/>
      <c r="J84" s="8">
        <v>42094</v>
      </c>
      <c r="K84">
        <v>4480603</v>
      </c>
      <c r="L84">
        <f t="shared" si="5"/>
        <v>4480603000000</v>
      </c>
      <c r="M84" s="8">
        <v>42094</v>
      </c>
      <c r="N84">
        <v>17783.599999999999</v>
      </c>
      <c r="O84">
        <f t="shared" si="6"/>
        <v>17783600000000</v>
      </c>
      <c r="P84" s="4">
        <f t="shared" si="7"/>
        <v>0.25195140466497223</v>
      </c>
    </row>
    <row r="85" spans="1:16" x14ac:dyDescent="0.3">
      <c r="A85" s="8">
        <v>42185</v>
      </c>
      <c r="B85">
        <v>2539.5439999999999</v>
      </c>
      <c r="C85">
        <f t="shared" ref="C85:C92" si="10">B85*$C$15</f>
        <v>2539544000000</v>
      </c>
      <c r="D85" s="8"/>
      <c r="J85" s="8">
        <v>42185</v>
      </c>
      <c r="K85">
        <v>4495055</v>
      </c>
      <c r="L85">
        <f t="shared" ref="L85:L92" si="11">K85*1000000</f>
        <v>4495055000000</v>
      </c>
      <c r="M85" s="8">
        <v>42185</v>
      </c>
      <c r="N85">
        <v>17998.3</v>
      </c>
      <c r="O85">
        <f t="shared" ref="O85:O92" si="12">N85*1000000000</f>
        <v>17998300000000</v>
      </c>
      <c r="P85" s="4">
        <f t="shared" si="7"/>
        <v>0.24974886517059944</v>
      </c>
    </row>
    <row r="86" spans="1:16" x14ac:dyDescent="0.3">
      <c r="A86" s="8">
        <v>42277</v>
      </c>
      <c r="B86">
        <v>2620.6309999999999</v>
      </c>
      <c r="C86">
        <f t="shared" si="10"/>
        <v>2620631000000</v>
      </c>
      <c r="D86" s="8"/>
      <c r="J86" s="8">
        <v>42277</v>
      </c>
      <c r="K86">
        <v>4484111</v>
      </c>
      <c r="L86">
        <f t="shared" si="11"/>
        <v>4484111000000</v>
      </c>
      <c r="M86" s="8">
        <v>42277</v>
      </c>
      <c r="N86">
        <v>18141.900000000001</v>
      </c>
      <c r="O86">
        <f t="shared" si="12"/>
        <v>18141900000000</v>
      </c>
      <c r="P86" s="4">
        <f t="shared" ref="P86:P92" si="13">L86/O86</f>
        <v>0.247168764021409</v>
      </c>
    </row>
    <row r="87" spans="1:16" x14ac:dyDescent="0.3">
      <c r="A87" s="8">
        <v>42369</v>
      </c>
      <c r="B87">
        <v>2767.8150000000001</v>
      </c>
      <c r="C87">
        <f t="shared" si="10"/>
        <v>2767815000000</v>
      </c>
      <c r="D87" s="8"/>
      <c r="J87" s="8">
        <v>42369</v>
      </c>
      <c r="K87">
        <v>4486587</v>
      </c>
      <c r="L87">
        <f t="shared" si="11"/>
        <v>4486587000000</v>
      </c>
      <c r="M87" s="8">
        <v>42369</v>
      </c>
      <c r="N87">
        <v>18222.8</v>
      </c>
      <c r="O87">
        <f t="shared" si="12"/>
        <v>18222800000000</v>
      </c>
      <c r="P87" s="4">
        <f t="shared" si="13"/>
        <v>0.24620733366990802</v>
      </c>
    </row>
    <row r="88" spans="1:16" x14ac:dyDescent="0.3">
      <c r="A88" s="8">
        <v>42460</v>
      </c>
      <c r="B88">
        <v>2897.6959999999999</v>
      </c>
      <c r="C88">
        <f t="shared" si="10"/>
        <v>2897696000000</v>
      </c>
      <c r="D88" s="8"/>
      <c r="J88" s="8">
        <v>42460</v>
      </c>
      <c r="K88">
        <v>4482840</v>
      </c>
      <c r="L88">
        <f t="shared" si="11"/>
        <v>4482840000000</v>
      </c>
      <c r="M88" s="8">
        <v>42460</v>
      </c>
      <c r="N88">
        <v>18281.599999999999</v>
      </c>
      <c r="O88">
        <f t="shared" si="12"/>
        <v>18281600000000</v>
      </c>
      <c r="P88" s="4">
        <f t="shared" si="13"/>
        <v>0.2452104848590933</v>
      </c>
    </row>
    <row r="89" spans="1:16" x14ac:dyDescent="0.3">
      <c r="A89" s="8">
        <v>42551</v>
      </c>
      <c r="B89">
        <v>3131.0949999999998</v>
      </c>
      <c r="C89">
        <f t="shared" si="10"/>
        <v>3131095000000</v>
      </c>
      <c r="D89" s="8"/>
      <c r="J89" s="8">
        <v>42551</v>
      </c>
      <c r="K89">
        <v>4466482</v>
      </c>
      <c r="L89">
        <f t="shared" si="11"/>
        <v>4466482000000</v>
      </c>
      <c r="M89" s="8">
        <v>42551</v>
      </c>
      <c r="N89">
        <v>18450.099999999999</v>
      </c>
      <c r="O89">
        <f t="shared" si="12"/>
        <v>18450100000000</v>
      </c>
      <c r="P89" s="4">
        <f t="shared" si="13"/>
        <v>0.2420844331467038</v>
      </c>
    </row>
    <row r="90" spans="1:16" x14ac:dyDescent="0.3">
      <c r="A90" s="8">
        <v>42643</v>
      </c>
      <c r="B90">
        <v>3438.145</v>
      </c>
      <c r="C90">
        <f t="shared" si="10"/>
        <v>3438145000000</v>
      </c>
      <c r="D90" s="8"/>
      <c r="J90" s="8">
        <v>42643</v>
      </c>
      <c r="K90">
        <v>4452002</v>
      </c>
      <c r="L90">
        <f t="shared" si="11"/>
        <v>4452002000000</v>
      </c>
      <c r="M90" s="8">
        <v>42643</v>
      </c>
      <c r="N90">
        <v>18675.3</v>
      </c>
      <c r="O90">
        <f t="shared" si="12"/>
        <v>18675300000000</v>
      </c>
      <c r="P90" s="4">
        <f t="shared" si="13"/>
        <v>0.23838985183638281</v>
      </c>
    </row>
    <row r="91" spans="1:16" x14ac:dyDescent="0.3">
      <c r="A91" s="8">
        <v>42734</v>
      </c>
      <c r="B91">
        <v>3662.9009999999998</v>
      </c>
      <c r="C91">
        <f t="shared" si="10"/>
        <v>3662901000000</v>
      </c>
      <c r="D91" s="8"/>
      <c r="J91" s="8">
        <v>42734</v>
      </c>
      <c r="K91">
        <v>4451451</v>
      </c>
      <c r="L91">
        <f t="shared" si="11"/>
        <v>4451451000000</v>
      </c>
      <c r="M91" s="8">
        <v>42735</v>
      </c>
      <c r="N91">
        <v>18869.400000000001</v>
      </c>
      <c r="O91">
        <f t="shared" si="12"/>
        <v>18869400000000</v>
      </c>
      <c r="P91" s="4">
        <f t="shared" si="13"/>
        <v>0.23590845495882223</v>
      </c>
    </row>
    <row r="92" spans="1:16" x14ac:dyDescent="0.3">
      <c r="A92" s="8">
        <v>42825</v>
      </c>
      <c r="B92">
        <v>4100.7299999999996</v>
      </c>
      <c r="C92">
        <f t="shared" si="10"/>
        <v>4100729999999.9995</v>
      </c>
      <c r="D92" s="8"/>
      <c r="J92" s="8">
        <v>42825</v>
      </c>
      <c r="K92">
        <v>4469618</v>
      </c>
      <c r="L92">
        <f t="shared" si="11"/>
        <v>4469618000000</v>
      </c>
      <c r="M92" s="8">
        <v>42825</v>
      </c>
      <c r="N92">
        <v>19027.599999999999</v>
      </c>
      <c r="O92">
        <f t="shared" si="12"/>
        <v>19027600000000</v>
      </c>
      <c r="P92" s="4">
        <f t="shared" si="13"/>
        <v>0.23490182681998781</v>
      </c>
    </row>
    <row r="93" spans="1:16" x14ac:dyDescent="0.3">
      <c r="D93" s="8"/>
    </row>
    <row r="94" spans="1:16" x14ac:dyDescent="0.3">
      <c r="D94" s="8"/>
    </row>
    <row r="95" spans="1:16" x14ac:dyDescent="0.3">
      <c r="D95" s="8"/>
    </row>
    <row r="96" spans="1:16" x14ac:dyDescent="0.3">
      <c r="D96" s="8"/>
    </row>
    <row r="97" spans="4:4" x14ac:dyDescent="0.3">
      <c r="D9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BCE</vt:lpstr>
      <vt:lpstr>Balance BCE</vt:lpstr>
      <vt:lpstr>LTRO</vt:lpstr>
      <vt:lpstr>tasas</vt:lpstr>
      <vt:lpstr>CB-ABS PP</vt:lpstr>
      <vt:lpstr>Hoja1</vt:lpstr>
      <vt:lpstr>Hoja1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2014-04-09T16:59:05Z</dcterms:created>
  <dcterms:modified xsi:type="dcterms:W3CDTF">2017-06-28T15:19:31Z</dcterms:modified>
</cp:coreProperties>
</file>