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32" windowWidth="15480" windowHeight="11100" activeTab="7"/>
  </bookViews>
  <sheets>
    <sheet name="Inflación" sheetId="4" r:id="rId1"/>
    <sheet name="IPC NSA" sheetId="1" r:id="rId2"/>
    <sheet name="IPC SA" sheetId="3" r:id="rId3"/>
    <sheet name="Para lectura" sheetId="5" r:id="rId4"/>
    <sheet name="Proyecciones" sheetId="6" r:id="rId5"/>
    <sheet name="Hoja1" sheetId="7" r:id="rId6"/>
    <sheet name="Futuros Gasolina" sheetId="10" r:id="rId7"/>
    <sheet name="Hoja2" sheetId="9" r:id="rId8"/>
  </sheets>
  <externalReferences>
    <externalReference r:id="rId9"/>
  </externalReferences>
  <calcPr calcId="145621" iterate="1"/>
</workbook>
</file>

<file path=xl/calcChain.xml><?xml version="1.0" encoding="utf-8"?>
<calcChain xmlns="http://schemas.openxmlformats.org/spreadsheetml/2006/main">
  <c r="A21" i="4" l="1"/>
  <c r="AC21" i="4"/>
  <c r="A22" i="4"/>
  <c r="AC22" i="4"/>
  <c r="A23" i="4"/>
  <c r="AC23" i="4"/>
  <c r="A24" i="4"/>
  <c r="AC24" i="4"/>
  <c r="A25" i="4"/>
  <c r="AC25" i="4"/>
  <c r="A26" i="4"/>
  <c r="AC26" i="4"/>
  <c r="A27" i="4"/>
  <c r="AC27" i="4"/>
  <c r="A28" i="4"/>
  <c r="AC28" i="4"/>
  <c r="A29" i="4"/>
  <c r="AC29" i="4"/>
  <c r="A30" i="4"/>
  <c r="AC30" i="4"/>
  <c r="A31" i="4"/>
  <c r="AC31" i="4"/>
  <c r="A32" i="4"/>
  <c r="O32" i="4"/>
  <c r="AC32" i="4"/>
  <c r="A33" i="4"/>
  <c r="O33" i="4"/>
  <c r="AC33" i="4"/>
  <c r="A34" i="4"/>
  <c r="O34" i="4"/>
  <c r="AC34" i="4"/>
  <c r="A35" i="4"/>
  <c r="O35" i="4"/>
  <c r="AC35" i="4"/>
  <c r="A36" i="4"/>
  <c r="O36" i="4"/>
  <c r="AC36" i="4"/>
  <c r="A37" i="4"/>
  <c r="O37" i="4"/>
  <c r="AC37" i="4"/>
  <c r="A38" i="4"/>
  <c r="O38" i="4"/>
  <c r="AC38" i="4"/>
  <c r="A39" i="4"/>
  <c r="O39" i="4"/>
  <c r="AC39" i="4"/>
  <c r="A40" i="4"/>
  <c r="O40" i="4"/>
  <c r="AC40" i="4"/>
  <c r="A41" i="4"/>
  <c r="O41" i="4"/>
  <c r="AC41" i="4"/>
  <c r="A42" i="4"/>
  <c r="O42" i="4"/>
  <c r="AC42" i="4"/>
  <c r="A43" i="4"/>
  <c r="O43" i="4"/>
  <c r="AC43" i="4"/>
  <c r="A44" i="4"/>
  <c r="O44" i="4"/>
  <c r="AC44" i="4"/>
  <c r="A45" i="4"/>
  <c r="O45" i="4"/>
  <c r="AC45" i="4"/>
  <c r="A46" i="4"/>
  <c r="O46" i="4"/>
  <c r="AC46" i="4"/>
  <c r="A47" i="4"/>
  <c r="O47" i="4"/>
  <c r="AC47" i="4"/>
  <c r="A48" i="4"/>
  <c r="O48" i="4"/>
  <c r="AC48" i="4"/>
  <c r="A49" i="4"/>
  <c r="O49" i="4"/>
  <c r="AC49" i="4"/>
  <c r="A50" i="4"/>
  <c r="O50" i="4"/>
  <c r="AC50" i="4"/>
  <c r="A51" i="4"/>
  <c r="O51" i="4"/>
  <c r="AC51" i="4"/>
  <c r="A52" i="4"/>
  <c r="O52" i="4"/>
  <c r="AC52" i="4"/>
  <c r="A53" i="4"/>
  <c r="O53" i="4"/>
  <c r="AC53" i="4"/>
  <c r="A54" i="4"/>
  <c r="O54" i="4"/>
  <c r="AC54" i="4"/>
  <c r="A55" i="4"/>
  <c r="O55" i="4"/>
  <c r="AC55" i="4"/>
  <c r="A56" i="4"/>
  <c r="O56" i="4"/>
  <c r="AC56" i="4"/>
  <c r="A57" i="4"/>
  <c r="O57" i="4"/>
  <c r="AC57" i="4"/>
  <c r="A58" i="4"/>
  <c r="O58" i="4"/>
  <c r="AC58" i="4"/>
  <c r="A59" i="4"/>
  <c r="O59" i="4"/>
  <c r="AC59" i="4"/>
  <c r="A60" i="4"/>
  <c r="O60" i="4"/>
  <c r="AC60" i="4"/>
  <c r="A61" i="4"/>
  <c r="O61" i="4"/>
  <c r="AC61" i="4"/>
  <c r="A62" i="4"/>
  <c r="O62" i="4"/>
  <c r="AC62" i="4"/>
  <c r="A63" i="4"/>
  <c r="O63" i="4"/>
  <c r="AC63" i="4"/>
  <c r="A64" i="4"/>
  <c r="O64" i="4"/>
  <c r="AC64" i="4"/>
  <c r="A65" i="4"/>
  <c r="O65" i="4"/>
  <c r="AC65" i="4"/>
  <c r="A66" i="4"/>
  <c r="O66" i="4"/>
  <c r="AC66" i="4"/>
  <c r="A67" i="4"/>
  <c r="O67" i="4"/>
  <c r="AC67" i="4"/>
  <c r="A68" i="4"/>
  <c r="O68" i="4"/>
  <c r="AC68" i="4"/>
  <c r="A69" i="4"/>
  <c r="O69" i="4"/>
  <c r="AC69" i="4"/>
  <c r="A70" i="4"/>
  <c r="O70" i="4"/>
  <c r="AC70" i="4"/>
  <c r="A71" i="4"/>
  <c r="O71" i="4"/>
  <c r="AC71" i="4"/>
  <c r="A72" i="4"/>
  <c r="O72" i="4"/>
  <c r="AC72" i="4"/>
  <c r="A73" i="4"/>
  <c r="O73" i="4"/>
  <c r="AC73" i="4"/>
  <c r="A74" i="4"/>
  <c r="O74" i="4"/>
  <c r="AC74" i="4"/>
  <c r="A75" i="4"/>
  <c r="O75" i="4"/>
  <c r="AC75" i="4"/>
  <c r="A76" i="4"/>
  <c r="O76" i="4"/>
  <c r="AC76" i="4"/>
  <c r="A77" i="4"/>
  <c r="O77" i="4"/>
  <c r="AC77" i="4"/>
  <c r="A78" i="4"/>
  <c r="O78" i="4"/>
  <c r="AC78" i="4"/>
  <c r="A79" i="4"/>
  <c r="O79" i="4"/>
  <c r="AC79" i="4"/>
  <c r="A80" i="4"/>
  <c r="O80" i="4"/>
  <c r="AC80" i="4"/>
  <c r="A81" i="4"/>
  <c r="O81" i="4"/>
  <c r="AC81" i="4"/>
  <c r="A82" i="4"/>
  <c r="O82" i="4"/>
  <c r="AC82" i="4"/>
  <c r="A83" i="4"/>
  <c r="O83" i="4"/>
  <c r="AC83" i="4"/>
  <c r="A84" i="4"/>
  <c r="O84" i="4"/>
  <c r="AC84" i="4"/>
  <c r="A85" i="4"/>
  <c r="O85" i="4"/>
  <c r="A86" i="4"/>
  <c r="O86" i="4"/>
  <c r="A87" i="4"/>
  <c r="O87" i="4"/>
  <c r="A88" i="4"/>
  <c r="O88" i="4"/>
  <c r="A89" i="4"/>
  <c r="O89" i="4"/>
  <c r="A90" i="4"/>
  <c r="O90" i="4"/>
  <c r="A91" i="4"/>
  <c r="O91" i="4"/>
  <c r="A92" i="4"/>
  <c r="O92" i="4"/>
  <c r="A93" i="4"/>
  <c r="O93" i="4"/>
  <c r="A94" i="4"/>
  <c r="O94" i="4"/>
  <c r="A95" i="4"/>
  <c r="O95" i="4"/>
  <c r="A96" i="4"/>
  <c r="O96" i="4"/>
  <c r="A97" i="4"/>
  <c r="O97" i="4"/>
  <c r="A98" i="4"/>
  <c r="O98" i="4"/>
  <c r="A99" i="4"/>
  <c r="O99" i="4"/>
  <c r="A100" i="4"/>
  <c r="O100" i="4"/>
  <c r="A101" i="4"/>
  <c r="O101" i="4"/>
  <c r="A102" i="4"/>
  <c r="O102" i="4"/>
  <c r="A103" i="4"/>
  <c r="O103" i="4"/>
  <c r="A104" i="4"/>
  <c r="O104" i="4"/>
  <c r="A105" i="4"/>
  <c r="O105" i="4"/>
  <c r="A106" i="4"/>
  <c r="O106" i="4"/>
  <c r="A107" i="4"/>
  <c r="O107" i="4"/>
  <c r="A108" i="4"/>
  <c r="O108" i="4"/>
  <c r="A109" i="4"/>
  <c r="O109" i="4"/>
  <c r="A110" i="4"/>
  <c r="O110" i="4"/>
  <c r="A111" i="4"/>
  <c r="O111" i="4"/>
  <c r="A112" i="4"/>
  <c r="O112" i="4"/>
  <c r="A113" i="4"/>
  <c r="O113" i="4"/>
  <c r="A114" i="4"/>
  <c r="O114" i="4"/>
  <c r="A115" i="4"/>
  <c r="O115" i="4"/>
  <c r="A116" i="4"/>
  <c r="O116" i="4"/>
  <c r="A117" i="4"/>
  <c r="O117" i="4"/>
  <c r="A118" i="4"/>
  <c r="O118" i="4"/>
  <c r="A119" i="4"/>
  <c r="O119" i="4"/>
  <c r="A120" i="4"/>
  <c r="O120" i="4"/>
  <c r="A121" i="4"/>
  <c r="O121" i="4"/>
  <c r="A122" i="4"/>
  <c r="O122" i="4"/>
  <c r="A123" i="4"/>
  <c r="O123" i="4"/>
  <c r="A124" i="4"/>
  <c r="O124" i="4"/>
  <c r="A125" i="4"/>
  <c r="O125" i="4"/>
  <c r="A126" i="4"/>
  <c r="O126" i="4"/>
  <c r="A127" i="4"/>
  <c r="O127" i="4"/>
  <c r="A128" i="4"/>
  <c r="O128" i="4"/>
  <c r="A129" i="4"/>
  <c r="O129" i="4"/>
  <c r="A130" i="4"/>
  <c r="O130" i="4"/>
  <c r="A131" i="4"/>
  <c r="O131" i="4"/>
  <c r="A132" i="4"/>
  <c r="O132" i="4"/>
  <c r="A133" i="4"/>
  <c r="O133" i="4"/>
  <c r="A134" i="4"/>
  <c r="O134" i="4"/>
  <c r="A135" i="4"/>
  <c r="O135" i="4"/>
  <c r="A136" i="4"/>
  <c r="O136" i="4"/>
  <c r="A137" i="4"/>
  <c r="O137" i="4"/>
  <c r="A138" i="4"/>
  <c r="O138" i="4"/>
  <c r="A139" i="4"/>
  <c r="O139" i="4"/>
  <c r="A140" i="4"/>
  <c r="O140" i="4"/>
  <c r="A141" i="4"/>
  <c r="O141" i="4"/>
  <c r="A142" i="4"/>
  <c r="O142" i="4"/>
  <c r="A143" i="4"/>
  <c r="O143" i="4"/>
  <c r="A144" i="4"/>
  <c r="O144" i="4"/>
  <c r="A145" i="4"/>
  <c r="O145" i="4"/>
  <c r="A146" i="4"/>
  <c r="O146" i="4"/>
  <c r="A147" i="4"/>
  <c r="O147" i="4"/>
  <c r="A148" i="4"/>
  <c r="O148" i="4"/>
  <c r="A149" i="4"/>
  <c r="O149" i="4"/>
  <c r="A150" i="4"/>
  <c r="O150" i="4"/>
  <c r="A151" i="4"/>
  <c r="O151" i="4"/>
  <c r="A152" i="4"/>
  <c r="O152" i="4"/>
  <c r="A153" i="4"/>
  <c r="O153" i="4"/>
  <c r="A154" i="4"/>
  <c r="O154" i="4"/>
  <c r="A155" i="4"/>
  <c r="O155" i="4"/>
  <c r="A156" i="4"/>
  <c r="O156" i="4"/>
  <c r="A157" i="4"/>
  <c r="O157" i="4"/>
  <c r="A158" i="4"/>
  <c r="O158" i="4"/>
  <c r="A159" i="4"/>
  <c r="O159" i="4"/>
  <c r="A160" i="4"/>
  <c r="O160" i="4"/>
  <c r="A161" i="4"/>
  <c r="O161" i="4"/>
  <c r="A162" i="4"/>
  <c r="O162" i="4"/>
  <c r="A163" i="4"/>
  <c r="O163" i="4"/>
  <c r="A164" i="4"/>
  <c r="O164" i="4"/>
  <c r="A165" i="4"/>
  <c r="O165" i="4"/>
  <c r="A166" i="4"/>
  <c r="O166" i="4"/>
  <c r="A167" i="4"/>
  <c r="O167" i="4"/>
  <c r="A168" i="4"/>
  <c r="O168" i="4"/>
  <c r="A169" i="4"/>
  <c r="O169" i="4"/>
  <c r="A170" i="4"/>
  <c r="O170" i="4"/>
  <c r="A171" i="4"/>
  <c r="O171" i="4"/>
  <c r="A172" i="4"/>
  <c r="O172" i="4"/>
  <c r="A173" i="4"/>
  <c r="O173" i="4"/>
  <c r="A174" i="4"/>
  <c r="O174" i="4"/>
  <c r="A175" i="4"/>
  <c r="O175" i="4"/>
  <c r="A176" i="4"/>
  <c r="O176" i="4"/>
  <c r="A177" i="4"/>
  <c r="O177" i="4"/>
  <c r="A178" i="4"/>
  <c r="O178" i="4"/>
  <c r="A179" i="4"/>
  <c r="O179" i="4"/>
  <c r="A180" i="4"/>
  <c r="O180" i="4"/>
  <c r="A181" i="4"/>
  <c r="O181" i="4"/>
  <c r="A182" i="4"/>
  <c r="O182" i="4"/>
  <c r="A183" i="4"/>
  <c r="O183" i="4"/>
  <c r="A184" i="4"/>
  <c r="O184" i="4"/>
  <c r="A185" i="4"/>
  <c r="O185" i="4"/>
  <c r="A186" i="4"/>
  <c r="O186" i="4"/>
  <c r="A187" i="4"/>
  <c r="O187" i="4"/>
  <c r="A188" i="4"/>
  <c r="O188" i="4"/>
  <c r="A189" i="4"/>
  <c r="O189" i="4"/>
  <c r="A190" i="4"/>
  <c r="O190" i="4"/>
  <c r="A191" i="4"/>
  <c r="O191" i="4"/>
  <c r="A192" i="4"/>
  <c r="O192" i="4"/>
  <c r="A193" i="4"/>
  <c r="O193" i="4"/>
  <c r="A194" i="4"/>
  <c r="O194" i="4"/>
  <c r="A195" i="4"/>
  <c r="O195" i="4"/>
  <c r="A196" i="4"/>
  <c r="O196" i="4"/>
  <c r="A197" i="4"/>
  <c r="O197" i="4"/>
  <c r="A198" i="4"/>
  <c r="O198" i="4"/>
  <c r="A199" i="4"/>
  <c r="O199" i="4"/>
  <c r="A200" i="4"/>
  <c r="O200" i="4"/>
  <c r="A201" i="4"/>
  <c r="O201" i="4"/>
  <c r="A202" i="4"/>
  <c r="O202" i="4"/>
  <c r="A203" i="4"/>
  <c r="O203" i="4"/>
  <c r="A204" i="4"/>
  <c r="O204" i="4"/>
  <c r="A205" i="4"/>
  <c r="O205" i="4"/>
  <c r="A206" i="4"/>
  <c r="O206" i="4"/>
  <c r="A207" i="4"/>
  <c r="O207" i="4"/>
  <c r="A208" i="4"/>
  <c r="O208" i="4"/>
  <c r="A209" i="4"/>
  <c r="O209" i="4"/>
  <c r="A210" i="4"/>
  <c r="O210" i="4"/>
  <c r="A211" i="4"/>
  <c r="O211" i="4"/>
  <c r="A212" i="4"/>
  <c r="AD20" i="4"/>
  <c r="AH20" i="4"/>
  <c r="A6" i="7"/>
  <c r="D6" i="7"/>
  <c r="M6" i="7"/>
  <c r="C4" i="6"/>
  <c r="M20" i="4"/>
  <c r="AL20" i="4"/>
  <c r="AW21" i="4"/>
  <c r="AT21" i="4"/>
  <c r="B20" i="4"/>
  <c r="AZ21" i="4"/>
  <c r="E20" i="4"/>
  <c r="J20" i="4"/>
  <c r="AQ21" i="4"/>
  <c r="AN20" i="4"/>
  <c r="J5" i="5"/>
  <c r="G7" i="5"/>
  <c r="L17" i="5"/>
  <c r="F8" i="5"/>
  <c r="J18" i="5"/>
  <c r="L6" i="5"/>
  <c r="I17" i="5"/>
  <c r="F5" i="5"/>
  <c r="F19" i="5"/>
  <c r="J28" i="5"/>
  <c r="G5" i="5"/>
  <c r="L15" i="5"/>
  <c r="F6" i="5"/>
  <c r="J16" i="5"/>
  <c r="H28" i="5"/>
  <c r="I15" i="5"/>
  <c r="G26" i="5"/>
  <c r="J15" i="5"/>
  <c r="J13" i="5"/>
  <c r="L5" i="5"/>
  <c r="I16" i="5"/>
  <c r="J6" i="5"/>
  <c r="H17" i="5"/>
  <c r="I5" i="5"/>
  <c r="G16" i="5"/>
  <c r="L26" i="5"/>
  <c r="F17" i="5"/>
  <c r="F23" i="5"/>
  <c r="I6" i="5"/>
  <c r="G17" i="5"/>
  <c r="H7" i="5"/>
  <c r="F18" i="5"/>
  <c r="G6" i="5"/>
  <c r="L16" i="5"/>
  <c r="J7" i="5"/>
  <c r="I20" i="5"/>
  <c r="F13" i="5"/>
  <c r="H19" i="5"/>
  <c r="H20" i="5"/>
  <c r="H9" i="5"/>
  <c r="F7" i="5"/>
  <c r="L19" i="5"/>
  <c r="L8" i="5"/>
  <c r="J17" i="5"/>
  <c r="L9" i="5"/>
  <c r="H21" i="5"/>
  <c r="G20" i="5"/>
  <c r="H8" i="5"/>
  <c r="L7" i="5"/>
  <c r="G18" i="5"/>
  <c r="I8" i="5"/>
  <c r="L18" i="5"/>
  <c r="G9" i="5"/>
  <c r="I19" i="5"/>
  <c r="H24" i="5"/>
  <c r="I12" i="5"/>
  <c r="I24" i="5"/>
  <c r="H13" i="5"/>
  <c r="F24" i="5"/>
  <c r="G12" i="5"/>
  <c r="L22" i="5"/>
  <c r="F11" i="5"/>
  <c r="G23" i="5"/>
  <c r="J19" i="5"/>
  <c r="I10" i="5"/>
  <c r="G21" i="5"/>
  <c r="H11" i="5"/>
  <c r="F22" i="5"/>
  <c r="G10" i="5"/>
  <c r="L20" i="5"/>
  <c r="F9" i="5"/>
  <c r="F25" i="5"/>
  <c r="F21" i="5"/>
  <c r="G11" i="5"/>
  <c r="L21" i="5"/>
  <c r="F12" i="5"/>
  <c r="J22" i="5"/>
  <c r="L10" i="5"/>
  <c r="I21" i="5"/>
  <c r="J9" i="5"/>
  <c r="H26" i="5"/>
  <c r="H22" i="5"/>
  <c r="L11" i="5"/>
  <c r="I22" i="5"/>
  <c r="J12" i="5"/>
  <c r="H23" i="5"/>
  <c r="I11" i="5"/>
  <c r="G22" i="5"/>
  <c r="I9" i="5"/>
  <c r="I18" i="5"/>
  <c r="I7" i="5"/>
  <c r="F15" i="5"/>
  <c r="F20" i="5"/>
  <c r="J21" i="5"/>
  <c r="F10" i="5"/>
  <c r="H18" i="5"/>
  <c r="L28" i="5"/>
  <c r="G15" i="5"/>
  <c r="H5" i="5"/>
  <c r="F16" i="5"/>
  <c r="J26" i="5"/>
  <c r="L14" i="5"/>
  <c r="I25" i="5"/>
  <c r="H14" i="5"/>
  <c r="H10" i="5"/>
  <c r="J25" i="5"/>
  <c r="G13" i="5"/>
  <c r="G25" i="5"/>
  <c r="F14" i="5"/>
  <c r="J24" i="5"/>
  <c r="L12" i="5"/>
  <c r="I23" i="5"/>
  <c r="J11" i="5"/>
  <c r="I26" i="5"/>
  <c r="F28" i="5"/>
  <c r="L13" i="5"/>
  <c r="L25" i="5"/>
  <c r="J14" i="5"/>
  <c r="H25" i="5"/>
  <c r="I13" i="5"/>
  <c r="G24" i="5"/>
  <c r="H12" i="5"/>
  <c r="I28" i="5"/>
  <c r="L23" i="5"/>
  <c r="I14" i="5"/>
  <c r="G28" i="5"/>
  <c r="H15" i="5"/>
  <c r="F26" i="5"/>
  <c r="G14" i="5"/>
  <c r="L24" i="5"/>
  <c r="J10" i="5"/>
  <c r="J23" i="5"/>
  <c r="J8" i="5"/>
  <c r="H6" i="5"/>
  <c r="G19" i="5"/>
  <c r="G8" i="5"/>
  <c r="H16" i="5"/>
  <c r="J20" i="5"/>
  <c r="AC20" i="4" l="1"/>
  <c r="A20" i="4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I7" i="6"/>
  <c r="I8" i="6"/>
  <c r="I9" i="6"/>
  <c r="I10" i="6"/>
  <c r="I11" i="6"/>
  <c r="I12" i="6"/>
  <c r="I13" i="6"/>
  <c r="I14" i="6"/>
  <c r="E46" i="6"/>
  <c r="I2" i="10"/>
  <c r="D13" i="10"/>
  <c r="H13" i="10"/>
  <c r="F26" i="10"/>
  <c r="D21" i="3"/>
  <c r="F10" i="3"/>
  <c r="C14" i="1"/>
  <c r="I12" i="10"/>
  <c r="D23" i="1"/>
  <c r="C11" i="3"/>
  <c r="H10" i="10"/>
  <c r="F9" i="3"/>
  <c r="F17" i="3"/>
  <c r="G6" i="3"/>
  <c r="G13" i="1"/>
  <c r="D9" i="1"/>
  <c r="E18" i="10"/>
  <c r="G15" i="10"/>
  <c r="D2" i="10"/>
  <c r="D22" i="1"/>
  <c r="G31" i="1"/>
  <c r="E25" i="3"/>
  <c r="D27" i="1"/>
  <c r="E17" i="1"/>
  <c r="C21" i="10"/>
  <c r="G19" i="10"/>
  <c r="D4" i="10"/>
  <c r="F17" i="1"/>
  <c r="C7" i="1"/>
  <c r="F29" i="3"/>
  <c r="E11" i="10"/>
  <c r="D26" i="1"/>
  <c r="C7" i="3"/>
  <c r="E3" i="10"/>
  <c r="I13" i="10"/>
  <c r="F7" i="1"/>
  <c r="J20" i="10"/>
  <c r="G10" i="3"/>
  <c r="D7" i="3"/>
  <c r="D5" i="10"/>
  <c r="F25" i="1"/>
  <c r="E26" i="1"/>
  <c r="F20" i="10"/>
  <c r="G9" i="3"/>
  <c r="H33" i="10"/>
  <c r="E18" i="3"/>
  <c r="F18" i="1"/>
  <c r="F3" i="10"/>
  <c r="G18" i="10"/>
  <c r="C19" i="10"/>
  <c r="F30" i="10"/>
  <c r="F15" i="10"/>
  <c r="G34" i="10"/>
  <c r="C35" i="10"/>
  <c r="G11" i="3"/>
  <c r="H8" i="10"/>
  <c r="G9" i="10"/>
  <c r="F12" i="1"/>
  <c r="G22" i="1"/>
  <c r="E26" i="10"/>
  <c r="I30" i="10"/>
  <c r="D8" i="10"/>
  <c r="G8" i="10"/>
  <c r="E25" i="1"/>
  <c r="C13" i="1"/>
  <c r="C22" i="10"/>
  <c r="E19" i="10"/>
  <c r="E7" i="3"/>
  <c r="D13" i="1"/>
  <c r="F6" i="10"/>
  <c r="F23" i="10"/>
  <c r="D16" i="3"/>
  <c r="C17" i="3"/>
  <c r="G13" i="10"/>
  <c r="J4" i="10"/>
  <c r="G20" i="10"/>
  <c r="C14" i="10"/>
  <c r="G23" i="1"/>
  <c r="C37" i="10"/>
  <c r="C29" i="3"/>
  <c r="F4" i="10"/>
  <c r="I19" i="10"/>
  <c r="E12" i="10"/>
  <c r="G25" i="1"/>
  <c r="H36" i="10"/>
  <c r="E17" i="3"/>
  <c r="D29" i="3"/>
  <c r="G11" i="1"/>
  <c r="F14" i="10"/>
  <c r="D33" i="10"/>
  <c r="H25" i="10"/>
  <c r="I32" i="10"/>
  <c r="G27" i="3"/>
  <c r="G2" i="10"/>
  <c r="F16" i="1"/>
  <c r="F20" i="1"/>
  <c r="F16" i="10"/>
  <c r="I35" i="10"/>
  <c r="E28" i="10"/>
  <c r="G37" i="10"/>
  <c r="F10" i="1"/>
  <c r="E37" i="10"/>
  <c r="D8" i="1"/>
  <c r="G18" i="1"/>
  <c r="G26" i="3"/>
  <c r="D28" i="10"/>
  <c r="C32" i="10"/>
  <c r="D18" i="1"/>
  <c r="C24" i="1"/>
  <c r="G33" i="10"/>
  <c r="E35" i="10"/>
  <c r="F28" i="1"/>
  <c r="G29" i="1"/>
  <c r="G36" i="10"/>
  <c r="H12" i="10"/>
  <c r="H9" i="10"/>
  <c r="D23" i="3"/>
  <c r="F6" i="3"/>
  <c r="C18" i="10"/>
  <c r="F24" i="3"/>
  <c r="G22" i="10"/>
  <c r="C29" i="1"/>
  <c r="E21" i="3"/>
  <c r="F19" i="1"/>
  <c r="D25" i="10"/>
  <c r="G17" i="10"/>
  <c r="G25" i="10"/>
  <c r="F31" i="10"/>
  <c r="H3" i="10"/>
  <c r="D31" i="1"/>
  <c r="D32" i="10"/>
  <c r="J12" i="10"/>
  <c r="D31" i="10"/>
  <c r="D26" i="3"/>
  <c r="F13" i="1"/>
  <c r="C21" i="3"/>
  <c r="D24" i="3"/>
  <c r="F12" i="10"/>
  <c r="G30" i="10"/>
  <c r="C23" i="10"/>
  <c r="G27" i="10"/>
  <c r="G23" i="3"/>
  <c r="D7" i="10"/>
  <c r="G6" i="10"/>
  <c r="E7" i="10"/>
  <c r="F22" i="10"/>
  <c r="C14" i="3"/>
  <c r="E36" i="10"/>
  <c r="C24" i="3"/>
  <c r="E23" i="1"/>
  <c r="D9" i="10"/>
  <c r="G10" i="10"/>
  <c r="C11" i="10"/>
  <c r="F24" i="10"/>
  <c r="C18" i="3"/>
  <c r="E6" i="3"/>
  <c r="E8" i="1"/>
  <c r="E27" i="1"/>
  <c r="E22" i="3"/>
  <c r="D25" i="1"/>
  <c r="J31" i="10"/>
  <c r="C8" i="1"/>
  <c r="H27" i="10"/>
  <c r="I16" i="10"/>
  <c r="E25" i="10"/>
  <c r="E15" i="10"/>
  <c r="F25" i="10"/>
  <c r="F19" i="3"/>
  <c r="G21" i="3"/>
  <c r="D16" i="10"/>
  <c r="J6" i="10"/>
  <c r="D23" i="10"/>
  <c r="C24" i="10"/>
  <c r="D19" i="1"/>
  <c r="F35" i="10"/>
  <c r="H7" i="10"/>
  <c r="G7" i="10"/>
  <c r="F15" i="3"/>
  <c r="C8" i="10"/>
  <c r="J7" i="10"/>
  <c r="G24" i="10"/>
  <c r="F26" i="3"/>
  <c r="J28" i="10"/>
  <c r="D25" i="3"/>
  <c r="G24" i="1"/>
  <c r="I4" i="10"/>
  <c r="I15" i="10"/>
  <c r="E16" i="10"/>
  <c r="F28" i="10"/>
  <c r="E24" i="3"/>
  <c r="G14" i="3"/>
  <c r="E20" i="1"/>
  <c r="D24" i="10"/>
  <c r="F11" i="10"/>
  <c r="D29" i="10"/>
  <c r="H29" i="10"/>
  <c r="E5" i="3"/>
  <c r="G23" i="10"/>
  <c r="J15" i="10"/>
  <c r="D35" i="10"/>
  <c r="F29" i="1"/>
  <c r="J36" i="10"/>
  <c r="E18" i="1"/>
  <c r="G21" i="1"/>
  <c r="F9" i="10"/>
  <c r="G26" i="10"/>
  <c r="C27" i="10"/>
  <c r="F36" i="10"/>
  <c r="H2" i="10"/>
  <c r="F24" i="1"/>
  <c r="F26" i="1"/>
  <c r="G20" i="3"/>
  <c r="F19" i="10"/>
  <c r="F7" i="3"/>
  <c r="E8" i="3"/>
  <c r="C6" i="10"/>
  <c r="E4" i="10"/>
  <c r="D15" i="10"/>
  <c r="C16" i="1"/>
  <c r="E27" i="3"/>
  <c r="C20" i="3"/>
  <c r="J23" i="10"/>
  <c r="D17" i="3"/>
  <c r="C17" i="10"/>
  <c r="G15" i="3"/>
  <c r="H14" i="10"/>
  <c r="D15" i="1"/>
  <c r="F17" i="10"/>
  <c r="D37" i="10"/>
  <c r="H37" i="10"/>
  <c r="C15" i="3"/>
  <c r="E2" i="10"/>
  <c r="G12" i="10"/>
  <c r="D7" i="1"/>
  <c r="C31" i="1"/>
  <c r="F27" i="10"/>
  <c r="G22" i="3"/>
  <c r="F8" i="1"/>
  <c r="I20" i="10"/>
  <c r="J8" i="10"/>
  <c r="I25" i="10"/>
  <c r="E31" i="10"/>
  <c r="E31" i="1"/>
  <c r="F29" i="10"/>
  <c r="C3" i="10"/>
  <c r="G19" i="1"/>
  <c r="D26" i="10"/>
  <c r="J10" i="10"/>
  <c r="G28" i="10"/>
  <c r="D12" i="3"/>
  <c r="C26" i="3"/>
  <c r="C8" i="3"/>
  <c r="E34" i="10"/>
  <c r="F21" i="3"/>
  <c r="F2" i="10"/>
  <c r="D17" i="10"/>
  <c r="E9" i="10"/>
  <c r="F22" i="1"/>
  <c r="H32" i="10"/>
  <c r="G29" i="10"/>
  <c r="J17" i="10"/>
  <c r="I37" i="10"/>
  <c r="E8" i="10"/>
  <c r="D6" i="3"/>
  <c r="C4" i="10"/>
  <c r="G21" i="10"/>
  <c r="E7" i="1"/>
  <c r="F11" i="1"/>
  <c r="J27" i="10"/>
  <c r="F23" i="3"/>
  <c r="E22" i="10"/>
  <c r="G27" i="1"/>
  <c r="G7" i="3"/>
  <c r="I6" i="10"/>
  <c r="D5" i="3"/>
  <c r="D9" i="3"/>
  <c r="C36" i="10"/>
  <c r="D18" i="3"/>
  <c r="F33" i="10"/>
  <c r="H5" i="10"/>
  <c r="G28" i="1"/>
  <c r="C6" i="3"/>
  <c r="J14" i="10"/>
  <c r="I33" i="10"/>
  <c r="D12" i="1"/>
  <c r="I5" i="10"/>
  <c r="E13" i="3"/>
  <c r="J3" i="10"/>
  <c r="D19" i="10"/>
  <c r="D21" i="1"/>
  <c r="C13" i="10"/>
  <c r="C9" i="10"/>
  <c r="H18" i="10"/>
  <c r="E23" i="3"/>
  <c r="E16" i="1"/>
  <c r="C19" i="3"/>
  <c r="E21" i="1"/>
  <c r="D10" i="3"/>
  <c r="E5" i="10"/>
  <c r="G16" i="10"/>
  <c r="G14" i="1"/>
  <c r="J22" i="10"/>
  <c r="D15" i="3"/>
  <c r="F25" i="3"/>
  <c r="H26" i="10"/>
  <c r="I14" i="10"/>
  <c r="J11" i="10"/>
  <c r="I29" i="10"/>
  <c r="C23" i="1"/>
  <c r="J32" i="10"/>
  <c r="F9" i="1"/>
  <c r="D13" i="3"/>
  <c r="E16" i="3"/>
  <c r="D18" i="10"/>
  <c r="J13" i="10"/>
  <c r="G32" i="10"/>
  <c r="G16" i="1"/>
  <c r="J34" i="10"/>
  <c r="G12" i="1"/>
  <c r="C9" i="1"/>
  <c r="F20" i="3"/>
  <c r="D30" i="10"/>
  <c r="C27" i="3"/>
  <c r="C17" i="1"/>
  <c r="G10" i="1"/>
  <c r="H30" i="10"/>
  <c r="C5" i="3"/>
  <c r="J37" i="10"/>
  <c r="H35" i="10"/>
  <c r="E33" i="10"/>
  <c r="F14" i="3"/>
  <c r="D34" i="10"/>
  <c r="J16" i="10"/>
  <c r="C25" i="1"/>
  <c r="F37" i="10"/>
  <c r="D11" i="10"/>
  <c r="J18" i="10"/>
  <c r="I26" i="10"/>
  <c r="I34" i="10"/>
  <c r="G16" i="3"/>
  <c r="C15" i="10"/>
  <c r="C9" i="3"/>
  <c r="F11" i="3"/>
  <c r="F8" i="10"/>
  <c r="H17" i="10"/>
  <c r="E14" i="3"/>
  <c r="G5" i="3"/>
  <c r="H23" i="10"/>
  <c r="I24" i="10"/>
  <c r="D6" i="10"/>
  <c r="G3" i="10"/>
  <c r="G15" i="1"/>
  <c r="G9" i="1"/>
  <c r="H16" i="10"/>
  <c r="G11" i="10"/>
  <c r="J9" i="10"/>
  <c r="D27" i="10"/>
  <c r="D14" i="1"/>
  <c r="J30" i="10"/>
  <c r="E29" i="3"/>
  <c r="H28" i="10"/>
  <c r="C10" i="3"/>
  <c r="G35" i="10"/>
  <c r="J19" i="10"/>
  <c r="G8" i="3"/>
  <c r="H11" i="10"/>
  <c r="E9" i="3"/>
  <c r="I8" i="10"/>
  <c r="D19" i="3"/>
  <c r="E11" i="1"/>
  <c r="E11" i="3"/>
  <c r="J21" i="10"/>
  <c r="C13" i="3"/>
  <c r="E14" i="10"/>
  <c r="F12" i="3"/>
  <c r="C12" i="10"/>
  <c r="D29" i="1"/>
  <c r="E15" i="1"/>
  <c r="F7" i="10"/>
  <c r="I23" i="10"/>
  <c r="E24" i="10"/>
  <c r="F34" i="10"/>
  <c r="C2" i="10"/>
  <c r="E13" i="1"/>
  <c r="C23" i="3"/>
  <c r="E12" i="3"/>
  <c r="H15" i="10"/>
  <c r="D12" i="10"/>
  <c r="E21" i="10"/>
  <c r="C11" i="1"/>
  <c r="F23" i="1"/>
  <c r="D22" i="3"/>
  <c r="C12" i="1"/>
  <c r="G7" i="1"/>
  <c r="C29" i="10"/>
  <c r="I36" i="10"/>
  <c r="D10" i="10"/>
  <c r="I11" i="10"/>
  <c r="C16" i="3"/>
  <c r="G26" i="1"/>
  <c r="F10" i="10"/>
  <c r="I27" i="10"/>
  <c r="E20" i="10"/>
  <c r="I22" i="10"/>
  <c r="G19" i="3"/>
  <c r="E26" i="3"/>
  <c r="J25" i="10"/>
  <c r="E20" i="3"/>
  <c r="H19" i="10"/>
  <c r="C7" i="10"/>
  <c r="E17" i="10"/>
  <c r="E10" i="1"/>
  <c r="D24" i="1"/>
  <c r="E9" i="1"/>
  <c r="J35" i="10"/>
  <c r="E14" i="1"/>
  <c r="D3" i="10"/>
  <c r="C27" i="1"/>
  <c r="E29" i="1"/>
  <c r="F18" i="10"/>
  <c r="F5" i="3"/>
  <c r="C31" i="10"/>
  <c r="E10" i="3"/>
  <c r="F14" i="1"/>
  <c r="D20" i="3"/>
  <c r="J33" i="10"/>
  <c r="D11" i="1"/>
  <c r="E30" i="10"/>
  <c r="D22" i="10"/>
  <c r="C28" i="10"/>
  <c r="H20" i="10"/>
  <c r="G31" i="10"/>
  <c r="E6" i="10"/>
  <c r="D14" i="3"/>
  <c r="E13" i="10"/>
  <c r="G13" i="3"/>
  <c r="G24" i="3"/>
  <c r="D11" i="3"/>
  <c r="I28" i="10"/>
  <c r="D17" i="1"/>
  <c r="E10" i="10"/>
  <c r="G4" i="10"/>
  <c r="C16" i="10"/>
  <c r="G17" i="3"/>
  <c r="C10" i="1"/>
  <c r="E15" i="3"/>
  <c r="C22" i="1"/>
  <c r="E24" i="1"/>
  <c r="G25" i="3"/>
  <c r="C25" i="10"/>
  <c r="F18" i="3"/>
  <c r="H4" i="10"/>
  <c r="D8" i="3"/>
  <c r="F13" i="10"/>
  <c r="E32" i="10"/>
  <c r="H6" i="10"/>
  <c r="E12" i="1"/>
  <c r="D20" i="10"/>
  <c r="E22" i="1"/>
  <c r="C20" i="1"/>
  <c r="C26" i="10"/>
  <c r="H31" i="10"/>
  <c r="I3" i="10"/>
  <c r="C5" i="10"/>
  <c r="E29" i="10"/>
  <c r="C25" i="3"/>
  <c r="H24" i="10"/>
  <c r="G18" i="3"/>
  <c r="C30" i="10"/>
  <c r="J5" i="10"/>
  <c r="E28" i="1"/>
  <c r="C22" i="3"/>
  <c r="C34" i="10"/>
  <c r="F21" i="10"/>
  <c r="J2" i="10"/>
  <c r="F27" i="1"/>
  <c r="F21" i="1"/>
  <c r="G5" i="10"/>
  <c r="D16" i="1"/>
  <c r="E19" i="1"/>
  <c r="F22" i="3"/>
  <c r="C19" i="1"/>
  <c r="C28" i="1"/>
  <c r="C26" i="1"/>
  <c r="C18" i="1"/>
  <c r="F32" i="10"/>
  <c r="D36" i="10"/>
  <c r="C12" i="3"/>
  <c r="D27" i="3"/>
  <c r="F15" i="1"/>
  <c r="H34" i="10"/>
  <c r="F27" i="3"/>
  <c r="G8" i="1"/>
  <c r="G12" i="3"/>
  <c r="I7" i="10"/>
  <c r="I18" i="10"/>
  <c r="I31" i="10"/>
  <c r="F31" i="1"/>
  <c r="F13" i="3"/>
  <c r="D10" i="1"/>
  <c r="I21" i="10"/>
  <c r="E19" i="3"/>
  <c r="I10" i="10"/>
  <c r="D28" i="1"/>
  <c r="J29" i="10"/>
  <c r="D14" i="10"/>
  <c r="E23" i="10"/>
  <c r="G29" i="3"/>
  <c r="F16" i="3"/>
  <c r="G20" i="1"/>
  <c r="C21" i="1"/>
  <c r="C10" i="10"/>
  <c r="C15" i="1"/>
  <c r="H22" i="10"/>
  <c r="F8" i="3"/>
  <c r="C33" i="10"/>
  <c r="G14" i="10"/>
  <c r="J24" i="10"/>
  <c r="J26" i="10"/>
  <c r="G17" i="1"/>
  <c r="C20" i="10"/>
  <c r="F5" i="10"/>
  <c r="H21" i="10"/>
  <c r="I9" i="10"/>
  <c r="I17" i="10"/>
  <c r="E27" i="10"/>
  <c r="D20" i="1"/>
  <c r="D21" i="10"/>
  <c r="I143" i="7" l="1"/>
  <c r="I133" i="7"/>
  <c r="I128" i="7"/>
  <c r="I149" i="7"/>
  <c r="I148" i="7"/>
  <c r="I139" i="7"/>
  <c r="I151" i="7"/>
  <c r="I130" i="7"/>
  <c r="I152" i="7"/>
  <c r="I125" i="7"/>
  <c r="I135" i="7"/>
  <c r="I138" i="7"/>
  <c r="I132" i="7"/>
  <c r="I136" i="7"/>
  <c r="I127" i="7"/>
  <c r="I126" i="7"/>
  <c r="I140" i="7"/>
  <c r="I129" i="7"/>
  <c r="I150" i="7"/>
  <c r="I131" i="7"/>
  <c r="I147" i="7"/>
  <c r="I134" i="7"/>
  <c r="I146" i="7"/>
  <c r="I141" i="7"/>
  <c r="I137" i="7"/>
  <c r="I145" i="7"/>
  <c r="I142" i="7"/>
  <c r="I144" i="7"/>
</calcChain>
</file>

<file path=xl/sharedStrings.xml><?xml version="1.0" encoding="utf-8"?>
<sst xmlns="http://schemas.openxmlformats.org/spreadsheetml/2006/main" count="557" uniqueCount="239">
  <si>
    <t xml:space="preserve"> </t>
  </si>
  <si>
    <t>Ticker</t>
  </si>
  <si>
    <t>All Items Less Energy</t>
  </si>
  <si>
    <t>CPRPCXFE Index</t>
  </si>
  <si>
    <t>CPUPCXFE Index</t>
  </si>
  <si>
    <t>SA</t>
  </si>
  <si>
    <t>CPSCTOT Index</t>
  </si>
  <si>
    <t>CPRATOT Index</t>
  </si>
  <si>
    <t>CPUMCMDY Index</t>
  </si>
  <si>
    <t>CPRMCMDY Index</t>
  </si>
  <si>
    <t>CPI YOY Index</t>
  </si>
  <si>
    <t>CPSFFOOD Index</t>
  </si>
  <si>
    <t>CPRFFOOD Index</t>
  </si>
  <si>
    <t>CPSFHOME Index</t>
  </si>
  <si>
    <t>CPRFHOME Index</t>
  </si>
  <si>
    <t>CPIQFAFS Index</t>
  </si>
  <si>
    <t>CPRFFA Index</t>
  </si>
  <si>
    <t>CPUPENER Index</t>
  </si>
  <si>
    <t>CPRPENER Index</t>
  </si>
  <si>
    <t>CPSTGAS Index</t>
  </si>
  <si>
    <t>CPRTGAS Index</t>
  </si>
  <si>
    <t>CPUPENCM Index</t>
  </si>
  <si>
    <t>CPRPENCM Index</t>
  </si>
  <si>
    <t>CPIQFUOS Index</t>
  </si>
  <si>
    <t>CPIQFUON Index</t>
  </si>
  <si>
    <t>CPSHGE Index</t>
  </si>
  <si>
    <t>CPRHGE Index</t>
  </si>
  <si>
    <t>CPIQELS Index</t>
  </si>
  <si>
    <t>CPIQELN Index</t>
  </si>
  <si>
    <t>CPIQUPGS Index</t>
  </si>
  <si>
    <t>CPIQUPGN Index</t>
  </si>
  <si>
    <t>CPCATOT Index</t>
  </si>
  <si>
    <t>CPCOTOT Index</t>
  </si>
  <si>
    <t>CPSTNV Index</t>
  </si>
  <si>
    <t>CPRTNV Index</t>
  </si>
  <si>
    <t>CPSTUCTR Index</t>
  </si>
  <si>
    <t>CPRTUCTR Index</t>
  </si>
  <si>
    <t>Services Less Energy Services</t>
  </si>
  <si>
    <t>CPUPSXEN Index</t>
  </si>
  <si>
    <t>CPRPSXEN Index</t>
  </si>
  <si>
    <t>CPSHSHLT Index</t>
  </si>
  <si>
    <t>CPRHSHLT Index</t>
  </si>
  <si>
    <t>CPSSTRAN Index</t>
  </si>
  <si>
    <t>CPRSTRAN Index</t>
  </si>
  <si>
    <t>CPUMTOT Index</t>
  </si>
  <si>
    <t>CPRMTOT Index</t>
  </si>
  <si>
    <t>All Items Less Food and Energy</t>
  </si>
  <si>
    <t>All Items Less Food &amp; Shelter</t>
  </si>
  <si>
    <t>CPUPAXFE Index</t>
  </si>
  <si>
    <t>CPRPAXFE Index</t>
  </si>
  <si>
    <t>CPIQAIFS Index</t>
  </si>
  <si>
    <t>CPIQAIFA Index</t>
  </si>
  <si>
    <t>CHG_PCT_1M</t>
  </si>
  <si>
    <t>CHG_PCT_3M</t>
  </si>
  <si>
    <t>CHG_PCT_6M</t>
  </si>
  <si>
    <t>CHG_PCT_1YR</t>
  </si>
  <si>
    <t>CHG_PCT_2YR</t>
  </si>
  <si>
    <t>Cambios porcentuales</t>
  </si>
  <si>
    <t>1 MES</t>
  </si>
  <si>
    <t>3 MESES</t>
  </si>
  <si>
    <t>6 MESES</t>
  </si>
  <si>
    <t>1 AÑO</t>
  </si>
  <si>
    <t xml:space="preserve"> Food</t>
  </si>
  <si>
    <t xml:space="preserve">   Food at Home</t>
  </si>
  <si>
    <t xml:space="preserve">   Food Away from Home</t>
  </si>
  <si>
    <t xml:space="preserve"> Energy</t>
  </si>
  <si>
    <t xml:space="preserve">   Energy Commodities</t>
  </si>
  <si>
    <t xml:space="preserve">   Energy Services</t>
  </si>
  <si>
    <t xml:space="preserve">     Electricity</t>
  </si>
  <si>
    <t xml:space="preserve">      Fuel oil </t>
  </si>
  <si>
    <t xml:space="preserve">      Gasoline (All types)</t>
  </si>
  <si>
    <t xml:space="preserve">     Utility (Piped) Gas Service</t>
  </si>
  <si>
    <t xml:space="preserve">   Commodities Excluding Food and Energy</t>
  </si>
  <si>
    <t xml:space="preserve">     Commodities</t>
  </si>
  <si>
    <t xml:space="preserve">   New Vehicles</t>
  </si>
  <si>
    <t xml:space="preserve">   Used cars and trucks</t>
  </si>
  <si>
    <t xml:space="preserve">   Apparel</t>
  </si>
  <si>
    <t xml:space="preserve">   Medical Care Commodities</t>
  </si>
  <si>
    <t xml:space="preserve">   Shelter</t>
  </si>
  <si>
    <t xml:space="preserve">   Transportation Services</t>
  </si>
  <si>
    <t xml:space="preserve">   Medical Care Services</t>
  </si>
  <si>
    <t xml:space="preserve">CPI </t>
  </si>
  <si>
    <t>CPURNSA Index</t>
  </si>
  <si>
    <t>CPI INDX Index</t>
  </si>
  <si>
    <t>DATOS SA</t>
  </si>
  <si>
    <t>DATOS NSA</t>
  </si>
  <si>
    <t>Inflación</t>
  </si>
  <si>
    <t>Inflación del Gasto</t>
  </si>
  <si>
    <t>Objetivo Fed</t>
  </si>
  <si>
    <t>Inflación sin alimentos ni energía</t>
  </si>
  <si>
    <t>PCE CYOY Index</t>
  </si>
  <si>
    <t>CPI XYOY Index</t>
  </si>
  <si>
    <t>FDTR Index</t>
  </si>
  <si>
    <t>Date</t>
  </si>
  <si>
    <t>PX_LAST</t>
  </si>
  <si>
    <t>Proyección</t>
  </si>
  <si>
    <t>2 AÑOS</t>
  </si>
  <si>
    <t>Ticker NSA</t>
  </si>
  <si>
    <t>Ticker SA</t>
  </si>
  <si>
    <t>DATOS</t>
  </si>
  <si>
    <t>px_last</t>
  </si>
  <si>
    <t>Periodo</t>
  </si>
  <si>
    <t>ECPIUS</t>
  </si>
  <si>
    <t>index</t>
  </si>
  <si>
    <t>Q415</t>
  </si>
  <si>
    <t>Q116</t>
  </si>
  <si>
    <t>Q216</t>
  </si>
  <si>
    <t>Q316</t>
  </si>
  <si>
    <t>Trimestrales</t>
  </si>
  <si>
    <t>Anual</t>
  </si>
  <si>
    <t>peso</t>
  </si>
  <si>
    <t>CPIVALLI Index</t>
  </si>
  <si>
    <t>CPIVFOOD Index</t>
  </si>
  <si>
    <t>CPIVFOAH Index</t>
  </si>
  <si>
    <t>CPIVFAFH Index</t>
  </si>
  <si>
    <t>CPIVENER Index</t>
  </si>
  <si>
    <t>CPIVENCO Index</t>
  </si>
  <si>
    <t>CPIVFOOF Index</t>
  </si>
  <si>
    <t>CPIVGASO Index</t>
  </si>
  <si>
    <t>CPIVELEC Index</t>
  </si>
  <si>
    <t>CPIVENSE Index</t>
  </si>
  <si>
    <t>CPIVUTIL Index</t>
  </si>
  <si>
    <t>CPIVALFE Index</t>
  </si>
  <si>
    <t>CPIVCLFE Index</t>
  </si>
  <si>
    <t>CPIVNEVH Index</t>
  </si>
  <si>
    <t>CPIVUCTK Index</t>
  </si>
  <si>
    <t>CPIVAPPA Index</t>
  </si>
  <si>
    <t>CPIVMEDC Index</t>
  </si>
  <si>
    <t>CPIVSLES Index</t>
  </si>
  <si>
    <t>CPIVSHLT Index</t>
  </si>
  <si>
    <t>CPIVTRSS Index</t>
  </si>
  <si>
    <t>CPIVMCSV Index</t>
  </si>
  <si>
    <t>CPIVAIFS Index</t>
  </si>
  <si>
    <t>CPIVAILE Index</t>
  </si>
  <si>
    <t xml:space="preserve">Inflación Total </t>
  </si>
  <si>
    <t>Inflación sin Energía</t>
  </si>
  <si>
    <t>Comida</t>
  </si>
  <si>
    <t>Comida en casa</t>
  </si>
  <si>
    <t>Comida fuera del Hogar</t>
  </si>
  <si>
    <t>Energìa</t>
  </si>
  <si>
    <t>Commodities de Energía</t>
  </si>
  <si>
    <t>Gasolina</t>
  </si>
  <si>
    <t>Combustibles</t>
  </si>
  <si>
    <t>Servicios de Energía</t>
  </si>
  <si>
    <t>Electricidad</t>
  </si>
  <si>
    <t>Servicios (Gas)</t>
  </si>
  <si>
    <t>Inflación sin Alimentos ni energía</t>
  </si>
  <si>
    <t>Commodities sin alimentos ni energía</t>
  </si>
  <si>
    <t>Vehpiculos Nuevos</t>
  </si>
  <si>
    <t>Carros y Camiones usados</t>
  </si>
  <si>
    <t>Vestuario</t>
  </si>
  <si>
    <t>Commodities de Medicinas</t>
  </si>
  <si>
    <t>Servicios menos energía</t>
  </si>
  <si>
    <t>Vivienda</t>
  </si>
  <si>
    <t>Servicios de Transporte</t>
  </si>
  <si>
    <t>Cuidado médico</t>
  </si>
  <si>
    <t>Inflaciòn sin comida ni vivienda</t>
  </si>
  <si>
    <t>Pesos</t>
  </si>
  <si>
    <t>Inflaciòn sin Alimentos y Vivienda</t>
  </si>
  <si>
    <t xml:space="preserve">  Comida en casa</t>
  </si>
  <si>
    <t xml:space="preserve"> Comida</t>
  </si>
  <si>
    <t xml:space="preserve">  Comida fuera del Hogar</t>
  </si>
  <si>
    <t>Energía</t>
  </si>
  <si>
    <t xml:space="preserve">  Commodities de Energía</t>
  </si>
  <si>
    <t xml:space="preserve">    Gasolina</t>
  </si>
  <si>
    <t xml:space="preserve">    Combustibles</t>
  </si>
  <si>
    <t xml:space="preserve">  Servicios de Energía</t>
  </si>
  <si>
    <t xml:space="preserve">    Electricidad</t>
  </si>
  <si>
    <t xml:space="preserve">    Servicios (Gas)</t>
  </si>
  <si>
    <t xml:space="preserve">  Commodities sin alimentos ni energía</t>
  </si>
  <si>
    <t xml:space="preserve">  Vehpiculos Nuevos</t>
  </si>
  <si>
    <t xml:space="preserve">  Carros y Camiones usados</t>
  </si>
  <si>
    <t xml:space="preserve">  Vestuario</t>
  </si>
  <si>
    <t xml:space="preserve">  Commodities de Medicinas</t>
  </si>
  <si>
    <t xml:space="preserve">  Vivienda</t>
  </si>
  <si>
    <t xml:space="preserve">  Servicios de Transporte</t>
  </si>
  <si>
    <t xml:space="preserve">  Cuidado médico</t>
  </si>
  <si>
    <t>Mensual</t>
  </si>
  <si>
    <t>AUTMUSAG Index</t>
  </si>
  <si>
    <t>#N/A N/A</t>
  </si>
  <si>
    <t>Inflación eje der.</t>
  </si>
  <si>
    <t>PCE DEFY Index</t>
  </si>
  <si>
    <t xml:space="preserve">PCE </t>
  </si>
  <si>
    <t>PCE Básica</t>
  </si>
  <si>
    <t>Inflación Básica</t>
  </si>
  <si>
    <t>Observado</t>
  </si>
  <si>
    <t>Pronóstico</t>
  </si>
  <si>
    <t>Var anual Gasolina</t>
  </si>
  <si>
    <t>Q416</t>
  </si>
  <si>
    <t>XB1 Comdty</t>
  </si>
  <si>
    <t>XB36 Comdty</t>
  </si>
  <si>
    <t>XB35 Comdty</t>
  </si>
  <si>
    <t>XB34 Comdty</t>
  </si>
  <si>
    <t>XB33 Comdty</t>
  </si>
  <si>
    <t>XB32 Comdty</t>
  </si>
  <si>
    <t>XB31 Comdty</t>
  </si>
  <si>
    <t>XB30 Comdty</t>
  </si>
  <si>
    <t>XB29 Comdty</t>
  </si>
  <si>
    <t>XB28 Comdty</t>
  </si>
  <si>
    <t>XB27 Comdty</t>
  </si>
  <si>
    <t>XB26 Comdty</t>
  </si>
  <si>
    <t>XB25 Comdty</t>
  </si>
  <si>
    <t>XB24 Comdty</t>
  </si>
  <si>
    <t>XB23 Comdty</t>
  </si>
  <si>
    <t>XB22 Comdty</t>
  </si>
  <si>
    <t>XB21 Comdty</t>
  </si>
  <si>
    <t>XB20 Comdty</t>
  </si>
  <si>
    <t>XB19 Comdty</t>
  </si>
  <si>
    <t>XB18 Comdty</t>
  </si>
  <si>
    <t>XB17 Comdty</t>
  </si>
  <si>
    <t>XB16 Comdty</t>
  </si>
  <si>
    <t>XB15 Comdty</t>
  </si>
  <si>
    <t>XB14 Comdty</t>
  </si>
  <si>
    <t>XB13 Comdty</t>
  </si>
  <si>
    <t>XB12 Comdty</t>
  </si>
  <si>
    <t>XB11 Comdty</t>
  </si>
  <si>
    <t>XB10 Comdty</t>
  </si>
  <si>
    <t>XB9 Comdty</t>
  </si>
  <si>
    <t>XB8 Comdty</t>
  </si>
  <si>
    <t>XB7 Comdty</t>
  </si>
  <si>
    <t>XB6 Comdty</t>
  </si>
  <si>
    <t>XB5 Comdty</t>
  </si>
  <si>
    <t>XB4 Comdty</t>
  </si>
  <si>
    <t>XB3 Comdty</t>
  </si>
  <si>
    <t>XB2 Comdty</t>
  </si>
  <si>
    <t>Yest Settle</t>
  </si>
  <si>
    <t>Volume</t>
  </si>
  <si>
    <t>Open Int</t>
  </si>
  <si>
    <t>Ask</t>
  </si>
  <si>
    <t>Bid</t>
  </si>
  <si>
    <t>Time</t>
  </si>
  <si>
    <t>Chg Settle</t>
  </si>
  <si>
    <t>Last</t>
  </si>
  <si>
    <t>Futuros</t>
  </si>
  <si>
    <t xml:space="preserve">Var anual </t>
  </si>
  <si>
    <t>Precio de la Gasolina</t>
  </si>
  <si>
    <t>Futuros de la Gasolina</t>
  </si>
  <si>
    <t>Indlación YoY</t>
  </si>
  <si>
    <t>Pesos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</si>
</sst>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"/>
    <numFmt numFmtId="165" formatCode="_ * #,##0.00_ ;_ * \-#,##0.00_ ;_ * &quot;-&quot;??_ ;_ @_ "/>
    <numFmt numFmtId="166" formatCode="_-* #,##0.00_-;\-* #,##0.00_-;_-* &quot;-&quot;??_-;_-@_-"/>
    <numFmt numFmtId="167" formatCode="dd\ mmmyy"/>
    <numFmt numFmtId="168" formatCode="dd\ mmmyy\ hh:mm"/>
    <numFmt numFmtId="169" formatCode="[$-C0A]mmm\-yy;@"/>
  </numFmts>
  <fonts count="3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1"/>
      <color indexed="9"/>
      <name val="Calibri"/>
      <family val="2"/>
    </font>
    <font>
      <sz val="9"/>
      <name val="Tahoma"/>
      <family val="2"/>
    </font>
    <font>
      <b/>
      <sz val="12"/>
      <color indexed="61"/>
      <name val="Tahoma"/>
      <family val="2"/>
    </font>
    <font>
      <b/>
      <sz val="9"/>
      <color indexed="12"/>
      <name val="Tahoma"/>
      <family val="2"/>
    </font>
    <font>
      <b/>
      <sz val="9"/>
      <name val="Tahoma"/>
      <family val="2"/>
    </font>
    <font>
      <b/>
      <sz val="9"/>
      <color indexed="42"/>
      <name val="Tahoma"/>
      <family val="2"/>
    </font>
    <font>
      <b/>
      <sz val="9"/>
      <color indexed="63"/>
      <name val="Tahoma"/>
      <family val="2"/>
    </font>
    <font>
      <b/>
      <sz val="12"/>
      <color indexed="20"/>
      <name val="Tahoma"/>
      <family val="2"/>
    </font>
    <font>
      <b/>
      <sz val="8"/>
      <color indexed="9"/>
      <name val="Arial"/>
      <family val="2"/>
    </font>
    <font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rgb="FF4F81BD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97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0" fontId="7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4" fillId="24" borderId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5" fillId="25" borderId="0">
      <alignment vertical="center"/>
    </xf>
    <xf numFmtId="0" fontId="16" fillId="26" borderId="0"/>
    <xf numFmtId="0" fontId="16" fillId="26" borderId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32" fillId="27" borderId="1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0" fontId="13" fillId="28" borderId="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17" fillId="26" borderId="3">
      <alignment horizontal="left"/>
    </xf>
    <xf numFmtId="167" fontId="14" fillId="0" borderId="0" applyFont="0" applyFill="0" applyBorder="0" applyAlignment="0" applyProtection="0"/>
    <xf numFmtId="168" fontId="17" fillId="26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18" fillId="29" borderId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25" fillId="12" borderId="1" applyNumberFormat="0" applyAlignment="0" applyProtection="0"/>
    <xf numFmtId="0" fontId="19" fillId="24" borderId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20" fillId="30" borderId="8">
      <protection locked="0"/>
    </xf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9" fillId="24" borderId="0"/>
    <xf numFmtId="0" fontId="5" fillId="0" borderId="0"/>
    <xf numFmtId="0" fontId="30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3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0" fontId="27" fillId="27" borderId="10" applyNumberFormat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7" fillId="24" borderId="0"/>
    <xf numFmtId="0" fontId="17" fillId="26" borderId="0"/>
    <xf numFmtId="0" fontId="16" fillId="32" borderId="0"/>
    <xf numFmtId="0" fontId="17" fillId="26" borderId="0"/>
    <xf numFmtId="0" fontId="14" fillId="26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17" fillId="26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29" borderId="0" applyBorder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/>
    <xf numFmtId="0" fontId="13" fillId="33" borderId="0"/>
  </cellStyleXfs>
  <cellXfs count="49">
    <xf numFmtId="0" fontId="0" fillId="0" borderId="0" xfId="0"/>
    <xf numFmtId="17" fontId="0" fillId="0" borderId="0" xfId="0" applyNumberFormat="1"/>
    <xf numFmtId="0" fontId="4" fillId="0" borderId="0" xfId="0" applyFont="1"/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0" borderId="0" xfId="0" applyFont="1"/>
    <xf numFmtId="17" fontId="2" fillId="2" borderId="0" xfId="0" applyNumberFormat="1" applyFont="1" applyFill="1"/>
    <xf numFmtId="0" fontId="5" fillId="0" borderId="0" xfId="1"/>
    <xf numFmtId="0" fontId="5" fillId="0" borderId="0" xfId="1" applyFont="1"/>
    <xf numFmtId="14" fontId="5" fillId="0" borderId="0" xfId="1" applyNumberFormat="1"/>
    <xf numFmtId="0" fontId="3" fillId="3" borderId="0" xfId="0" applyFont="1" applyFill="1"/>
    <xf numFmtId="164" fontId="3" fillId="3" borderId="0" xfId="0" applyNumberFormat="1" applyFont="1" applyFill="1"/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4" fillId="2" borderId="0" xfId="0" applyFont="1" applyFill="1"/>
    <xf numFmtId="0" fontId="3" fillId="0" borderId="0" xfId="0" applyFont="1" applyAlignment="1">
      <alignment horizontal="left"/>
    </xf>
    <xf numFmtId="0" fontId="0" fillId="0" borderId="0" xfId="0"/>
    <xf numFmtId="14" fontId="0" fillId="0" borderId="0" xfId="0" applyNumberFormat="1"/>
    <xf numFmtId="2" fontId="1" fillId="3" borderId="0" xfId="0" applyNumberFormat="1" applyFont="1" applyFill="1"/>
    <xf numFmtId="0" fontId="0" fillId="2" borderId="12" xfId="0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3" borderId="15" xfId="0" applyFont="1" applyFill="1" applyBorder="1"/>
    <xf numFmtId="0" fontId="2" fillId="2" borderId="15" xfId="0" applyFont="1" applyFill="1" applyBorder="1"/>
    <xf numFmtId="164" fontId="0" fillId="0" borderId="0" xfId="0" applyNumberFormat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2" fillId="2" borderId="17" xfId="0" applyFont="1" applyFill="1" applyBorder="1"/>
    <xf numFmtId="164" fontId="0" fillId="0" borderId="18" xfId="0" applyNumberFormat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5" fillId="0" borderId="0" xfId="0" applyFont="1"/>
    <xf numFmtId="164" fontId="1" fillId="3" borderId="16" xfId="0" applyNumberFormat="1" applyFont="1" applyFill="1" applyBorder="1" applyAlignment="1">
      <alignment horizontal="center"/>
    </xf>
    <xf numFmtId="164" fontId="1" fillId="4" borderId="16" xfId="0" applyNumberFormat="1" applyFont="1" applyFill="1" applyBorder="1" applyAlignment="1">
      <alignment horizontal="center"/>
    </xf>
    <xf numFmtId="164" fontId="1" fillId="4" borderId="19" xfId="0" applyNumberFormat="1" applyFont="1" applyFill="1" applyBorder="1" applyAlignment="1">
      <alignment horizontal="center"/>
    </xf>
    <xf numFmtId="0" fontId="13" fillId="33" borderId="0" xfId="1196" applyNumberFormat="1" applyFont="1" applyFill="1" applyBorder="1" applyAlignment="1" applyProtection="1"/>
    <xf numFmtId="169" fontId="0" fillId="0" borderId="0" xfId="0" applyNumberFormat="1"/>
    <xf numFmtId="2" fontId="0" fillId="0" borderId="0" xfId="0" applyNumberFormat="1" applyAlignment="1">
      <alignment horizontal="center"/>
    </xf>
    <xf numFmtId="1" fontId="1" fillId="3" borderId="16" xfId="0" applyNumberFormat="1" applyFont="1" applyFill="1" applyBorder="1" applyAlignment="1">
      <alignment horizontal="center"/>
    </xf>
    <xf numFmtId="1" fontId="1" fillId="4" borderId="16" xfId="0" applyNumberFormat="1" applyFont="1" applyFill="1" applyBorder="1" applyAlignment="1">
      <alignment horizontal="center"/>
    </xf>
    <xf numFmtId="1" fontId="1" fillId="4" borderId="1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197">
    <cellStyle name="=C:\WINNT35\SYSTEM32\COMMAND.COM" xfId="4"/>
    <cellStyle name="=C:\WINNT35\SYSTEM32\COMMAND.COM 2" xfId="5"/>
    <cellStyle name="=C:\WINNT35\SYSTEM32\COMMAND.COM 3" xfId="6"/>
    <cellStyle name="=C:\WINNT35\SYSTEM32\COMMAND.COM 4" xfId="7"/>
    <cellStyle name="=C:\WINNT35\SYSTEM32\COMMAND.COM 5" xfId="8"/>
    <cellStyle name="20% - Accent1 2" xfId="9"/>
    <cellStyle name="20% - Accent1 2 2" xfId="10"/>
    <cellStyle name="20% - Accent1 2 2 2" xfId="11"/>
    <cellStyle name="20% - Accent1 2 3" xfId="12"/>
    <cellStyle name="20% - Accent1 2 3 2" xfId="13"/>
    <cellStyle name="20% - Accent1 2 4" xfId="14"/>
    <cellStyle name="20% - Accent1 3" xfId="15"/>
    <cellStyle name="20% - Accent1 3 2" xfId="16"/>
    <cellStyle name="20% - Accent1 3 2 2" xfId="17"/>
    <cellStyle name="20% - Accent1 3 3" xfId="18"/>
    <cellStyle name="20% - Accent1 3 3 2" xfId="19"/>
    <cellStyle name="20% - Accent1 3 4" xfId="20"/>
    <cellStyle name="20% - Accent1 4" xfId="21"/>
    <cellStyle name="20% - Accent1 4 2" xfId="22"/>
    <cellStyle name="20% - Accent1 4 2 2" xfId="23"/>
    <cellStyle name="20% - Accent1 4 3" xfId="24"/>
    <cellStyle name="20% - Accent1 4 3 2" xfId="25"/>
    <cellStyle name="20% - Accent1 4 4" xfId="26"/>
    <cellStyle name="20% - Accent1 5" xfId="27"/>
    <cellStyle name="20% - Accent1 5 2" xfId="28"/>
    <cellStyle name="20% - Accent1 5 2 2" xfId="29"/>
    <cellStyle name="20% - Accent1 5 3" xfId="30"/>
    <cellStyle name="20% - Accent1 5 3 2" xfId="31"/>
    <cellStyle name="20% - Accent1 5 4" xfId="32"/>
    <cellStyle name="20% - Accent1 6" xfId="33"/>
    <cellStyle name="20% - Accent1 6 2" xfId="34"/>
    <cellStyle name="20% - Accent1 6 2 2" xfId="35"/>
    <cellStyle name="20% - Accent1 6 3" xfId="36"/>
    <cellStyle name="20% - Accent1 6 3 2" xfId="37"/>
    <cellStyle name="20% - Accent1 6 4" xfId="38"/>
    <cellStyle name="20% - Accent1 7" xfId="39"/>
    <cellStyle name="20% - Accent1 7 2" xfId="40"/>
    <cellStyle name="20% - Accent1 7 2 2" xfId="41"/>
    <cellStyle name="20% - Accent1 7 3" xfId="42"/>
    <cellStyle name="20% - Accent1 7 3 2" xfId="43"/>
    <cellStyle name="20% - Accent1 7 4" xfId="44"/>
    <cellStyle name="20% - Accent1 8" xfId="45"/>
    <cellStyle name="20% - Accent1 8 2" xfId="46"/>
    <cellStyle name="20% - Accent1 8 2 2" xfId="47"/>
    <cellStyle name="20% - Accent1 8 3" xfId="48"/>
    <cellStyle name="20% - Accent1 8 3 2" xfId="49"/>
    <cellStyle name="20% - Accent1 8 4" xfId="50"/>
    <cellStyle name="20% - Accent2 2" xfId="51"/>
    <cellStyle name="20% - Accent2 2 2" xfId="52"/>
    <cellStyle name="20% - Accent2 2 2 2" xfId="53"/>
    <cellStyle name="20% - Accent2 2 3" xfId="54"/>
    <cellStyle name="20% - Accent2 2 3 2" xfId="55"/>
    <cellStyle name="20% - Accent2 2 4" xfId="56"/>
    <cellStyle name="20% - Accent2 3" xfId="57"/>
    <cellStyle name="20% - Accent2 3 2" xfId="58"/>
    <cellStyle name="20% - Accent2 3 2 2" xfId="59"/>
    <cellStyle name="20% - Accent2 3 3" xfId="60"/>
    <cellStyle name="20% - Accent2 3 3 2" xfId="61"/>
    <cellStyle name="20% - Accent2 3 4" xfId="62"/>
    <cellStyle name="20% - Accent2 4" xfId="63"/>
    <cellStyle name="20% - Accent2 4 2" xfId="64"/>
    <cellStyle name="20% - Accent2 4 2 2" xfId="65"/>
    <cellStyle name="20% - Accent2 4 3" xfId="66"/>
    <cellStyle name="20% - Accent2 4 3 2" xfId="67"/>
    <cellStyle name="20% - Accent2 4 4" xfId="68"/>
    <cellStyle name="20% - Accent2 5" xfId="69"/>
    <cellStyle name="20% - Accent2 5 2" xfId="70"/>
    <cellStyle name="20% - Accent2 5 2 2" xfId="71"/>
    <cellStyle name="20% - Accent2 5 3" xfId="72"/>
    <cellStyle name="20% - Accent2 5 3 2" xfId="73"/>
    <cellStyle name="20% - Accent2 5 4" xfId="74"/>
    <cellStyle name="20% - Accent2 6" xfId="75"/>
    <cellStyle name="20% - Accent2 6 2" xfId="76"/>
    <cellStyle name="20% - Accent2 6 2 2" xfId="77"/>
    <cellStyle name="20% - Accent2 6 3" xfId="78"/>
    <cellStyle name="20% - Accent2 6 3 2" xfId="79"/>
    <cellStyle name="20% - Accent2 6 4" xfId="80"/>
    <cellStyle name="20% - Accent2 7" xfId="81"/>
    <cellStyle name="20% - Accent2 7 2" xfId="82"/>
    <cellStyle name="20% - Accent2 7 2 2" xfId="83"/>
    <cellStyle name="20% - Accent2 7 3" xfId="84"/>
    <cellStyle name="20% - Accent2 7 3 2" xfId="85"/>
    <cellStyle name="20% - Accent2 7 4" xfId="86"/>
    <cellStyle name="20% - Accent2 8" xfId="87"/>
    <cellStyle name="20% - Accent2 8 2" xfId="88"/>
    <cellStyle name="20% - Accent2 8 2 2" xfId="89"/>
    <cellStyle name="20% - Accent2 8 3" xfId="90"/>
    <cellStyle name="20% - Accent2 8 3 2" xfId="91"/>
    <cellStyle name="20% - Accent2 8 4" xfId="92"/>
    <cellStyle name="20% - Accent3 2" xfId="93"/>
    <cellStyle name="20% - Accent3 2 2" xfId="94"/>
    <cellStyle name="20% - Accent3 2 2 2" xfId="95"/>
    <cellStyle name="20% - Accent3 2 3" xfId="96"/>
    <cellStyle name="20% - Accent3 2 3 2" xfId="97"/>
    <cellStyle name="20% - Accent3 2 4" xfId="98"/>
    <cellStyle name="20% - Accent3 3" xfId="99"/>
    <cellStyle name="20% - Accent3 3 2" xfId="100"/>
    <cellStyle name="20% - Accent3 3 2 2" xfId="101"/>
    <cellStyle name="20% - Accent3 3 3" xfId="102"/>
    <cellStyle name="20% - Accent3 3 3 2" xfId="103"/>
    <cellStyle name="20% - Accent3 3 4" xfId="104"/>
    <cellStyle name="20% - Accent3 4" xfId="105"/>
    <cellStyle name="20% - Accent3 4 2" xfId="106"/>
    <cellStyle name="20% - Accent3 4 2 2" xfId="107"/>
    <cellStyle name="20% - Accent3 4 3" xfId="108"/>
    <cellStyle name="20% - Accent3 4 3 2" xfId="109"/>
    <cellStyle name="20% - Accent3 4 4" xfId="110"/>
    <cellStyle name="20% - Accent3 5" xfId="111"/>
    <cellStyle name="20% - Accent3 5 2" xfId="112"/>
    <cellStyle name="20% - Accent3 5 2 2" xfId="113"/>
    <cellStyle name="20% - Accent3 5 3" xfId="114"/>
    <cellStyle name="20% - Accent3 5 3 2" xfId="115"/>
    <cellStyle name="20% - Accent3 5 4" xfId="116"/>
    <cellStyle name="20% - Accent3 6" xfId="117"/>
    <cellStyle name="20% - Accent3 6 2" xfId="118"/>
    <cellStyle name="20% - Accent3 6 2 2" xfId="119"/>
    <cellStyle name="20% - Accent3 6 3" xfId="120"/>
    <cellStyle name="20% - Accent3 6 3 2" xfId="121"/>
    <cellStyle name="20% - Accent3 6 4" xfId="122"/>
    <cellStyle name="20% - Accent3 7" xfId="123"/>
    <cellStyle name="20% - Accent3 7 2" xfId="124"/>
    <cellStyle name="20% - Accent3 7 2 2" xfId="125"/>
    <cellStyle name="20% - Accent3 7 3" xfId="126"/>
    <cellStyle name="20% - Accent3 7 3 2" xfId="127"/>
    <cellStyle name="20% - Accent3 7 4" xfId="128"/>
    <cellStyle name="20% - Accent3 8" xfId="129"/>
    <cellStyle name="20% - Accent3 8 2" xfId="130"/>
    <cellStyle name="20% - Accent3 8 2 2" xfId="131"/>
    <cellStyle name="20% - Accent3 8 3" xfId="132"/>
    <cellStyle name="20% - Accent3 8 3 2" xfId="133"/>
    <cellStyle name="20% - Accent3 8 4" xfId="134"/>
    <cellStyle name="20% - Accent4 2" xfId="135"/>
    <cellStyle name="20% - Accent4 2 2" xfId="136"/>
    <cellStyle name="20% - Accent4 2 2 2" xfId="137"/>
    <cellStyle name="20% - Accent4 2 3" xfId="138"/>
    <cellStyle name="20% - Accent4 2 3 2" xfId="139"/>
    <cellStyle name="20% - Accent4 2 4" xfId="140"/>
    <cellStyle name="20% - Accent4 3" xfId="141"/>
    <cellStyle name="20% - Accent4 3 2" xfId="142"/>
    <cellStyle name="20% - Accent4 3 2 2" xfId="143"/>
    <cellStyle name="20% - Accent4 3 3" xfId="144"/>
    <cellStyle name="20% - Accent4 3 3 2" xfId="145"/>
    <cellStyle name="20% - Accent4 3 4" xfId="146"/>
    <cellStyle name="20% - Accent4 4" xfId="147"/>
    <cellStyle name="20% - Accent4 4 2" xfId="148"/>
    <cellStyle name="20% - Accent4 4 2 2" xfId="149"/>
    <cellStyle name="20% - Accent4 4 3" xfId="150"/>
    <cellStyle name="20% - Accent4 4 3 2" xfId="151"/>
    <cellStyle name="20% - Accent4 4 4" xfId="152"/>
    <cellStyle name="20% - Accent4 5" xfId="153"/>
    <cellStyle name="20% - Accent4 5 2" xfId="154"/>
    <cellStyle name="20% - Accent4 5 2 2" xfId="155"/>
    <cellStyle name="20% - Accent4 5 3" xfId="156"/>
    <cellStyle name="20% - Accent4 5 3 2" xfId="157"/>
    <cellStyle name="20% - Accent4 5 4" xfId="158"/>
    <cellStyle name="20% - Accent4 6" xfId="159"/>
    <cellStyle name="20% - Accent4 6 2" xfId="160"/>
    <cellStyle name="20% - Accent4 6 2 2" xfId="161"/>
    <cellStyle name="20% - Accent4 6 3" xfId="162"/>
    <cellStyle name="20% - Accent4 6 3 2" xfId="163"/>
    <cellStyle name="20% - Accent4 6 4" xfId="164"/>
    <cellStyle name="20% - Accent4 7" xfId="165"/>
    <cellStyle name="20% - Accent4 7 2" xfId="166"/>
    <cellStyle name="20% - Accent4 7 2 2" xfId="167"/>
    <cellStyle name="20% - Accent4 7 3" xfId="168"/>
    <cellStyle name="20% - Accent4 7 3 2" xfId="169"/>
    <cellStyle name="20% - Accent4 7 4" xfId="170"/>
    <cellStyle name="20% - Accent4 8" xfId="171"/>
    <cellStyle name="20% - Accent4 8 2" xfId="172"/>
    <cellStyle name="20% - Accent4 8 2 2" xfId="173"/>
    <cellStyle name="20% - Accent4 8 3" xfId="174"/>
    <cellStyle name="20% - Accent4 8 3 2" xfId="175"/>
    <cellStyle name="20% - Accent4 8 4" xfId="176"/>
    <cellStyle name="20% - Accent5 2" xfId="177"/>
    <cellStyle name="20% - Accent5 2 2" xfId="178"/>
    <cellStyle name="20% - Accent5 2 2 2" xfId="179"/>
    <cellStyle name="20% - Accent5 2 3" xfId="180"/>
    <cellStyle name="20% - Accent5 2 3 2" xfId="181"/>
    <cellStyle name="20% - Accent5 2 4" xfId="182"/>
    <cellStyle name="20% - Accent5 3" xfId="183"/>
    <cellStyle name="20% - Accent5 3 2" xfId="184"/>
    <cellStyle name="20% - Accent5 3 2 2" xfId="185"/>
    <cellStyle name="20% - Accent5 3 3" xfId="186"/>
    <cellStyle name="20% - Accent5 3 3 2" xfId="187"/>
    <cellStyle name="20% - Accent5 3 4" xfId="188"/>
    <cellStyle name="20% - Accent5 4" xfId="189"/>
    <cellStyle name="20% - Accent5 4 2" xfId="190"/>
    <cellStyle name="20% - Accent5 4 2 2" xfId="191"/>
    <cellStyle name="20% - Accent5 4 3" xfId="192"/>
    <cellStyle name="20% - Accent5 4 3 2" xfId="193"/>
    <cellStyle name="20% - Accent5 4 4" xfId="194"/>
    <cellStyle name="20% - Accent5 5" xfId="195"/>
    <cellStyle name="20% - Accent5 5 2" xfId="196"/>
    <cellStyle name="20% - Accent5 5 2 2" xfId="197"/>
    <cellStyle name="20% - Accent5 5 3" xfId="198"/>
    <cellStyle name="20% - Accent5 5 3 2" xfId="199"/>
    <cellStyle name="20% - Accent5 5 4" xfId="200"/>
    <cellStyle name="20% - Accent5 6" xfId="201"/>
    <cellStyle name="20% - Accent5 6 2" xfId="202"/>
    <cellStyle name="20% - Accent5 6 2 2" xfId="203"/>
    <cellStyle name="20% - Accent5 6 3" xfId="204"/>
    <cellStyle name="20% - Accent5 6 3 2" xfId="205"/>
    <cellStyle name="20% - Accent5 6 4" xfId="206"/>
    <cellStyle name="20% - Accent5 7" xfId="207"/>
    <cellStyle name="20% - Accent5 7 2" xfId="208"/>
    <cellStyle name="20% - Accent5 7 2 2" xfId="209"/>
    <cellStyle name="20% - Accent5 7 3" xfId="210"/>
    <cellStyle name="20% - Accent5 7 3 2" xfId="211"/>
    <cellStyle name="20% - Accent5 7 4" xfId="212"/>
    <cellStyle name="20% - Accent5 8" xfId="213"/>
    <cellStyle name="20% - Accent5 8 2" xfId="214"/>
    <cellStyle name="20% - Accent5 8 2 2" xfId="215"/>
    <cellStyle name="20% - Accent5 8 3" xfId="216"/>
    <cellStyle name="20% - Accent5 8 3 2" xfId="217"/>
    <cellStyle name="20% - Accent5 8 4" xfId="218"/>
    <cellStyle name="20% - Accent6 2" xfId="219"/>
    <cellStyle name="20% - Accent6 2 2" xfId="220"/>
    <cellStyle name="20% - Accent6 2 2 2" xfId="221"/>
    <cellStyle name="20% - Accent6 2 3" xfId="222"/>
    <cellStyle name="20% - Accent6 2 3 2" xfId="223"/>
    <cellStyle name="20% - Accent6 2 4" xfId="224"/>
    <cellStyle name="20% - Accent6 3" xfId="225"/>
    <cellStyle name="20% - Accent6 3 2" xfId="226"/>
    <cellStyle name="20% - Accent6 3 2 2" xfId="227"/>
    <cellStyle name="20% - Accent6 3 3" xfId="228"/>
    <cellStyle name="20% - Accent6 3 3 2" xfId="229"/>
    <cellStyle name="20% - Accent6 3 4" xfId="230"/>
    <cellStyle name="20% - Accent6 4" xfId="231"/>
    <cellStyle name="20% - Accent6 4 2" xfId="232"/>
    <cellStyle name="20% - Accent6 4 2 2" xfId="233"/>
    <cellStyle name="20% - Accent6 4 3" xfId="234"/>
    <cellStyle name="20% - Accent6 4 3 2" xfId="235"/>
    <cellStyle name="20% - Accent6 4 4" xfId="236"/>
    <cellStyle name="20% - Accent6 5" xfId="237"/>
    <cellStyle name="20% - Accent6 5 2" xfId="238"/>
    <cellStyle name="20% - Accent6 5 2 2" xfId="239"/>
    <cellStyle name="20% - Accent6 5 3" xfId="240"/>
    <cellStyle name="20% - Accent6 5 3 2" xfId="241"/>
    <cellStyle name="20% - Accent6 5 4" xfId="242"/>
    <cellStyle name="20% - Accent6 6" xfId="243"/>
    <cellStyle name="20% - Accent6 6 2" xfId="244"/>
    <cellStyle name="20% - Accent6 6 2 2" xfId="245"/>
    <cellStyle name="20% - Accent6 6 3" xfId="246"/>
    <cellStyle name="20% - Accent6 6 3 2" xfId="247"/>
    <cellStyle name="20% - Accent6 6 4" xfId="248"/>
    <cellStyle name="20% - Accent6 7" xfId="249"/>
    <cellStyle name="20% - Accent6 7 2" xfId="250"/>
    <cellStyle name="20% - Accent6 7 2 2" xfId="251"/>
    <cellStyle name="20% - Accent6 7 3" xfId="252"/>
    <cellStyle name="20% - Accent6 7 3 2" xfId="253"/>
    <cellStyle name="20% - Accent6 7 4" xfId="254"/>
    <cellStyle name="20% - Accent6 8" xfId="255"/>
    <cellStyle name="20% - Accent6 8 2" xfId="256"/>
    <cellStyle name="20% - Accent6 8 2 2" xfId="257"/>
    <cellStyle name="20% - Accent6 8 3" xfId="258"/>
    <cellStyle name="20% - Accent6 8 3 2" xfId="259"/>
    <cellStyle name="20% - Accent6 8 4" xfId="260"/>
    <cellStyle name="40% - Accent1 2" xfId="261"/>
    <cellStyle name="40% - Accent1 2 2" xfId="262"/>
    <cellStyle name="40% - Accent1 2 2 2" xfId="263"/>
    <cellStyle name="40% - Accent1 2 3" xfId="264"/>
    <cellStyle name="40% - Accent1 2 3 2" xfId="265"/>
    <cellStyle name="40% - Accent1 2 4" xfId="266"/>
    <cellStyle name="40% - Accent1 3" xfId="267"/>
    <cellStyle name="40% - Accent1 3 2" xfId="268"/>
    <cellStyle name="40% - Accent1 3 2 2" xfId="269"/>
    <cellStyle name="40% - Accent1 3 3" xfId="270"/>
    <cellStyle name="40% - Accent1 3 3 2" xfId="271"/>
    <cellStyle name="40% - Accent1 3 4" xfId="272"/>
    <cellStyle name="40% - Accent1 4" xfId="273"/>
    <cellStyle name="40% - Accent1 4 2" xfId="274"/>
    <cellStyle name="40% - Accent1 4 2 2" xfId="275"/>
    <cellStyle name="40% - Accent1 4 3" xfId="276"/>
    <cellStyle name="40% - Accent1 4 3 2" xfId="277"/>
    <cellStyle name="40% - Accent1 4 4" xfId="278"/>
    <cellStyle name="40% - Accent1 5" xfId="279"/>
    <cellStyle name="40% - Accent1 5 2" xfId="280"/>
    <cellStyle name="40% - Accent1 5 2 2" xfId="281"/>
    <cellStyle name="40% - Accent1 5 3" xfId="282"/>
    <cellStyle name="40% - Accent1 5 3 2" xfId="283"/>
    <cellStyle name="40% - Accent1 5 4" xfId="284"/>
    <cellStyle name="40% - Accent1 6" xfId="285"/>
    <cellStyle name="40% - Accent1 6 2" xfId="286"/>
    <cellStyle name="40% - Accent1 6 2 2" xfId="287"/>
    <cellStyle name="40% - Accent1 6 3" xfId="288"/>
    <cellStyle name="40% - Accent1 6 3 2" xfId="289"/>
    <cellStyle name="40% - Accent1 6 4" xfId="290"/>
    <cellStyle name="40% - Accent1 7" xfId="291"/>
    <cellStyle name="40% - Accent1 7 2" xfId="292"/>
    <cellStyle name="40% - Accent1 7 2 2" xfId="293"/>
    <cellStyle name="40% - Accent1 7 3" xfId="294"/>
    <cellStyle name="40% - Accent1 7 3 2" xfId="295"/>
    <cellStyle name="40% - Accent1 7 4" xfId="296"/>
    <cellStyle name="40% - Accent1 8" xfId="297"/>
    <cellStyle name="40% - Accent1 8 2" xfId="298"/>
    <cellStyle name="40% - Accent1 8 2 2" xfId="299"/>
    <cellStyle name="40% - Accent1 8 3" xfId="300"/>
    <cellStyle name="40% - Accent1 8 3 2" xfId="301"/>
    <cellStyle name="40% - Accent1 8 4" xfId="302"/>
    <cellStyle name="40% - Accent2 2" xfId="303"/>
    <cellStyle name="40% - Accent2 2 2" xfId="304"/>
    <cellStyle name="40% - Accent2 2 2 2" xfId="305"/>
    <cellStyle name="40% - Accent2 2 3" xfId="306"/>
    <cellStyle name="40% - Accent2 2 3 2" xfId="307"/>
    <cellStyle name="40% - Accent2 2 4" xfId="308"/>
    <cellStyle name="40% - Accent2 3" xfId="309"/>
    <cellStyle name="40% - Accent2 3 2" xfId="310"/>
    <cellStyle name="40% - Accent2 3 2 2" xfId="311"/>
    <cellStyle name="40% - Accent2 3 3" xfId="312"/>
    <cellStyle name="40% - Accent2 3 3 2" xfId="313"/>
    <cellStyle name="40% - Accent2 3 4" xfId="314"/>
    <cellStyle name="40% - Accent2 4" xfId="315"/>
    <cellStyle name="40% - Accent2 4 2" xfId="316"/>
    <cellStyle name="40% - Accent2 4 2 2" xfId="317"/>
    <cellStyle name="40% - Accent2 4 3" xfId="318"/>
    <cellStyle name="40% - Accent2 4 3 2" xfId="319"/>
    <cellStyle name="40% - Accent2 4 4" xfId="320"/>
    <cellStyle name="40% - Accent2 5" xfId="321"/>
    <cellStyle name="40% - Accent2 5 2" xfId="322"/>
    <cellStyle name="40% - Accent2 5 2 2" xfId="323"/>
    <cellStyle name="40% - Accent2 5 3" xfId="324"/>
    <cellStyle name="40% - Accent2 5 3 2" xfId="325"/>
    <cellStyle name="40% - Accent2 5 4" xfId="326"/>
    <cellStyle name="40% - Accent2 6" xfId="327"/>
    <cellStyle name="40% - Accent2 6 2" xfId="328"/>
    <cellStyle name="40% - Accent2 6 2 2" xfId="329"/>
    <cellStyle name="40% - Accent2 6 3" xfId="330"/>
    <cellStyle name="40% - Accent2 6 3 2" xfId="331"/>
    <cellStyle name="40% - Accent2 6 4" xfId="332"/>
    <cellStyle name="40% - Accent2 7" xfId="333"/>
    <cellStyle name="40% - Accent2 7 2" xfId="334"/>
    <cellStyle name="40% - Accent2 7 2 2" xfId="335"/>
    <cellStyle name="40% - Accent2 7 3" xfId="336"/>
    <cellStyle name="40% - Accent2 7 3 2" xfId="337"/>
    <cellStyle name="40% - Accent2 7 4" xfId="338"/>
    <cellStyle name="40% - Accent2 8" xfId="339"/>
    <cellStyle name="40% - Accent2 8 2" xfId="340"/>
    <cellStyle name="40% - Accent2 8 2 2" xfId="341"/>
    <cellStyle name="40% - Accent2 8 3" xfId="342"/>
    <cellStyle name="40% - Accent2 8 3 2" xfId="343"/>
    <cellStyle name="40% - Accent2 8 4" xfId="344"/>
    <cellStyle name="40% - Accent3 2" xfId="345"/>
    <cellStyle name="40% - Accent3 2 2" xfId="346"/>
    <cellStyle name="40% - Accent3 2 2 2" xfId="347"/>
    <cellStyle name="40% - Accent3 2 3" xfId="348"/>
    <cellStyle name="40% - Accent3 2 3 2" xfId="349"/>
    <cellStyle name="40% - Accent3 2 4" xfId="350"/>
    <cellStyle name="40% - Accent3 3" xfId="351"/>
    <cellStyle name="40% - Accent3 3 2" xfId="352"/>
    <cellStyle name="40% - Accent3 3 2 2" xfId="353"/>
    <cellStyle name="40% - Accent3 3 3" xfId="354"/>
    <cellStyle name="40% - Accent3 3 3 2" xfId="355"/>
    <cellStyle name="40% - Accent3 3 4" xfId="356"/>
    <cellStyle name="40% - Accent3 4" xfId="357"/>
    <cellStyle name="40% - Accent3 4 2" xfId="358"/>
    <cellStyle name="40% - Accent3 4 2 2" xfId="359"/>
    <cellStyle name="40% - Accent3 4 3" xfId="360"/>
    <cellStyle name="40% - Accent3 4 3 2" xfId="361"/>
    <cellStyle name="40% - Accent3 4 4" xfId="362"/>
    <cellStyle name="40% - Accent3 5" xfId="363"/>
    <cellStyle name="40% - Accent3 5 2" xfId="364"/>
    <cellStyle name="40% - Accent3 5 2 2" xfId="365"/>
    <cellStyle name="40% - Accent3 5 3" xfId="366"/>
    <cellStyle name="40% - Accent3 5 3 2" xfId="367"/>
    <cellStyle name="40% - Accent3 5 4" xfId="368"/>
    <cellStyle name="40% - Accent3 6" xfId="369"/>
    <cellStyle name="40% - Accent3 6 2" xfId="370"/>
    <cellStyle name="40% - Accent3 6 2 2" xfId="371"/>
    <cellStyle name="40% - Accent3 6 3" xfId="372"/>
    <cellStyle name="40% - Accent3 6 3 2" xfId="373"/>
    <cellStyle name="40% - Accent3 6 4" xfId="374"/>
    <cellStyle name="40% - Accent3 7" xfId="375"/>
    <cellStyle name="40% - Accent3 7 2" xfId="376"/>
    <cellStyle name="40% - Accent3 7 2 2" xfId="377"/>
    <cellStyle name="40% - Accent3 7 3" xfId="378"/>
    <cellStyle name="40% - Accent3 7 3 2" xfId="379"/>
    <cellStyle name="40% - Accent3 7 4" xfId="380"/>
    <cellStyle name="40% - Accent3 8" xfId="381"/>
    <cellStyle name="40% - Accent3 8 2" xfId="382"/>
    <cellStyle name="40% - Accent3 8 2 2" xfId="383"/>
    <cellStyle name="40% - Accent3 8 3" xfId="384"/>
    <cellStyle name="40% - Accent3 8 3 2" xfId="385"/>
    <cellStyle name="40% - Accent3 8 4" xfId="386"/>
    <cellStyle name="40% - Accent4 2" xfId="387"/>
    <cellStyle name="40% - Accent4 2 2" xfId="388"/>
    <cellStyle name="40% - Accent4 2 2 2" xfId="389"/>
    <cellStyle name="40% - Accent4 2 3" xfId="390"/>
    <cellStyle name="40% - Accent4 2 3 2" xfId="391"/>
    <cellStyle name="40% - Accent4 2 4" xfId="392"/>
    <cellStyle name="40% - Accent4 3" xfId="393"/>
    <cellStyle name="40% - Accent4 3 2" xfId="394"/>
    <cellStyle name="40% - Accent4 3 2 2" xfId="395"/>
    <cellStyle name="40% - Accent4 3 3" xfId="396"/>
    <cellStyle name="40% - Accent4 3 3 2" xfId="397"/>
    <cellStyle name="40% - Accent4 3 4" xfId="398"/>
    <cellStyle name="40% - Accent4 4" xfId="399"/>
    <cellStyle name="40% - Accent4 4 2" xfId="400"/>
    <cellStyle name="40% - Accent4 4 2 2" xfId="401"/>
    <cellStyle name="40% - Accent4 4 3" xfId="402"/>
    <cellStyle name="40% - Accent4 4 3 2" xfId="403"/>
    <cellStyle name="40% - Accent4 4 4" xfId="404"/>
    <cellStyle name="40% - Accent4 5" xfId="405"/>
    <cellStyle name="40% - Accent4 5 2" xfId="406"/>
    <cellStyle name="40% - Accent4 5 2 2" xfId="407"/>
    <cellStyle name="40% - Accent4 5 3" xfId="408"/>
    <cellStyle name="40% - Accent4 5 3 2" xfId="409"/>
    <cellStyle name="40% - Accent4 5 4" xfId="410"/>
    <cellStyle name="40% - Accent4 6" xfId="411"/>
    <cellStyle name="40% - Accent4 6 2" xfId="412"/>
    <cellStyle name="40% - Accent4 6 2 2" xfId="413"/>
    <cellStyle name="40% - Accent4 6 3" xfId="414"/>
    <cellStyle name="40% - Accent4 6 3 2" xfId="415"/>
    <cellStyle name="40% - Accent4 6 4" xfId="416"/>
    <cellStyle name="40% - Accent4 7" xfId="417"/>
    <cellStyle name="40% - Accent4 7 2" xfId="418"/>
    <cellStyle name="40% - Accent4 7 2 2" xfId="419"/>
    <cellStyle name="40% - Accent4 7 3" xfId="420"/>
    <cellStyle name="40% - Accent4 7 3 2" xfId="421"/>
    <cellStyle name="40% - Accent4 7 4" xfId="422"/>
    <cellStyle name="40% - Accent4 8" xfId="423"/>
    <cellStyle name="40% - Accent4 8 2" xfId="424"/>
    <cellStyle name="40% - Accent4 8 2 2" xfId="425"/>
    <cellStyle name="40% - Accent4 8 3" xfId="426"/>
    <cellStyle name="40% - Accent4 8 3 2" xfId="427"/>
    <cellStyle name="40% - Accent4 8 4" xfId="428"/>
    <cellStyle name="40% - Accent5 2" xfId="429"/>
    <cellStyle name="40% - Accent5 2 2" xfId="430"/>
    <cellStyle name="40% - Accent5 2 2 2" xfId="431"/>
    <cellStyle name="40% - Accent5 2 3" xfId="432"/>
    <cellStyle name="40% - Accent5 2 3 2" xfId="433"/>
    <cellStyle name="40% - Accent5 2 4" xfId="434"/>
    <cellStyle name="40% - Accent5 3" xfId="435"/>
    <cellStyle name="40% - Accent5 3 2" xfId="436"/>
    <cellStyle name="40% - Accent5 3 2 2" xfId="437"/>
    <cellStyle name="40% - Accent5 3 3" xfId="438"/>
    <cellStyle name="40% - Accent5 3 3 2" xfId="439"/>
    <cellStyle name="40% - Accent5 3 4" xfId="440"/>
    <cellStyle name="40% - Accent5 4" xfId="441"/>
    <cellStyle name="40% - Accent5 4 2" xfId="442"/>
    <cellStyle name="40% - Accent5 4 2 2" xfId="443"/>
    <cellStyle name="40% - Accent5 4 3" xfId="444"/>
    <cellStyle name="40% - Accent5 4 3 2" xfId="445"/>
    <cellStyle name="40% - Accent5 4 4" xfId="446"/>
    <cellStyle name="40% - Accent5 5" xfId="447"/>
    <cellStyle name="40% - Accent5 5 2" xfId="448"/>
    <cellStyle name="40% - Accent5 5 2 2" xfId="449"/>
    <cellStyle name="40% - Accent5 5 3" xfId="450"/>
    <cellStyle name="40% - Accent5 5 3 2" xfId="451"/>
    <cellStyle name="40% - Accent5 5 4" xfId="452"/>
    <cellStyle name="40% - Accent5 6" xfId="453"/>
    <cellStyle name="40% - Accent5 6 2" xfId="454"/>
    <cellStyle name="40% - Accent5 6 2 2" xfId="455"/>
    <cellStyle name="40% - Accent5 6 3" xfId="456"/>
    <cellStyle name="40% - Accent5 6 3 2" xfId="457"/>
    <cellStyle name="40% - Accent5 6 4" xfId="458"/>
    <cellStyle name="40% - Accent5 7" xfId="459"/>
    <cellStyle name="40% - Accent5 7 2" xfId="460"/>
    <cellStyle name="40% - Accent5 7 2 2" xfId="461"/>
    <cellStyle name="40% - Accent5 7 3" xfId="462"/>
    <cellStyle name="40% - Accent5 7 3 2" xfId="463"/>
    <cellStyle name="40% - Accent5 7 4" xfId="464"/>
    <cellStyle name="40% - Accent5 8" xfId="465"/>
    <cellStyle name="40% - Accent5 8 2" xfId="466"/>
    <cellStyle name="40% - Accent5 8 2 2" xfId="467"/>
    <cellStyle name="40% - Accent5 8 3" xfId="468"/>
    <cellStyle name="40% - Accent5 8 3 2" xfId="469"/>
    <cellStyle name="40% - Accent5 8 4" xfId="470"/>
    <cellStyle name="40% - Accent6 2" xfId="471"/>
    <cellStyle name="40% - Accent6 2 2" xfId="472"/>
    <cellStyle name="40% - Accent6 2 2 2" xfId="473"/>
    <cellStyle name="40% - Accent6 2 3" xfId="474"/>
    <cellStyle name="40% - Accent6 2 3 2" xfId="475"/>
    <cellStyle name="40% - Accent6 2 4" xfId="476"/>
    <cellStyle name="40% - Accent6 3" xfId="477"/>
    <cellStyle name="40% - Accent6 3 2" xfId="478"/>
    <cellStyle name="40% - Accent6 3 2 2" xfId="479"/>
    <cellStyle name="40% - Accent6 3 3" xfId="480"/>
    <cellStyle name="40% - Accent6 3 3 2" xfId="481"/>
    <cellStyle name="40% - Accent6 3 4" xfId="482"/>
    <cellStyle name="40% - Accent6 4" xfId="483"/>
    <cellStyle name="40% - Accent6 4 2" xfId="484"/>
    <cellStyle name="40% - Accent6 4 2 2" xfId="485"/>
    <cellStyle name="40% - Accent6 4 3" xfId="486"/>
    <cellStyle name="40% - Accent6 4 3 2" xfId="487"/>
    <cellStyle name="40% - Accent6 4 4" xfId="488"/>
    <cellStyle name="40% - Accent6 5" xfId="489"/>
    <cellStyle name="40% - Accent6 5 2" xfId="490"/>
    <cellStyle name="40% - Accent6 5 2 2" xfId="491"/>
    <cellStyle name="40% - Accent6 5 3" xfId="492"/>
    <cellStyle name="40% - Accent6 5 3 2" xfId="493"/>
    <cellStyle name="40% - Accent6 5 4" xfId="494"/>
    <cellStyle name="40% - Accent6 6" xfId="495"/>
    <cellStyle name="40% - Accent6 6 2" xfId="496"/>
    <cellStyle name="40% - Accent6 6 2 2" xfId="497"/>
    <cellStyle name="40% - Accent6 6 3" xfId="498"/>
    <cellStyle name="40% - Accent6 6 3 2" xfId="499"/>
    <cellStyle name="40% - Accent6 6 4" xfId="500"/>
    <cellStyle name="40% - Accent6 7" xfId="501"/>
    <cellStyle name="40% - Accent6 7 2" xfId="502"/>
    <cellStyle name="40% - Accent6 7 2 2" xfId="503"/>
    <cellStyle name="40% - Accent6 7 3" xfId="504"/>
    <cellStyle name="40% - Accent6 7 3 2" xfId="505"/>
    <cellStyle name="40% - Accent6 7 4" xfId="506"/>
    <cellStyle name="40% - Accent6 8" xfId="507"/>
    <cellStyle name="40% - Accent6 8 2" xfId="508"/>
    <cellStyle name="40% - Accent6 8 2 2" xfId="509"/>
    <cellStyle name="40% - Accent6 8 3" xfId="510"/>
    <cellStyle name="40% - Accent6 8 3 2" xfId="511"/>
    <cellStyle name="40% - Accent6 8 4" xfId="512"/>
    <cellStyle name="60% - Accent1 2" xfId="513"/>
    <cellStyle name="60% - Accent1 2 2" xfId="514"/>
    <cellStyle name="60% - Accent1 2 3" xfId="515"/>
    <cellStyle name="60% - Accent1 3" xfId="516"/>
    <cellStyle name="60% - Accent1 3 2" xfId="517"/>
    <cellStyle name="60% - Accent1 3 3" xfId="518"/>
    <cellStyle name="60% - Accent1 4" xfId="519"/>
    <cellStyle name="60% - Accent1 4 2" xfId="520"/>
    <cellStyle name="60% - Accent1 4 3" xfId="521"/>
    <cellStyle name="60% - Accent1 5" xfId="522"/>
    <cellStyle name="60% - Accent1 5 2" xfId="523"/>
    <cellStyle name="60% - Accent1 5 3" xfId="524"/>
    <cellStyle name="60% - Accent1 6" xfId="525"/>
    <cellStyle name="60% - Accent1 6 2" xfId="526"/>
    <cellStyle name="60% - Accent1 6 3" xfId="527"/>
    <cellStyle name="60% - Accent1 7" xfId="528"/>
    <cellStyle name="60% - Accent1 7 2" xfId="529"/>
    <cellStyle name="60% - Accent1 7 3" xfId="530"/>
    <cellStyle name="60% - Accent1 8" xfId="531"/>
    <cellStyle name="60% - Accent1 8 2" xfId="532"/>
    <cellStyle name="60% - Accent1 8 3" xfId="533"/>
    <cellStyle name="60% - Accent2 2" xfId="534"/>
    <cellStyle name="60% - Accent2 2 2" xfId="535"/>
    <cellStyle name="60% - Accent2 2 3" xfId="536"/>
    <cellStyle name="60% - Accent2 3" xfId="537"/>
    <cellStyle name="60% - Accent2 3 2" xfId="538"/>
    <cellStyle name="60% - Accent2 3 3" xfId="539"/>
    <cellStyle name="60% - Accent2 4" xfId="540"/>
    <cellStyle name="60% - Accent2 4 2" xfId="541"/>
    <cellStyle name="60% - Accent2 4 3" xfId="542"/>
    <cellStyle name="60% - Accent2 5" xfId="543"/>
    <cellStyle name="60% - Accent2 5 2" xfId="544"/>
    <cellStyle name="60% - Accent2 5 3" xfId="545"/>
    <cellStyle name="60% - Accent2 6" xfId="546"/>
    <cellStyle name="60% - Accent2 6 2" xfId="547"/>
    <cellStyle name="60% - Accent2 6 3" xfId="548"/>
    <cellStyle name="60% - Accent2 7" xfId="549"/>
    <cellStyle name="60% - Accent2 7 2" xfId="550"/>
    <cellStyle name="60% - Accent2 7 3" xfId="551"/>
    <cellStyle name="60% - Accent2 8" xfId="552"/>
    <cellStyle name="60% - Accent2 8 2" xfId="553"/>
    <cellStyle name="60% - Accent2 8 3" xfId="554"/>
    <cellStyle name="60% - Accent3 2" xfId="555"/>
    <cellStyle name="60% - Accent3 2 2" xfId="556"/>
    <cellStyle name="60% - Accent3 2 3" xfId="557"/>
    <cellStyle name="60% - Accent3 3" xfId="558"/>
    <cellStyle name="60% - Accent3 3 2" xfId="559"/>
    <cellStyle name="60% - Accent3 3 3" xfId="560"/>
    <cellStyle name="60% - Accent3 4" xfId="561"/>
    <cellStyle name="60% - Accent3 4 2" xfId="562"/>
    <cellStyle name="60% - Accent3 4 3" xfId="563"/>
    <cellStyle name="60% - Accent3 5" xfId="564"/>
    <cellStyle name="60% - Accent3 5 2" xfId="565"/>
    <cellStyle name="60% - Accent3 5 3" xfId="566"/>
    <cellStyle name="60% - Accent3 6" xfId="567"/>
    <cellStyle name="60% - Accent3 6 2" xfId="568"/>
    <cellStyle name="60% - Accent3 6 3" xfId="569"/>
    <cellStyle name="60% - Accent3 7" xfId="570"/>
    <cellStyle name="60% - Accent3 7 2" xfId="571"/>
    <cellStyle name="60% - Accent3 7 3" xfId="572"/>
    <cellStyle name="60% - Accent3 8" xfId="573"/>
    <cellStyle name="60% - Accent3 8 2" xfId="574"/>
    <cellStyle name="60% - Accent3 8 3" xfId="575"/>
    <cellStyle name="60% - Accent4 2" xfId="576"/>
    <cellStyle name="60% - Accent4 2 2" xfId="577"/>
    <cellStyle name="60% - Accent4 2 3" xfId="578"/>
    <cellStyle name="60% - Accent4 3" xfId="579"/>
    <cellStyle name="60% - Accent4 3 2" xfId="580"/>
    <cellStyle name="60% - Accent4 3 3" xfId="581"/>
    <cellStyle name="60% - Accent4 4" xfId="582"/>
    <cellStyle name="60% - Accent4 4 2" xfId="583"/>
    <cellStyle name="60% - Accent4 4 3" xfId="584"/>
    <cellStyle name="60% - Accent4 5" xfId="585"/>
    <cellStyle name="60% - Accent4 5 2" xfId="586"/>
    <cellStyle name="60% - Accent4 5 3" xfId="587"/>
    <cellStyle name="60% - Accent4 6" xfId="588"/>
    <cellStyle name="60% - Accent4 6 2" xfId="589"/>
    <cellStyle name="60% - Accent4 6 3" xfId="590"/>
    <cellStyle name="60% - Accent4 7" xfId="591"/>
    <cellStyle name="60% - Accent4 7 2" xfId="592"/>
    <cellStyle name="60% - Accent4 7 3" xfId="593"/>
    <cellStyle name="60% - Accent4 8" xfId="594"/>
    <cellStyle name="60% - Accent4 8 2" xfId="595"/>
    <cellStyle name="60% - Accent4 8 3" xfId="596"/>
    <cellStyle name="60% - Accent5 2" xfId="597"/>
    <cellStyle name="60% - Accent5 2 2" xfId="598"/>
    <cellStyle name="60% - Accent5 2 3" xfId="599"/>
    <cellStyle name="60% - Accent5 3" xfId="600"/>
    <cellStyle name="60% - Accent5 3 2" xfId="601"/>
    <cellStyle name="60% - Accent5 3 3" xfId="602"/>
    <cellStyle name="60% - Accent5 4" xfId="603"/>
    <cellStyle name="60% - Accent5 4 2" xfId="604"/>
    <cellStyle name="60% - Accent5 4 3" xfId="605"/>
    <cellStyle name="60% - Accent5 5" xfId="606"/>
    <cellStyle name="60% - Accent5 5 2" xfId="607"/>
    <cellStyle name="60% - Accent5 5 3" xfId="608"/>
    <cellStyle name="60% - Accent5 6" xfId="609"/>
    <cellStyle name="60% - Accent5 6 2" xfId="610"/>
    <cellStyle name="60% - Accent5 6 3" xfId="611"/>
    <cellStyle name="60% - Accent5 7" xfId="612"/>
    <cellStyle name="60% - Accent5 7 2" xfId="613"/>
    <cellStyle name="60% - Accent5 7 3" xfId="614"/>
    <cellStyle name="60% - Accent5 8" xfId="615"/>
    <cellStyle name="60% - Accent5 8 2" xfId="616"/>
    <cellStyle name="60% - Accent5 8 3" xfId="617"/>
    <cellStyle name="60% - Accent6 2" xfId="618"/>
    <cellStyle name="60% - Accent6 2 2" xfId="619"/>
    <cellStyle name="60% - Accent6 2 3" xfId="620"/>
    <cellStyle name="60% - Accent6 3" xfId="621"/>
    <cellStyle name="60% - Accent6 3 2" xfId="622"/>
    <cellStyle name="60% - Accent6 3 3" xfId="623"/>
    <cellStyle name="60% - Accent6 4" xfId="624"/>
    <cellStyle name="60% - Accent6 4 2" xfId="625"/>
    <cellStyle name="60% - Accent6 4 3" xfId="626"/>
    <cellStyle name="60% - Accent6 5" xfId="627"/>
    <cellStyle name="60% - Accent6 5 2" xfId="628"/>
    <cellStyle name="60% - Accent6 5 3" xfId="629"/>
    <cellStyle name="60% - Accent6 6" xfId="630"/>
    <cellStyle name="60% - Accent6 6 2" xfId="631"/>
    <cellStyle name="60% - Accent6 6 3" xfId="632"/>
    <cellStyle name="60% - Accent6 7" xfId="633"/>
    <cellStyle name="60% - Accent6 7 2" xfId="634"/>
    <cellStyle name="60% - Accent6 7 3" xfId="635"/>
    <cellStyle name="60% - Accent6 8" xfId="636"/>
    <cellStyle name="60% - Accent6 8 2" xfId="637"/>
    <cellStyle name="60% - Accent6 8 3" xfId="638"/>
    <cellStyle name="Accent1 2" xfId="639"/>
    <cellStyle name="Accent1 2 2" xfId="640"/>
    <cellStyle name="Accent1 2 3" xfId="641"/>
    <cellStyle name="Accent1 3" xfId="642"/>
    <cellStyle name="Accent1 3 2" xfId="643"/>
    <cellStyle name="Accent1 3 3" xfId="644"/>
    <cellStyle name="Accent1 4" xfId="645"/>
    <cellStyle name="Accent1 4 2" xfId="646"/>
    <cellStyle name="Accent1 4 3" xfId="647"/>
    <cellStyle name="Accent1 5" xfId="648"/>
    <cellStyle name="Accent1 5 2" xfId="649"/>
    <cellStyle name="Accent1 5 3" xfId="650"/>
    <cellStyle name="Accent1 6" xfId="651"/>
    <cellStyle name="Accent1 6 2" xfId="652"/>
    <cellStyle name="Accent1 6 3" xfId="653"/>
    <cellStyle name="Accent1 7" xfId="654"/>
    <cellStyle name="Accent1 7 2" xfId="655"/>
    <cellStyle name="Accent1 7 3" xfId="656"/>
    <cellStyle name="Accent1 8" xfId="657"/>
    <cellStyle name="Accent1 8 2" xfId="658"/>
    <cellStyle name="Accent1 8 3" xfId="659"/>
    <cellStyle name="Accent2 2" xfId="660"/>
    <cellStyle name="Accent2 2 2" xfId="661"/>
    <cellStyle name="Accent2 2 3" xfId="662"/>
    <cellStyle name="Accent2 3" xfId="663"/>
    <cellStyle name="Accent2 3 2" xfId="664"/>
    <cellStyle name="Accent2 3 3" xfId="665"/>
    <cellStyle name="Accent2 4" xfId="666"/>
    <cellStyle name="Accent2 4 2" xfId="667"/>
    <cellStyle name="Accent2 4 3" xfId="668"/>
    <cellStyle name="Accent2 5" xfId="669"/>
    <cellStyle name="Accent2 5 2" xfId="670"/>
    <cellStyle name="Accent2 5 3" xfId="671"/>
    <cellStyle name="Accent2 6" xfId="672"/>
    <cellStyle name="Accent2 6 2" xfId="673"/>
    <cellStyle name="Accent2 6 3" xfId="674"/>
    <cellStyle name="Accent2 7" xfId="675"/>
    <cellStyle name="Accent2 7 2" xfId="676"/>
    <cellStyle name="Accent2 7 3" xfId="677"/>
    <cellStyle name="Accent2 8" xfId="678"/>
    <cellStyle name="Accent2 8 2" xfId="679"/>
    <cellStyle name="Accent2 8 3" xfId="680"/>
    <cellStyle name="Accent3 2" xfId="681"/>
    <cellStyle name="Accent3 2 2" xfId="682"/>
    <cellStyle name="Accent3 2 3" xfId="683"/>
    <cellStyle name="Accent3 3" xfId="684"/>
    <cellStyle name="Accent3 3 2" xfId="685"/>
    <cellStyle name="Accent3 3 3" xfId="686"/>
    <cellStyle name="Accent3 4" xfId="687"/>
    <cellStyle name="Accent3 4 2" xfId="688"/>
    <cellStyle name="Accent3 4 3" xfId="689"/>
    <cellStyle name="Accent3 5" xfId="690"/>
    <cellStyle name="Accent3 5 2" xfId="691"/>
    <cellStyle name="Accent3 5 3" xfId="692"/>
    <cellStyle name="Accent3 6" xfId="693"/>
    <cellStyle name="Accent3 6 2" xfId="694"/>
    <cellStyle name="Accent3 6 3" xfId="695"/>
    <cellStyle name="Accent3 7" xfId="696"/>
    <cellStyle name="Accent3 7 2" xfId="697"/>
    <cellStyle name="Accent3 7 3" xfId="698"/>
    <cellStyle name="Accent3 8" xfId="699"/>
    <cellStyle name="Accent3 8 2" xfId="700"/>
    <cellStyle name="Accent3 8 3" xfId="701"/>
    <cellStyle name="Accent4 2" xfId="702"/>
    <cellStyle name="Accent4 2 2" xfId="703"/>
    <cellStyle name="Accent4 2 3" xfId="704"/>
    <cellStyle name="Accent4 3" xfId="705"/>
    <cellStyle name="Accent4 3 2" xfId="706"/>
    <cellStyle name="Accent4 3 3" xfId="707"/>
    <cellStyle name="Accent4 4" xfId="708"/>
    <cellStyle name="Accent4 4 2" xfId="709"/>
    <cellStyle name="Accent4 4 3" xfId="710"/>
    <cellStyle name="Accent4 5" xfId="711"/>
    <cellStyle name="Accent4 5 2" xfId="712"/>
    <cellStyle name="Accent4 5 3" xfId="713"/>
    <cellStyle name="Accent4 6" xfId="714"/>
    <cellStyle name="Accent4 6 2" xfId="715"/>
    <cellStyle name="Accent4 6 3" xfId="716"/>
    <cellStyle name="Accent4 7" xfId="717"/>
    <cellStyle name="Accent4 7 2" xfId="718"/>
    <cellStyle name="Accent4 7 3" xfId="719"/>
    <cellStyle name="Accent4 8" xfId="720"/>
    <cellStyle name="Accent4 8 2" xfId="721"/>
    <cellStyle name="Accent4 8 3" xfId="722"/>
    <cellStyle name="Accent5 2" xfId="723"/>
    <cellStyle name="Accent5 2 2" xfId="724"/>
    <cellStyle name="Accent5 2 3" xfId="725"/>
    <cellStyle name="Accent5 3" xfId="726"/>
    <cellStyle name="Accent5 3 2" xfId="727"/>
    <cellStyle name="Accent5 3 3" xfId="728"/>
    <cellStyle name="Accent5 4" xfId="729"/>
    <cellStyle name="Accent5 4 2" xfId="730"/>
    <cellStyle name="Accent5 4 3" xfId="731"/>
    <cellStyle name="Accent5 5" xfId="732"/>
    <cellStyle name="Accent5 5 2" xfId="733"/>
    <cellStyle name="Accent5 5 3" xfId="734"/>
    <cellStyle name="Accent5 6" xfId="735"/>
    <cellStyle name="Accent5 6 2" xfId="736"/>
    <cellStyle name="Accent5 6 3" xfId="737"/>
    <cellStyle name="Accent5 7" xfId="738"/>
    <cellStyle name="Accent5 7 2" xfId="739"/>
    <cellStyle name="Accent5 7 3" xfId="740"/>
    <cellStyle name="Accent5 8" xfId="741"/>
    <cellStyle name="Accent5 8 2" xfId="742"/>
    <cellStyle name="Accent5 8 3" xfId="743"/>
    <cellStyle name="Accent6 2" xfId="744"/>
    <cellStyle name="Accent6 2 2" xfId="745"/>
    <cellStyle name="Accent6 2 3" xfId="746"/>
    <cellStyle name="Accent6 3" xfId="747"/>
    <cellStyle name="Accent6 3 2" xfId="748"/>
    <cellStyle name="Accent6 3 3" xfId="749"/>
    <cellStyle name="Accent6 4" xfId="750"/>
    <cellStyle name="Accent6 4 2" xfId="751"/>
    <cellStyle name="Accent6 4 3" xfId="752"/>
    <cellStyle name="Accent6 5" xfId="753"/>
    <cellStyle name="Accent6 5 2" xfId="754"/>
    <cellStyle name="Accent6 5 3" xfId="755"/>
    <cellStyle name="Accent6 6" xfId="756"/>
    <cellStyle name="Accent6 6 2" xfId="757"/>
    <cellStyle name="Accent6 6 3" xfId="758"/>
    <cellStyle name="Accent6 7" xfId="759"/>
    <cellStyle name="Accent6 7 2" xfId="760"/>
    <cellStyle name="Accent6 7 3" xfId="761"/>
    <cellStyle name="Accent6 8" xfId="762"/>
    <cellStyle name="Accent6 8 2" xfId="763"/>
    <cellStyle name="Accent6 8 3" xfId="764"/>
    <cellStyle name="background" xfId="765"/>
    <cellStyle name="Bad 2" xfId="766"/>
    <cellStyle name="Bad 2 2" xfId="767"/>
    <cellStyle name="Bad 2 3" xfId="768"/>
    <cellStyle name="Bad 3" xfId="769"/>
    <cellStyle name="Bad 3 2" xfId="770"/>
    <cellStyle name="Bad 3 3" xfId="771"/>
    <cellStyle name="Bad 4" xfId="772"/>
    <cellStyle name="Bad 4 2" xfId="773"/>
    <cellStyle name="Bad 4 3" xfId="774"/>
    <cellStyle name="Bad 5" xfId="775"/>
    <cellStyle name="Bad 5 2" xfId="776"/>
    <cellStyle name="Bad 5 3" xfId="777"/>
    <cellStyle name="Bad 6" xfId="778"/>
    <cellStyle name="Bad 6 2" xfId="779"/>
    <cellStyle name="Bad 6 3" xfId="780"/>
    <cellStyle name="Bad 7" xfId="781"/>
    <cellStyle name="Bad 7 2" xfId="782"/>
    <cellStyle name="Bad 7 3" xfId="783"/>
    <cellStyle name="Bad 8" xfId="784"/>
    <cellStyle name="Bad 8 2" xfId="785"/>
    <cellStyle name="Bad 8 3" xfId="786"/>
    <cellStyle name="banner" xfId="787"/>
    <cellStyle name="blp_column_header" xfId="1196"/>
    <cellStyle name="calc" xfId="788"/>
    <cellStyle name="calculated" xfId="789"/>
    <cellStyle name="Calculation 2" xfId="790"/>
    <cellStyle name="Calculation 2 2" xfId="791"/>
    <cellStyle name="Calculation 2 3" xfId="792"/>
    <cellStyle name="Calculation 3" xfId="793"/>
    <cellStyle name="Calculation 3 2" xfId="794"/>
    <cellStyle name="Calculation 3 3" xfId="795"/>
    <cellStyle name="Calculation 4" xfId="796"/>
    <cellStyle name="Calculation 4 2" xfId="797"/>
    <cellStyle name="Calculation 4 3" xfId="798"/>
    <cellStyle name="Calculation 5" xfId="799"/>
    <cellStyle name="Calculation 5 2" xfId="800"/>
    <cellStyle name="Calculation 5 3" xfId="801"/>
    <cellStyle name="Calculation 6" xfId="802"/>
    <cellStyle name="Calculation 6 2" xfId="803"/>
    <cellStyle name="Calculation 6 3" xfId="804"/>
    <cellStyle name="Calculation 7" xfId="805"/>
    <cellStyle name="Calculation 7 2" xfId="806"/>
    <cellStyle name="Calculation 7 3" xfId="807"/>
    <cellStyle name="Calculation 8" xfId="808"/>
    <cellStyle name="Calculation 8 2" xfId="809"/>
    <cellStyle name="Calculation 8 3" xfId="810"/>
    <cellStyle name="Check Cell 2" xfId="811"/>
    <cellStyle name="Check Cell 2 2" xfId="812"/>
    <cellStyle name="Check Cell 2 3" xfId="813"/>
    <cellStyle name="Check Cell 3" xfId="814"/>
    <cellStyle name="Check Cell 3 2" xfId="815"/>
    <cellStyle name="Check Cell 3 3" xfId="816"/>
    <cellStyle name="Check Cell 4" xfId="817"/>
    <cellStyle name="Check Cell 4 2" xfId="818"/>
    <cellStyle name="Check Cell 4 3" xfId="819"/>
    <cellStyle name="Check Cell 5" xfId="820"/>
    <cellStyle name="Check Cell 5 2" xfId="821"/>
    <cellStyle name="Check Cell 5 3" xfId="822"/>
    <cellStyle name="Check Cell 6" xfId="823"/>
    <cellStyle name="Check Cell 6 2" xfId="824"/>
    <cellStyle name="Check Cell 6 3" xfId="825"/>
    <cellStyle name="Check Cell 7" xfId="826"/>
    <cellStyle name="Check Cell 7 2" xfId="827"/>
    <cellStyle name="Check Cell 7 3" xfId="828"/>
    <cellStyle name="Check Cell 8" xfId="829"/>
    <cellStyle name="Check Cell 8 2" xfId="830"/>
    <cellStyle name="Check Cell 8 3" xfId="831"/>
    <cellStyle name="Comma 2" xfId="832"/>
    <cellStyle name="Comma 2 2" xfId="833"/>
    <cellStyle name="Comma 2 3" xfId="834"/>
    <cellStyle name="Comma 2 4" xfId="835"/>
    <cellStyle name="Comma 2 5" xfId="836"/>
    <cellStyle name="Comma 2 6" xfId="837"/>
    <cellStyle name="Comma 2 7" xfId="838"/>
    <cellStyle name="Comma 2 8" xfId="839"/>
    <cellStyle name="Comma 2 9" xfId="840"/>
    <cellStyle name="Comma 3" xfId="841"/>
    <cellStyle name="Comma 6" xfId="842"/>
    <cellStyle name="data" xfId="843"/>
    <cellStyle name="date" xfId="844"/>
    <cellStyle name="datetime" xfId="845"/>
    <cellStyle name="Explanatory Text 2" xfId="846"/>
    <cellStyle name="Explanatory Text 2 2" xfId="847"/>
    <cellStyle name="Explanatory Text 2 3" xfId="848"/>
    <cellStyle name="Explanatory Text 3" xfId="849"/>
    <cellStyle name="Explanatory Text 3 2" xfId="850"/>
    <cellStyle name="Explanatory Text 3 3" xfId="851"/>
    <cellStyle name="Explanatory Text 4" xfId="852"/>
    <cellStyle name="Explanatory Text 4 2" xfId="853"/>
    <cellStyle name="Explanatory Text 4 3" xfId="854"/>
    <cellStyle name="Explanatory Text 5" xfId="855"/>
    <cellStyle name="Explanatory Text 5 2" xfId="856"/>
    <cellStyle name="Explanatory Text 5 3" xfId="857"/>
    <cellStyle name="Explanatory Text 6" xfId="858"/>
    <cellStyle name="Explanatory Text 6 2" xfId="859"/>
    <cellStyle name="Explanatory Text 6 3" xfId="860"/>
    <cellStyle name="Explanatory Text 7" xfId="861"/>
    <cellStyle name="Explanatory Text 7 2" xfId="862"/>
    <cellStyle name="Explanatory Text 7 3" xfId="863"/>
    <cellStyle name="Explanatory Text 8" xfId="864"/>
    <cellStyle name="Explanatory Text 8 2" xfId="865"/>
    <cellStyle name="Explanatory Text 8 3" xfId="866"/>
    <cellStyle name="Good 2" xfId="867"/>
    <cellStyle name="Good 2 2" xfId="868"/>
    <cellStyle name="Good 2 3" xfId="869"/>
    <cellStyle name="Good 3" xfId="870"/>
    <cellStyle name="Good 3 2" xfId="871"/>
    <cellStyle name="Good 3 3" xfId="872"/>
    <cellStyle name="Good 4" xfId="873"/>
    <cellStyle name="Good 4 2" xfId="874"/>
    <cellStyle name="Good 4 3" xfId="875"/>
    <cellStyle name="Good 5" xfId="876"/>
    <cellStyle name="Good 5 2" xfId="877"/>
    <cellStyle name="Good 5 3" xfId="878"/>
    <cellStyle name="Good 6" xfId="879"/>
    <cellStyle name="Good 6 2" xfId="880"/>
    <cellStyle name="Good 6 3" xfId="881"/>
    <cellStyle name="Good 7" xfId="882"/>
    <cellStyle name="Good 7 2" xfId="883"/>
    <cellStyle name="Good 7 3" xfId="884"/>
    <cellStyle name="Good 8" xfId="885"/>
    <cellStyle name="Good 8 2" xfId="886"/>
    <cellStyle name="Good 8 3" xfId="887"/>
    <cellStyle name="Header" xfId="888"/>
    <cellStyle name="Heading 1 2" xfId="889"/>
    <cellStyle name="Heading 1 2 2" xfId="890"/>
    <cellStyle name="Heading 1 2 3" xfId="891"/>
    <cellStyle name="Heading 1 3" xfId="892"/>
    <cellStyle name="Heading 1 3 2" xfId="893"/>
    <cellStyle name="Heading 1 3 3" xfId="894"/>
    <cellStyle name="Heading 1 4" xfId="895"/>
    <cellStyle name="Heading 1 4 2" xfId="896"/>
    <cellStyle name="Heading 1 4 3" xfId="897"/>
    <cellStyle name="Heading 1 5" xfId="898"/>
    <cellStyle name="Heading 1 5 2" xfId="899"/>
    <cellStyle name="Heading 1 5 3" xfId="900"/>
    <cellStyle name="Heading 1 6" xfId="901"/>
    <cellStyle name="Heading 1 6 2" xfId="902"/>
    <cellStyle name="Heading 1 6 3" xfId="903"/>
    <cellStyle name="Heading 1 7" xfId="904"/>
    <cellStyle name="Heading 1 7 2" xfId="905"/>
    <cellStyle name="Heading 1 7 3" xfId="906"/>
    <cellStyle name="Heading 1 8" xfId="907"/>
    <cellStyle name="Heading 1 8 2" xfId="908"/>
    <cellStyle name="Heading 1 8 3" xfId="909"/>
    <cellStyle name="Heading 2 2" xfId="910"/>
    <cellStyle name="Heading 2 2 2" xfId="911"/>
    <cellStyle name="Heading 2 2 3" xfId="912"/>
    <cellStyle name="Heading 2 3" xfId="913"/>
    <cellStyle name="Heading 2 3 2" xfId="914"/>
    <cellStyle name="Heading 2 3 3" xfId="915"/>
    <cellStyle name="Heading 2 4" xfId="916"/>
    <cellStyle name="Heading 2 4 2" xfId="917"/>
    <cellStyle name="Heading 2 4 3" xfId="918"/>
    <cellStyle name="Heading 2 5" xfId="919"/>
    <cellStyle name="Heading 2 5 2" xfId="920"/>
    <cellStyle name="Heading 2 5 3" xfId="921"/>
    <cellStyle name="Heading 2 6" xfId="922"/>
    <cellStyle name="Heading 2 6 2" xfId="923"/>
    <cellStyle name="Heading 2 6 3" xfId="924"/>
    <cellStyle name="Heading 2 7" xfId="925"/>
    <cellStyle name="Heading 2 7 2" xfId="926"/>
    <cellStyle name="Heading 2 7 3" xfId="927"/>
    <cellStyle name="Heading 2 8" xfId="928"/>
    <cellStyle name="Heading 2 8 2" xfId="929"/>
    <cellStyle name="Heading 2 8 3" xfId="930"/>
    <cellStyle name="Heading 3 2" xfId="931"/>
    <cellStyle name="Heading 3 2 2" xfId="932"/>
    <cellStyle name="Heading 3 2 3" xfId="933"/>
    <cellStyle name="Heading 3 3" xfId="934"/>
    <cellStyle name="Heading 3 3 2" xfId="935"/>
    <cellStyle name="Heading 3 3 3" xfId="936"/>
    <cellStyle name="Heading 3 4" xfId="937"/>
    <cellStyle name="Heading 3 4 2" xfId="938"/>
    <cellStyle name="Heading 3 4 3" xfId="939"/>
    <cellStyle name="Heading 3 5" xfId="940"/>
    <cellStyle name="Heading 3 5 2" xfId="941"/>
    <cellStyle name="Heading 3 5 3" xfId="942"/>
    <cellStyle name="Heading 3 6" xfId="943"/>
    <cellStyle name="Heading 3 6 2" xfId="944"/>
    <cellStyle name="Heading 3 6 3" xfId="945"/>
    <cellStyle name="Heading 3 7" xfId="946"/>
    <cellStyle name="Heading 3 7 2" xfId="947"/>
    <cellStyle name="Heading 3 7 3" xfId="948"/>
    <cellStyle name="Heading 3 8" xfId="949"/>
    <cellStyle name="Heading 3 8 2" xfId="950"/>
    <cellStyle name="Heading 3 8 3" xfId="951"/>
    <cellStyle name="Heading 4 2" xfId="952"/>
    <cellStyle name="Heading 4 2 2" xfId="953"/>
    <cellStyle name="Heading 4 2 3" xfId="954"/>
    <cellStyle name="Heading 4 3" xfId="955"/>
    <cellStyle name="Heading 4 3 2" xfId="956"/>
    <cellStyle name="Heading 4 3 3" xfId="957"/>
    <cellStyle name="Heading 4 4" xfId="958"/>
    <cellStyle name="Heading 4 4 2" xfId="959"/>
    <cellStyle name="Heading 4 4 3" xfId="960"/>
    <cellStyle name="Heading 4 5" xfId="961"/>
    <cellStyle name="Heading 4 5 2" xfId="962"/>
    <cellStyle name="Heading 4 5 3" xfId="963"/>
    <cellStyle name="Heading 4 6" xfId="964"/>
    <cellStyle name="Heading 4 6 2" xfId="965"/>
    <cellStyle name="Heading 4 6 3" xfId="966"/>
    <cellStyle name="Heading 4 7" xfId="967"/>
    <cellStyle name="Heading 4 7 2" xfId="968"/>
    <cellStyle name="Heading 4 7 3" xfId="969"/>
    <cellStyle name="Heading 4 8" xfId="970"/>
    <cellStyle name="Heading 4 8 2" xfId="971"/>
    <cellStyle name="Heading 4 8 3" xfId="972"/>
    <cellStyle name="Input 2" xfId="973"/>
    <cellStyle name="Input 2 2" xfId="974"/>
    <cellStyle name="Input 2 3" xfId="975"/>
    <cellStyle name="Input 3" xfId="976"/>
    <cellStyle name="Input 3 2" xfId="977"/>
    <cellStyle name="Input 3 3" xfId="978"/>
    <cellStyle name="Input 4" xfId="979"/>
    <cellStyle name="Input 4 2" xfId="980"/>
    <cellStyle name="Input 4 3" xfId="981"/>
    <cellStyle name="Input 5" xfId="982"/>
    <cellStyle name="Input 5 2" xfId="983"/>
    <cellStyle name="Input 5 3" xfId="984"/>
    <cellStyle name="Input 6" xfId="985"/>
    <cellStyle name="Input 6 2" xfId="986"/>
    <cellStyle name="Input 6 3" xfId="987"/>
    <cellStyle name="Input 7" xfId="988"/>
    <cellStyle name="Input 7 2" xfId="989"/>
    <cellStyle name="Input 7 3" xfId="990"/>
    <cellStyle name="Input 8" xfId="991"/>
    <cellStyle name="Input 8 2" xfId="992"/>
    <cellStyle name="Input 8 3" xfId="993"/>
    <cellStyle name="label" xfId="994"/>
    <cellStyle name="Linked Cell 2" xfId="995"/>
    <cellStyle name="Linked Cell 2 2" xfId="996"/>
    <cellStyle name="Linked Cell 2 3" xfId="997"/>
    <cellStyle name="Linked Cell 3" xfId="998"/>
    <cellStyle name="Linked Cell 3 2" xfId="999"/>
    <cellStyle name="Linked Cell 3 3" xfId="1000"/>
    <cellStyle name="Linked Cell 4" xfId="1001"/>
    <cellStyle name="Linked Cell 4 2" xfId="1002"/>
    <cellStyle name="Linked Cell 4 3" xfId="1003"/>
    <cellStyle name="Linked Cell 5" xfId="1004"/>
    <cellStyle name="Linked Cell 5 2" xfId="1005"/>
    <cellStyle name="Linked Cell 5 3" xfId="1006"/>
    <cellStyle name="Linked Cell 6" xfId="1007"/>
    <cellStyle name="Linked Cell 6 2" xfId="1008"/>
    <cellStyle name="Linked Cell 6 3" xfId="1009"/>
    <cellStyle name="Linked Cell 7" xfId="1010"/>
    <cellStyle name="Linked Cell 7 2" xfId="1011"/>
    <cellStyle name="Linked Cell 7 3" xfId="1012"/>
    <cellStyle name="Linked Cell 8" xfId="1013"/>
    <cellStyle name="Linked Cell 8 2" xfId="1014"/>
    <cellStyle name="Linked Cell 8 3" xfId="1015"/>
    <cellStyle name="main_input" xfId="1016"/>
    <cellStyle name="Millares 2" xfId="2"/>
    <cellStyle name="Neutral 2" xfId="1017"/>
    <cellStyle name="Neutral 2 2" xfId="1018"/>
    <cellStyle name="Neutral 2 3" xfId="1019"/>
    <cellStyle name="Neutral 3" xfId="1020"/>
    <cellStyle name="Neutral 3 2" xfId="1021"/>
    <cellStyle name="Neutral 3 3" xfId="1022"/>
    <cellStyle name="Neutral 4" xfId="1023"/>
    <cellStyle name="Neutral 4 2" xfId="1024"/>
    <cellStyle name="Neutral 4 3" xfId="1025"/>
    <cellStyle name="Neutral 5" xfId="1026"/>
    <cellStyle name="Neutral 5 2" xfId="1027"/>
    <cellStyle name="Neutral 5 3" xfId="1028"/>
    <cellStyle name="Neutral 6" xfId="1029"/>
    <cellStyle name="Neutral 6 2" xfId="1030"/>
    <cellStyle name="Neutral 6 3" xfId="1031"/>
    <cellStyle name="Neutral 7" xfId="1032"/>
    <cellStyle name="Neutral 7 2" xfId="1033"/>
    <cellStyle name="Neutral 7 3" xfId="1034"/>
    <cellStyle name="Neutral 8" xfId="1035"/>
    <cellStyle name="Neutral 8 2" xfId="1036"/>
    <cellStyle name="Neutral 8 3" xfId="1037"/>
    <cellStyle name="Next holiday" xfId="1038"/>
    <cellStyle name="Normal" xfId="0" builtinId="0"/>
    <cellStyle name="Normal 10" xfId="1039"/>
    <cellStyle name="Normal 11" xfId="1040"/>
    <cellStyle name="Normal 12" xfId="1041"/>
    <cellStyle name="Normal 13" xfId="3"/>
    <cellStyle name="Normal 13 2" xfId="1195"/>
    <cellStyle name="Normal 2" xfId="1"/>
    <cellStyle name="Normal 2 2" xfId="1043"/>
    <cellStyle name="Normal 2 3" xfId="1044"/>
    <cellStyle name="Normal 2 4" xfId="1045"/>
    <cellStyle name="Normal 2 5" xfId="1042"/>
    <cellStyle name="Normal 3" xfId="1046"/>
    <cellStyle name="Normal 3 2" xfId="1047"/>
    <cellStyle name="Normal 3 3" xfId="1048"/>
    <cellStyle name="Normal 3 4" xfId="1049"/>
    <cellStyle name="Normal 3 5" xfId="1050"/>
    <cellStyle name="Normal 3 6" xfId="1051"/>
    <cellStyle name="Normal 3 7" xfId="1052"/>
    <cellStyle name="Normal 3 8" xfId="1053"/>
    <cellStyle name="Normal 3 9" xfId="1054"/>
    <cellStyle name="Normal 4" xfId="1055"/>
    <cellStyle name="Normal 4 2" xfId="1056"/>
    <cellStyle name="Normal 4 3" xfId="1057"/>
    <cellStyle name="Normal 4 4" xfId="1058"/>
    <cellStyle name="Normal 4 5" xfId="1059"/>
    <cellStyle name="Normal 4 6" xfId="1060"/>
    <cellStyle name="Normal 4 7" xfId="1061"/>
    <cellStyle name="Normal 4 8" xfId="1062"/>
    <cellStyle name="Normal 5" xfId="1063"/>
    <cellStyle name="Normal 5 2" xfId="1064"/>
    <cellStyle name="Normal 5 3" xfId="1065"/>
    <cellStyle name="Normal 5 4" xfId="1066"/>
    <cellStyle name="Normal 6" xfId="1067"/>
    <cellStyle name="Normal 6 2" xfId="1068"/>
    <cellStyle name="Normal 6 2 2" xfId="1069"/>
    <cellStyle name="Normal 6 2 3" xfId="1070"/>
    <cellStyle name="Normal 6 2 4" xfId="1071"/>
    <cellStyle name="Normal 7" xfId="1072"/>
    <cellStyle name="Normal 7 2" xfId="1073"/>
    <cellStyle name="Normal 8" xfId="1074"/>
    <cellStyle name="Normal 8 2" xfId="1075"/>
    <cellStyle name="Normal 9" xfId="1076"/>
    <cellStyle name="Note 2" xfId="1077"/>
    <cellStyle name="Note 2 2" xfId="1078"/>
    <cellStyle name="Note 2 3" xfId="1079"/>
    <cellStyle name="Note 3" xfId="1080"/>
    <cellStyle name="Note 3 2" xfId="1081"/>
    <cellStyle name="Note 3 3" xfId="1082"/>
    <cellStyle name="Note 4" xfId="1083"/>
    <cellStyle name="Note 4 2" xfId="1084"/>
    <cellStyle name="Note 4 3" xfId="1085"/>
    <cellStyle name="Note 5" xfId="1086"/>
    <cellStyle name="Note 5 2" xfId="1087"/>
    <cellStyle name="Note 5 3" xfId="1088"/>
    <cellStyle name="Note 6" xfId="1089"/>
    <cellStyle name="Note 6 2" xfId="1090"/>
    <cellStyle name="Note 6 3" xfId="1091"/>
    <cellStyle name="Note 7" xfId="1092"/>
    <cellStyle name="Note 7 2" xfId="1093"/>
    <cellStyle name="Note 7 3" xfId="1094"/>
    <cellStyle name="Note 8" xfId="1095"/>
    <cellStyle name="Note 8 2" xfId="1096"/>
    <cellStyle name="Note 8 3" xfId="1097"/>
    <cellStyle name="Output 2" xfId="1098"/>
    <cellStyle name="Output 2 2" xfId="1099"/>
    <cellStyle name="Output 2 3" xfId="1100"/>
    <cellStyle name="Output 3" xfId="1101"/>
    <cellStyle name="Output 3 2" xfId="1102"/>
    <cellStyle name="Output 3 3" xfId="1103"/>
    <cellStyle name="Output 4" xfId="1104"/>
    <cellStyle name="Output 4 2" xfId="1105"/>
    <cellStyle name="Output 4 3" xfId="1106"/>
    <cellStyle name="Output 5" xfId="1107"/>
    <cellStyle name="Output 5 2" xfId="1108"/>
    <cellStyle name="Output 5 3" xfId="1109"/>
    <cellStyle name="Output 6" xfId="1110"/>
    <cellStyle name="Output 6 2" xfId="1111"/>
    <cellStyle name="Output 6 3" xfId="1112"/>
    <cellStyle name="Output 7" xfId="1113"/>
    <cellStyle name="Output 7 2" xfId="1114"/>
    <cellStyle name="Output 7 3" xfId="1115"/>
    <cellStyle name="Output 8" xfId="1116"/>
    <cellStyle name="Output 8 2" xfId="1117"/>
    <cellStyle name="Output 8 3" xfId="1118"/>
    <cellStyle name="Percent 2" xfId="1119"/>
    <cellStyle name="Percent 2 2" xfId="1120"/>
    <cellStyle name="Rates" xfId="1121"/>
    <cellStyle name="realtime" xfId="1122"/>
    <cellStyle name="result" xfId="1123"/>
    <cellStyle name="rt" xfId="1124"/>
    <cellStyle name="static" xfId="1125"/>
    <cellStyle name="Style 1" xfId="1126"/>
    <cellStyle name="Style 1 2" xfId="1127"/>
    <cellStyle name="Style 1 3" xfId="1128"/>
    <cellStyle name="Style 1 4" xfId="1129"/>
    <cellStyle name="text" xfId="1130"/>
    <cellStyle name="Title 2" xfId="1131"/>
    <cellStyle name="Title 2 2" xfId="1132"/>
    <cellStyle name="Title 2 3" xfId="1133"/>
    <cellStyle name="Title 3" xfId="1134"/>
    <cellStyle name="Title 3 2" xfId="1135"/>
    <cellStyle name="Title 3 3" xfId="1136"/>
    <cellStyle name="Title 4" xfId="1137"/>
    <cellStyle name="Title 4 2" xfId="1138"/>
    <cellStyle name="Title 4 3" xfId="1139"/>
    <cellStyle name="Title 5" xfId="1140"/>
    <cellStyle name="Title 5 2" xfId="1141"/>
    <cellStyle name="Title 5 3" xfId="1142"/>
    <cellStyle name="Title 6" xfId="1143"/>
    <cellStyle name="Title 6 2" xfId="1144"/>
    <cellStyle name="Title 6 3" xfId="1145"/>
    <cellStyle name="Title 7" xfId="1146"/>
    <cellStyle name="Title 7 2" xfId="1147"/>
    <cellStyle name="Title 7 3" xfId="1148"/>
    <cellStyle name="Title 8" xfId="1149"/>
    <cellStyle name="Title 8 2" xfId="1150"/>
    <cellStyle name="Title 8 3" xfId="1151"/>
    <cellStyle name="Topheader" xfId="1152"/>
    <cellStyle name="Total 2" xfId="1153"/>
    <cellStyle name="Total 2 2" xfId="1154"/>
    <cellStyle name="Total 2 3" xfId="1155"/>
    <cellStyle name="Total 3" xfId="1156"/>
    <cellStyle name="Total 3 2" xfId="1157"/>
    <cellStyle name="Total 3 3" xfId="1158"/>
    <cellStyle name="Total 4" xfId="1159"/>
    <cellStyle name="Total 4 2" xfId="1160"/>
    <cellStyle name="Total 4 3" xfId="1161"/>
    <cellStyle name="Total 5" xfId="1162"/>
    <cellStyle name="Total 5 2" xfId="1163"/>
    <cellStyle name="Total 5 3" xfId="1164"/>
    <cellStyle name="Total 6" xfId="1165"/>
    <cellStyle name="Total 6 2" xfId="1166"/>
    <cellStyle name="Total 6 3" xfId="1167"/>
    <cellStyle name="Total 7" xfId="1168"/>
    <cellStyle name="Total 7 2" xfId="1169"/>
    <cellStyle name="Total 7 3" xfId="1170"/>
    <cellStyle name="Total 8" xfId="1171"/>
    <cellStyle name="Total 8 2" xfId="1172"/>
    <cellStyle name="Total 8 3" xfId="1173"/>
    <cellStyle name="Warning Text 2" xfId="1174"/>
    <cellStyle name="Warning Text 2 2" xfId="1175"/>
    <cellStyle name="Warning Text 2 3" xfId="1176"/>
    <cellStyle name="Warning Text 3" xfId="1177"/>
    <cellStyle name="Warning Text 3 2" xfId="1178"/>
    <cellStyle name="Warning Text 3 3" xfId="1179"/>
    <cellStyle name="Warning Text 4" xfId="1180"/>
    <cellStyle name="Warning Text 4 2" xfId="1181"/>
    <cellStyle name="Warning Text 4 3" xfId="1182"/>
    <cellStyle name="Warning Text 5" xfId="1183"/>
    <cellStyle name="Warning Text 5 2" xfId="1184"/>
    <cellStyle name="Warning Text 5 3" xfId="1185"/>
    <cellStyle name="Warning Text 6" xfId="1186"/>
    <cellStyle name="Warning Text 6 2" xfId="1187"/>
    <cellStyle name="Warning Text 6 3" xfId="1188"/>
    <cellStyle name="Warning Text 7" xfId="1189"/>
    <cellStyle name="Warning Text 7 2" xfId="1190"/>
    <cellStyle name="Warning Text 7 3" xfId="1191"/>
    <cellStyle name="Warning Text 8" xfId="1192"/>
    <cellStyle name="Warning Text 8 2" xfId="1193"/>
    <cellStyle name="Warning Text 8 3" xfId="1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3.66</v>
        <stp/>
        <stp>##V3_BDPV12</stp>
        <stp>CPIVNEVH Index</stp>
        <stp>px_last</stp>
        <stp>[IPC detalle.xlsx]Para lectura!R19C12</stp>
        <tr r="L19" s="5"/>
      </tp>
      <tp>
        <v>1.837</v>
        <stp/>
        <stp>##V3_BDPV12</stp>
        <stp>CPIVMEDC Index</stp>
        <stp>px_last</stp>
        <stp>[IPC detalle.xlsx]Para lectura!R22C12</stp>
        <tr r="L22" s="5"/>
      </tp>
      <tp>
        <v>5.016</v>
        <stp/>
        <stp>##V3_BDPV12</stp>
        <stp>CPRFFA Index</stp>
        <stp>CHG_PCT_2YR</stp>
        <stp>[IPC detalle.xlsx]Para lectura!R9C10</stp>
        <tr r="J9" s="5"/>
      </tp>
      <tp>
        <v>136.19999999999999</v>
        <stp/>
        <stp>##V3_BDPV12</stp>
        <stp>XB9 Comdty</stp>
        <stp>LAST_PRICE</stp>
        <stp>[IPC detalle.xlsx]Futuros Gasolina!R10C3</stp>
        <tr r="C10" s="10"/>
      </tp>
      <tp>
        <v>1.619</v>
        <stp/>
        <stp>##V3_BDPV12</stp>
        <stp>CPRSTRAN Index</stp>
        <stp>CHG_PCT_3M</stp>
        <stp>[IPC detalle.xlsx]IPC NSA!R28C4</stp>
        <tr r="D28" s="1"/>
      </tp>
      <tp>
        <v>0.73499999999999999</v>
        <stp/>
        <stp>##V3_BDPV12</stp>
        <stp>CPRSTRAN Index</stp>
        <stp>CHG_PCT_1M</stp>
        <stp>[IPC detalle.xlsx]IPC NSA!R28C3</stp>
        <tr r="C28" s="1"/>
      </tp>
      <tp>
        <v>2.9830000000000001</v>
        <stp/>
        <stp>##V3_BDPV12</stp>
        <stp>CPRSTRAN Index</stp>
        <stp>CHG_PCT_6M</stp>
        <stp>[IPC detalle.xlsx]IPC NSA!R28C5</stp>
        <tr r="E28" s="1"/>
      </tp>
      <tp>
        <v>0.69899999999999995</v>
        <stp/>
        <stp>##V3_BDPV12</stp>
        <stp>CPRHSHLT Index</stp>
        <stp>CHG_PCT_3M</stp>
        <stp>[IPC detalle.xlsx]IPC NSA!R27C4</stp>
        <tr r="D27" s="1"/>
      </tp>
      <tp>
        <v>0.27</v>
        <stp/>
        <stp>##V3_BDPV12</stp>
        <stp>CPRHSHLT Index</stp>
        <stp>CHG_PCT_1M</stp>
        <stp>[IPC detalle.xlsx]IPC NSA!R27C3</stp>
        <tr r="C27" s="1"/>
      </tp>
      <tp>
        <v>1.5580000000000001</v>
        <stp/>
        <stp>##V3_BDPV12</stp>
        <stp>CPRHSHLT Index</stp>
        <stp>CHG_PCT_6M</stp>
        <stp>[IPC detalle.xlsx]IPC NSA!R27C5</stp>
        <tr r="E27" s="1"/>
      </tp>
      <tp>
        <v>3.4340000000000002</v>
        <stp/>
        <stp>##V3_BDPV12</stp>
        <stp>CPIVGASO Index</stp>
        <stp>px_last</stp>
        <stp>[IPC detalle.xlsx]Para lectura!R12C12</stp>
        <tr r="L12" s="5"/>
      </tp>
      <tp>
        <v>133.91999999999999</v>
        <stp/>
        <stp>##V3_BDPV12</stp>
        <stp>XB18 Comdty</stp>
        <stp>LAST_PRICE</stp>
        <stp>[IPC detalle.xlsx]Futuros Gasolina!R19C3</stp>
        <tr r="C19" s="10"/>
      </tp>
      <tp>
        <v>137.5</v>
        <stp/>
        <stp>##V3_BDPV12</stp>
        <stp>XB28 Comdty</stp>
        <stp>LAST_PRICE</stp>
        <stp>[IPC detalle.xlsx]Futuros Gasolina!R29C3</stp>
        <tr r="C29" s="10"/>
      </tp>
      <tp>
        <v>134.83000000000001</v>
        <stp/>
        <stp>##V3_BDPV12</stp>
        <stp>XB17 Comdty</stp>
        <stp>LAST_PRICE</stp>
        <stp>[IPC detalle.xlsx]Futuros Gasolina!R18C3</stp>
        <tr r="C18" s="10"/>
      </tp>
      <tp>
        <v>149.94999999999999</v>
        <stp/>
        <stp>##V3_BDPV12</stp>
        <stp>XB27 Comdty</stp>
        <stp>LAST_PRICE</stp>
        <stp>[IPC detalle.xlsx]Futuros Gasolina!R28C3</stp>
        <tr r="C28" s="10"/>
      </tp>
      <tp>
        <v>0.85799999999999998</v>
        <stp/>
        <stp>##V3_BDPV12</stp>
        <stp>CPRFHOME Index</stp>
        <stp>CHG_PCT_6M</stp>
        <stp>[IPC detalle.xlsx]IPC NSA!R10C5</stp>
        <tr r="E10" s="1"/>
      </tp>
      <tp>
        <v>6.2E-2</v>
        <stp/>
        <stp>##V3_BDPV12</stp>
        <stp>CPRFHOME Index</stp>
        <stp>CHG_PCT_1M</stp>
        <stp>[IPC detalle.xlsx]IPC NSA!R10C3</stp>
        <tr r="C10" s="1"/>
      </tp>
      <tp>
        <v>0.44</v>
        <stp/>
        <stp>##V3_BDPV12</stp>
        <stp>CPRFHOME Index</stp>
        <stp>CHG_PCT_3M</stp>
        <stp>[IPC detalle.xlsx]IPC NSA!R10C4</stp>
        <tr r="D10" s="1"/>
      </tp>
      <tp>
        <v>6.6680000000000001</v>
        <stp/>
        <stp>##V3_BDPV12</stp>
        <stp>CPIVMCSV Index</stp>
        <stp>px_last</stp>
        <stp>[IPC detalle.xlsx]Para lectura!R26C12</stp>
        <tr r="L26" s="5"/>
      </tp>
      <tp>
        <v>2.0059999999999998</v>
        <stp/>
        <stp>##V3_BDPV12</stp>
        <stp>CPIVUCTK Index</stp>
        <stp>px_last</stp>
        <stp>[IPC detalle.xlsx]Para lectura!R20C12</stp>
        <tr r="L20" s="5"/>
      </tp>
      <tp t="s">
        <v>12:00:07 p.m.</v>
        <stp/>
        <stp>##V3_BDPV12</stp>
        <stp>XB7 Comdty</stp>
        <stp>TIME</stp>
        <stp>[IPC detalle.xlsx]Futuros Gasolina!R8C5</stp>
        <tr r="E8" s="10"/>
      </tp>
      <tp t="s">
        <v>11:48:26 a.m.</v>
        <stp/>
        <stp>##V3_BDPV12</stp>
        <stp>XB8 Comdty</stp>
        <stp>TIME</stp>
        <stp>[IPC detalle.xlsx]Futuros Gasolina!R9C5</stp>
        <tr r="E9" s="10"/>
      </tp>
      <tp>
        <v>0.27600000000000002</v>
        <stp/>
        <stp>##V3_BDPV12</stp>
        <stp>CPRPAXFE Index</stp>
        <stp>CHG_PCT_3M</stp>
        <stp>[IPC detalle.xlsx]IPC NSA!R19C4</stp>
        <tr r="D19" s="1"/>
      </tp>
      <tp>
        <v>7.6999999999999999E-2</v>
        <stp/>
        <stp>##V3_BDPV12</stp>
        <stp>CPRPAXFE Index</stp>
        <stp>CHG_PCT_1M</stp>
        <stp>[IPC detalle.xlsx]IPC NSA!R19C3</stp>
        <tr r="C19" s="1"/>
      </tp>
      <tp>
        <v>1.046</v>
        <stp/>
        <stp>##V3_BDPV12</stp>
        <stp>CPRPAXFE Index</stp>
        <stp>CHG_PCT_6M</stp>
        <stp>[IPC detalle.xlsx]IPC NSA!R19C5</stp>
        <tr r="E19" s="1"/>
      </tp>
      <tp>
        <v>151.32</v>
        <stp/>
        <stp>##V3_BDPV12</stp>
        <stp>XB14 Comdty</stp>
        <stp>LAST_PRICE</stp>
        <stp>[IPC detalle.xlsx]Futuros Gasolina!R15C3</stp>
        <tr r="C15" s="10"/>
      </tp>
      <tp>
        <v>156.80000000000001</v>
        <stp/>
        <stp>##V3_BDPV12</stp>
        <stp>XB34 Comdty</stp>
        <stp>LAST_PRICE</stp>
        <stp>[IPC detalle.xlsx]Futuros Gasolina!R35C3</stp>
        <tr r="C35" s="10"/>
      </tp>
      <tp>
        <v>156.5</v>
        <stp/>
        <stp>##V3_BDPV12</stp>
        <stp>XB24 Comdty</stp>
        <stp>LAST_PRICE</stp>
        <stp>[IPC detalle.xlsx]Futuros Gasolina!R25C3</stp>
        <tr r="C25" s="10"/>
      </tp>
      <tp t="s">
        <v>12:02:04 p.m.</v>
        <stp/>
        <stp>##V3_BDPV12</stp>
        <stp>XB5 Comdty</stp>
        <stp>TIME</stp>
        <stp>[IPC detalle.xlsx]Futuros Gasolina!R6C5</stp>
        <tr r="E6" s="10"/>
      </tp>
      <tp>
        <v>3.2029999999999998</v>
        <stp/>
        <stp>##V3_BDPV12</stp>
        <stp>CPRPENCM Index</stp>
        <stp>CHG_PCT_3M</stp>
        <stp>[IPC detalle.xlsx]IPC NSA!R13C4</stp>
        <tr r="D13" s="1"/>
      </tp>
      <tp>
        <v>-1.466</v>
        <stp/>
        <stp>##V3_BDPV12</stp>
        <stp>CPRPENCM Index</stp>
        <stp>CHG_PCT_1M</stp>
        <stp>[IPC detalle.xlsx]IPC NSA!R13C3</stp>
        <tr r="C13" s="1"/>
      </tp>
      <tp>
        <v>8.5129999999999999</v>
        <stp/>
        <stp>##V3_BDPV12</stp>
        <stp>CPRPENCM Index</stp>
        <stp>CHG_PCT_6M</stp>
        <stp>[IPC detalle.xlsx]IPC NSA!R13C5</stp>
        <tr r="E13" s="1"/>
      </tp>
      <tp>
        <v>79.049000000000007</v>
        <stp/>
        <stp>##V3_BDPV12</stp>
        <stp>CPIVALFE Index</stp>
        <stp>px_last</stp>
        <stp>[IPC detalle.xlsx]Para lectura!R17C12</stp>
        <tr r="L17" s="5"/>
      </tp>
      <tp>
        <v>19.122</v>
        <stp/>
        <stp>##V3_BDPV12</stp>
        <stp>CPIVCLFE Index</stp>
        <stp>px_last</stp>
        <stp>[IPC detalle.xlsx]Para lectura!R18C12</stp>
        <tr r="L18" s="5"/>
      </tp>
      <tp>
        <v>59.927</v>
        <stp/>
        <stp>##V3_BDPV12</stp>
        <stp>CPIVSLES Index</stp>
        <stp>px_last</stp>
        <stp>[IPC detalle.xlsx]Para lectura!R23C12</stp>
        <tr r="L23" s="5"/>
      </tp>
      <tp>
        <v>2.8069999999999999</v>
        <stp/>
        <stp>##V3_BDPV12</stp>
        <stp>CPIVELEC Index</stp>
        <stp>px_last</stp>
        <stp>[IPC detalle.xlsx]Para lectura!R15C12</stp>
        <tr r="L15" s="5"/>
      </tp>
      <tp>
        <v>38656</v>
        <stp/>
        <stp>##V3_BDHV12</stp>
        <stp>CPI YOY Index</stp>
        <stp>PX_LAST</stp>
        <stp>10/31/2005</stp>
        <stp/>
        <stp>[IPC detalle.xlsx]Hoja1!R6C13</stp>
        <stp>Dir=V</stp>
        <stp>Dts=S</stp>
        <stp>Sort=A</stp>
        <stp>Quote=G</stp>
        <stp>QtTyp=Y</stp>
        <stp>Days=T</stp>
        <stp>Per=cm</stp>
        <stp>DtFmt=D</stp>
        <stp>UseDPDF=Y</stp>
        <stp>cols=2;rows=140</stp>
        <tr r="M6" s="7"/>
      </tp>
      <tp>
        <v>152.80000000000001</v>
        <stp/>
        <stp>##V3_BDPV12</stp>
        <stp>XB13 Comdty</stp>
        <stp>LAST_PRICE</stp>
        <stp>[IPC detalle.xlsx]Futuros Gasolina!R14C3</stp>
        <tr r="C14" s="10"/>
      </tp>
      <tp>
        <v>136.5</v>
        <stp/>
        <stp>##V3_BDPV12</stp>
        <stp>XB33 Comdty</stp>
        <stp>LAST_PRICE</stp>
        <stp>[IPC detalle.xlsx]Futuros Gasolina!R34C3</stp>
        <tr r="C34" s="10"/>
      </tp>
      <tp>
        <v>157</v>
        <stp/>
        <stp>##V3_BDPV12</stp>
        <stp>XB23 Comdty</stp>
        <stp>LAST_PRICE</stp>
        <stp>[IPC detalle.xlsx]Futuros Gasolina!R24C3</stp>
        <tr r="C24" s="10"/>
      </tp>
      <tp t="s">
        <v>12:02:20 p.m.</v>
        <stp/>
        <stp>##V3_BDPV12</stp>
        <stp>XB6 Comdty</stp>
        <stp>TIME</stp>
        <stp>[IPC detalle.xlsx]Futuros Gasolina!R7C5</stp>
        <tr r="E7" s="10"/>
      </tp>
      <tp>
        <v>-0.65100000000000002</v>
        <stp/>
        <stp>##V3_BDPV12</stp>
        <stp>CPRMCMDY Index</stp>
        <stp>CHG_PCT_3M</stp>
        <stp>[IPC detalle.xlsx]IPC NSA!R25C4</stp>
        <tr r="D25" s="1"/>
      </tp>
      <tp>
        <v>0.107</v>
        <stp/>
        <stp>##V3_BDPV12</stp>
        <stp>CPRMCMDY Index</stp>
        <stp>CHG_PCT_1M</stp>
        <stp>[IPC detalle.xlsx]IPC NSA!R25C3</stp>
        <tr r="C25" s="1"/>
      </tp>
      <tp>
        <v>0.56299999999999994</v>
        <stp/>
        <stp>##V3_BDPV12</stp>
        <stp>CPRMCMDY Index</stp>
        <stp>CHG_PCT_6M</stp>
        <stp>[IPC detalle.xlsx]IPC NSA!R25C5</stp>
        <tr r="E25" s="1"/>
      </tp>
      <tp>
        <v>0.193</v>
        <stp/>
        <stp>##V3_BDPV12</stp>
        <stp>CPIVFOOF Index</stp>
        <stp>px_last</stp>
        <stp>[IPC detalle.xlsx]Para lectura!R13C12</stp>
        <tr r="L13" s="5"/>
      </tp>
      <tp>
        <v>137.25</v>
        <stp/>
        <stp>##V3_BDPV12</stp>
        <stp>XB16 Comdty</stp>
        <stp>LAST_PRICE</stp>
        <stp>[IPC detalle.xlsx]Futuros Gasolina!R17C3</stp>
        <tr r="C17" s="10"/>
      </tp>
      <tp>
        <v>156.65</v>
        <stp/>
        <stp>##V3_BDPV12</stp>
        <stp>XB36 Comdty</stp>
        <stp>LAST_PRICE</stp>
        <stp>[IPC detalle.xlsx]Futuros Gasolina!R37C3</stp>
        <tr r="C37" s="10"/>
      </tp>
      <tp>
        <v>152.35</v>
        <stp/>
        <stp>##V3_BDPV12</stp>
        <stp>XB26 Comdty</stp>
        <stp>LAST_PRICE</stp>
        <stp>[IPC detalle.xlsx]Futuros Gasolina!R27C3</stp>
        <tr r="C27" s="10"/>
      </tp>
      <tp t="s">
        <v>12:02:28 p.m.</v>
        <stp/>
        <stp>##V3_BDPV12</stp>
        <stp>XB3 Comdty</stp>
        <stp>TIME</stp>
        <stp>[IPC detalle.xlsx]Futuros Gasolina!R4C5</stp>
        <tr r="E4" s="10"/>
      </tp>
      <tp>
        <v>3.6160000000000001</v>
        <stp/>
        <stp>##V3_BDPV12</stp>
        <stp>CPIVENSE Index</stp>
        <stp>px_last</stp>
        <stp>[IPC detalle.xlsx]Para lectura!R14C12</stp>
        <tr r="L14" s="5"/>
      </tp>
      <tp>
        <v>3.677</v>
        <stp/>
        <stp>##V3_BDPV12</stp>
        <stp>CPIVENCO Index</stp>
        <stp>px_last</stp>
        <stp>[IPC detalle.xlsx]Para lectura!R11C12</stp>
        <tr r="L11" s="5"/>
      </tp>
      <tp>
        <v>7.2939999999999996</v>
        <stp/>
        <stp>##V3_BDPV12</stp>
        <stp>CPIVENER Index</stp>
        <stp>px_last</stp>
        <stp>[IPC detalle.xlsx]Para lectura!R10C12</stp>
        <tr r="L10" s="5"/>
      </tp>
      <tp>
        <v>149.16999999999999</v>
        <stp/>
        <stp>##V3_BDPV12</stp>
        <stp>XB15 Comdty</stp>
        <stp>LAST_PRICE</stp>
        <stp>[IPC detalle.xlsx]Futuros Gasolina!R16C3</stp>
        <tr r="C16" s="10"/>
      </tp>
      <tp>
        <v>157.1</v>
        <stp/>
        <stp>##V3_BDPV12</stp>
        <stp>XB35 Comdty</stp>
        <stp>LAST_PRICE</stp>
        <stp>[IPC detalle.xlsx]Futuros Gasolina!R36C3</stp>
        <tr r="C36" s="10"/>
      </tp>
      <tp>
        <v>154.75</v>
        <stp/>
        <stp>##V3_BDPV12</stp>
        <stp>XB25 Comdty</stp>
        <stp>LAST_PRICE</stp>
        <stp>[IPC detalle.xlsx]Futuros Gasolina!R26C3</stp>
        <tr r="C26" s="10"/>
      </tp>
      <tp t="s">
        <v>12:02:04 p.m.</v>
        <stp/>
        <stp>##V3_BDPV12</stp>
        <stp>XB4 Comdty</stp>
        <stp>TIME</stp>
        <stp>[IPC detalle.xlsx]Futuros Gasolina!R5C5</stp>
        <tr r="E5" s="10"/>
      </tp>
      <tp>
        <v>38442</v>
        <stp/>
        <stp>##V3_BDHV12</stp>
        <stp>CPI YOY Index</stp>
        <stp>PX_LAST</stp>
        <stp>1/1/2005</stp>
        <stp/>
        <stp>[IPC detalle.xlsx]Proyecciones!R4C3</stp>
        <stp>Dir=V</stp>
        <stp>Dts=S</stp>
        <stp>Sort=A</stp>
        <stp>Quote=C</stp>
        <stp>QtTyp=Y</stp>
        <stp>Days=T</stp>
        <stp>Per=cq</stp>
        <stp>DtFmt=D</stp>
        <stp>UseDPDF=Y</stp>
        <stp>cols=2;rows=49</stp>
        <tr r="C4" s="6"/>
      </tp>
      <tp>
        <v>0.221</v>
        <stp/>
        <stp>##V3_BDPV12</stp>
        <stp>CPRPSXEN Index</stp>
        <stp>CHG_PCT_1M</stp>
        <stp>[IPC detalle.xlsx]IPC NSA!R26C3</stp>
        <tr r="C26" s="1"/>
      </tp>
      <tp>
        <v>0.36799999999999999</v>
        <stp/>
        <stp>##V3_BDPV12</stp>
        <stp>CPRPSXEN Index</stp>
        <stp>CHG_PCT_3M</stp>
        <stp>[IPC detalle.xlsx]IPC NSA!R26C4</stp>
        <tr r="D26" s="1"/>
      </tp>
      <tp>
        <v>1.2650000000000001</v>
        <stp/>
        <stp>##V3_BDPV12</stp>
        <stp>CPRPSXEN Index</stp>
        <stp>CHG_PCT_6M</stp>
        <stp>[IPC detalle.xlsx]IPC NSA!R26C5</stp>
        <tr r="E26" s="1"/>
      </tp>
      <tp>
        <v>52.765000000000001</v>
        <stp/>
        <stp>##V3_BDPV12</stp>
        <stp>CPIVAIFS Index</stp>
        <stp>px_last</stp>
        <stp>[IPC detalle.xlsx]Para lectura!R28C12</stp>
        <tr r="L28" s="5"/>
      </tp>
      <tp>
        <v>153.01</v>
        <stp/>
        <stp>##V3_BDPV12</stp>
        <stp>XB10 Comdty</stp>
        <stp>LAST_PRICE</stp>
        <stp>[IPC detalle.xlsx]Futuros Gasolina!R11C3</stp>
        <tr r="C11" s="10"/>
      </tp>
      <tp>
        <v>133.19999999999999</v>
        <stp/>
        <stp>##V3_BDPV12</stp>
        <stp>XB30 Comdty</stp>
        <stp>LAST_PRICE</stp>
        <stp>[IPC detalle.xlsx]Futuros Gasolina!R31C3</stp>
        <tr r="C31" s="10"/>
      </tp>
      <tp>
        <v>134.35</v>
        <stp/>
        <stp>##V3_BDPV12</stp>
        <stp>XB20 Comdty</stp>
        <stp>LAST_PRICE</stp>
        <stp>[IPC detalle.xlsx]Futuros Gasolina!R21C3</stp>
        <tr r="C21" s="10"/>
      </tp>
      <tp t="s">
        <v>12:02:28 p.m.</v>
        <stp/>
        <stp>##V3_BDPV12</stp>
        <stp>XB1 Comdty</stp>
        <stp>TIME</stp>
        <stp>[IPC detalle.xlsx]Futuros Gasolina!R2C5</stp>
        <tr r="E2" s="10"/>
      </tp>
      <tp>
        <v>33.578000000000003</v>
        <stp/>
        <stp>##V3_BDPV12</stp>
        <stp>CPIVSHLT Index</stp>
        <stp>px_last</stp>
        <stp>[IPC detalle.xlsx]Para lectura!R24C12</stp>
        <tr r="L24" s="5"/>
      </tp>
      <tp>
        <v>133.05000000000001</v>
        <stp/>
        <stp>##V3_BDPV12</stp>
        <stp>XB19 Comdty</stp>
        <stp>LAST_PRICE</stp>
        <stp>[IPC detalle.xlsx]Futuros Gasolina!R20C3</stp>
        <tr r="C20" s="10"/>
      </tp>
      <tp>
        <v>134.85</v>
        <stp/>
        <stp>##V3_BDPV12</stp>
        <stp>XB29 Comdty</stp>
        <stp>LAST_PRICE</stp>
        <stp>[IPC detalle.xlsx]Futuros Gasolina!R30C3</stp>
        <tr r="C30" s="10"/>
      </tp>
      <tp t="s">
        <v>12:02:29 p.m.</v>
        <stp/>
        <stp>##V3_BDPV12</stp>
        <stp>XB2 Comdty</stp>
        <stp>TIME</stp>
        <stp>[IPC detalle.xlsx]Futuros Gasolina!R3C5</stp>
        <tr r="E3" s="10"/>
      </tp>
      <tp>
        <v>38656</v>
        <stp/>
        <stp>##V3_BDHV12</stp>
        <stp>XB1 Comdty</stp>
        <stp>PX_LAST</stp>
        <stp>1/1/2000</stp>
        <stp/>
        <stp>[IPC detalle.xlsx]Hoja1!R6C4</stp>
        <stp>Dir=V</stp>
        <stp>Dts=S</stp>
        <stp>Sort=A</stp>
        <stp>Quote=G</stp>
        <stp>QtTyp=Y</stp>
        <stp>Days=T</stp>
        <stp>Per=cm</stp>
        <stp>DtFmt=D</stp>
        <stp>UseDPDF=Y</stp>
        <stp>cols=2;rows=140</stp>
        <tr r="D6" s="7"/>
      </tp>
      <tp>
        <v>38656</v>
        <stp/>
        <stp>##V3_BDHV12</stp>
        <stp>XB1 Comdty</stp>
        <stp>PX_LAST</stp>
        <stp>1/1/2000</stp>
        <stp/>
        <stp>[IPC detalle.xlsx]Hoja1!R6C1</stp>
        <stp>Dir=V</stp>
        <stp>Dts=S</stp>
        <stp>Sort=A</stp>
        <stp>Quote=C</stp>
        <stp>QtTyp=Y</stp>
        <stp>Days=T</stp>
        <stp>Per=cm</stp>
        <stp>DtFmt=D</stp>
        <stp>UseDPDF=Y</stp>
        <stp>cols=2;rows=140</stp>
        <tr r="A6" s="7"/>
      </tp>
      <tp>
        <v>154.68</v>
        <stp/>
        <stp>##V3_BDPV12</stp>
        <stp>XB12 Comdty</stp>
        <stp>LAST_PRICE</stp>
        <stp>[IPC detalle.xlsx]Futuros Gasolina!R13C3</stp>
        <tr r="C13" s="10"/>
      </tp>
      <tp>
        <v>134.5</v>
        <stp/>
        <stp>##V3_BDPV12</stp>
        <stp>XB32 Comdty</stp>
        <stp>LAST_PRICE</stp>
        <stp>[IPC detalle.xlsx]Futuros Gasolina!R33C3</stp>
        <tr r="C33" s="10"/>
      </tp>
      <tp>
        <v>156.44999999999999</v>
        <stp/>
        <stp>##V3_BDPV12</stp>
        <stp>XB22 Comdty</stp>
        <stp>LAST_PRICE</stp>
        <stp>[IPC detalle.xlsx]Futuros Gasolina!R23C3</stp>
        <tr r="C23" s="10"/>
      </tp>
      <tp>
        <v>-1.4E-2</v>
        <stp/>
        <stp>##V3_BDPV12</stp>
        <stp>CPRPCXFE Index</stp>
        <stp>CHG_PCT_3M</stp>
        <stp>[IPC detalle.xlsx]IPC NSA!R20C4</stp>
        <tr r="D20" s="1"/>
      </tp>
      <tp>
        <v>-0.375</v>
        <stp/>
        <stp>##V3_BDPV12</stp>
        <stp>CPRPCXFE Index</stp>
        <stp>CHG_PCT_1M</stp>
        <stp>[IPC detalle.xlsx]IPC NSA!R20C3</stp>
        <tr r="C20" s="1"/>
      </tp>
      <tp>
        <v>0.36399999999999999</v>
        <stp/>
        <stp>##V3_BDPV12</stp>
        <stp>CPRPCXFE Index</stp>
        <stp>CHG_PCT_6M</stp>
        <stp>[IPC detalle.xlsx]IPC NSA!R20C5</stp>
        <tr r="E20" s="1"/>
      </tp>
      <tp>
        <v>154.19</v>
        <stp/>
        <stp>##V3_BDPV12</stp>
        <stp>XB11 Comdty</stp>
        <stp>LAST_PRICE</stp>
        <stp>[IPC detalle.xlsx]Futuros Gasolina!R12C3</stp>
        <tr r="C12" s="10"/>
      </tp>
      <tp>
        <v>133.5</v>
        <stp/>
        <stp>##V3_BDPV12</stp>
        <stp>XB31 Comdty</stp>
        <stp>LAST_PRICE</stp>
        <stp>[IPC detalle.xlsx]Futuros Gasolina!R32C3</stp>
        <tr r="C32" s="10"/>
      </tp>
      <tp>
        <v>136.69999999999999</v>
        <stp/>
        <stp>##V3_BDPV12</stp>
        <stp>XB21 Comdty</stp>
        <stp>LAST_PRICE</stp>
        <stp>[IPC detalle.xlsx]Futuros Gasolina!R22C3</stp>
        <tr r="C22" s="10"/>
      </tp>
      <tp>
        <v>6.1280000000000001</v>
        <stp/>
        <stp>##V3_BDPV12</stp>
        <stp>CPRPENER Index</stp>
        <stp>CHG_PCT_6M</stp>
        <stp>[IPC detalle.xlsx]IPC NSA!R12C5</stp>
        <tr r="E12" s="1"/>
      </tp>
      <tp>
        <v>0.13</v>
        <stp/>
        <stp>##V3_BDPV12</stp>
        <stp>CPRPENER Index</stp>
        <stp>CHG_PCT_1M</stp>
        <stp>[IPC detalle.xlsx]IPC NSA!R12C3</stp>
        <tr r="C12" s="1"/>
      </tp>
      <tp>
        <v>2.4910000000000001</v>
        <stp/>
        <stp>##V3_BDPV12</stp>
        <stp>CPRPENER Index</stp>
        <stp>CHG_PCT_3M</stp>
        <stp>[IPC detalle.xlsx]IPC NSA!R12C4</stp>
        <tr r="D12" s="1"/>
      </tp>
      <tp t="s">
        <v>#N/A Authorization</v>
        <stp/>
        <stp>##V3_BDPV12</stp>
        <stp>XB29 Comdty</stp>
        <stp>CHG_ON_DAY</stp>
        <stp>[IPC detalle.xlsx]Futuros Gasolina!R30C4</stp>
        <tr r="D30" s="10"/>
      </tp>
      <tp t="s">
        <v>#N/A Authorization</v>
        <stp/>
        <stp>##V3_BDPV12</stp>
        <stp>XB19 Comdty</stp>
        <stp>CHG_ON_DAY</stp>
        <stp>[IPC detalle.xlsx]Futuros Gasolina!R20C4</stp>
        <tr r="D20" s="10"/>
      </tp>
      <tp>
        <v>5489</v>
        <stp/>
        <stp>##V3_BDPV12</stp>
        <stp>XB9 Comdty</stp>
        <stp>RT_OPEN_INTEREST</stp>
        <stp>[IPC detalle.xlsx]Futuros Gasolina!R10C8</stp>
        <tr r="H10" s="10"/>
      </tp>
      <tp>
        <v>0.80900000000000005</v>
        <stp/>
        <stp>##V3_BDPV12</stp>
        <stp>CPIVUTIL Index</stp>
        <stp>px_last</stp>
        <stp>[IPC detalle.xlsx]Para lectura!R16C12</stp>
        <tr r="L16" s="5"/>
      </tp>
      <tp t="s">
        <v>#N/A Authorization</v>
        <stp/>
        <stp>##V3_BDPV12</stp>
        <stp>XB30 Comdty</stp>
        <stp>CHG_ON_DAY</stp>
        <stp>[IPC detalle.xlsx]Futuros Gasolina!R31C4</stp>
        <tr r="D31" s="10"/>
      </tp>
      <tp t="s">
        <v>#N/A Authorization</v>
        <stp/>
        <stp>##V3_BDPV12</stp>
        <stp>XB20 Comdty</stp>
        <stp>CHG_ON_DAY</stp>
        <stp>[IPC detalle.xlsx]Futuros Gasolina!R21C4</stp>
        <tr r="D21" s="10"/>
      </tp>
      <tp t="s">
        <v>#N/A Authorization</v>
        <stp/>
        <stp>##V3_BDPV12</stp>
        <stp>XB10 Comdty</stp>
        <stp>CHG_ON_DAY</stp>
        <stp>[IPC detalle.xlsx]Futuros Gasolina!R11C4</stp>
        <tr r="D11" s="10"/>
      </tp>
      <tp t="s">
        <v>#N/A Authorization</v>
        <stp/>
        <stp>##V3_BDPV12</stp>
        <stp>XB31 Comdty</stp>
        <stp>CHG_ON_DAY</stp>
        <stp>[IPC detalle.xlsx]Futuros Gasolina!R32C4</stp>
        <tr r="D32" s="10"/>
      </tp>
      <tp t="s">
        <v>#N/A Authorization</v>
        <stp/>
        <stp>##V3_BDPV12</stp>
        <stp>XB21 Comdty</stp>
        <stp>CHG_ON_DAY</stp>
        <stp>[IPC detalle.xlsx]Futuros Gasolina!R22C4</stp>
        <tr r="D22" s="10"/>
      </tp>
      <tp t="s">
        <v>#N/A Authorization</v>
        <stp/>
        <stp>##V3_BDPV12</stp>
        <stp>XB11 Comdty</stp>
        <stp>CHG_ON_DAY</stp>
        <stp>[IPC detalle.xlsx]Futuros Gasolina!R12C4</stp>
        <tr r="D12" s="10"/>
      </tp>
      <tp t="s">
        <v>#N/A Authorization</v>
        <stp/>
        <stp>##V3_BDPV12</stp>
        <stp>XB32 Comdty</stp>
        <stp>CHG_ON_DAY</stp>
        <stp>[IPC detalle.xlsx]Futuros Gasolina!R33C4</stp>
        <tr r="D33" s="10"/>
      </tp>
      <tp t="s">
        <v>#N/A Authorization</v>
        <stp/>
        <stp>##V3_BDPV12</stp>
        <stp>XB22 Comdty</stp>
        <stp>CHG_ON_DAY</stp>
        <stp>[IPC detalle.xlsx]Futuros Gasolina!R23C4</stp>
        <tr r="D23" s="10"/>
      </tp>
      <tp t="s">
        <v>#N/A Authorization</v>
        <stp/>
        <stp>##V3_BDPV12</stp>
        <stp>XB12 Comdty</stp>
        <stp>CHG_ON_DAY</stp>
        <stp>[IPC detalle.xlsx]Futuros Gasolina!R13C4</stp>
        <tr r="D13" s="10"/>
      </tp>
      <tp t="s">
        <v>#N/A Authorization</v>
        <stp/>
        <stp>##V3_BDPV12</stp>
        <stp>XB33 Comdty</stp>
        <stp>CHG_ON_DAY</stp>
        <stp>[IPC detalle.xlsx]Futuros Gasolina!R34C4</stp>
        <tr r="D34" s="10"/>
      </tp>
      <tp t="s">
        <v>#N/A Authorization</v>
        <stp/>
        <stp>##V3_BDPV12</stp>
        <stp>XB23 Comdty</stp>
        <stp>CHG_ON_DAY</stp>
        <stp>[IPC detalle.xlsx]Futuros Gasolina!R24C4</stp>
        <tr r="D24" s="10"/>
      </tp>
      <tp t="s">
        <v>#N/A Authorization</v>
        <stp/>
        <stp>##V3_BDPV12</stp>
        <stp>XB13 Comdty</stp>
        <stp>CHG_ON_DAY</stp>
        <stp>[IPC detalle.xlsx]Futuros Gasolina!R14C4</stp>
        <tr r="D14" s="10"/>
      </tp>
      <tp>
        <v>1.3919999999999999</v>
        <stp/>
        <stp>##V3_BDPV12</stp>
        <stp>CPIQAIFA Index</stp>
        <stp>CHG_PCT_6M</stp>
        <stp>[IPC detalle.xlsx]IPC NSA!R31C5</stp>
        <tr r="E31" s="1"/>
      </tp>
      <tp>
        <v>0.307</v>
        <stp/>
        <stp>##V3_BDPV12</stp>
        <stp>CPIQAIFA Index</stp>
        <stp>CHG_PCT_3M</stp>
        <stp>[IPC detalle.xlsx]IPC NSA!R31C4</stp>
        <tr r="D31" s="1"/>
      </tp>
      <tp>
        <v>-3.9E-2</v>
        <stp/>
        <stp>##V3_BDPV12</stp>
        <stp>CPIQAIFA Index</stp>
        <stp>CHG_PCT_1M</stp>
        <stp>[IPC detalle.xlsx]IPC NSA!R31C3</stp>
        <tr r="C31" s="1"/>
      </tp>
      <tp>
        <v>3.1349999999999998</v>
        <stp/>
        <stp>##V3_BDPV12</stp>
        <stp>CPIVAPPA Index</stp>
        <stp>px_last</stp>
        <stp>[IPC detalle.xlsx]Para lectura!R21C12</stp>
        <tr r="L21" s="5"/>
      </tp>
      <tp t="s">
        <v>#N/A Authorization</v>
        <stp/>
        <stp>##V3_BDPV12</stp>
        <stp>XB34 Comdty</stp>
        <stp>CHG_ON_DAY</stp>
        <stp>[IPC detalle.xlsx]Futuros Gasolina!R35C4</stp>
        <tr r="D35" s="10"/>
      </tp>
      <tp t="s">
        <v>#N/A Authorization</v>
        <stp/>
        <stp>##V3_BDPV12</stp>
        <stp>XB24 Comdty</stp>
        <stp>CHG_ON_DAY</stp>
        <stp>[IPC detalle.xlsx]Futuros Gasolina!R25C4</stp>
        <tr r="D25" s="10"/>
      </tp>
      <tp t="s">
        <v>#N/A Authorization</v>
        <stp/>
        <stp>##V3_BDPV12</stp>
        <stp>XB14 Comdty</stp>
        <stp>CHG_ON_DAY</stp>
        <stp>[IPC detalle.xlsx]Futuros Gasolina!R15C4</stp>
        <tr r="D15" s="10"/>
      </tp>
      <tp>
        <v>-0.85299999999999998</v>
        <stp/>
        <stp>##V3_BDPV12</stp>
        <stp>CPRFHOME Index</stp>
        <stp>CHG_PCT_2YR</stp>
        <stp>[IPC detalle.xlsx]Para lectura!R8C10</stp>
        <tr r="J8" s="5"/>
      </tp>
      <tp t="s">
        <v>#N/A Authorization</v>
        <stp/>
        <stp>##V3_BDPV12</stp>
        <stp>XB35 Comdty</stp>
        <stp>CHG_ON_DAY</stp>
        <stp>[IPC detalle.xlsx]Futuros Gasolina!R36C4</stp>
        <tr r="D36" s="10"/>
      </tp>
      <tp t="s">
        <v>#N/A Authorization</v>
        <stp/>
        <stp>##V3_BDPV12</stp>
        <stp>XB25 Comdty</stp>
        <stp>CHG_ON_DAY</stp>
        <stp>[IPC detalle.xlsx]Futuros Gasolina!R26C4</stp>
        <tr r="D26" s="10"/>
      </tp>
      <tp t="s">
        <v>#N/A Authorization</v>
        <stp/>
        <stp>##V3_BDPV12</stp>
        <stp>XB15 Comdty</stp>
        <stp>CHG_ON_DAY</stp>
        <stp>[IPC detalle.xlsx]Futuros Gasolina!R16C4</stp>
        <tr r="D16" s="10"/>
      </tp>
      <tp>
        <v>5.97</v>
        <stp/>
        <stp>##V3_BDPV12</stp>
        <stp>CPIVTRSS Index</stp>
        <stp>px_last</stp>
        <stp>[IPC detalle.xlsx]Para lectura!R25C12</stp>
        <tr r="L25" s="5"/>
      </tp>
      <tp t="s">
        <v>#N/A Authorization</v>
        <stp/>
        <stp>##V3_BDPV12</stp>
        <stp>XB36 Comdty</stp>
        <stp>CHG_ON_DAY</stp>
        <stp>[IPC detalle.xlsx]Futuros Gasolina!R37C4</stp>
        <tr r="D37" s="10"/>
      </tp>
      <tp t="s">
        <v>#N/A Authorization</v>
        <stp/>
        <stp>##V3_BDPV12</stp>
        <stp>XB26 Comdty</stp>
        <stp>CHG_ON_DAY</stp>
        <stp>[IPC detalle.xlsx]Futuros Gasolina!R27C4</stp>
        <tr r="D27" s="10"/>
      </tp>
      <tp t="s">
        <v>#N/A Authorization</v>
        <stp/>
        <stp>##V3_BDPV12</stp>
        <stp>XB16 Comdty</stp>
        <stp>CHG_ON_DAY</stp>
        <stp>[IPC detalle.xlsx]Futuros Gasolina!R17C4</stp>
        <tr r="D17" s="10"/>
      </tp>
      <tp>
        <v>1.5550000000000002</v>
        <stp/>
        <stp>##V3_BDPV12</stp>
        <stp>CPRFFOOD Index</stp>
        <stp>CHG_PCT_2YR</stp>
        <stp>[IPC detalle.xlsx]Para lectura!R7C10</stp>
        <tr r="J7" s="5"/>
      </tp>
      <tp t="s">
        <v>#N/A Authorization</v>
        <stp/>
        <stp>##V3_BDPV12</stp>
        <stp>XB27 Comdty</stp>
        <stp>CHG_ON_DAY</stp>
        <stp>[IPC detalle.xlsx]Futuros Gasolina!R28C4</stp>
        <tr r="D28" s="10"/>
      </tp>
      <tp t="s">
        <v>#N/A Authorization</v>
        <stp/>
        <stp>##V3_BDPV12</stp>
        <stp>XB17 Comdty</stp>
        <stp>CHG_ON_DAY</stp>
        <stp>[IPC detalle.xlsx]Futuros Gasolina!R18C4</stp>
        <tr r="D18" s="10"/>
      </tp>
      <tp t="s">
        <v>#N/A Authorization</v>
        <stp/>
        <stp>##V3_BDPV12</stp>
        <stp>XB28 Comdty</stp>
        <stp>CHG_ON_DAY</stp>
        <stp>[IPC detalle.xlsx]Futuros Gasolina!R29C4</stp>
        <tr r="D29" s="10"/>
      </tp>
      <tp t="s">
        <v>#N/A Authorization</v>
        <stp/>
        <stp>##V3_BDPV12</stp>
        <stp>XB18 Comdty</stp>
        <stp>CHG_ON_DAY</stp>
        <stp>[IPC detalle.xlsx]Futuros Gasolina!R19C4</stp>
        <tr r="D19" s="10"/>
      </tp>
      <tp>
        <v>-2.7549999999999999</v>
        <stp/>
        <stp>##V3_BDPV12</stp>
        <stp>CPIQFUON Index</stp>
        <stp>CHG_PCT_1M</stp>
        <stp>[IPC detalle.xlsx]IPC NSA!R15C3</stp>
        <tr r="C15" s="1"/>
      </tp>
      <tp>
        <v>-3.8149999999999999</v>
        <stp/>
        <stp>##V3_BDPV12</stp>
        <stp>CPIQFUON Index</stp>
        <stp>CHG_PCT_3M</stp>
        <stp>[IPC detalle.xlsx]IPC NSA!R15C4</stp>
        <tr r="D15" s="1"/>
      </tp>
      <tp>
        <v>5.1429999999999998</v>
        <stp/>
        <stp>##V3_BDPV12</stp>
        <stp>CPIQFUON Index</stp>
        <stp>CHG_PCT_6M</stp>
        <stp>[IPC detalle.xlsx]IPC NSA!R15C5</stp>
        <tr r="E15" s="1"/>
      </tp>
      <tp>
        <v>2.31</v>
        <stp/>
        <stp>##V3_BDPV12</stp>
        <stp>CPRFFA Index</stp>
        <stp>CHG_PCT_1YR</stp>
        <stp>[IPC detalle.xlsx]Para lectura!R9C9</stp>
        <tr r="I9" s="5"/>
      </tp>
      <tp>
        <v>2.9130000000000003</v>
        <stp/>
        <stp>##V3_BDPV12</stp>
        <stp>CPURNSA Index</stp>
        <stp>CHG_PCT_2YR</stp>
        <stp>[IPC detalle.xlsx]Para lectura!R5C10</stp>
        <tr r="J5" s="5"/>
      </tp>
      <tp t="s">
        <v>#N/A Authorization</v>
        <stp/>
        <stp>##V3_BDPV12</stp>
        <stp>XB9 Comdty</stp>
        <stp>CHG_ON_DAY</stp>
        <stp>[IPC detalle.xlsx]Futuros Gasolina!R10C4</stp>
        <tr r="D10" s="10"/>
      </tp>
      <tp>
        <v>1.335</v>
        <stp/>
        <stp>##V3_BDPV12</stp>
        <stp>CPIQUPGN Index</stp>
        <stp>CHG_PCT_1M</stp>
        <stp>[IPC detalle.xlsx]IPC NSA!R18C3</stp>
        <tr r="C18" s="1"/>
      </tp>
      <tp>
        <v>1.1179999999999999</v>
        <stp/>
        <stp>##V3_BDPV12</stp>
        <stp>CPIQUPGN Index</stp>
        <stp>CHG_PCT_3M</stp>
        <stp>[IPC detalle.xlsx]IPC NSA!R18C4</stp>
        <tr r="D18" s="1"/>
      </tp>
      <tp>
        <v>4.4379999999999997</v>
        <stp/>
        <stp>##V3_BDPV12</stp>
        <stp>CPIQUPGN Index</stp>
        <stp>CHG_PCT_6M</stp>
        <stp>[IPC detalle.xlsx]IPC NSA!R18C5</stp>
        <tr r="E18" s="1"/>
      </tp>
      <tp>
        <v>-1.2889999999999999</v>
        <stp/>
        <stp>##V3_BDPV12</stp>
        <stp>CPRPCXFE Index</stp>
        <stp>CHG_PCT_2YR</stp>
        <stp>[IPC detalle.xlsx]Para lectura!R6C10</stp>
        <tr r="J6" s="5"/>
      </tp>
    </main>
    <main first="bloomberg.rtd">
      <tp>
        <v>0.157</v>
        <stp/>
        <stp>##V3_BDPV12</stp>
        <stp>CPRTUCTR Index</stp>
        <stp>CHG_PCT_1M</stp>
        <stp>[IPC detalle.xlsx]IPC NSA!R23C3</stp>
        <tr r="C23" s="1"/>
      </tp>
      <tp>
        <v>2.1579999999999999</v>
        <stp/>
        <stp>##V3_BDPV12</stp>
        <stp>CPRTUCTR Index</stp>
        <stp>CHG_PCT_3M</stp>
        <stp>[IPC detalle.xlsx]IPC NSA!R23C4</stp>
        <tr r="D23" s="1"/>
      </tp>
      <tp>
        <v>2.2400000000000002</v>
        <stp/>
        <stp>##V3_BDPV12</stp>
        <stp>CPRTUCTR Index</stp>
        <stp>CHG_PCT_6M</stp>
        <stp>[IPC detalle.xlsx]IPC NSA!R23C5</stp>
        <tr r="E23" s="1"/>
      </tp>
      <tp>
        <v>-0.64100000000000001</v>
        <stp/>
        <stp>##V3_BDPV12</stp>
        <stp>CPSTNV Index</stp>
        <stp>CHG_PCT_3M</stp>
        <stp>[IPC detalle.xlsx]Para lectura!R19C7</stp>
        <tr r="G19" s="5"/>
      </tp>
    </main>
    <main first="bloomberg.rtd">
      <tp>
        <v>-6.5280000000000005</v>
        <stp/>
        <stp>##V3_BDPV12</stp>
        <stp>CPRTUCTR Index</stp>
        <stp>CHG_PCT_2YR</stp>
        <stp>[IPC detalle.xlsx]IPC NSA!R23C7</stp>
        <tr r="G23" s="1"/>
      </tp>
      <tp>
        <v>-0.189</v>
        <stp/>
        <stp>##V3_BDPV12</stp>
        <stp>CPSTNV Index</stp>
        <stp>CHG_PCT_1M</stp>
        <stp>[IPC detalle.xlsx]Para lectura!R19C6</stp>
        <tr r="F19" s="5"/>
      </tp>
      <tp>
        <v>-4.3120000000000003</v>
        <stp/>
        <stp>##V3_BDPV12</stp>
        <stp>CPRTUCTR Index</stp>
        <stp>CHG_PCT_1YR</stp>
        <stp>[IPC detalle.xlsx]IPC NSA!R23C6</stp>
        <tr r="F23" s="1"/>
      </tp>
      <tp>
        <v>133.25</v>
        <stp/>
        <stp>##V3_BDPV12</stp>
        <stp>XB7 Comdty</stp>
        <stp>LAST_PRICE</stp>
        <stp>[IPC detalle.xlsx]Futuros Gasolina!R8C3</stp>
        <tr r="C8" s="10"/>
      </tp>
      <tp>
        <v>-0.82599999999999996</v>
        <stp/>
        <stp>##V3_BDPV12</stp>
        <stp>CPSFHOME Index</stp>
        <stp>CHG_PCT_2YR</stp>
        <stp>[IPC detalle.xlsx]IPC SA!R8C7</stp>
        <tr r="G8" s="3"/>
      </tp>
      <tp>
        <v>-0.16700000000000001</v>
        <stp/>
        <stp>##V3_BDPV12</stp>
        <stp>CPSFHOME Index</stp>
        <stp>CHG_PCT_1YR</stp>
        <stp>[IPC detalle.xlsx]IPC SA!R8C6</stp>
        <tr r="F8" s="3"/>
      </tp>
      <tp>
        <v>7.9000000000000001E-2</v>
        <stp/>
        <stp>##V3_BDPV12</stp>
        <stp>CPSTNV Index</stp>
        <stp>CHG_PCT_6M</stp>
        <stp>[IPC detalle.xlsx]Para lectura!R19C8</stp>
        <tr r="H19" s="5"/>
      </tp>
      <tp t="s">
        <v>#N/A Authorization</v>
        <stp/>
        <stp>##V3_BDPV12</stp>
        <stp>XB7 Comdty</stp>
        <stp>CHG_ON_DAY</stp>
        <stp>[IPC detalle.xlsx]Futuros Gasolina!R8C4</stp>
        <tr r="D8" s="10"/>
      </tp>
      <tp>
        <v>-0.16300000000000001</v>
        <stp/>
        <stp>##V3_BDPV12</stp>
        <stp>CPRFHOME Index</stp>
        <stp>CHG_PCT_1YR</stp>
        <stp>[IPC detalle.xlsx]IPC NSA!R10C6</stp>
        <tr r="F10" s="1"/>
      </tp>
      <tp>
        <v>-5.2249999999999996</v>
        <stp/>
        <stp>##V3_BDPV12</stp>
        <stp>CPRPENER Index</stp>
        <stp>CHG_PCT_2YR</stp>
        <stp>[IPC detalle.xlsx]IPC NSA!R12C7</stp>
        <tr r="G12" s="1"/>
      </tp>
      <tp>
        <v>-0.85299999999999998</v>
        <stp/>
        <stp>##V3_BDPV12</stp>
        <stp>CPRFHOME Index</stp>
        <stp>CHG_PCT_2YR</stp>
        <stp>[IPC detalle.xlsx]IPC NSA!R10C7</stp>
        <tr r="G10" s="1"/>
      </tp>
      <tp>
        <v>5.4279999999999999</v>
        <stp/>
        <stp>##V3_BDPV12</stp>
        <stp>CPRPENER Index</stp>
        <stp>CHG_PCT_1YR</stp>
        <stp>[IPC detalle.xlsx]IPC NSA!R12C6</stp>
        <tr r="F12" s="1"/>
      </tp>
      <tp>
        <v>1.873</v>
        <stp/>
        <stp>##V3_BDPV12</stp>
        <stp>CPI INDX Index</stp>
        <stp>CHG_PCT_1YR</stp>
        <stp>[IPC detalle.xlsx]IPC SA!R5C6</stp>
        <tr r="F5" s="3"/>
      </tp>
      <tp>
        <v>2.9359999999999999</v>
        <stp/>
        <stp>##V3_BDPV12</stp>
        <stp>CPI INDX Index</stp>
        <stp>CHG_PCT_2YR</stp>
        <stp>[IPC detalle.xlsx]IPC SA!R5C7</stp>
        <tr r="G5" s="3"/>
      </tp>
      <tp t="s">
        <v>#N/A Authorization</v>
        <stp/>
        <stp>##V3_BDPV12</stp>
        <stp>XB1 Comdty</stp>
        <stp>CHG_ON_DAY</stp>
        <stp>[IPC detalle.xlsx]Futuros Gasolina!R2C4</stp>
        <tr r="D2" s="10"/>
      </tp>
      <tp t="s">
        <v>#N/A Authorization</v>
        <stp/>
        <stp>##V3_BDPV12</stp>
        <stp>XB5 Comdty</stp>
        <stp>CHG_ON_DAY</stp>
        <stp>[IPC detalle.xlsx]Futuros Gasolina!R6C4</stp>
        <tr r="D6" s="10"/>
      </tp>
      <tp>
        <v>5.016</v>
        <stp/>
        <stp>##V3_BDPV12</stp>
        <stp>CPIQFAFS Index</stp>
        <stp>CHG_PCT_2YR</stp>
        <stp>[IPC detalle.xlsx]IPC SA!R9C7</stp>
        <tr r="G9" s="3"/>
      </tp>
      <tp>
        <v>2.31</v>
        <stp/>
        <stp>##V3_BDPV12</stp>
        <stp>CPIQFAFS Index</stp>
        <stp>CHG_PCT_1YR</stp>
        <stp>[IPC detalle.xlsx]IPC SA!R9C6</stp>
        <tr r="F9" s="3"/>
      </tp>
      <tp>
        <v>1.5699999999999998</v>
        <stp/>
        <stp>##V3_BDPV12</stp>
        <stp>CPSFFOOD Index</stp>
        <stp>CHG_PCT_2YR</stp>
        <stp>[IPC detalle.xlsx]IPC SA!R7C7</stp>
        <tr r="G7" s="3"/>
      </tp>
      <tp>
        <v>0.86599999999999999</v>
        <stp/>
        <stp>##V3_BDPV12</stp>
        <stp>CPSFFOOD Index</stp>
        <stp>CHG_PCT_1YR</stp>
        <stp>[IPC detalle.xlsx]IPC SA!R7C6</stp>
        <tr r="F7" s="3"/>
      </tp>
      <tp t="s">
        <v>#N/A Authorization</v>
        <stp/>
        <stp>##V3_BDPV12</stp>
        <stp>XB2 Comdty</stp>
        <stp>CHG_ON_DAY</stp>
        <stp>[IPC detalle.xlsx]Futuros Gasolina!R3C4</stp>
        <tr r="D3" s="10"/>
      </tp>
      <tp t="s">
        <v>#N/A Authorization</v>
        <stp/>
        <stp>##V3_BDPV12</stp>
        <stp>XB4 Comdty</stp>
        <stp>CHG_ON_DAY</stp>
        <stp>[IPC detalle.xlsx]Futuros Gasolina!R5C4</stp>
        <tr r="D5" s="10"/>
      </tp>
      <tp t="s">
        <v>#N/A Authorization</v>
        <stp/>
        <stp>##V3_BDPV12</stp>
        <stp>XB6 Comdty</stp>
        <stp>CHG_ON_DAY</stp>
        <stp>[IPC detalle.xlsx]Futuros Gasolina!R7C4</stp>
        <tr r="D7" s="10"/>
      </tp>
      <tp t="s">
        <v>#N/A Authorization</v>
        <stp/>
        <stp>##V3_BDPV12</stp>
        <stp>XB8 Comdty</stp>
        <stp>CHG_ON_DAY</stp>
        <stp>[IPC detalle.xlsx]Futuros Gasolina!R9C4</stp>
        <tr r="D9" s="10"/>
      </tp>
      <tp>
        <v>145.52000000000001</v>
        <stp/>
        <stp>##V3_BDPV12</stp>
        <stp>XB3 Comdty</stp>
        <stp>LAST_PRICE</stp>
        <stp>[IPC detalle.xlsx]Futuros Gasolina!R4C3</stp>
        <tr r="C4" s="10"/>
      </tp>
      <tp>
        <v>-1.5049999999999999</v>
        <stp/>
        <stp>##V3_BDPV12</stp>
        <stp>CPCOTOT Index</stp>
        <stp>CHG_PCT_2YR</stp>
        <stp>[IPC detalle.xlsx]IPC NSA!R21C7</stp>
        <tr r="G21" s="1"/>
      </tp>
      <tp t="s">
        <v>#N/A Authorization</v>
        <stp/>
        <stp>##V3_BDPV12</stp>
        <stp>XB3 Comdty</stp>
        <stp>CHG_ON_DAY</stp>
        <stp>[IPC detalle.xlsx]Futuros Gasolina!R4C4</stp>
        <tr r="D4" s="10"/>
      </tp>
      <tp>
        <v>146.53</v>
        <stp/>
        <stp>##V3_BDPV12</stp>
        <stp>XB2 Comdty</stp>
        <stp>LAST_PRICE</stp>
        <stp>[IPC detalle.xlsx]Futuros Gasolina!R3C3</stp>
        <tr r="C3" s="10"/>
      </tp>
      <tp>
        <v>136.05000000000001</v>
        <stp/>
        <stp>##V3_BDPV12</stp>
        <stp>XB4 Comdty</stp>
        <stp>LAST_PRICE</stp>
        <stp>[IPC detalle.xlsx]Futuros Gasolina!R5C3</stp>
        <tr r="C5" s="10"/>
      </tp>
      <tp>
        <v>133.08000000000001</v>
        <stp/>
        <stp>##V3_BDPV12</stp>
        <stp>XB6 Comdty</stp>
        <stp>LAST_PRICE</stp>
        <stp>[IPC detalle.xlsx]Futuros Gasolina!R7C3</stp>
        <tr r="C7" s="10"/>
      </tp>
      <tp>
        <v>134.46</v>
        <stp/>
        <stp>##V3_BDPV12</stp>
        <stp>XB8 Comdty</stp>
        <stp>LAST_PRICE</stp>
        <stp>[IPC detalle.xlsx]Futuros Gasolina!R9C3</stp>
        <tr r="C9" s="10"/>
      </tp>
      <tp>
        <v>0.498</v>
        <stp/>
        <stp>##V3_BDPV12</stp>
        <stp>CPCOTOT Index</stp>
        <stp>CHG_PCT_1YR</stp>
        <stp>[IPC detalle.xlsx]IPC NSA!R21C6</stp>
        <tr r="F21" s="1"/>
      </tp>
      <tp>
        <v>147.37</v>
        <stp/>
        <stp>##V3_BDPV12</stp>
        <stp>XB1 Comdty</stp>
        <stp>LAST_PRICE</stp>
        <stp>[IPC detalle.xlsx]Futuros Gasolina!R2C3</stp>
        <tr r="C2" s="10"/>
      </tp>
      <tp>
        <v>134.22</v>
        <stp/>
        <stp>##V3_BDPV12</stp>
        <stp>XB5 Comdty</stp>
        <stp>LAST_PRICE</stp>
        <stp>[IPC detalle.xlsx]Futuros Gasolina!R6C3</stp>
        <tr r="C6" s="10"/>
      </tp>
      <tp>
        <v>6.2060000000000004</v>
        <stp/>
        <stp>##V3_BDPV12</stp>
        <stp>CPRSTRAN Index</stp>
        <stp>CHG_PCT_2YR</stp>
        <stp>[IPC detalle.xlsx]IPC NSA!R28C7</stp>
        <tr r="G28" s="1"/>
      </tp>
      <tp>
        <v>-1.2889999999999999</v>
        <stp/>
        <stp>##V3_BDPV12</stp>
        <stp>CPRPCXFE Index</stp>
        <stp>CHG_PCT_2YR</stp>
        <stp>[IPC detalle.xlsx]IPC NSA!R20C7</stp>
        <tr r="G20" s="1"/>
      </tp>
      <tp>
        <v>0.47299999999999998</v>
        <stp/>
        <stp>##V3_BDPV12</stp>
        <stp>CPCATOT Index</stp>
        <stp>CHG_PCT_1YR</stp>
        <stp>[IPC detalle.xlsx]IPC SA!R19C6</stp>
        <tr r="F19" s="3"/>
      </tp>
      <tp>
        <v>-1.4750000000000001</v>
        <stp/>
        <stp>##V3_BDPV12</stp>
        <stp>CPCATOT Index</stp>
        <stp>CHG_PCT_2YR</stp>
        <stp>[IPC detalle.xlsx]IPC SA!R19C7</stp>
        <tr r="G19" s="3"/>
      </tp>
      <tp>
        <v>2.9130000000000003</v>
        <stp/>
        <stp>##V3_BDPV12</stp>
        <stp>CPURNSA Index</stp>
        <stp>CHG_PCT_2YR</stp>
        <stp>[IPC detalle.xlsx]IPC NSA!R7C7</stp>
        <tr r="G7" s="1"/>
      </tp>
      <tp>
        <v>1.875</v>
        <stp/>
        <stp>##V3_BDPV12</stp>
        <stp>CPURNSA Index</stp>
        <stp>CHG_PCT_1YR</stp>
        <stp>[IPC detalle.xlsx]IPC NSA!R7C6</stp>
        <tr r="F7" s="1"/>
      </tp>
      <tp>
        <v>12.843999999999999</v>
        <stp/>
        <stp>##V3_BDPV12</stp>
        <stp>CPIQUPGN Index</stp>
        <stp>CHG_PCT_1YR</stp>
        <stp>[IPC detalle.xlsx]IPC NSA!R18C6</stp>
        <tr r="F18" s="1"/>
      </tp>
      <tp>
        <v>7.5389999999999997</v>
        <stp/>
        <stp>##V3_BDPV12</stp>
        <stp>CPIQUPGN Index</stp>
        <stp>CHG_PCT_2YR</stp>
        <stp>[IPC detalle.xlsx]IPC NSA!R18C7</stp>
        <tr r="G18" s="1"/>
      </tp>
      <tp>
        <v>36556</v>
        <stp/>
        <stp>##V3_BDHV12</stp>
        <stp>CPI XYOY Index</stp>
        <stp>PX_LAST</stp>
        <stp>1/1/2000</stp>
        <stp/>
        <stp>[IPC detalle.xlsx]Inflación!R21C49</stp>
        <stp>Dir=V</stp>
        <stp>Dts=S</stp>
        <stp>Sort=A</stp>
        <stp>Quote=C</stp>
        <stp>QtTyp=Y</stp>
        <stp>Days=T</stp>
        <stp>Per=cm</stp>
        <stp>DtFmt=D</stp>
        <stp>UseDPDF=Y</stp>
        <stp>cols=2;rows=209</stp>
        <tr r="AW21" s="4"/>
      </tp>
      <tp>
        <v>36556</v>
        <stp/>
        <stp>##V3_BDHV12</stp>
        <stp>PCE CYOY Index</stp>
        <stp>PX_LAST</stp>
        <stp>1/1/2000</stp>
        <stp/>
        <stp>[IPC detalle.xlsx]Inflación!R21C52</stp>
        <stp>Dir=V</stp>
        <stp>Dts=S</stp>
        <stp>Sort=A</stp>
        <stp>Quote=C</stp>
        <stp>QtTyp=Y</stp>
        <stp>Days=T</stp>
        <stp>Per=cm</stp>
        <stp>DtFmt=D</stp>
        <stp>UseDPDF=Y</stp>
        <stp>cols=2;rows=208</stp>
        <tr r="AZ21" s="4"/>
      </tp>
      <tp>
        <v>36556</v>
        <stp/>
        <stp>##V3_BDHV12</stp>
        <stp>PCE DEFY Index</stp>
        <stp>PX_LAST</stp>
        <stp>1/1/2000</stp>
        <stp/>
        <stp>[IPC detalle.xlsx]Inflación!R21C46</stp>
        <stp>Dir=V</stp>
        <stp>Dts=S</stp>
        <stp>Sort=A</stp>
        <stp>Quote=C</stp>
        <stp>QtTyp=Y</stp>
        <stp>Days=T</stp>
        <stp>Per=cm</stp>
        <stp>DtFmt=D</stp>
        <stp>UseDPDF=Y</stp>
        <stp>cols=2;rows=208</stp>
        <tr r="AT21" s="4"/>
      </tp>
      <tp>
        <v>2.9089999999999998</v>
        <stp/>
        <stp>##V3_BDPV12</stp>
        <stp>CPRSTRAN Index</stp>
        <stp>CHG_PCT_1YR</stp>
        <stp>[IPC detalle.xlsx]IPC NSA!R28C6</stp>
        <tr r="F28" s="1"/>
      </tp>
      <tp>
        <v>-0.76</v>
        <stp/>
        <stp>##V3_BDPV12</stp>
        <stp>CPRPCXFE Index</stp>
        <stp>CHG_PCT_1YR</stp>
        <stp>[IPC detalle.xlsx]IPC NSA!R20C6</stp>
        <tr r="F20" s="1"/>
      </tp>
      <tp>
        <v>1</v>
        <stp/>
        <stp>##V3_BDPV12</stp>
        <stp>XB28 Comdty</stp>
        <stp>RT_OPEN_INTEREST</stp>
        <stp>[IPC detalle.xlsx]Futuros Gasolina!R29C8</stp>
        <tr r="H29" s="10"/>
      </tp>
      <tp>
        <v>-12.573</v>
        <stp/>
        <stp>##V3_BDPV12</stp>
        <stp>CPSTGAS Index</stp>
        <stp>CHG_PCT_2YR</stp>
        <stp>[IPC detalle.xlsx]IPC SA!R12C7</stp>
        <tr r="G12" s="3"/>
      </tp>
      <tp>
        <v>5.7720000000000002</v>
        <stp/>
        <stp>##V3_BDPV12</stp>
        <stp>CPSTGAS Index</stp>
        <stp>CHG_PCT_1YR</stp>
        <stp>[IPC detalle.xlsx]IPC SA!R12C6</stp>
        <tr r="F12" s="3"/>
      </tp>
      <tp>
        <v>5.8810000000000002</v>
        <stp/>
        <stp>##V3_BDPV12</stp>
        <stp>CPRMTOT Index</stp>
        <stp>CHG_PCT_2YR</stp>
        <stp>[IPC detalle.xlsx]IPC NSA!R29C7</stp>
        <tr r="G29" s="1"/>
      </tp>
      <tp>
        <v>0.86399999999999999</v>
        <stp/>
        <stp>##V3_BDPV12</stp>
        <stp>CPIQAIFA Index</stp>
        <stp>CHG_PCT_2YR</stp>
        <stp>[IPC detalle.xlsx]IPC NSA!R31C7</stp>
        <tr r="G31" s="1"/>
      </tp>
      <tp>
        <v>5.3529999999999998</v>
        <stp/>
        <stp>##V3_BDPV12</stp>
        <stp>CPRMCMDY Index</stp>
        <stp>CHG_PCT_2YR</stp>
        <stp>[IPC detalle.xlsx]IPC NSA!R25C7</stp>
        <tr r="G25" s="1"/>
      </tp>
      <tp>
        <v>0</v>
        <stp/>
        <stp>##V3_BDPV12</stp>
        <stp>XB27 Comdty</stp>
        <stp>RT_OPEN_INTEREST</stp>
        <stp>[IPC detalle.xlsx]Futuros Gasolina!R28C8</stp>
        <tr r="H28" s="10"/>
      </tp>
      <tp>
        <v>2.7770000000000001</v>
        <stp/>
        <stp>##V3_BDPV12</stp>
        <stp>CPSHGE Index</stp>
        <stp>CHG_PCT_2YR</stp>
        <stp>[IPC detalle.xlsx]IPC SA!R14C7</stp>
        <tr r="G14" s="3"/>
      </tp>
      <tp>
        <v>4.806</v>
        <stp/>
        <stp>##V3_BDPV12</stp>
        <stp>CPSHGE Index</stp>
        <stp>CHG_PCT_1YR</stp>
        <stp>[IPC detalle.xlsx]IPC SA!R14C6</stp>
        <tr r="F14" s="3"/>
      </tp>
      <tp>
        <v>1102</v>
        <stp/>
        <stp>##V3_BDPV12</stp>
        <stp>XB17 Comdty</stp>
        <stp>RT_OPEN_INTEREST</stp>
        <stp>[IPC detalle.xlsx]Futuros Gasolina!R18C8</stp>
        <tr r="H18" s="10"/>
      </tp>
      <tp>
        <v>4030</v>
        <stp/>
        <stp>##V3_BDPV12</stp>
        <stp>XB18 Comdty</stp>
        <stp>RT_OPEN_INTEREST</stp>
        <stp>[IPC detalle.xlsx]Futuros Gasolina!R19C8</stp>
        <tr r="H19" s="10"/>
      </tp>
      <tp>
        <v>2.6630000000000003</v>
        <stp/>
        <stp>##V3_BDPV12</stp>
        <stp>CPRMTOT Index</stp>
        <stp>CHG_PCT_1YR</stp>
        <stp>[IPC detalle.xlsx]IPC NSA!R29C6</stp>
        <tr r="F29" s="1"/>
      </tp>
      <tp>
        <v>1.2210000000000001</v>
        <stp/>
        <stp>##V3_BDPV12</stp>
        <stp>CPIQAIFA Index</stp>
        <stp>CHG_PCT_1YR</stp>
        <stp>[IPC detalle.xlsx]IPC NSA!R31C6</stp>
        <tr r="F31" s="1"/>
      </tp>
      <tp>
        <v>3.2509999999999999</v>
        <stp/>
        <stp>##V3_BDPV12</stp>
        <stp>CPRMCMDY Index</stp>
        <stp>CHG_PCT_1YR</stp>
        <stp>[IPC detalle.xlsx]IPC NSA!R25C6</stp>
        <tr r="F25" s="1"/>
      </tp>
      <tp>
        <v>2156</v>
        <stp/>
        <stp>##V3_BDPV12</stp>
        <stp>XB15 Comdty</stp>
        <stp>RT_OPEN_INTEREST</stp>
        <stp>[IPC detalle.xlsx]Futuros Gasolina!R16C8</stp>
        <tr r="H16" s="10"/>
      </tp>
      <tp>
        <v>14</v>
        <stp/>
        <stp>##V3_BDPV12</stp>
        <stp>XB24 Comdty</stp>
        <stp>RT_OPEN_INTEREST</stp>
        <stp>[IPC detalle.xlsx]Futuros Gasolina!R25C8</stp>
        <tr r="H25" s="10"/>
      </tp>
      <tp>
        <v>0</v>
        <stp/>
        <stp>##V3_BDPV12</stp>
        <stp>XB33 Comdty</stp>
        <stp>RT_OPEN_INTEREST</stp>
        <stp>[IPC detalle.xlsx]Futuros Gasolina!R34C8</stp>
        <tr r="H34" s="10"/>
      </tp>
      <tp>
        <v>0.26200000000000001</v>
        <stp/>
        <stp>##V3_BDPV12</stp>
        <stp>CPSTNV Index</stp>
        <stp>CHG_PCT_1YR</stp>
        <stp>[IPC detalle.xlsx]IPC SA!R20C6</stp>
        <tr r="F20" s="3"/>
      </tp>
      <tp>
        <v>8.7999999999999995E-2</v>
        <stp/>
        <stp>##V3_BDPV12</stp>
        <stp>CPSTNV Index</stp>
        <stp>CHG_PCT_2YR</stp>
        <stp>[IPC detalle.xlsx]IPC SA!R20C7</stp>
        <tr r="G20" s="3"/>
      </tp>
      <tp>
        <v>6.0880000000000001</v>
        <stp/>
        <stp>##V3_BDPV12</stp>
        <stp>CPRPENCM Index</stp>
        <stp>CHG_PCT_1YR</stp>
        <stp>[IPC detalle.xlsx]IPC NSA!R13C6</stp>
        <tr r="F13" s="1"/>
      </tp>
      <tp>
        <v>2.6840000000000002</v>
        <stp/>
        <stp>##V3_BDPV12</stp>
        <stp>CPIQELN Index</stp>
        <stp>CHG_PCT_1YR</stp>
        <stp>[IPC detalle.xlsx]IPC NSA!R17C6</stp>
        <tr r="F17" s="1"/>
      </tp>
      <tp>
        <v>819</v>
        <stp/>
        <stp>##V3_BDPV12</stp>
        <stp>XB16 Comdty</stp>
        <stp>RT_OPEN_INTEREST</stp>
        <stp>[IPC detalle.xlsx]Futuros Gasolina!R17C8</stp>
        <tr r="H17" s="10"/>
      </tp>
      <tp>
        <v>1</v>
        <stp/>
        <stp>##V3_BDPV12</stp>
        <stp>XB34 Comdty</stp>
        <stp>RT_OPEN_INTEREST</stp>
        <stp>[IPC detalle.xlsx]Futuros Gasolina!R35C8</stp>
        <tr r="H35" s="10"/>
      </tp>
      <tp>
        <v>8</v>
        <stp/>
        <stp>##V3_BDPV12</stp>
        <stp>XB23 Comdty</stp>
        <stp>RT_OPEN_INTEREST</stp>
        <stp>[IPC detalle.xlsx]Futuros Gasolina!R24C8</stp>
        <tr r="H24" s="10"/>
      </tp>
      <tp>
        <v>-0.40899999999999997</v>
        <stp/>
        <stp>##V3_BDPV12</stp>
        <stp>CPRATOT Index</stp>
        <stp>CHG_PCT_2YR</stp>
        <stp>[IPC detalle.xlsx]IPC NSA!R24C7</stp>
        <tr r="G24" s="1"/>
      </tp>
      <tp>
        <v>4.0129999999999999</v>
        <stp/>
        <stp>##V3_BDPV12</stp>
        <stp>CPRPAXFE Index</stp>
        <stp>CHG_PCT_2YR</stp>
        <stp>[IPC detalle.xlsx]IPC NSA!R19C7</stp>
        <tr r="G19" s="1"/>
      </tp>
      <tp>
        <v>0</v>
        <stp/>
        <stp>##V3_BDPV12</stp>
        <stp>XB26 Comdty</stp>
        <stp>RT_OPEN_INTEREST</stp>
        <stp>[IPC detalle.xlsx]Futuros Gasolina!R27C8</stp>
        <tr r="H27" s="10"/>
      </tp>
      <tp>
        <v>0</v>
        <stp/>
        <stp>##V3_BDPV12</stp>
        <stp>XB35 Comdty</stp>
        <stp>RT_OPEN_INTEREST</stp>
        <stp>[IPC detalle.xlsx]Futuros Gasolina!R36C8</stp>
        <tr r="H36" s="10"/>
      </tp>
      <tp>
        <v>2440</v>
        <stp/>
        <stp>##V3_BDPV12</stp>
        <stp>XB13 Comdty</stp>
        <stp>RT_OPEN_INTEREST</stp>
        <stp>[IPC detalle.xlsx]Futuros Gasolina!R14C8</stp>
        <tr r="H14" s="10"/>
      </tp>
      <tp>
        <v>-0.92800000000000005</v>
        <stp/>
        <stp>##V3_BDPV12</stp>
        <stp>CPSCTOT Index</stp>
        <stp>CHG_PCT_1YR</stp>
        <stp>[IPC detalle.xlsx]IPC SA!R22C6</stp>
        <tr r="F22" s="3"/>
      </tp>
      <tp>
        <v>-0.4</v>
        <stp/>
        <stp>##V3_BDPV12</stp>
        <stp>CPSCTOT Index</stp>
        <stp>CHG_PCT_2YR</stp>
        <stp>[IPC detalle.xlsx]IPC SA!R22C7</stp>
        <tr r="G22" s="3"/>
      </tp>
      <tp>
        <v>-0.93500000000000005</v>
        <stp/>
        <stp>##V3_BDPV12</stp>
        <stp>CPRATOT Index</stp>
        <stp>CHG_PCT_1YR</stp>
        <stp>[IPC detalle.xlsx]IPC NSA!R24C6</stp>
        <tr r="F24" s="1"/>
      </tp>
      <tp>
        <v>1.7330000000000001</v>
        <stp/>
        <stp>##V3_BDPV12</stp>
        <stp>CPRPAXFE Index</stp>
        <stp>CHG_PCT_1YR</stp>
        <stp>[IPC detalle.xlsx]IPC NSA!R19C6</stp>
        <tr r="F19" s="1"/>
      </tp>
      <tp>
        <v>2.6739999999999999</v>
        <stp/>
        <stp>##V3_BDPV12</stp>
        <stp>CPSHGE Index</stp>
        <stp>CHG_PCT_6M</stp>
        <stp>[IPC detalle.xlsx]Para lectura!R14C8</stp>
        <tr r="H14" s="5"/>
      </tp>
      <tp>
        <v>0</v>
        <stp/>
        <stp>##V3_BDPV12</stp>
        <stp>XB36 Comdty</stp>
        <stp>RT_OPEN_INTEREST</stp>
        <stp>[IPC detalle.xlsx]Futuros Gasolina!R37C8</stp>
        <tr r="H37" s="10"/>
      </tp>
      <tp>
        <v>2</v>
        <stp/>
        <stp>##V3_BDPV12</stp>
        <stp>XB25 Comdty</stp>
        <stp>RT_OPEN_INTEREST</stp>
        <stp>[IPC detalle.xlsx]Futuros Gasolina!R26C8</stp>
        <tr r="H26" s="10"/>
      </tp>
      <tp>
        <v>1506</v>
        <stp/>
        <stp>##V3_BDPV12</stp>
        <stp>XB14 Comdty</stp>
        <stp>RT_OPEN_INTEREST</stp>
        <stp>[IPC detalle.xlsx]Futuros Gasolina!R15C8</stp>
        <tr r="H15" s="10"/>
      </tp>
      <tp>
        <v>-11.845000000000001</v>
        <stp/>
        <stp>##V3_BDPV12</stp>
        <stp>CPRPENCM Index</stp>
        <stp>CHG_PCT_2YR</stp>
        <stp>[IPC detalle.xlsx]IPC NSA!R13C7</stp>
        <tr r="G13" s="1"/>
      </tp>
      <tp>
        <v>1.3759999999999999</v>
        <stp/>
        <stp>##V3_BDPV12</stp>
        <stp>CPIQELN Index</stp>
        <stp>CHG_PCT_2YR</stp>
        <stp>[IPC detalle.xlsx]IPC NSA!R17C7</stp>
        <tr r="G17" s="1"/>
      </tp>
      <tp>
        <v>0.69499999999999995</v>
        <stp/>
        <stp>##V3_BDPV12</stp>
        <stp>CPSHGE Index</stp>
        <stp>CHG_PCT_1M</stp>
        <stp>[IPC detalle.xlsx]Para lectura!R14C6</stp>
        <tr r="F14" s="5"/>
      </tp>
      <tp>
        <v>2539</v>
        <stp/>
        <stp>##V3_BDPV12</stp>
        <stp>XB11 Comdty</stp>
        <stp>RT_OPEN_INTEREST</stp>
        <stp>[IPC detalle.xlsx]Futuros Gasolina!R12C8</stp>
        <tr r="H12" s="10"/>
      </tp>
      <tp>
        <v>6</v>
        <stp/>
        <stp>##V3_BDPV12</stp>
        <stp>XB20 Comdty</stp>
        <stp>RT_OPEN_INTEREST</stp>
        <stp>[IPC detalle.xlsx]Futuros Gasolina!R21C8</stp>
        <tr r="H21" s="10"/>
      </tp>
      <tp>
        <v>11.861000000000001</v>
        <stp/>
        <stp>##V3_BDPV12</stp>
        <stp>CPIQFUON Index</stp>
        <stp>CHG_PCT_1YR</stp>
        <stp>[IPC detalle.xlsx]IPC NSA!R15C6</stp>
        <tr r="F15" s="1"/>
      </tp>
      <tp>
        <v>0</v>
        <stp/>
        <stp>##V3_BDPV12</stp>
        <stp>XB29 Comdty</stp>
        <stp>RT_OPEN_INTEREST</stp>
        <stp>[IPC detalle.xlsx]Futuros Gasolina!R30C8</stp>
        <tr r="H30" s="10"/>
      </tp>
      <tp>
        <v>-0.746</v>
        <stp/>
        <stp>##V3_BDPV12</stp>
        <stp>CPUPCXFE Index</stp>
        <stp>CHG_PCT_1YR</stp>
        <stp>[IPC detalle.xlsx]IPC SA!R6C6</stp>
        <tr r="F6" s="3"/>
      </tp>
      <tp>
        <v>-1.327</v>
        <stp/>
        <stp>##V3_BDPV12</stp>
        <stp>CPUPCXFE Index</stp>
        <stp>CHG_PCT_2YR</stp>
        <stp>[IPC detalle.xlsx]IPC SA!R6C7</stp>
        <tr r="G6" s="3"/>
      </tp>
      <tp>
        <v>7191</v>
        <stp/>
        <stp>##V3_BDPV12</stp>
        <stp>XB12 Comdty</stp>
        <stp>RT_OPEN_INTEREST</stp>
        <stp>[IPC detalle.xlsx]Futuros Gasolina!R13C8</stp>
        <tr r="H13" s="10"/>
      </tp>
      <tp>
        <v>321</v>
        <stp/>
        <stp>##V3_BDPV12</stp>
        <stp>XB30 Comdty</stp>
        <stp>RT_OPEN_INTEREST</stp>
        <stp>[IPC detalle.xlsx]Futuros Gasolina!R31C8</stp>
        <tr r="H31" s="10"/>
      </tp>
      <tp>
        <v>3.339</v>
        <stp/>
        <stp>##V3_BDPV12</stp>
        <stp>CPRHSHLT Index</stp>
        <stp>CHG_PCT_1YR</stp>
        <stp>[IPC detalle.xlsx]IPC NSA!R27C6</stp>
        <tr r="F27" s="1"/>
      </tp>
      <tp>
        <v>5.7969999999999997</v>
        <stp/>
        <stp>##V3_BDPV12</stp>
        <stp>CPRPSXEN Index</stp>
        <stp>CHG_PCT_2YR</stp>
        <stp>[IPC detalle.xlsx]IPC NSA!R26C7</stp>
        <tr r="G26" s="1"/>
      </tp>
      <tp>
        <v>5.7720000000000002</v>
        <stp/>
        <stp>##V3_BDPV12</stp>
        <stp>CPRTGAS Index</stp>
        <stp>CHG_PCT_1YR</stp>
        <stp>[IPC detalle.xlsx]IPC NSA!R14C6</stp>
        <tr r="F14" s="1"/>
      </tp>
      <tp>
        <v>1.35</v>
        <stp/>
        <stp>##V3_BDPV12</stp>
        <stp>CPSHGE Index</stp>
        <stp>CHG_PCT_3M</stp>
        <stp>[IPC detalle.xlsx]Para lectura!R14C7</stp>
        <tr r="G14" s="5"/>
      </tp>
      <tp>
        <v>256</v>
        <stp/>
        <stp>##V3_BDPV12</stp>
        <stp>XB19 Comdty</stp>
        <stp>RT_OPEN_INTEREST</stp>
        <stp>[IPC detalle.xlsx]Futuros Gasolina!R20C8</stp>
        <tr r="H20" s="10"/>
      </tp>
      <tp>
        <v>16</v>
        <stp/>
        <stp>##V3_BDPV12</stp>
        <stp>XB22 Comdty</stp>
        <stp>RT_OPEN_INTEREST</stp>
        <stp>[IPC detalle.xlsx]Futuros Gasolina!R23C8</stp>
        <tr r="H23" s="10"/>
      </tp>
      <tp>
        <v>1</v>
        <stp/>
        <stp>##V3_BDPV12</stp>
        <stp>XB31 Comdty</stp>
        <stp>RT_OPEN_INTEREST</stp>
        <stp>[IPC detalle.xlsx]Futuros Gasolina!R32C8</stp>
        <tr r="H32" s="10"/>
      </tp>
      <tp>
        <v>2.6829999999999998</v>
        <stp/>
        <stp>##V3_BDPV12</stp>
        <stp>CPIQELS Index</stp>
        <stp>CHG_PCT_1YR</stp>
        <stp>[IPC detalle.xlsx]IPC SA!R15C6</stp>
        <tr r="F15" s="3"/>
      </tp>
      <tp>
        <v>1.452</v>
        <stp/>
        <stp>##V3_BDPV12</stp>
        <stp>CPIQELS Index</stp>
        <stp>CHG_PCT_2YR</stp>
        <stp>[IPC detalle.xlsx]IPC SA!R15C7</stp>
        <tr r="G15" s="3"/>
      </tp>
      <tp>
        <v>6.8239999999999998</v>
        <stp/>
        <stp>##V3_BDPV12</stp>
        <stp>CPRHSHLT Index</stp>
        <stp>CHG_PCT_2YR</stp>
        <stp>[IPC detalle.xlsx]IPC NSA!R27C7</stp>
        <tr r="G27" s="1"/>
      </tp>
      <tp>
        <v>2.5499999999999998</v>
        <stp/>
        <stp>##V3_BDPV12</stp>
        <stp>CPRPSXEN Index</stp>
        <stp>CHG_PCT_1YR</stp>
        <stp>[IPC detalle.xlsx]IPC NSA!R26C6</stp>
        <tr r="F26" s="1"/>
      </tp>
      <tp>
        <v>-12.061999999999999</v>
        <stp/>
        <stp>##V3_BDPV12</stp>
        <stp>CPRTGAS Index</stp>
        <stp>CHG_PCT_2YR</stp>
        <stp>[IPC detalle.xlsx]IPC NSA!R14C7</stp>
        <tr r="G14" s="1"/>
      </tp>
      <tp>
        <v>0</v>
        <stp/>
        <stp>##V3_BDPV12</stp>
        <stp>XB32 Comdty</stp>
        <stp>RT_OPEN_INTEREST</stp>
        <stp>[IPC detalle.xlsx]Futuros Gasolina!R33C8</stp>
        <tr r="H33" s="10"/>
      </tp>
      <tp>
        <v>26</v>
        <stp/>
        <stp>##V3_BDPV12</stp>
        <stp>XB21 Comdty</stp>
        <stp>RT_OPEN_INTEREST</stp>
        <stp>[IPC detalle.xlsx]Futuros Gasolina!R22C8</stp>
        <tr r="H22" s="10"/>
      </tp>
      <tp>
        <v>5337</v>
        <stp/>
        <stp>##V3_BDPV12</stp>
        <stp>XB10 Comdty</stp>
        <stp>RT_OPEN_INTEREST</stp>
        <stp>[IPC detalle.xlsx]Futuros Gasolina!R11C8</stp>
        <tr r="H11" s="10"/>
      </tp>
      <tp>
        <v>5.8629999999999995</v>
        <stp/>
        <stp>##V3_BDPV12</stp>
        <stp>CPUMTOT Index</stp>
        <stp>CHG_PCT_2YR</stp>
        <stp>[IPC detalle.xlsx]IPC SA!R27C7</stp>
        <tr r="G27" s="3"/>
      </tp>
      <tp>
        <v>2.6640000000000001</v>
        <stp/>
        <stp>##V3_BDPV12</stp>
        <stp>CPUMTOT Index</stp>
        <stp>CHG_PCT_1YR</stp>
        <stp>[IPC detalle.xlsx]IPC SA!R27C6</stp>
        <tr r="F27" s="3"/>
      </tp>
      <tp>
        <v>-14.532999999999999</v>
        <stp/>
        <stp>##V3_BDPV12</stp>
        <stp>CPIQFUON Index</stp>
        <stp>CHG_PCT_2YR</stp>
        <stp>[IPC detalle.xlsx]IPC NSA!R15C7</stp>
        <tr r="G15" s="1"/>
      </tp>
      <tp t="s">
        <v>#N/A N/A</v>
        <stp/>
        <stp>##V3_BDPV12</stp>
        <stp>XB25 Comdty</stp>
        <stp>VOLUME</stp>
        <stp>[IPC detalle.xlsx]Futuros Gasolina!R26C9</stp>
        <tr r="I26" s="10"/>
      </tp>
      <tp t="s">
        <v>#N/A N/A</v>
        <stp/>
        <stp>##V3_BDPV12</stp>
        <stp>XB35 Comdty</stp>
        <stp>VOLUME</stp>
        <stp>[IPC detalle.xlsx]Futuros Gasolina!R36C9</stp>
        <tr r="I36" s="10"/>
      </tp>
      <tp>
        <v>34</v>
        <stp/>
        <stp>##V3_BDPV12</stp>
        <stp>XB15 Comdty</stp>
        <stp>VOLUME</stp>
        <stp>[IPC detalle.xlsx]Futuros Gasolina!R16C9</stp>
        <tr r="I16" s="10"/>
      </tp>
      <tp>
        <v>36556</v>
        <stp/>
        <stp>##V3_BDHV12</stp>
        <stp>CPI YOY Index</stp>
        <stp>PX_LAST</stp>
        <stp>1/1/2000</stp>
        <stp/>
        <stp>[IPC detalle.xlsx]Inflación!R20C2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cols=2;rows=210</stp>
        <tr r="B20" s="4"/>
      </tp>
      <tp t="s">
        <v>#N/A N/A</v>
        <stp/>
        <stp>##V3_BDPV12</stp>
        <stp>XB26 Comdty</stp>
        <stp>VOLUME</stp>
        <stp>[IPC detalle.xlsx]Futuros Gasolina!R27C9</stp>
        <tr r="I27" s="10"/>
      </tp>
      <tp t="s">
        <v>#N/A N/A</v>
        <stp/>
        <stp>##V3_BDPV12</stp>
        <stp>XB36 Comdty</stp>
        <stp>VOLUME</stp>
        <stp>[IPC detalle.xlsx]Futuros Gasolina!R37C9</stp>
        <tr r="I37" s="10"/>
      </tp>
      <tp>
        <v>85</v>
        <stp/>
        <stp>##V3_BDPV12</stp>
        <stp>XB16 Comdty</stp>
        <stp>VOLUME</stp>
        <stp>[IPC detalle.xlsx]Futuros Gasolina!R17C9</stp>
        <tr r="I17" s="10"/>
      </tp>
      <tp>
        <v>5.78</v>
        <stp/>
        <stp>##V3_BDPV12</stp>
        <stp>CPIVFAFH Index</stp>
        <stp>px_last</stp>
        <stp>[IPC detalle.xlsx]Para lectura!R9C12</stp>
        <tr r="L9" s="5"/>
      </tp>
      <tp>
        <v>7.8769999999999998</v>
        <stp/>
        <stp>##V3_BDPV12</stp>
        <stp>CPIVFOAH Index</stp>
        <stp>px_last</stp>
        <stp>[IPC detalle.xlsx]Para lectura!R8C12</stp>
        <tr r="L8" s="5"/>
      </tp>
      <tp>
        <v>13.657</v>
        <stp/>
        <stp>##V3_BDPV12</stp>
        <stp>CPIVFOOD Index</stp>
        <stp>px_last</stp>
        <stp>[IPC detalle.xlsx]Para lectura!R7C12</stp>
        <tr r="L7" s="5"/>
      </tp>
      <tp t="s">
        <v>#N/A N/A</v>
        <stp/>
        <stp>##V3_BDPV12</stp>
        <stp>XB23 Comdty</stp>
        <stp>VOLUME</stp>
        <stp>[IPC detalle.xlsx]Futuros Gasolina!R24C9</stp>
        <tr r="I24" s="10"/>
      </tp>
      <tp t="s">
        <v>#N/A N/A</v>
        <stp/>
        <stp>##V3_BDPV12</stp>
        <stp>XB33 Comdty</stp>
        <stp>VOLUME</stp>
        <stp>[IPC detalle.xlsx]Futuros Gasolina!R34C9</stp>
        <tr r="I34" s="10"/>
      </tp>
      <tp>
        <v>156</v>
        <stp/>
        <stp>##V3_BDPV12</stp>
        <stp>XB13 Comdty</stp>
        <stp>VOLUME</stp>
        <stp>[IPC detalle.xlsx]Futuros Gasolina!R14C9</stp>
        <tr r="I14" s="10"/>
      </tp>
      <tp t="s">
        <v>#N/A N/A</v>
        <stp/>
        <stp>##V3_BDPV12</stp>
        <stp>XB24 Comdty</stp>
        <stp>VOLUME</stp>
        <stp>[IPC detalle.xlsx]Futuros Gasolina!R25C9</stp>
        <tr r="I25" s="10"/>
      </tp>
      <tp t="s">
        <v>#N/A N/A</v>
        <stp/>
        <stp>##V3_BDPV12</stp>
        <stp>XB34 Comdty</stp>
        <stp>VOLUME</stp>
        <stp>[IPC detalle.xlsx]Futuros Gasolina!R35C9</stp>
        <tr r="I35" s="10"/>
      </tp>
      <tp>
        <v>59</v>
        <stp/>
        <stp>##V3_BDPV12</stp>
        <stp>XB14 Comdty</stp>
        <stp>VOLUME</stp>
        <stp>[IPC detalle.xlsx]Futuros Gasolina!R15C9</stp>
        <tr r="I15" s="10"/>
      </tp>
      <tp>
        <v>135.52000000000001</v>
        <stp/>
        <stp>##V3_BDPV12</stp>
        <stp>XB9 Comdty</stp>
        <stp>YEST_LAST_TRADE</stp>
        <stp>[IPC detalle.xlsx]Futuros Gasolina!R10C10</stp>
        <tr r="J10" s="10"/>
      </tp>
      <tp>
        <v>0.87</v>
        <stp/>
        <stp>##V3_BDPV12</stp>
        <stp>CPRFFOOD Index</stp>
        <stp>CHG_PCT_1YR</stp>
        <stp>[IPC detalle.xlsx]Para lectura!R7C9</stp>
        <tr r="I7" s="5"/>
      </tp>
      <tp t="s">
        <v>#N/A N/A</v>
        <stp/>
        <stp>##V3_BDPV12</stp>
        <stp>XB21 Comdty</stp>
        <stp>VOLUME</stp>
        <stp>[IPC detalle.xlsx]Futuros Gasolina!R22C9</stp>
        <tr r="I22" s="10"/>
      </tp>
      <tp t="s">
        <v>#N/A N/A</v>
        <stp/>
        <stp>##V3_BDPV12</stp>
        <stp>XB31 Comdty</stp>
        <stp>VOLUME</stp>
        <stp>[IPC detalle.xlsx]Futuros Gasolina!R32C9</stp>
        <tr r="I32" s="10"/>
      </tp>
      <tp>
        <v>75</v>
        <stp/>
        <stp>##V3_BDPV12</stp>
        <stp>XB11 Comdty</stp>
        <stp>VOLUME</stp>
        <stp>[IPC detalle.xlsx]Futuros Gasolina!R12C9</stp>
        <tr r="I12" s="10"/>
      </tp>
      <tp>
        <v>0</v>
        <stp/>
        <stp>##V3_BDPV12</stp>
        <stp>XB22 Comdty</stp>
        <stp>VOLUME</stp>
        <stp>[IPC detalle.xlsx]Futuros Gasolina!R23C9</stp>
        <tr r="I23" s="10"/>
      </tp>
      <tp t="s">
        <v>#N/A N/A</v>
        <stp/>
        <stp>##V3_BDPV12</stp>
        <stp>XB32 Comdty</stp>
        <stp>VOLUME</stp>
        <stp>[IPC detalle.xlsx]Futuros Gasolina!R33C9</stp>
        <tr r="I33" s="10"/>
      </tp>
      <tp>
        <v>299</v>
        <stp/>
        <stp>##V3_BDPV12</stp>
        <stp>XB12 Comdty</stp>
        <stp>VOLUME</stp>
        <stp>[IPC detalle.xlsx]Futuros Gasolina!R13C9</stp>
        <tr r="I13" s="10"/>
      </tp>
      <tp t="s">
        <v>#N/A N/A</v>
        <stp/>
        <stp>##V3_BDPV12</stp>
        <stp>XB29 Comdty</stp>
        <stp>VOLUME</stp>
        <stp>[IPC detalle.xlsx]Futuros Gasolina!R30C9</stp>
        <tr r="I30" s="10"/>
      </tp>
      <tp>
        <v>0</v>
        <stp/>
        <stp>##V3_BDPV12</stp>
        <stp>XB19 Comdty</stp>
        <stp>VOLUME</stp>
        <stp>[IPC detalle.xlsx]Futuros Gasolina!R20C9</stp>
        <tr r="I20" s="10"/>
      </tp>
      <tp>
        <v>100</v>
        <stp/>
        <stp>##V3_BDPV12</stp>
        <stp>CPIVALLI Index</stp>
        <stp>px_last</stp>
        <stp>[IPC detalle.xlsx]Para lectura!R5C12</stp>
        <tr r="L5" s="5"/>
      </tp>
      <tp>
        <v>92.706000000000003</v>
        <stp/>
        <stp>##V3_BDPV12</stp>
        <stp>CPIVAILE Index</stp>
        <stp>px_last</stp>
        <stp>[IPC detalle.xlsx]Para lectura!R6C12</stp>
        <tr r="L6" s="5"/>
      </tp>
      <tp>
        <v>0</v>
        <stp/>
        <stp>##V3_BDPV12</stp>
        <stp>XB20 Comdty</stp>
        <stp>VOLUME</stp>
        <stp>[IPC detalle.xlsx]Futuros Gasolina!R21C9</stp>
        <tr r="I21" s="10"/>
      </tp>
      <tp t="s">
        <v>#N/A N/A</v>
        <stp/>
        <stp>##V3_BDPV12</stp>
        <stp>XB30 Comdty</stp>
        <stp>VOLUME</stp>
        <stp>[IPC detalle.xlsx]Futuros Gasolina!R31C9</stp>
        <tr r="I31" s="10"/>
      </tp>
      <tp>
        <v>105</v>
        <stp/>
        <stp>##V3_BDPV12</stp>
        <stp>XB10 Comdty</stp>
        <stp>VOLUME</stp>
        <stp>[IPC detalle.xlsx]Futuros Gasolina!R11C9</stp>
        <tr r="I11" s="10"/>
      </tp>
      <tp>
        <v>-0.16300000000000001</v>
        <stp/>
        <stp>##V3_BDPV12</stp>
        <stp>CPRFHOME Index</stp>
        <stp>CHG_PCT_1YR</stp>
        <stp>[IPC detalle.xlsx]Para lectura!R8C9</stp>
        <tr r="I8" s="5"/>
      </tp>
      <tp t="s">
        <v>11:43:14 a.m.</v>
        <stp/>
        <stp>##V3_BDPV12</stp>
        <stp>XB9 Comdty</stp>
        <stp>TIME</stp>
        <stp>[IPC detalle.xlsx]Futuros Gasolina!R10C5</stp>
        <tr r="E10" s="10"/>
      </tp>
      <tp>
        <v>304</v>
        <stp/>
        <stp>##V3_BDPV12</stp>
        <stp>XB9 Comdty</stp>
        <stp>VOLUME</stp>
        <stp>[IPC detalle.xlsx]Futuros Gasolina!R10C9</stp>
        <tr r="I10" s="10"/>
      </tp>
      <tp>
        <v>1.875</v>
        <stp/>
        <stp>##V3_BDPV12</stp>
        <stp>CPURNSA Index</stp>
        <stp>CHG_PCT_1YR</stp>
        <stp>[IPC detalle.xlsx]Para lectura!R5C9</stp>
        <tr r="I5" s="5"/>
      </tp>
      <tp t="s">
        <v>#N/A N/A</v>
        <stp/>
        <stp>##V3_BDPV12</stp>
        <stp>XB27 Comdty</stp>
        <stp>VOLUME</stp>
        <stp>[IPC detalle.xlsx]Futuros Gasolina!R28C9</stp>
        <tr r="I28" s="10"/>
      </tp>
      <tp>
        <v>92</v>
        <stp/>
        <stp>##V3_BDPV12</stp>
        <stp>XB17 Comdty</stp>
        <stp>VOLUME</stp>
        <stp>[IPC detalle.xlsx]Futuros Gasolina!R18C9</stp>
        <tr r="I18" s="10"/>
      </tp>
      <tp>
        <v>133.5</v>
        <stp/>
        <stp>##V3_BDPV12</stp>
        <stp>XB8 Comdty</stp>
        <stp>YEST_LAST_TRADE</stp>
        <stp>[IPC detalle.xlsx]Futuros Gasolina!R9C10</stp>
        <tr r="J9" s="10"/>
      </tp>
      <tp>
        <v>131.88999999999999</v>
        <stp/>
        <stp>##V3_BDPV12</stp>
        <stp>XB6 Comdty</stp>
        <stp>YEST_LAST_TRADE</stp>
        <stp>[IPC detalle.xlsx]Futuros Gasolina!R7C10</stp>
        <tr r="J7" s="10"/>
      </tp>
      <tp>
        <v>132.26</v>
        <stp/>
        <stp>##V3_BDPV12</stp>
        <stp>XB7 Comdty</stp>
        <stp>YEST_LAST_TRADE</stp>
        <stp>[IPC detalle.xlsx]Futuros Gasolina!R8C10</stp>
        <tr r="J8" s="10"/>
      </tp>
      <tp>
        <v>134.75</v>
        <stp/>
        <stp>##V3_BDPV12</stp>
        <stp>XB4 Comdty</stp>
        <stp>YEST_LAST_TRADE</stp>
        <stp>[IPC detalle.xlsx]Futuros Gasolina!R5C10</stp>
        <tr r="J5" s="10"/>
      </tp>
      <tp>
        <v>132.99</v>
        <stp/>
        <stp>##V3_BDPV12</stp>
        <stp>XB5 Comdty</stp>
        <stp>YEST_LAST_TRADE</stp>
        <stp>[IPC detalle.xlsx]Futuros Gasolina!R6C10</stp>
        <tr r="J6" s="10"/>
      </tp>
      <tp>
        <v>145.16999999999999</v>
        <stp/>
        <stp>##V3_BDPV12</stp>
        <stp>XB2 Comdty</stp>
        <stp>YEST_LAST_TRADE</stp>
        <stp>[IPC detalle.xlsx]Futuros Gasolina!R3C10</stp>
        <tr r="J3" s="10"/>
      </tp>
      <tp>
        <v>144.16</v>
        <stp/>
        <stp>##V3_BDPV12</stp>
        <stp>XB3 Comdty</stp>
        <stp>YEST_LAST_TRADE</stp>
        <stp>[IPC detalle.xlsx]Futuros Gasolina!R4C10</stp>
        <tr r="J4" s="10"/>
      </tp>
      <tp>
        <v>145.97999999999999</v>
        <stp/>
        <stp>##V3_BDPV12</stp>
        <stp>XB1 Comdty</stp>
        <stp>YEST_LAST_TRADE</stp>
        <stp>[IPC detalle.xlsx]Futuros Gasolina!R2C10</stp>
        <tr r="J2" s="10"/>
      </tp>
      <tp t="s">
        <v>#N/A N/A</v>
        <stp/>
        <stp>##V3_BDPV12</stp>
        <stp>XB28 Comdty</stp>
        <stp>VOLUME</stp>
        <stp>[IPC detalle.xlsx]Futuros Gasolina!R29C9</stp>
        <tr r="I29" s="10"/>
      </tp>
      <tp>
        <v>94</v>
        <stp/>
        <stp>##V3_BDPV12</stp>
        <stp>XB18 Comdty</stp>
        <stp>VOLUME</stp>
        <stp>[IPC detalle.xlsx]Futuros Gasolina!R19C9</stp>
        <tr r="I19" s="10"/>
      </tp>
      <tp>
        <v>0.70199999999999996</v>
        <stp/>
        <stp>##V3_BDPV12</stp>
        <stp>CPSFFOOD Index</stp>
        <stp>CHG_PCT_3M</stp>
        <stp>[IPC detalle.xlsx]IPC SA!R7C4</stp>
        <tr r="D7" s="3"/>
      </tp>
      <tp>
        <v>1.0409999999999999</v>
        <stp/>
        <stp>##V3_BDPV12</stp>
        <stp>CPSFFOOD Index</stp>
        <stp>CHG_PCT_6M</stp>
        <stp>[IPC detalle.xlsx]IPC SA!R7C5</stp>
        <tr r="E7" s="3"/>
      </tp>
      <tp>
        <v>0.158</v>
        <stp/>
        <stp>##V3_BDPV12</stp>
        <stp>CPSFFOOD Index</stp>
        <stp>CHG_PCT_1M</stp>
        <stp>[IPC detalle.xlsx]IPC SA!R7C3</stp>
        <tr r="C7" s="3"/>
      </tp>
      <tp>
        <v>1.2949999999999999</v>
        <stp/>
        <stp>##V3_BDPV12</stp>
        <stp>CPRFFA Index</stp>
        <stp>CHG_PCT_6M</stp>
        <stp>[IPC detalle.xlsx]IPC NSA!R11C5</stp>
        <tr r="E11" s="1"/>
      </tp>
      <tp>
        <v>0.17799999999999999</v>
        <stp/>
        <stp>##V3_BDPV12</stp>
        <stp>CPRFFA Index</stp>
        <stp>CHG_PCT_1M</stp>
        <stp>[IPC detalle.xlsx]IPC NSA!R11C3</stp>
        <tr r="C11" s="1"/>
      </tp>
      <tp>
        <v>0.56299999999999994</v>
        <stp/>
        <stp>##V3_BDPV12</stp>
        <stp>CPRFFA Index</stp>
        <stp>CHG_PCT_3M</stp>
        <stp>[IPC detalle.xlsx]IPC NSA!R11C4</stp>
        <tr r="D11" s="1"/>
      </tp>
      <tp>
        <v>0.89</v>
        <stp/>
        <stp>##V3_BDPV12</stp>
        <stp>CPRMTOT Index</stp>
        <stp>CHG_PCT_6M</stp>
        <stp>[IPC detalle.xlsx]IPC NSA!R29C5</stp>
        <tr r="E29" s="1"/>
      </tp>
      <tp>
        <v>-0.218</v>
        <stp/>
        <stp>##V3_BDPV12</stp>
        <stp>CPRMTOT Index</stp>
        <stp>CHG_PCT_3M</stp>
        <stp>[IPC detalle.xlsx]IPC NSA!R29C4</stp>
        <tr r="D29" s="1"/>
      </tp>
      <tp>
        <v>-1.4999999999999999E-2</v>
        <stp/>
        <stp>##V3_BDPV12</stp>
        <stp>CPRMTOT Index</stp>
        <stp>CHG_PCT_1M</stp>
        <stp>[IPC detalle.xlsx]IPC NSA!R29C3</stp>
        <tr r="C29" s="1"/>
      </tp>
      <tp>
        <v>0.80400000000000005</v>
        <stp/>
        <stp>##V3_BDPV12</stp>
        <stp>CPSFHOME Index</stp>
        <stp>CHG_PCT_3M</stp>
        <stp>[IPC detalle.xlsx]IPC SA!R8C4</stp>
        <tr r="D8" s="3"/>
      </tp>
      <tp>
        <v>0.85599999999999998</v>
        <stp/>
        <stp>##V3_BDPV12</stp>
        <stp>CPSFHOME Index</stp>
        <stp>CHG_PCT_6M</stp>
        <stp>[IPC detalle.xlsx]IPC SA!R8C5</stp>
        <tr r="E8" s="3"/>
      </tp>
      <tp>
        <v>0.14399999999999999</v>
        <stp/>
        <stp>##V3_BDPV12</stp>
        <stp>CPSFHOME Index</stp>
        <stp>CHG_PCT_1M</stp>
        <stp>[IPC detalle.xlsx]IPC SA!R8C3</stp>
        <tr r="C8" s="3"/>
      </tp>
      <tp>
        <v>-0.76</v>
        <stp/>
        <stp>##V3_BDPV12</stp>
        <stp>CPRPCXFE Index</stp>
        <stp>CHG_PCT_1YR</stp>
        <stp>[IPC detalle.xlsx]Para lectura!R6C9</stp>
        <tr r="I6" s="5"/>
      </tp>
      <tp>
        <v>-1.4039999999999999</v>
        <stp/>
        <stp>##V3_BDPV12</stp>
        <stp>CPRTGAS Index</stp>
        <stp>CHG_PCT_1M</stp>
        <stp>[IPC detalle.xlsx]IPC NSA!R14C3</stp>
        <tr r="C14" s="1"/>
      </tp>
      <tp>
        <v>3.706</v>
        <stp/>
        <stp>##V3_BDPV12</stp>
        <stp>CPRTGAS Index</stp>
        <stp>CHG_PCT_3M</stp>
        <stp>[IPC detalle.xlsx]IPC NSA!R14C4</stp>
        <tr r="D14" s="1"/>
      </tp>
      <tp>
        <v>8.7880000000000003</v>
        <stp/>
        <stp>##V3_BDPV12</stp>
        <stp>CPRTGAS Index</stp>
        <stp>CHG_PCT_6M</stp>
        <stp>[IPC detalle.xlsx]IPC NSA!R14C5</stp>
        <tr r="E14" s="1"/>
      </tp>
      <tp>
        <v>-0.26600000000000001</v>
        <stp/>
        <stp>##V3_BDPV12</stp>
        <stp>CPUPCXFE Index</stp>
        <stp>CHG_PCT_1M</stp>
        <stp>[IPC detalle.xlsx]IPC SA!R6C3</stp>
        <tr r="C6" s="3"/>
      </tp>
      <tp>
        <v>-0.309</v>
        <stp/>
        <stp>##V3_BDPV12</stp>
        <stp>CPUPCXFE Index</stp>
        <stp>CHG_PCT_6M</stp>
        <stp>[IPC detalle.xlsx]IPC SA!R6C5</stp>
        <tr r="E6" s="3"/>
      </tp>
      <tp>
        <v>-0.76</v>
        <stp/>
        <stp>##V3_BDPV12</stp>
        <stp>CPUPCXFE Index</stp>
        <stp>CHG_PCT_3M</stp>
        <stp>[IPC detalle.xlsx]IPC SA!R6C4</stp>
        <tr r="D6" s="3"/>
      </tp>
      <tp>
        <v>6838</v>
        <stp/>
        <stp>##V3_BDPV12</stp>
        <stp>XB8 Comdty</stp>
        <stp>RT_OPEN_INTEREST</stp>
        <stp>[IPC detalle.xlsx]Futuros Gasolina!R9C8</stp>
        <tr r="H9" s="10"/>
      </tp>
      <tp>
        <v>8915</v>
        <stp/>
        <stp>##V3_BDPV12</stp>
        <stp>XB7 Comdty</stp>
        <stp>RT_OPEN_INTEREST</stp>
        <stp>[IPC detalle.xlsx]Futuros Gasolina!R8C8</stp>
        <tr r="H8" s="10"/>
      </tp>
      <tp>
        <v>36556</v>
        <stp/>
        <stp>##V3_BDHV12</stp>
        <stp>PCE CYOY Index</stp>
        <stp>PX_LAST</stp>
        <stp>1/1/2000</stp>
        <stp/>
        <stp>[IPC detalle.xlsx]Inflación!R20C5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cols=2;rows=210</stp>
        <tr r="E20" s="4"/>
      </tp>
      <tp>
        <v>1.7530000000000001</v>
        <stp/>
        <stp>##V3_BDPV12</stp>
        <stp>CPRHGE Index</stp>
        <stp>CHG_PCT_1M</stp>
        <stp>[IPC detalle.xlsx]IPC NSA!R16C3</stp>
        <tr r="C16" s="1"/>
      </tp>
      <tp>
        <v>1.8010000000000002</v>
        <stp/>
        <stp>##V3_BDPV12</stp>
        <stp>CPRHGE Index</stp>
        <stp>CHG_PCT_3M</stp>
        <stp>[IPC detalle.xlsx]IPC NSA!R16C4</stp>
        <tr r="D16" s="1"/>
      </tp>
      <tp>
        <v>3.8820000000000001</v>
        <stp/>
        <stp>##V3_BDPV12</stp>
        <stp>CPRHGE Index</stp>
        <stp>CHG_PCT_6M</stp>
        <stp>[IPC detalle.xlsx]IPC NSA!R16C5</stp>
        <tr r="E16" s="1"/>
      </tp>
      <tp>
        <v>46153</v>
        <stp/>
        <stp>##V3_BDPV12</stp>
        <stp>XB4 Comdty</stp>
        <stp>RT_OPEN_INTEREST</stp>
        <stp>[IPC detalle.xlsx]Futuros Gasolina!R5C8</stp>
        <tr r="H5" s="10"/>
      </tp>
      <tp>
        <v>1.379</v>
        <stp/>
        <stp>##V3_BDPV12</stp>
        <stp>CPCOTOT Index</stp>
        <stp>CHG_PCT_6M</stp>
        <stp>[IPC detalle.xlsx]IPC NSA!R21C5</stp>
        <tr r="E21" s="1"/>
      </tp>
      <tp>
        <v>0.48799999999999999</v>
        <stp/>
        <stp>##V3_BDPV12</stp>
        <stp>CPCOTOT Index</stp>
        <stp>CHG_PCT_3M</stp>
        <stp>[IPC detalle.xlsx]IPC NSA!R21C4</stp>
        <tr r="D21" s="1"/>
      </tp>
      <tp>
        <v>-0.30299999999999999</v>
        <stp/>
        <stp>##V3_BDPV12</stp>
        <stp>CPCOTOT Index</stp>
        <stp>CHG_PCT_1M</stp>
        <stp>[IPC detalle.xlsx]IPC NSA!R21C3</stp>
        <tr r="C21" s="1"/>
      </tp>
      <tp>
        <v>76013</v>
        <stp/>
        <stp>##V3_BDPV12</stp>
        <stp>XB3 Comdty</stp>
        <stp>RT_OPEN_INTEREST</stp>
        <stp>[IPC detalle.xlsx]Futuros Gasolina!R4C8</stp>
        <tr r="H4" s="10"/>
      </tp>
      <tp>
        <v>38878</v>
        <stp/>
        <stp>##V3_BDPV12</stp>
        <stp>XB6 Comdty</stp>
        <stp>RT_OPEN_INTEREST</stp>
        <stp>[IPC detalle.xlsx]Futuros Gasolina!R7C8</stp>
        <tr r="H7" s="10"/>
      </tp>
      <tp>
        <v>-0.64400000000000002</v>
        <stp/>
        <stp>##V3_BDPV12</stp>
        <stp>CPRTNV Index</stp>
        <stp>CHG_PCT_3M</stp>
        <stp>[IPC detalle.xlsx]IPC NSA!R22C4</stp>
        <tr r="D22" s="1"/>
      </tp>
      <tp>
        <v>-0.28599999999999998</v>
        <stp/>
        <stp>##V3_BDPV12</stp>
        <stp>CPRTNV Index</stp>
        <stp>CHG_PCT_1M</stp>
        <stp>[IPC detalle.xlsx]IPC NSA!R22C3</stp>
        <tr r="C22" s="1"/>
      </tp>
      <tp>
        <v>0.68400000000000005</v>
        <stp/>
        <stp>##V3_BDPV12</stp>
        <stp>CPRTNV Index</stp>
        <stp>CHG_PCT_6M</stp>
        <stp>[IPC detalle.xlsx]IPC NSA!R22C5</stp>
        <tr r="E22" s="1"/>
      </tp>
      <tp>
        <v>31026</v>
        <stp/>
        <stp>##V3_BDPV12</stp>
        <stp>XB5 Comdty</stp>
        <stp>RT_OPEN_INTEREST</stp>
        <stp>[IPC detalle.xlsx]Futuros Gasolina!R6C8</stp>
        <tr r="H6" s="10"/>
      </tp>
      <tp>
        <v>36556</v>
        <stp/>
        <stp>##V3_BDHV12</stp>
        <stp>CPI YOY Index</stp>
        <stp>PX_LAST</stp>
        <stp>1/1/2000</stp>
        <stp/>
        <stp>[IPC detalle.xlsx]Inflación!R21C43</stp>
        <stp>Dir=V</stp>
        <stp>Dts=S</stp>
        <stp>Sort=A</stp>
        <stp>Quote=C</stp>
        <stp>QtTyp=Y</stp>
        <stp>Days=T</stp>
        <stp>Per=cm</stp>
        <stp>DtFmt=D</stp>
        <stp>UseDPDF=Y</stp>
        <stp>cols=2;rows=209</stp>
        <tr r="AQ21" s="4"/>
      </tp>
      <tp>
        <v>0.68</v>
        <stp/>
        <stp>##V3_BDPV12</stp>
        <stp>CPI INDX Index</stp>
        <stp>CHG_PCT_6M</stp>
        <stp>[IPC detalle.xlsx]IPC SA!R5C5</stp>
        <tr r="E5" s="3"/>
      </tp>
      <tp>
        <v>-0.25</v>
        <stp/>
        <stp>##V3_BDPV12</stp>
        <stp>CPI INDX Index</stp>
        <stp>CHG_PCT_3M</stp>
        <stp>[IPC detalle.xlsx]IPC SA!R5C4</stp>
        <tr r="D5" s="3"/>
      </tp>
      <tp>
        <v>-0.128</v>
        <stp/>
        <stp>##V3_BDPV12</stp>
        <stp>CPI INDX Index</stp>
        <stp>CHG_PCT_1M</stp>
        <stp>[IPC detalle.xlsx]IPC SA!R5C3</stp>
        <tr r="C5" s="3"/>
      </tp>
      <tp>
        <v>3.7229999999999999</v>
        <stp/>
        <stp>##V3_BDPV12</stp>
        <stp>CPIQELN Index</stp>
        <stp>CHG_PCT_6M</stp>
        <stp>[IPC detalle.xlsx]IPC NSA!R17C5</stp>
        <tr r="E17" s="1"/>
      </tp>
      <tp>
        <v>-0.63900000000000001</v>
        <stp/>
        <stp>##V3_BDPV12</stp>
        <stp>CPRATOT Index</stp>
        <stp>CHG_PCT_6M</stp>
        <stp>[IPC detalle.xlsx]IPC NSA!R24C5</stp>
        <tr r="E24" s="1"/>
      </tp>
      <tp>
        <v>0.36699999999999999</v>
        <stp/>
        <stp>##V3_BDPV12</stp>
        <stp>CPRATOT Index</stp>
        <stp>CHG_PCT_3M</stp>
        <stp>[IPC detalle.xlsx]IPC NSA!R24C4</stp>
        <tr r="D24" s="1"/>
      </tp>
      <tp>
        <v>1.998</v>
        <stp/>
        <stp>##V3_BDPV12</stp>
        <stp>CPIQELN Index</stp>
        <stp>CHG_PCT_3M</stp>
        <stp>[IPC detalle.xlsx]IPC NSA!R17C4</stp>
        <tr r="D17" s="1"/>
      </tp>
      <tp>
        <v>-1.3919999999999999</v>
        <stp/>
        <stp>##V3_BDPV12</stp>
        <stp>CPRATOT Index</stp>
        <stp>CHG_PCT_1M</stp>
        <stp>[IPC detalle.xlsx]IPC NSA!R24C3</stp>
        <tr r="C24" s="1"/>
      </tp>
      <tp>
        <v>1.873</v>
        <stp/>
        <stp>##V3_BDPV12</stp>
        <stp>CPIQELN Index</stp>
        <stp>CHG_PCT_1M</stp>
        <stp>[IPC detalle.xlsx]IPC NSA!R17C3</stp>
        <tr r="C17" s="1"/>
      </tp>
      <tp>
        <v>1.2949999999999999</v>
        <stp/>
        <stp>##V3_BDPV12</stp>
        <stp>CPIQFAFS Index</stp>
        <stp>CHG_PCT_6M</stp>
        <stp>[IPC detalle.xlsx]IPC SA!R9C5</stp>
        <tr r="E9" s="3"/>
      </tp>
      <tp>
        <v>0.56299999999999994</v>
        <stp/>
        <stp>##V3_BDPV12</stp>
        <stp>CPIQFAFS Index</stp>
        <stp>CHG_PCT_3M</stp>
        <stp>[IPC detalle.xlsx]IPC SA!R9C4</stp>
        <tr r="D9" s="3"/>
      </tp>
      <tp>
        <v>0.17799999999999999</v>
        <stp/>
        <stp>##V3_BDPV12</stp>
        <stp>CPIQFAFS Index</stp>
        <stp>CHG_PCT_1M</stp>
        <stp>[IPC detalle.xlsx]IPC SA!R9C3</stp>
        <tr r="C9" s="3"/>
      </tp>
      <tp>
        <v>126285</v>
        <stp/>
        <stp>##V3_BDPV12</stp>
        <stp>XB2 Comdty</stp>
        <stp>RT_OPEN_INTEREST</stp>
        <stp>[IPC detalle.xlsx]Futuros Gasolina!R3C8</stp>
        <tr r="H3" s="10"/>
      </tp>
      <tp>
        <v>44914</v>
        <stp/>
        <stp>##V3_BDPV12</stp>
        <stp>XB1 Comdty</stp>
        <stp>RT_OPEN_INTEREST</stp>
        <stp>[IPC detalle.xlsx]Futuros Gasolina!R2C8</stp>
        <tr r="H2" s="10"/>
      </tp>
      <tp>
        <v>-0.26600000000000001</v>
        <stp/>
        <stp>##V3_BDPV12</stp>
        <stp>CPUPCXFE Index</stp>
        <stp>CHG_PCT_1M</stp>
        <stp>[IPC detalle.xlsx]IPC SA!R18C3</stp>
        <tr r="C18" s="3"/>
      </tp>
      <tp>
        <v>-0.309</v>
        <stp/>
        <stp>##V3_BDPV12</stp>
        <stp>CPUPCXFE Index</stp>
        <stp>CHG_PCT_6M</stp>
        <stp>[IPC detalle.xlsx]IPC SA!R18C5</stp>
        <tr r="E18" s="3"/>
      </tp>
      <tp>
        <v>-0.76</v>
        <stp/>
        <stp>##V3_BDPV12</stp>
        <stp>CPUPCXFE Index</stp>
        <stp>CHG_PCT_3M</stp>
        <stp>[IPC detalle.xlsx]IPC SA!R18C4</stp>
        <tr r="D18" s="3"/>
      </tp>
      <tp>
        <v>-0.746</v>
        <stp/>
        <stp>##V3_BDPV12</stp>
        <stp>CPUPCXFE Index</stp>
        <stp>CHG_PCT_1YR</stp>
        <stp>[IPC detalle.xlsx]IPC SA!R18C6</stp>
        <tr r="F18" s="3"/>
      </tp>
      <tp>
        <v>-1.327</v>
        <stp/>
        <stp>##V3_BDPV12</stp>
        <stp>CPUPCXFE Index</stp>
        <stp>CHG_PCT_2YR</stp>
        <stp>[IPC detalle.xlsx]IPC SA!R18C7</stp>
        <tr r="G18" s="3"/>
      </tp>
      <tp t="s">
        <v>27/06/2017</v>
        <stp/>
        <stp>##V3_BDPV12</stp>
        <stp>XB36 Comdty</stp>
        <stp>TIME</stp>
        <stp>[IPC detalle.xlsx]Futuros Gasolina!R37C5</stp>
        <tr r="E37" s="10"/>
      </tp>
      <tp t="s">
        <v>27/06/2017</v>
        <stp/>
        <stp>##V3_BDPV12</stp>
        <stp>XB25 Comdty</stp>
        <stp>TIME</stp>
        <stp>[IPC detalle.xlsx]Futuros Gasolina!R26C5</stp>
        <tr r="E26" s="10"/>
      </tp>
      <tp t="s">
        <v>27/06/2017</v>
        <stp/>
        <stp>##V3_BDPV12</stp>
        <stp>XB14 Comdty</stp>
        <stp>TIME</stp>
        <stp>[IPC detalle.xlsx]Futuros Gasolina!R15C5</stp>
        <tr r="E15" s="10"/>
      </tp>
      <tp>
        <v>0.26200000000000001</v>
        <stp/>
        <stp>##V3_BDPV12</stp>
        <stp>CPRTNV Index</stp>
        <stp>CHG_PCT_1YR</stp>
        <stp>[IPC detalle.xlsx]IPC NSA!R22C6</stp>
        <tr r="F22" s="1"/>
      </tp>
      <tp>
        <v>3.339</v>
        <stp/>
        <stp>##V3_BDPV12</stp>
        <stp>CPSHSHLT Index</stp>
        <stp>CHG_PCT_1YR</stp>
        <stp>[IPC detalle.xlsx]IPC SA!R25C6</stp>
        <tr r="F25" s="3"/>
      </tp>
      <tp>
        <v>6.82</v>
        <stp/>
        <stp>##V3_BDPV12</stp>
        <stp>CPSHSHLT Index</stp>
        <stp>CHG_PCT_2YR</stp>
        <stp>[IPC detalle.xlsx]IPC SA!R25C7</stp>
        <tr r="G25" s="3"/>
      </tp>
      <tp t="s">
        <v>27/06/2017</v>
        <stp/>
        <stp>##V3_BDPV12</stp>
        <stp>XB26 Comdty</stp>
        <stp>TIME</stp>
        <stp>[IPC detalle.xlsx]Futuros Gasolina!R27C5</stp>
        <tr r="E27" s="10"/>
      </tp>
      <tp t="s">
        <v>27/06/2017</v>
        <stp/>
        <stp>##V3_BDPV12</stp>
        <stp>XB35 Comdty</stp>
        <stp>TIME</stp>
        <stp>[IPC detalle.xlsx]Futuros Gasolina!R36C5</stp>
        <tr r="E36" s="10"/>
      </tp>
      <tp t="s">
        <v>27/06/2017</v>
        <stp/>
        <stp>##V3_BDPV12</stp>
        <stp>XB13 Comdty</stp>
        <stp>TIME</stp>
        <stp>[IPC detalle.xlsx]Futuros Gasolina!R14C5</stp>
        <tr r="E14" s="10"/>
      </tp>
      <tp>
        <v>-11.845000000000001</v>
        <stp/>
        <stp>##V3_BDPV12</stp>
        <stp>CPRPENCM Index</stp>
        <stp>CHG_PCT_2YR</stp>
        <stp>[IPC detalle.xlsx]Para lectura!R11C10</stp>
        <tr r="J11" s="5"/>
      </tp>
      <tp>
        <v>-5.2249999999999996</v>
        <stp/>
        <stp>##V3_BDPV12</stp>
        <stp>CPRPENER Index</stp>
        <stp>CHG_PCT_2YR</stp>
        <stp>[IPC detalle.xlsx]Para lectura!R10C10</stp>
        <tr r="J10" s="5"/>
      </tp>
      <tp>
        <v>8.5000000000000006E-2</v>
        <stp/>
        <stp>##V3_BDPV12</stp>
        <stp>CPIQAIFS Index</stp>
        <stp>CHG_PCT_6M</stp>
        <stp>[IPC detalle.xlsx]Para lectura!R28C8</stp>
        <tr r="H28" s="5"/>
      </tp>
      <tp t="s">
        <v>27/06/2017</v>
        <stp/>
        <stp>##V3_BDPV12</stp>
        <stp>XB16 Comdty</stp>
        <stp>TIME</stp>
        <stp>[IPC detalle.xlsx]Futuros Gasolina!R17C5</stp>
        <tr r="E17" s="10"/>
      </tp>
      <tp>
        <v>-1.0999999999999999E-2</v>
        <stp/>
        <stp>##V3_BDPV12</stp>
        <stp>CPUMTOT Index</stp>
        <stp>CHG_PCT_1M</stp>
        <stp>[IPC detalle.xlsx]IPC SA!R27C3</stp>
        <tr r="C27" s="3"/>
      </tp>
      <tp>
        <v>0.504</v>
        <stp/>
        <stp>##V3_BDPV12</stp>
        <stp>CPUMTOT Index</stp>
        <stp>CHG_PCT_6M</stp>
        <stp>[IPC detalle.xlsx]IPC SA!R27C5</stp>
        <tr r="E27" s="3"/>
      </tp>
      <tp>
        <v>-2.5999999999999999E-2</v>
        <stp/>
        <stp>##V3_BDPV12</stp>
        <stp>CPUMTOT Index</stp>
        <stp>CHG_PCT_3M</stp>
        <stp>[IPC detalle.xlsx]IPC SA!R27C4</stp>
        <tr r="D27" s="3"/>
      </tp>
      <tp t="s">
        <v>27/06/2017</v>
        <stp/>
        <stp>##V3_BDPV12</stp>
        <stp>XB34 Comdty</stp>
        <stp>TIME</stp>
        <stp>[IPC detalle.xlsx]Futuros Gasolina!R35C5</stp>
        <tr r="E35" s="10"/>
      </tp>
      <tp t="s">
        <v>27/06/2017</v>
        <stp/>
        <stp>##V3_BDPV12</stp>
        <stp>XB23 Comdty</stp>
        <stp>TIME</stp>
        <stp>[IPC detalle.xlsx]Futuros Gasolina!R24C5</stp>
        <tr r="E24" s="10"/>
      </tp>
      <tp>
        <v>5.3529999999999998</v>
        <stp/>
        <stp>##V3_BDPV12</stp>
        <stp>CPRMCMDY Index</stp>
        <stp>CHG_PCT_2YR</stp>
        <stp>[IPC detalle.xlsx]Para lectura!R22C10</stp>
        <tr r="J22" s="5"/>
      </tp>
      <tp t="s">
        <v>27/06/2017</v>
        <stp/>
        <stp>##V3_BDPV12</stp>
        <stp>XB15 Comdty</stp>
        <stp>TIME</stp>
        <stp>[IPC detalle.xlsx]Futuros Gasolina!R16C5</stp>
        <tr r="E16" s="10"/>
      </tp>
      <tp t="s">
        <v>27/06/2017</v>
        <stp/>
        <stp>##V3_BDPV12</stp>
        <stp>XB24 Comdty</stp>
        <stp>TIME</stp>
        <stp>[IPC detalle.xlsx]Futuros Gasolina!R25C5</stp>
        <tr r="E25" s="10"/>
      </tp>
      <tp t="s">
        <v>27/06/2017</v>
        <stp/>
        <stp>##V3_BDPV12</stp>
        <stp>XB33 Comdty</stp>
        <stp>TIME</stp>
        <stp>[IPC detalle.xlsx]Futuros Gasolina!R34C5</stp>
        <tr r="E34" s="10"/>
      </tp>
      <tp>
        <v>9.7000000000000003E-2</v>
        <stp/>
        <stp>##V3_BDPV12</stp>
        <stp>CPRTNV Index</stp>
        <stp>CHG_PCT_2YR</stp>
        <stp>[IPC detalle.xlsx]IPC NSA!R22C7</stp>
        <tr r="G22" s="1"/>
      </tp>
      <tp>
        <v>0.29099999999999998</v>
        <stp/>
        <stp>##V3_BDPV12</stp>
        <stp>CPSSTRAN Index</stp>
        <stp>CHG_PCT_1M</stp>
        <stp>[IPC detalle.xlsx]IPC SA!R26C3</stp>
        <tr r="C26" s="3"/>
      </tp>
      <tp>
        <v>2.3119999999999998</v>
        <stp/>
        <stp>##V3_BDPV12</stp>
        <stp>CPSSTRAN Index</stp>
        <stp>CHG_PCT_6M</stp>
        <stp>[IPC detalle.xlsx]IPC SA!R26C5</stp>
        <tr r="E26" s="3"/>
      </tp>
      <tp>
        <v>0.495</v>
        <stp/>
        <stp>##V3_BDPV12</stp>
        <stp>CPSSTRAN Index</stp>
        <stp>CHG_PCT_3M</stp>
        <stp>[IPC detalle.xlsx]IPC SA!R26C4</stp>
        <tr r="D26" s="3"/>
      </tp>
      <tp t="s">
        <v>27/06/2017</v>
        <stp/>
        <stp>##V3_BDPV12</stp>
        <stp>XB32 Comdty</stp>
        <stp>TIME</stp>
        <stp>[IPC detalle.xlsx]Futuros Gasolina!R33C5</stp>
        <tr r="E33" s="10"/>
      </tp>
      <tp t="s">
        <v>27/06/2017</v>
        <stp/>
        <stp>##V3_BDPV12</stp>
        <stp>XB21 Comdty</stp>
        <stp>TIME</stp>
        <stp>[IPC detalle.xlsx]Futuros Gasolina!R22C5</stp>
        <tr r="E22" s="10"/>
      </tp>
      <tp t="s">
        <v>27/06/2017</v>
        <stp/>
        <stp>##V3_BDPV12</stp>
        <stp>XB10 Comdty</stp>
        <stp>TIME</stp>
        <stp>[IPC detalle.xlsx]Futuros Gasolina!R11C5</stp>
        <tr r="E11" s="10"/>
      </tp>
      <tp>
        <v>1.2210000000000001</v>
        <stp/>
        <stp>##V3_BDPV12</stp>
        <stp>CPIQAIFA Index</stp>
        <stp>CHG_PCT_1YR</stp>
        <stp>[IPC detalle.xlsx]Para lectura!R28C9</stp>
        <tr r="I28" s="5"/>
      </tp>
      <tp>
        <v>0.49199999999999999</v>
        <stp/>
        <stp>##V3_BDPV12</stp>
        <stp>CPRFFOOD Index</stp>
        <stp>CHG_PCT_3M</stp>
        <stp>[IPC detalle.xlsx]IPC NSA!R9C4</stp>
        <tr r="D9" s="1"/>
      </tp>
      <tp>
        <v>0.111</v>
        <stp/>
        <stp>##V3_BDPV12</stp>
        <stp>CPRFFOOD Index</stp>
        <stp>CHG_PCT_1M</stp>
        <stp>[IPC detalle.xlsx]IPC NSA!R9C3</stp>
        <tr r="C9" s="1"/>
      </tp>
      <tp>
        <v>1.0429999999999999</v>
        <stp/>
        <stp>##V3_BDPV12</stp>
        <stp>CPRFFOOD Index</stp>
        <stp>CHG_PCT_6M</stp>
        <stp>[IPC detalle.xlsx]IPC NSA!R9C5</stp>
        <tr r="E9" s="1"/>
      </tp>
      <tp>
        <v>-0.42799999999999999</v>
        <stp/>
        <stp>##V3_BDPV12</stp>
        <stp>CPIQAIFS Index</stp>
        <stp>CHG_PCT_1M</stp>
        <stp>[IPC detalle.xlsx]Para lectura!R28C6</stp>
        <tr r="F28" s="5"/>
      </tp>
      <tp t="s">
        <v>27/06/2017</v>
        <stp/>
        <stp>##V3_BDPV12</stp>
        <stp>XB19 Comdty</stp>
        <stp>TIME</stp>
        <stp>[IPC detalle.xlsx]Futuros Gasolina!R20C5</stp>
        <tr r="E20" s="10"/>
      </tp>
      <tp t="s">
        <v>27/06/2017</v>
        <stp/>
        <stp>##V3_BDPV12</stp>
        <stp>XB22 Comdty</stp>
        <stp>TIME</stp>
        <stp>[IPC detalle.xlsx]Futuros Gasolina!R23C5</stp>
        <tr r="E23" s="10"/>
      </tp>
      <tp t="s">
        <v>27/06/2017</v>
        <stp/>
        <stp>##V3_BDPV12</stp>
        <stp>XB31 Comdty</stp>
        <stp>TIME</stp>
        <stp>[IPC detalle.xlsx]Futuros Gasolina!R32C5</stp>
        <tr r="E32" s="10"/>
      </tp>
      <tp>
        <v>3.363</v>
        <stp/>
        <stp>##V3_BDPV12</stp>
        <stp>CPIQUPGS Index</stp>
        <stp>CHG_PCT_3M</stp>
        <stp>[IPC detalle.xlsx]IPC SA!R16C4</stp>
        <tr r="D16" s="3"/>
      </tp>
      <tp>
        <v>6.5819999999999999</v>
        <stp/>
        <stp>##V3_BDPV12</stp>
        <stp>CPIQUPGS Index</stp>
        <stp>CHG_PCT_6M</stp>
        <stp>[IPC detalle.xlsx]IPC SA!R16C5</stp>
        <tr r="E16" s="3"/>
      </tp>
      <tp>
        <v>1.9359999999999999</v>
        <stp/>
        <stp>##V3_BDPV12</stp>
        <stp>CPIQUPGS Index</stp>
        <stp>CHG_PCT_1M</stp>
        <stp>[IPC detalle.xlsx]IPC SA!R16C3</stp>
        <tr r="C16" s="3"/>
      </tp>
      <tp>
        <v>-3.8149999999999999</v>
        <stp/>
        <stp>##V3_BDPV12</stp>
        <stp>CPIQFUOS Index</stp>
        <stp>CHG_PCT_3M</stp>
        <stp>[IPC detalle.xlsx]IPC SA!R13C4</stp>
        <tr r="D13" s="3"/>
      </tp>
      <tp>
        <v>5.1429999999999998</v>
        <stp/>
        <stp>##V3_BDPV12</stp>
        <stp>CPIQFUOS Index</stp>
        <stp>CHG_PCT_6M</stp>
        <stp>[IPC detalle.xlsx]IPC SA!R13C5</stp>
        <tr r="E13" s="3"/>
      </tp>
      <tp>
        <v>-2.7549999999999999</v>
        <stp/>
        <stp>##V3_BDPV12</stp>
        <stp>CPIQFUOS Index</stp>
        <stp>CHG_PCT_1M</stp>
        <stp>[IPC detalle.xlsx]IPC SA!R13C3</stp>
        <tr r="C13" s="3"/>
      </tp>
      <tp>
        <v>1.0409999999999999</v>
        <stp/>
        <stp>##V3_BDPV12</stp>
        <stp>CPSFFOOD Index</stp>
        <stp>CHG_PCT_6M</stp>
        <stp>[IPC detalle.xlsx]Para lectura!R7C8</stp>
        <tr r="H7" s="5"/>
      </tp>
      <tp>
        <v>0.70199999999999996</v>
        <stp/>
        <stp>##V3_BDPV12</stp>
        <stp>CPSFFOOD Index</stp>
        <stp>CHG_PCT_3M</stp>
        <stp>[IPC detalle.xlsx]Para lectura!R7C7</stp>
        <tr r="G7" s="5"/>
      </tp>
      <tp>
        <v>0.158</v>
        <stp/>
        <stp>##V3_BDPV12</stp>
        <stp>CPSFFOOD Index</stp>
        <stp>CHG_PCT_1M</stp>
        <stp>[IPC detalle.xlsx]Para lectura!R7C6</stp>
        <tr r="F7" s="5"/>
      </tp>
      <tp t="s">
        <v>#N/A N/A</v>
        <stp/>
        <stp>##V3_BDPV12</stp>
        <stp>XB28 Comdty</stp>
        <stp>BID</stp>
        <stp>[IPC detalle.xlsx]Futuros Gasolina!R29C6</stp>
        <tr r="F29" s="10"/>
      </tp>
      <tp>
        <v>133.86000000000001</v>
        <stp/>
        <stp>##V3_BDPV12</stp>
        <stp>XB18 Comdty</stp>
        <stp>BID</stp>
        <stp>[IPC detalle.xlsx]Futuros Gasolina!R19C6</stp>
        <tr r="F19" s="10"/>
      </tp>
      <tp t="s">
        <v>27/06/2017</v>
        <stp/>
        <stp>##V3_BDPV12</stp>
        <stp>XB29 Comdty</stp>
        <stp>TIME</stp>
        <stp>[IPC detalle.xlsx]Futuros Gasolina!R30C5</stp>
        <tr r="E30" s="10"/>
      </tp>
      <tp t="s">
        <v>12:00:02 p.m.</v>
        <stp/>
        <stp>##V3_BDPV12</stp>
        <stp>XB12 Comdty</stp>
        <stp>TIME</stp>
        <stp>[IPC detalle.xlsx]Futuros Gasolina!R13C5</stp>
        <tr r="E13" s="10"/>
      </tp>
      <tp t="s">
        <v>27/06/2017</v>
        <stp/>
        <stp>##V3_BDPV12</stp>
        <stp>XB30 Comdty</stp>
        <stp>TIME</stp>
        <stp>[IPC detalle.xlsx]Futuros Gasolina!R31C5</stp>
        <tr r="E31" s="10"/>
      </tp>
      <tp>
        <v>0.86399999999999999</v>
        <stp/>
        <stp>##V3_BDPV12</stp>
        <stp>CPIQAIFA Index</stp>
        <stp>CHG_PCT_2YR</stp>
        <stp>[IPC detalle.xlsx]Para lectura!R28C10</stp>
        <tr r="J28" s="5"/>
      </tp>
      <tp>
        <v>-0.76</v>
        <stp/>
        <stp>##V3_BDPV12</stp>
        <stp>CPRPCXFE Index</stp>
        <stp>CHG_PCT_1YR</stp>
        <stp>[IPC detalle.xlsx]Para lectura!R18C9</stp>
        <tr r="I18" s="5"/>
      </tp>
      <tp>
        <v>136.44</v>
        <stp/>
        <stp>##V3_BDPV12</stp>
        <stp>XB9 Comdty</stp>
        <stp>BID</stp>
        <stp>[IPC detalle.xlsx]Futuros Gasolina!R10C6</stp>
        <tr r="F10" s="10"/>
      </tp>
      <tp>
        <v>-1.0609999999999999</v>
        <stp/>
        <stp>##V3_BDPV12</stp>
        <stp>CPIQAIFS Index</stp>
        <stp>CHG_PCT_3M</stp>
        <stp>[IPC detalle.xlsx]Para lectura!R28C7</stp>
        <tr r="G28" s="5"/>
      </tp>
      <tp t="s">
        <v>#N/A N/A</v>
        <stp/>
        <stp>##V3_BDPV12</stp>
        <stp>XB27 Comdty</stp>
        <stp>BID</stp>
        <stp>[IPC detalle.xlsx]Futuros Gasolina!R28C6</stp>
        <tr r="F28" s="10"/>
      </tp>
      <tp>
        <v>133.49</v>
        <stp/>
        <stp>##V3_BDPV12</stp>
        <stp>XB17 Comdty</stp>
        <stp>BID</stp>
        <stp>[IPC detalle.xlsx]Futuros Gasolina!R18C6</stp>
        <tr r="F18" s="10"/>
      </tp>
      <tp>
        <v>1614</v>
        <stp/>
        <stp>##V3_BDPV12</stp>
        <stp>XB7 Comdty</stp>
        <stp>VOLUME</stp>
        <stp>[IPC detalle.xlsx]Futuros Gasolina!R8C9</stp>
        <tr r="I8" s="10"/>
      </tp>
      <tp>
        <v>-1.831</v>
        <stp/>
        <stp>##V3_BDPV12</stp>
        <stp>CPSCTOT Index</stp>
        <stp>CHG_PCT_3M</stp>
        <stp>[IPC detalle.xlsx]IPC SA!R22C4</stp>
        <tr r="D22" s="3"/>
      </tp>
      <tp>
        <v>-0.81699999999999995</v>
        <stp/>
        <stp>##V3_BDPV12</stp>
        <stp>CPSCTOT Index</stp>
        <stp>CHG_PCT_1M</stp>
        <stp>[IPC detalle.xlsx]IPC SA!R22C3</stp>
        <tr r="C22" s="3"/>
      </tp>
      <tp>
        <v>-0.249</v>
        <stp/>
        <stp>##V3_BDPV12</stp>
        <stp>CPSCTOT Index</stp>
        <stp>CHG_PCT_6M</stp>
        <stp>[IPC detalle.xlsx]IPC SA!R22C5</stp>
        <tr r="E22" s="3"/>
      </tp>
      <tp t="s">
        <v>10:07:20 a.m.</v>
        <stp/>
        <stp>##V3_BDPV12</stp>
        <stp>XB11 Comdty</stp>
        <stp>TIME</stp>
        <stp>[IPC detalle.xlsx]Futuros Gasolina!R12C5</stp>
        <tr r="E12" s="10"/>
      </tp>
      <tp t="s">
        <v>27/06/2017</v>
        <stp/>
        <stp>##V3_BDPV12</stp>
        <stp>XB20 Comdty</stp>
        <stp>TIME</stp>
        <stp>[IPC detalle.xlsx]Futuros Gasolina!R21C5</stp>
        <tr r="E21" s="10"/>
      </tp>
      <tp>
        <v>6.8239999999999998</v>
        <stp/>
        <stp>##V3_BDPV12</stp>
        <stp>CPRHSHLT Index</stp>
        <stp>CHG_PCT_2YR</stp>
        <stp>[IPC detalle.xlsx]Para lectura!R24C10</stp>
        <tr r="J24" s="5"/>
      </tp>
      <tp>
        <v>-0.26600000000000001</v>
        <stp/>
        <stp>##V3_BDPV12</stp>
        <stp>CPUPCXFE Index</stp>
        <stp>CHG_PCT_1M</stp>
        <stp>[IPC detalle.xlsx]Para lectura!R6C6</stp>
        <tr r="F6" s="5"/>
      </tp>
      <tp>
        <v>-0.76</v>
        <stp/>
        <stp>##V3_BDPV12</stp>
        <stp>CPUPCXFE Index</stp>
        <stp>CHG_PCT_3M</stp>
        <stp>[IPC detalle.xlsx]Para lectura!R6C7</stp>
        <tr r="G6" s="5"/>
      </tp>
      <tp>
        <v>-0.309</v>
        <stp/>
        <stp>##V3_BDPV12</stp>
        <stp>CPUPCXFE Index</stp>
        <stp>CHG_PCT_6M</stp>
        <stp>[IPC detalle.xlsx]Para lectura!R6C8</stp>
        <tr r="H6" s="5"/>
      </tp>
      <tp t="s">
        <v>#N/A N/A</v>
        <stp/>
        <stp>##V3_BDPV12</stp>
        <stp>XB26 Comdty</stp>
        <stp>BID</stp>
        <stp>[IPC detalle.xlsx]Futuros Gasolina!R27C6</stp>
        <tr r="F27" s="10"/>
      </tp>
      <tp t="s">
        <v>#N/A N/A</v>
        <stp/>
        <stp>##V3_BDPV12</stp>
        <stp>XB36 Comdty</stp>
        <stp>BID</stp>
        <stp>[IPC detalle.xlsx]Futuros Gasolina!R37C6</stp>
        <tr r="F37" s="10"/>
      </tp>
      <tp>
        <v>135.88999999999999</v>
        <stp/>
        <stp>##V3_BDPV12</stp>
        <stp>XB16 Comdty</stp>
        <stp>BID</stp>
        <stp>[IPC detalle.xlsx]Futuros Gasolina!R17C6</stp>
        <tr r="F17" s="10"/>
      </tp>
      <tp>
        <v>5.4279999999999999</v>
        <stp/>
        <stp>##V3_BDPV12</stp>
        <stp>CPRPENER Index</stp>
        <stp>CHG_PCT_1YR</stp>
        <stp>[IPC detalle.xlsx]Para lectura!R10C9</stp>
        <tr r="I10" s="5"/>
      </tp>
      <tp>
        <v>11.861000000000001</v>
        <stp/>
        <stp>##V3_BDPV12</stp>
        <stp>CPIQFUON Index</stp>
        <stp>CHG_PCT_1YR</stp>
        <stp>[IPC detalle.xlsx]Para lectura!R13C9</stp>
        <tr r="I13" s="5"/>
      </tp>
      <tp>
        <v>3.363</v>
        <stp/>
        <stp>##V3_BDPV12</stp>
        <stp>CPIQUPGS Index</stp>
        <stp>CHG_PCT_3M</stp>
        <stp>[IPC detalle.xlsx]Para lectura!R16C7</stp>
        <tr r="G16" s="5"/>
      </tp>
      <tp>
        <v>-0.24299999999999999</v>
        <stp/>
        <stp>##V3_BDPV12</stp>
        <stp>CPSTUCTR Index</stp>
        <stp>CHG_PCT_1M</stp>
        <stp>[IPC detalle.xlsx]Para lectura!R20C6</stp>
        <tr r="F20" s="5"/>
      </tp>
      <tp>
        <v>5.1429999999999998</v>
        <stp/>
        <stp>##V3_BDPV12</stp>
        <stp>CPIQFUOS Index</stp>
        <stp>CHG_PCT_6M</stp>
        <stp>[IPC detalle.xlsx]Para lectura!R13C8</stp>
        <tr r="H13" s="5"/>
      </tp>
      <tp>
        <v>1.593</v>
        <stp/>
        <stp>##V3_BDPV12</stp>
        <stp>CPIQELS Index</stp>
        <stp>CHG_PCT_6M</stp>
        <stp>[IPC detalle.xlsx]Para lectura!R15C8</stp>
        <tr r="H15" s="5"/>
      </tp>
      <tp>
        <v>3.2509999999999999</v>
        <stp/>
        <stp>##V3_BDPV12</stp>
        <stp>CPUMCMDY Index</stp>
        <stp>CHG_PCT_1YR</stp>
        <stp>[IPC detalle.xlsx]IPC SA!R23C6</stp>
        <tr r="F23" s="3"/>
      </tp>
      <tp>
        <v>5.3739999999999997</v>
        <stp/>
        <stp>##V3_BDPV12</stp>
        <stp>CPUMCMDY Index</stp>
        <stp>CHG_PCT_2YR</stp>
        <stp>[IPC detalle.xlsx]IPC SA!R23C7</stp>
        <tr r="G23" s="3"/>
      </tp>
      <tp t="s">
        <v>#N/A N/A</v>
        <stp/>
        <stp>##V3_BDPV12</stp>
        <stp>XB25 Comdty</stp>
        <stp>BID</stp>
        <stp>[IPC detalle.xlsx]Futuros Gasolina!R26C6</stp>
        <tr r="F26" s="10"/>
      </tp>
      <tp t="s">
        <v>#N/A N/A</v>
        <stp/>
        <stp>##V3_BDPV12</stp>
        <stp>XB35 Comdty</stp>
        <stp>BID</stp>
        <stp>[IPC detalle.xlsx]Futuros Gasolina!R36C6</stp>
        <tr r="F36" s="10"/>
      </tp>
      <tp>
        <v>148.41</v>
        <stp/>
        <stp>##V3_BDPV12</stp>
        <stp>XB15 Comdty</stp>
        <stp>BID</stp>
        <stp>[IPC detalle.xlsx]Futuros Gasolina!R16C6</stp>
        <tr r="F16" s="10"/>
      </tp>
      <tp>
        <v>-12.061999999999999</v>
        <stp/>
        <stp>##V3_BDPV12</stp>
        <stp>CPRTGAS Index</stp>
        <stp>CHG_PCT_2YR</stp>
        <stp>[IPC detalle.xlsx]Para lectura!R12C10</stp>
        <tr r="J12" s="5"/>
      </tp>
      <tp>
        <v>50204</v>
        <stp/>
        <stp>##V3_BDPV12</stp>
        <stp>XB2 Comdty</stp>
        <stp>VOLUME</stp>
        <stp>[IPC detalle.xlsx]Futuros Gasolina!R3C9</stp>
        <tr r="I3" s="10"/>
      </tp>
      <tp>
        <v>16018</v>
        <stp/>
        <stp>##V3_BDPV12</stp>
        <stp>XB4 Comdty</stp>
        <stp>VOLUME</stp>
        <stp>[IPC detalle.xlsx]Futuros Gasolina!R5C9</stp>
        <tr r="I5" s="10"/>
      </tp>
      <tp>
        <v>10118</v>
        <stp/>
        <stp>##V3_BDPV12</stp>
        <stp>XB6 Comdty</stp>
        <stp>VOLUME</stp>
        <stp>[IPC detalle.xlsx]Futuros Gasolina!R7C9</stp>
        <tr r="I7" s="10"/>
      </tp>
      <tp>
        <v>465</v>
        <stp/>
        <stp>##V3_BDPV12</stp>
        <stp>XB8 Comdty</stp>
        <stp>VOLUME</stp>
        <stp>[IPC detalle.xlsx]Futuros Gasolina!R9C9</stp>
        <tr r="I9" s="10"/>
      </tp>
      <tp>
        <v>6.0880000000000001</v>
        <stp/>
        <stp>##V3_BDPV12</stp>
        <stp>CPRPENCM Index</stp>
        <stp>CHG_PCT_1YR</stp>
        <stp>[IPC detalle.xlsx]Para lectura!R11C9</stp>
        <tr r="I11" s="5"/>
      </tp>
      <tp>
        <v>2.6840000000000002</v>
        <stp/>
        <stp>##V3_BDPV12</stp>
        <stp>CPIQELN Index</stp>
        <stp>CHG_PCT_1YR</stp>
        <stp>[IPC detalle.xlsx]Para lectura!R15C9</stp>
        <tr r="I15" s="5"/>
      </tp>
      <tp>
        <v>-0.745</v>
        <stp/>
        <stp>##V3_BDPV12</stp>
        <stp>CPUPENER Index</stp>
        <stp>CHG_PCT_6M</stp>
        <stp>[IPC detalle.xlsx]Para lectura!R10C8</stp>
        <tr r="H10" s="5"/>
      </tp>
      <tp>
        <v>149.94999999999999</v>
        <stp/>
        <stp>##V3_BDPV12</stp>
        <stp>XB24 Comdty</stp>
        <stp>BID</stp>
        <stp>[IPC detalle.xlsx]Futuros Gasolina!R25C6</stp>
        <tr r="F25" s="10"/>
      </tp>
      <tp t="s">
        <v>#N/A N/A</v>
        <stp/>
        <stp>##V3_BDPV12</stp>
        <stp>XB34 Comdty</stp>
        <stp>BID</stp>
        <stp>[IPC detalle.xlsx]Futuros Gasolina!R35C6</stp>
        <tr r="F35" s="10"/>
      </tp>
      <tp>
        <v>150.54</v>
        <stp/>
        <stp>##V3_BDPV12</stp>
        <stp>XB14 Comdty</stp>
        <stp>BID</stp>
        <stp>[IPC detalle.xlsx]Futuros Gasolina!R15C6</stp>
        <tr r="F15" s="10"/>
      </tp>
      <tp>
        <v>0.46400000000000002</v>
        <stp/>
        <stp>##V3_BDPV12</stp>
        <stp>CPURNSA Index</stp>
        <stp>CHG_PCT_3M</stp>
        <stp>[IPC detalle.xlsx]IPC NSA!R7C4</stp>
        <tr r="D7" s="1"/>
      </tp>
      <tp>
        <v>8.5000000000000006E-2</v>
        <stp/>
        <stp>##V3_BDPV12</stp>
        <stp>CPURNSA Index</stp>
        <stp>CHG_PCT_1M</stp>
        <stp>[IPC detalle.xlsx]IPC NSA!R7C3</stp>
        <tr r="C7" s="1"/>
      </tp>
      <tp>
        <v>1.4</v>
        <stp/>
        <stp>##V3_BDPV12</stp>
        <stp>CPURNSA Index</stp>
        <stp>CHG_PCT_6M</stp>
        <stp>[IPC detalle.xlsx]IPC NSA!R7C5</stp>
        <tr r="E7" s="1"/>
      </tp>
      <tp>
        <v>1.9359999999999999</v>
        <stp/>
        <stp>##V3_BDPV12</stp>
        <stp>CPIQUPGS Index</stp>
        <stp>CHG_PCT_1M</stp>
        <stp>[IPC detalle.xlsx]Para lectura!R16C6</stp>
        <tr r="F16" s="5"/>
      </tp>
      <tp>
        <v>-1.6480000000000001</v>
        <stp/>
        <stp>##V3_BDPV12</stp>
        <stp>CPSTUCTR Index</stp>
        <stp>CHG_PCT_3M</stp>
        <stp>[IPC detalle.xlsx]Para lectura!R20C7</stp>
        <tr r="G20" s="5"/>
      </tp>
      <tp>
        <v>0.85599999999999998</v>
        <stp/>
        <stp>##V3_BDPV12</stp>
        <stp>CPSFHOME Index</stp>
        <stp>CHG_PCT_6M</stp>
        <stp>[IPC detalle.xlsx]Para lectura!R8C8</stp>
        <tr r="H8" s="5"/>
      </tp>
      <tp>
        <v>0.80400000000000005</v>
        <stp/>
        <stp>##V3_BDPV12</stp>
        <stp>CPSFHOME Index</stp>
        <stp>CHG_PCT_3M</stp>
        <stp>[IPC detalle.xlsx]Para lectura!R8C7</stp>
        <tr r="G8" s="5"/>
      </tp>
      <tp>
        <v>0.14399999999999999</v>
        <stp/>
        <stp>##V3_BDPV12</stp>
        <stp>CPSFHOME Index</stp>
        <stp>CHG_PCT_1M</stp>
        <stp>[IPC detalle.xlsx]Para lectura!R8C6</stp>
        <tr r="F8" s="5"/>
      </tp>
      <tp>
        <v>151.16999999999999</v>
        <stp/>
        <stp>##V3_BDPV12</stp>
        <stp>XB23 Comdty</stp>
        <stp>BID</stp>
        <stp>[IPC detalle.xlsx]Futuros Gasolina!R24C6</stp>
        <tr r="F24" s="10"/>
      </tp>
      <tp t="s">
        <v>#N/A N/A</v>
        <stp/>
        <stp>##V3_BDPV12</stp>
        <stp>XB33 Comdty</stp>
        <stp>BID</stp>
        <stp>[IPC detalle.xlsx]Futuros Gasolina!R34C6</stp>
        <tr r="F34" s="10"/>
      </tp>
      <tp>
        <v>152.22</v>
        <stp/>
        <stp>##V3_BDPV12</stp>
        <stp>XB13 Comdty</stp>
        <stp>BID</stp>
        <stp>[IPC detalle.xlsx]Futuros Gasolina!R14C6</stp>
        <tr r="F14" s="10"/>
      </tp>
      <tp>
        <v>-5.1180000000000003</v>
        <stp/>
        <stp>##V3_BDPV12</stp>
        <stp>CPUPENER Index</stp>
        <stp>CHG_PCT_2YR</stp>
        <stp>[IPC detalle.xlsx]IPC SA!R10C7</stp>
        <tr r="G10" s="3"/>
      </tp>
      <tp>
        <v>5.42</v>
        <stp/>
        <stp>##V3_BDPV12</stp>
        <stp>CPUPENER Index</stp>
        <stp>CHG_PCT_1YR</stp>
        <stp>[IPC detalle.xlsx]IPC SA!R10C6</stp>
        <tr r="F10" s="3"/>
      </tp>
      <tp>
        <v>10813</v>
        <stp/>
        <stp>##V3_BDPV12</stp>
        <stp>XB1 Comdty</stp>
        <stp>VOLUME</stp>
        <stp>[IPC detalle.xlsx]Futuros Gasolina!R2C9</stp>
        <tr r="I2" s="10"/>
      </tp>
      <tp>
        <v>7339</v>
        <stp/>
        <stp>##V3_BDPV12</stp>
        <stp>XB5 Comdty</stp>
        <stp>VOLUME</stp>
        <stp>[IPC detalle.xlsx]Futuros Gasolina!R6C9</stp>
        <tr r="I6" s="10"/>
      </tp>
      <tp>
        <v>9.7000000000000003E-2</v>
        <stp/>
        <stp>##V3_BDPV12</stp>
        <stp>CPRTNV Index</stp>
        <stp>CHG_PCT_2YR</stp>
        <stp>[IPC detalle.xlsx]Para lectura!R19C10</stp>
        <tr r="J19" s="5"/>
      </tp>
      <tp>
        <v>1.3759999999999999</v>
        <stp/>
        <stp>##V3_BDPV12</stp>
        <stp>CPIQELN Index</stp>
        <stp>CHG_PCT_2YR</stp>
        <stp>[IPC detalle.xlsx]Para lectura!R15C10</stp>
        <tr r="J15" s="5"/>
      </tp>
      <tp>
        <v>5.7720000000000002</v>
        <stp/>
        <stp>##V3_BDPV12</stp>
        <stp>CPRTGAS Index</stp>
        <stp>CHG_PCT_1YR</stp>
        <stp>[IPC detalle.xlsx]Para lectura!R12C9</stp>
        <tr r="I12" s="5"/>
      </tp>
      <tp>
        <v>1.7330000000000001</v>
        <stp/>
        <stp>##V3_BDPV12</stp>
        <stp>CPRPAXFE Index</stp>
        <stp>CHG_PCT_1YR</stp>
        <stp>[IPC detalle.xlsx]Para lectura!R17C9</stp>
        <tr r="I17" s="5"/>
      </tp>
      <tp>
        <v>6.5819999999999999</v>
        <stp/>
        <stp>##V3_BDPV12</stp>
        <stp>CPIQUPGS Index</stp>
        <stp>CHG_PCT_6M</stp>
        <stp>[IPC detalle.xlsx]Para lectura!R16C8</stp>
        <tr r="H16" s="5"/>
      </tp>
      <tp>
        <v>1.091</v>
        <stp/>
        <stp>##V3_BDPV12</stp>
        <stp>CPUPSXEN Index</stp>
        <stp>CHG_PCT_6M</stp>
        <stp>[IPC detalle.xlsx]IPC SA!R24C5</stp>
        <tr r="E24" s="3"/>
      </tp>
      <tp>
        <v>0.16400000000000001</v>
        <stp/>
        <stp>##V3_BDPV12</stp>
        <stp>CPUPSXEN Index</stp>
        <stp>CHG_PCT_1M</stp>
        <stp>[IPC detalle.xlsx]IPC SA!R24C3</stp>
        <tr r="C24" s="3"/>
      </tp>
      <tp>
        <v>0.25</v>
        <stp/>
        <stp>##V3_BDPV12</stp>
        <stp>CPUPSXEN Index</stp>
        <stp>CHG_PCT_3M</stp>
        <stp>[IPC detalle.xlsx]IPC SA!R24C4</stp>
        <tr r="D24" s="3"/>
      </tp>
      <tp>
        <v>-3.8149999999999999</v>
        <stp/>
        <stp>##V3_BDPV12</stp>
        <stp>CPIQFUOS Index</stp>
        <stp>CHG_PCT_3M</stp>
        <stp>[IPC detalle.xlsx]Para lectura!R13C7</stp>
        <tr r="G13" s="5"/>
      </tp>
      <tp>
        <v>0.78</v>
        <stp/>
        <stp>##V3_BDPV12</stp>
        <stp>CPIQELS Index</stp>
        <stp>CHG_PCT_3M</stp>
        <stp>[IPC detalle.xlsx]Para lectura!R15C7</stp>
        <tr r="G15" s="5"/>
      </tp>
      <tp>
        <v>152.6</v>
        <stp/>
        <stp>##V3_BDPV12</stp>
        <stp>XB22 Comdty</stp>
        <stp>BID</stp>
        <stp>[IPC detalle.xlsx]Futuros Gasolina!R23C6</stp>
        <tr r="F23" s="10"/>
      </tp>
      <tp>
        <v>6.1029999999999998</v>
        <stp/>
        <stp>##V3_BDPV12</stp>
        <stp>CPUPENCM Index</stp>
        <stp>CHG_PCT_1YR</stp>
        <stp>[IPC detalle.xlsx]IPC SA!R11C6</stp>
        <tr r="F11" s="3"/>
      </tp>
      <tp t="s">
        <v>#N/A N/A</v>
        <stp/>
        <stp>##V3_BDPV12</stp>
        <stp>XB32 Comdty</stp>
        <stp>BID</stp>
        <stp>[IPC detalle.xlsx]Futuros Gasolina!R33C6</stp>
        <tr r="F33" s="10"/>
      </tp>
      <tp>
        <v>154.69999999999999</v>
        <stp/>
        <stp>##V3_BDPV12</stp>
        <stp>XB12 Comdty</stp>
        <stp>BID</stp>
        <stp>[IPC detalle.xlsx]Futuros Gasolina!R13C6</stp>
        <tr r="F13" s="10"/>
      </tp>
      <tp>
        <v>-12.308999999999999</v>
        <stp/>
        <stp>##V3_BDPV12</stp>
        <stp>CPUPENCM Index</stp>
        <stp>CHG_PCT_2YR</stp>
        <stp>[IPC detalle.xlsx]IPC SA!R11C7</stp>
        <tr r="G11" s="3"/>
      </tp>
      <tp>
        <v>0.69499999999999995</v>
        <stp/>
        <stp>##V3_BDPV12</stp>
        <stp>CPSHGE Index</stp>
        <stp>CHG_PCT_1M</stp>
        <stp>[IPC detalle.xlsx]IPC SA!R14C3</stp>
        <tr r="C14" s="3"/>
      </tp>
      <tp>
        <v>2.6739999999999999</v>
        <stp/>
        <stp>##V3_BDPV12</stp>
        <stp>CPSHGE Index</stp>
        <stp>CHG_PCT_6M</stp>
        <stp>[IPC detalle.xlsx]IPC SA!R14C5</stp>
        <tr r="E14" s="3"/>
      </tp>
      <tp>
        <v>1.35</v>
        <stp/>
        <stp>##V3_BDPV12</stp>
        <stp>CPSHGE Index</stp>
        <stp>CHG_PCT_3M</stp>
        <stp>[IPC detalle.xlsx]IPC SA!R14C4</stp>
        <tr r="D14" s="3"/>
      </tp>
      <tp t="s">
        <v>11:22:32 a.m.</v>
        <stp/>
        <stp>##V3_BDPV12</stp>
        <stp>XB18 Comdty</stp>
        <stp>TIME</stp>
        <stp>[IPC detalle.xlsx]Futuros Gasolina!R19C5</stp>
        <tr r="E19" s="10"/>
      </tp>
      <tp>
        <v>-1.2429999999999999</v>
        <stp/>
        <stp>##V3_BDPV12</stp>
        <stp>CPCATOT Index</stp>
        <stp>CHG_PCT_3M</stp>
        <stp>[IPC detalle.xlsx]IPC SA!R19C4</stp>
        <tr r="D19" s="3"/>
      </tp>
      <tp>
        <v>-0.69699999999999995</v>
        <stp/>
        <stp>##V3_BDPV12</stp>
        <stp>CPCATOT Index</stp>
        <stp>CHG_PCT_1M</stp>
        <stp>[IPC detalle.xlsx]IPC SA!R19C3</stp>
        <tr r="C19" s="3"/>
      </tp>
      <tp>
        <v>-0.188</v>
        <stp/>
        <stp>##V3_BDPV12</stp>
        <stp>CPCATOT Index</stp>
        <stp>CHG_PCT_6M</stp>
        <stp>[IPC detalle.xlsx]IPC SA!R19C5</stp>
        <tr r="E19" s="3"/>
      </tp>
      <tp>
        <v>146.99</v>
        <stp/>
        <stp>##V3_BDPV12</stp>
        <stp>XB15 Comdty</stp>
        <stp>YEST_LAST_TRADE</stp>
        <stp>[IPC detalle.xlsx]Futuros Gasolina!R16C10</stp>
        <tr r="J16" s="10"/>
      </tp>
      <tp>
        <v>149.09</v>
        <stp/>
        <stp>##V3_BDPV12</stp>
        <stp>XB14 Comdty</stp>
        <stp>YEST_LAST_TRADE</stp>
        <stp>[IPC detalle.xlsx]Futuros Gasolina!R15C10</stp>
        <tr r="J15" s="10"/>
      </tp>
      <tp>
        <v>132.74</v>
        <stp/>
        <stp>##V3_BDPV12</stp>
        <stp>XB17 Comdty</stp>
        <stp>YEST_LAST_TRADE</stp>
        <stp>[IPC detalle.xlsx]Futuros Gasolina!R18C10</stp>
        <tr r="J18" s="10"/>
      </tp>
      <tp>
        <v>3.2509999999999999</v>
        <stp/>
        <stp>##V3_BDPV12</stp>
        <stp>CPRMCMDY Index</stp>
        <stp>CHG_PCT_1YR</stp>
        <stp>[IPC detalle.xlsx]Para lectura!R22C9</stp>
        <tr r="I22" s="5"/>
      </tp>
      <tp>
        <v>135.11000000000001</v>
        <stp/>
        <stp>##V3_BDPV12</stp>
        <stp>XB16 Comdty</stp>
        <stp>YEST_LAST_TRADE</stp>
        <stp>[IPC detalle.xlsx]Futuros Gasolina!R17C10</stp>
        <tr r="J17" s="10"/>
      </tp>
      <tp>
        <v>154.05000000000001</v>
        <stp/>
        <stp>##V3_BDPV12</stp>
        <stp>XB11 Comdty</stp>
        <stp>YEST_LAST_TRADE</stp>
        <stp>[IPC detalle.xlsx]Futuros Gasolina!R12C10</stp>
        <tr r="J12" s="10"/>
      </tp>
      <tp>
        <v>150.69999999999999</v>
        <stp/>
        <stp>##V3_BDPV12</stp>
        <stp>XB10 Comdty</stp>
        <stp>YEST_LAST_TRADE</stp>
        <stp>[IPC detalle.xlsx]Futuros Gasolina!R11C10</stp>
        <tr r="J11" s="10"/>
      </tp>
      <tp>
        <v>150.53</v>
        <stp/>
        <stp>##V3_BDPV12</stp>
        <stp>XB13 Comdty</stp>
        <stp>YEST_LAST_TRADE</stp>
        <stp>[IPC detalle.xlsx]Futuros Gasolina!R14C10</stp>
        <tr r="J14" s="10"/>
      </tp>
      <tp>
        <v>153.82</v>
        <stp/>
        <stp>##V3_BDPV12</stp>
        <stp>XB12 Comdty</stp>
        <stp>YEST_LAST_TRADE</stp>
        <stp>[IPC detalle.xlsx]Futuros Gasolina!R13C10</stp>
        <tr r="J13" s="10"/>
      </tp>
      <tp>
        <v>131.02000000000001</v>
        <stp/>
        <stp>##V3_BDPV12</stp>
        <stp>XB19 Comdty</stp>
        <stp>YEST_LAST_TRADE</stp>
        <stp>[IPC detalle.xlsx]Futuros Gasolina!R20C10</stp>
        <tr r="J20" s="10"/>
      </tp>
      <tp>
        <v>133.06</v>
        <stp/>
        <stp>##V3_BDPV12</stp>
        <stp>XB18 Comdty</stp>
        <stp>YEST_LAST_TRADE</stp>
        <stp>[IPC detalle.xlsx]Futuros Gasolina!R19C10</stp>
        <tr r="J19" s="10"/>
      </tp>
      <tp>
        <v>-6.5280000000000005</v>
        <stp/>
        <stp>##V3_BDPV12</stp>
        <stp>CPRTUCTR Index</stp>
        <stp>CHG_PCT_2YR</stp>
        <stp>[IPC detalle.xlsx]Para lectura!R20C10</stp>
        <tr r="J20" s="5"/>
      </tp>
      <tp>
        <v>-2.718</v>
        <stp/>
        <stp>##V3_BDPV12</stp>
        <stp>CPUPENER Index</stp>
        <stp>CHG_PCT_1M</stp>
        <stp>[IPC detalle.xlsx]Para lectura!R10C6</stp>
        <tr r="F10" s="5"/>
      </tp>
      <tp>
        <v>134.88</v>
        <stp/>
        <stp>##V3_BDPV12</stp>
        <stp>XB21 Comdty</stp>
        <stp>BID</stp>
        <stp>[IPC detalle.xlsx]Futuros Gasolina!R22C6</stp>
        <tr r="F22" s="10"/>
      </tp>
      <tp t="s">
        <v>#N/A N/A</v>
        <stp/>
        <stp>##V3_BDPV12</stp>
        <stp>XB31 Comdty</stp>
        <stp>BID</stp>
        <stp>[IPC detalle.xlsx]Futuros Gasolina!R32C6</stp>
        <tr r="F32" s="10"/>
      </tp>
      <tp>
        <v>154.93</v>
        <stp/>
        <stp>##V3_BDPV12</stp>
        <stp>XB11 Comdty</stp>
        <stp>BID</stp>
        <stp>[IPC detalle.xlsx]Futuros Gasolina!R12C6</stp>
        <tr r="F12" s="10"/>
      </tp>
      <tp t="s">
        <v>27/06/2017</v>
        <stp/>
        <stp>##V3_BDPV12</stp>
        <stp>XB17 Comdty</stp>
        <stp>TIME</stp>
        <stp>[IPC detalle.xlsx]Futuros Gasolina!R18C5</stp>
        <tr r="E18" s="10"/>
      </tp>
      <tp>
        <v>-2.3319999999999999</v>
        <stp/>
        <stp>##V3_BDPV12</stp>
        <stp>CPSTUCTR Index</stp>
        <stp>CHG_PCT_6M</stp>
        <stp>[IPC detalle.xlsx]Para lectura!R20C8</stp>
        <tr r="H20" s="5"/>
      </tp>
      <tp>
        <v>-2.7549999999999999</v>
        <stp/>
        <stp>##V3_BDPV12</stp>
        <stp>CPIQFUOS Index</stp>
        <stp>CHG_PCT_1M</stp>
        <stp>[IPC detalle.xlsx]Para lectura!R13C6</stp>
        <tr r="F13" s="5"/>
      </tp>
      <tp>
        <v>0.34</v>
        <stp/>
        <stp>##V3_BDPV12</stp>
        <stp>CPIQELS Index</stp>
        <stp>CHG_PCT_1M</stp>
        <stp>[IPC detalle.xlsx]Para lectura!R15C6</stp>
        <tr r="F15" s="5"/>
      </tp>
      <tp>
        <v>132.68</v>
        <stp/>
        <stp>##V3_BDPV12</stp>
        <stp>XB20 Comdty</stp>
        <stp>BID</stp>
        <stp>[IPC detalle.xlsx]Futuros Gasolina!R21C6</stp>
        <tr r="F21" s="10"/>
      </tp>
      <tp t="s">
        <v>#N/A N/A</v>
        <stp/>
        <stp>##V3_BDPV12</stp>
        <stp>XB30 Comdty</stp>
        <stp>BID</stp>
        <stp>[IPC detalle.xlsx]Futuros Gasolina!R31C6</stp>
        <tr r="F31" s="10"/>
      </tp>
      <tp>
        <v>153.9</v>
        <stp/>
        <stp>##V3_BDPV12</stp>
        <stp>XB10 Comdty</stp>
        <stp>BID</stp>
        <stp>[IPC detalle.xlsx]Futuros Gasolina!R11C6</stp>
        <tr r="F11" s="10"/>
      </tp>
      <tp t="s">
        <v>27/06/2017</v>
        <stp/>
        <stp>##V3_BDPV12</stp>
        <stp>XB27 Comdty</stp>
        <stp>TIME</stp>
        <stp>[IPC detalle.xlsx]Futuros Gasolina!R28C5</stp>
        <tr r="E28" s="10"/>
      </tp>
      <tp>
        <v>155.07</v>
        <stp/>
        <stp>##V3_BDPV12</stp>
        <stp>XB35 Comdty</stp>
        <stp>YEST_LAST_TRADE</stp>
        <stp>[IPC detalle.xlsx]Futuros Gasolina!R36C10</stp>
        <tr r="J36" s="10"/>
      </tp>
      <tp>
        <v>154.77000000000001</v>
        <stp/>
        <stp>##V3_BDPV12</stp>
        <stp>XB34 Comdty</stp>
        <stp>YEST_LAST_TRADE</stp>
        <stp>[IPC detalle.xlsx]Futuros Gasolina!R35C10</stp>
        <tr r="J35" s="10"/>
      </tp>
      <tp>
        <v>154.62</v>
        <stp/>
        <stp>##V3_BDPV12</stp>
        <stp>XB36 Comdty</stp>
        <stp>YEST_LAST_TRADE</stp>
        <stp>[IPC detalle.xlsx]Futuros Gasolina!R37C10</stp>
        <tr r="J37" s="10"/>
      </tp>
      <tp>
        <v>131.47</v>
        <stp/>
        <stp>##V3_BDPV12</stp>
        <stp>XB31 Comdty</stp>
        <stp>YEST_LAST_TRADE</stp>
        <stp>[IPC detalle.xlsx]Futuros Gasolina!R32C10</stp>
        <tr r="J32" s="10"/>
      </tp>
      <tp>
        <v>131.16999999999999</v>
        <stp/>
        <stp>##V3_BDPV12</stp>
        <stp>XB30 Comdty</stp>
        <stp>YEST_LAST_TRADE</stp>
        <stp>[IPC detalle.xlsx]Futuros Gasolina!R31C10</stp>
        <tr r="J31" s="10"/>
      </tp>
      <tp>
        <v>134.47</v>
        <stp/>
        <stp>##V3_BDPV12</stp>
        <stp>XB33 Comdty</stp>
        <stp>YEST_LAST_TRADE</stp>
        <stp>[IPC detalle.xlsx]Futuros Gasolina!R34C10</stp>
        <tr r="J34" s="10"/>
      </tp>
      <tp>
        <v>132.47</v>
        <stp/>
        <stp>##V3_BDPV12</stp>
        <stp>XB32 Comdty</stp>
        <stp>YEST_LAST_TRADE</stp>
        <stp>[IPC detalle.xlsx]Futuros Gasolina!R33C10</stp>
        <tr r="J33" s="10"/>
      </tp>
      <tp>
        <v>-4.7569999999999997</v>
        <stp/>
        <stp>##V3_BDPV12</stp>
        <stp>CPUPENER Index</stp>
        <stp>CHG_PCT_3M</stp>
        <stp>[IPC detalle.xlsx]Para lectura!R10C7</stp>
        <tr r="G10" s="5"/>
      </tp>
      <tp>
        <v>6.3E-2</v>
        <stp/>
        <stp>##V3_BDPV12</stp>
        <stp>CPUPAXFE Index</stp>
        <stp>CHG_PCT_1M</stp>
        <stp>[IPC detalle.xlsx]IPC SA!R17C3</stp>
        <tr r="C17" s="3"/>
      </tp>
      <tp>
        <v>0.748</v>
        <stp/>
        <stp>##V3_BDPV12</stp>
        <stp>CPUPAXFE Index</stp>
        <stp>CHG_PCT_6M</stp>
        <stp>[IPC detalle.xlsx]IPC SA!R17C5</stp>
        <tr r="E17" s="3"/>
      </tp>
      <tp>
        <v>1.2E-2</v>
        <stp/>
        <stp>##V3_BDPV12</stp>
        <stp>CPUPAXFE Index</stp>
        <stp>CHG_PCT_3M</stp>
        <stp>[IPC detalle.xlsx]IPC SA!R17C4</stp>
        <tr r="D17" s="3"/>
      </tp>
      <tp>
        <v>1.742</v>
        <stp/>
        <stp>##V3_BDPV12</stp>
        <stp>CPUPAXFE Index</stp>
        <stp>CHG_PCT_1YR</stp>
        <stp>[IPC detalle.xlsx]IPC SA!R17C6</stp>
        <tr r="F17" s="3"/>
      </tp>
      <tp>
        <v>4</v>
        <stp/>
        <stp>##V3_BDPV12</stp>
        <stp>CPUPAXFE Index</stp>
        <stp>CHG_PCT_2YR</stp>
        <stp>[IPC detalle.xlsx]IPC SA!R17C7</stp>
        <tr r="G17" s="3"/>
      </tp>
      <tp t="s">
        <v>#N/A N/A</v>
        <stp/>
        <stp>##V3_BDPV12</stp>
        <stp>XB29 Comdty</stp>
        <stp>BID</stp>
        <stp>[IPC detalle.xlsx]Futuros Gasolina!R30C6</stp>
        <tr r="F30" s="10"/>
      </tp>
      <tp>
        <v>5.7889999999999997</v>
        <stp/>
        <stp>##V3_BDPV12</stp>
        <stp>CPUPSXEN Index</stp>
        <stp>CHG_PCT_2YR</stp>
        <stp>[IPC detalle.xlsx]IPC SA!R24C7</stp>
        <tr r="G24" s="3"/>
      </tp>
      <tp>
        <v>2.9489999999999998</v>
        <stp/>
        <stp>##V3_BDPV12</stp>
        <stp>CPSSTRAN Index</stp>
        <stp>CHG_PCT_1YR</stp>
        <stp>[IPC detalle.xlsx]IPC SA!R26C6</stp>
        <tr r="F26" s="3"/>
      </tp>
      <tp>
        <v>131.91</v>
        <stp/>
        <stp>##V3_BDPV12</stp>
        <stp>XB19 Comdty</stp>
        <stp>BID</stp>
        <stp>[IPC detalle.xlsx]Futuros Gasolina!R20C6</stp>
        <tr r="F20" s="10"/>
      </tp>
      <tp>
        <v>2.5540000000000003</v>
        <stp/>
        <stp>##V3_BDPV12</stp>
        <stp>CPUPSXEN Index</stp>
        <stp>CHG_PCT_1YR</stp>
        <stp>[IPC detalle.xlsx]IPC SA!R24C6</stp>
        <tr r="F24" s="3"/>
      </tp>
      <tp>
        <v>6.266</v>
        <stp/>
        <stp>##V3_BDPV12</stp>
        <stp>CPSSTRAN Index</stp>
        <stp>CHG_PCT_2YR</stp>
        <stp>[IPC detalle.xlsx]IPC SA!R26C7</stp>
        <tr r="G26" s="3"/>
      </tp>
      <tp>
        <v>30809</v>
        <stp/>
        <stp>##V3_BDPV12</stp>
        <stp>XB3 Comdty</stp>
        <stp>VOLUME</stp>
        <stp>[IPC detalle.xlsx]Futuros Gasolina!R4C9</stp>
        <tr r="I4" s="10"/>
      </tp>
      <tp t="s">
        <v>27/06/2017</v>
        <stp/>
        <stp>##V3_BDPV12</stp>
        <stp>XB28 Comdty</stp>
        <stp>TIME</stp>
        <stp>[IPC detalle.xlsx]Futuros Gasolina!R29C5</stp>
        <tr r="E29" s="10"/>
      </tp>
      <tp>
        <v>152.72</v>
        <stp/>
        <stp>##V3_BDPV12</stp>
        <stp>XB25 Comdty</stp>
        <stp>YEST_LAST_TRADE</stp>
        <stp>[IPC detalle.xlsx]Futuros Gasolina!R26C10</stp>
        <tr r="J26" s="10"/>
      </tp>
      <tp>
        <v>154.47</v>
        <stp/>
        <stp>##V3_BDPV12</stp>
        <stp>XB24 Comdty</stp>
        <stp>YEST_LAST_TRADE</stp>
        <stp>[IPC detalle.xlsx]Futuros Gasolina!R25C10</stp>
        <tr r="J25" s="10"/>
      </tp>
      <tp>
        <v>147.91999999999999</v>
        <stp/>
        <stp>##V3_BDPV12</stp>
        <stp>XB27 Comdty</stp>
        <stp>YEST_LAST_TRADE</stp>
        <stp>[IPC detalle.xlsx]Futuros Gasolina!R28C10</stp>
        <tr r="J28" s="10"/>
      </tp>
      <tp>
        <v>150.32</v>
        <stp/>
        <stp>##V3_BDPV12</stp>
        <stp>XB26 Comdty</stp>
        <stp>YEST_LAST_TRADE</stp>
        <stp>[IPC detalle.xlsx]Futuros Gasolina!R27C10</stp>
        <tr r="J27" s="10"/>
      </tp>
      <tp>
        <v>134.66999999999999</v>
        <stp/>
        <stp>##V3_BDPV12</stp>
        <stp>XB21 Comdty</stp>
        <stp>YEST_LAST_TRADE</stp>
        <stp>[IPC detalle.xlsx]Futuros Gasolina!R22C10</stp>
        <tr r="J22" s="10"/>
      </tp>
      <tp>
        <v>132.32</v>
        <stp/>
        <stp>##V3_BDPV12</stp>
        <stp>XB20 Comdty</stp>
        <stp>YEST_LAST_TRADE</stp>
        <stp>[IPC detalle.xlsx]Futuros Gasolina!R21C10</stp>
        <tr r="J21" s="10"/>
      </tp>
      <tp>
        <v>154.97</v>
        <stp/>
        <stp>##V3_BDPV12</stp>
        <stp>XB23 Comdty</stp>
        <stp>YEST_LAST_TRADE</stp>
        <stp>[IPC detalle.xlsx]Futuros Gasolina!R24C10</stp>
        <tr r="J24" s="10"/>
      </tp>
      <tp>
        <v>154.41999999999999</v>
        <stp/>
        <stp>##V3_BDPV12</stp>
        <stp>XB22 Comdty</stp>
        <stp>YEST_LAST_TRADE</stp>
        <stp>[IPC detalle.xlsx]Futuros Gasolina!R23C10</stp>
        <tr r="J23" s="10"/>
      </tp>
      <tp>
        <v>132.82</v>
        <stp/>
        <stp>##V3_BDPV12</stp>
        <stp>XB29 Comdty</stp>
        <stp>YEST_LAST_TRADE</stp>
        <stp>[IPC detalle.xlsx]Futuros Gasolina!R30C10</stp>
        <tr r="J30" s="10"/>
      </tp>
      <tp>
        <v>135.47</v>
        <stp/>
        <stp>##V3_BDPV12</stp>
        <stp>XB28 Comdty</stp>
        <stp>YEST_LAST_TRADE</stp>
        <stp>[IPC detalle.xlsx]Futuros Gasolina!R29C10</stp>
        <tr r="J29" s="10"/>
      </tp>
      <tp>
        <v>-1.0609999999999999</v>
        <stp/>
        <stp>##V3_BDPV12</stp>
        <stp>CPIQAIFS Index</stp>
        <stp>CHG_PCT_3M</stp>
        <stp>[IPC detalle.xlsx]IPC SA!R29C4</stp>
        <tr r="D29" s="3"/>
      </tp>
      <tp>
        <v>8.5000000000000006E-2</v>
        <stp/>
        <stp>##V3_BDPV12</stp>
        <stp>CPIQAIFS Index</stp>
        <stp>CHG_PCT_6M</stp>
        <stp>[IPC detalle.xlsx]IPC SA!R29C5</stp>
        <tr r="E29" s="3"/>
      </tp>
      <tp>
        <v>-0.42799999999999999</v>
        <stp/>
        <stp>##V3_BDPV12</stp>
        <stp>CPIQAIFS Index</stp>
        <stp>CHG_PCT_1M</stp>
        <stp>[IPC detalle.xlsx]IPC SA!R29C3</stp>
        <tr r="C29" s="3"/>
      </tp>
      <tp>
        <v>2.3119999999999998</v>
        <stp/>
        <stp>##V3_BDPV12</stp>
        <stp>CPSSTRAN Index</stp>
        <stp>CHG_PCT_6M</stp>
        <stp>[IPC detalle.xlsx]Para lectura!R25C8</stp>
        <tr r="H25" s="5"/>
      </tp>
      <tp>
        <v>-0.249</v>
        <stp/>
        <stp>##V3_BDPV12</stp>
        <stp>CPSCTOT Index</stp>
        <stp>CHG_PCT_6M</stp>
        <stp>[IPC detalle.xlsx]Para lectura!R21C8</stp>
        <tr r="H21" s="5"/>
      </tp>
      <tp>
        <v>0.25</v>
        <stp/>
        <stp>##V3_BDPV12</stp>
        <stp>CPUPSXEN Index</stp>
        <stp>CHG_PCT_3M</stp>
        <stp>[IPC detalle.xlsx]Para lectura!R23C7</stp>
        <tr r="G23" s="5"/>
      </tp>
      <tp>
        <v>1.4710000000000001</v>
        <stp/>
        <stp>##V3_BDPV12</stp>
        <stp>CPSHSHLT Index</stp>
        <stp>CHG_PCT_6M</stp>
        <stp>[IPC detalle.xlsx]Para lectura!R24C8</stp>
        <tr r="H24" s="5"/>
      </tp>
      <tp>
        <v>134.58000000000001</v>
        <stp/>
        <stp>##V3_BDPV12</stp>
        <stp>XB8 Comdty</stp>
        <stp>ASK</stp>
        <stp>[IPC detalle.xlsx]Futuros Gasolina!R9C7</stp>
        <tr r="G9" s="10"/>
      </tp>
      <tp>
        <v>-0.76</v>
        <stp/>
        <stp>##V3_BDPV12</stp>
        <stp>CPUPCXFE Index</stp>
        <stp>CHG_PCT_3M</stp>
        <stp>[IPC detalle.xlsx]Para lectura!R18C7</stp>
        <tr r="G18" s="5"/>
      </tp>
      <tp>
        <v>153.91</v>
        <stp/>
        <stp>##V3_BDPV12</stp>
        <stp>XB14 Comdty</stp>
        <stp>ASK</stp>
        <stp>[IPC detalle.xlsx]Futuros Gasolina!R15C7</stp>
        <tr r="G15" s="10"/>
      </tp>
      <tp t="s">
        <v>#N/A N/A</v>
        <stp/>
        <stp>##V3_BDPV12</stp>
        <stp>XB34 Comdty</stp>
        <stp>ASK</stp>
        <stp>[IPC detalle.xlsx]Futuros Gasolina!R35C7</stp>
        <tr r="G35" s="10"/>
      </tp>
      <tp>
        <v>158.12</v>
        <stp/>
        <stp>##V3_BDPV12</stp>
        <stp>XB24 Comdty</stp>
        <stp>ASK</stp>
        <stp>[IPC detalle.xlsx]Futuros Gasolina!R25C7</stp>
        <tr r="G25" s="10"/>
      </tp>
      <tp>
        <v>0.504</v>
        <stp/>
        <stp>##V3_BDPV12</stp>
        <stp>CPUMTOT Index</stp>
        <stp>CHG_PCT_6M</stp>
        <stp>[IPC detalle.xlsx]Para lectura!R26C8</stp>
        <tr r="H26" s="5"/>
      </tp>
      <tp>
        <v>133.4</v>
        <stp/>
        <stp>##V3_BDPV12</stp>
        <stp>XB7 Comdty</stp>
        <stp>ASK</stp>
        <stp>[IPC detalle.xlsx]Futuros Gasolina!R8C7</stp>
        <tr r="G8" s="10"/>
      </tp>
      <tp>
        <v>-10.667999999999999</v>
        <stp/>
        <stp>##V3_BDPV12</stp>
        <stp>CPUPENCM Index</stp>
        <stp>CHG_PCT_3M</stp>
        <stp>[IPC detalle.xlsx]Para lectura!R11C7</stp>
        <tr r="G11" s="5"/>
      </tp>
      <tp>
        <v>-11.164</v>
        <stp/>
        <stp>##V3_BDPV12</stp>
        <stp>CPSTGAS Index</stp>
        <stp>CHG_PCT_3M</stp>
        <stp>[IPC detalle.xlsx]Para lectura!R12C7</stp>
        <tr r="G12" s="5"/>
      </tp>
      <tp>
        <v>155.27000000000001</v>
        <stp/>
        <stp>##V3_BDPV12</stp>
        <stp>XB13 Comdty</stp>
        <stp>ASK</stp>
        <stp>[IPC detalle.xlsx]Futuros Gasolina!R14C7</stp>
        <tr r="G14" s="10"/>
      </tp>
      <tp t="s">
        <v>#N/A N/A</v>
        <stp/>
        <stp>##V3_BDPV12</stp>
        <stp>XB33 Comdty</stp>
        <stp>ASK</stp>
        <stp>[IPC detalle.xlsx]Futuros Gasolina!R34C7</stp>
        <tr r="G34" s="10"/>
      </tp>
      <tp>
        <v>162.72999999999999</v>
        <stp/>
        <stp>##V3_BDPV12</stp>
        <stp>XB23 Comdty</stp>
        <stp>ASK</stp>
        <stp>[IPC detalle.xlsx]Futuros Gasolina!R24C7</stp>
        <tr r="G24" s="10"/>
      </tp>
      <tp>
        <v>1.593</v>
        <stp/>
        <stp>##V3_BDPV12</stp>
        <stp>CPIQELS Index</stp>
        <stp>CHG_PCT_6M</stp>
        <stp>[IPC detalle.xlsx]IPC SA!R15C5</stp>
        <tr r="E15" s="3"/>
      </tp>
      <tp>
        <v>0.34</v>
        <stp/>
        <stp>##V3_BDPV12</stp>
        <stp>CPIQELS Index</stp>
        <stp>CHG_PCT_1M</stp>
        <stp>[IPC detalle.xlsx]IPC SA!R15C3</stp>
        <tr r="C15" s="3"/>
      </tp>
      <tp>
        <v>0.78</v>
        <stp/>
        <stp>##V3_BDPV12</stp>
        <stp>CPIQELS Index</stp>
        <stp>CHG_PCT_3M</stp>
        <stp>[IPC detalle.xlsx]IPC SA!R15C4</stp>
        <tr r="D15" s="3"/>
      </tp>
      <tp>
        <v>0.16400000000000001</v>
        <stp/>
        <stp>##V3_BDPV12</stp>
        <stp>CPUPSXEN Index</stp>
        <stp>CHG_PCT_1M</stp>
        <stp>[IPC detalle.xlsx]Para lectura!R23C6</stp>
        <tr r="F23" s="5"/>
      </tp>
      <tp>
        <v>-2.3319999999999999</v>
        <stp/>
        <stp>##V3_BDPV12</stp>
        <stp>CPSTUCTR Index</stp>
        <stp>CHG_PCT_6M</stp>
        <stp>[IPC detalle.xlsx]IPC SA!R21C5</stp>
        <tr r="E21" s="3"/>
      </tp>
      <tp>
        <v>-0.24299999999999999</v>
        <stp/>
        <stp>##V3_BDPV12</stp>
        <stp>CPSTUCTR Index</stp>
        <stp>CHG_PCT_1M</stp>
        <stp>[IPC detalle.xlsx]IPC SA!R21C3</stp>
        <tr r="C21" s="3"/>
      </tp>
      <tp>
        <v>-1.6480000000000001</v>
        <stp/>
        <stp>##V3_BDPV12</stp>
        <stp>CPSTUCTR Index</stp>
        <stp>CHG_PCT_3M</stp>
        <stp>[IPC detalle.xlsx]IPC SA!R21C4</stp>
        <tr r="D21" s="3"/>
      </tp>
      <tp>
        <v>133.35</v>
        <stp/>
        <stp>##V3_BDPV12</stp>
        <stp>XB7 Comdty</stp>
        <stp>BID</stp>
        <stp>[IPC detalle.xlsx]Futuros Gasolina!R8C6</stp>
        <tr r="F8" s="10"/>
      </tp>
      <tp>
        <v>-0.26600000000000001</v>
        <stp/>
        <stp>##V3_BDPV12</stp>
        <stp>CPUPCXFE Index</stp>
        <stp>CHG_PCT_1M</stp>
        <stp>[IPC detalle.xlsx]Para lectura!R18C6</stp>
        <tr r="F18" s="5"/>
      </tp>
      <tp>
        <v>140.25</v>
        <stp/>
        <stp>##V3_BDPV12</stp>
        <stp>XB16 Comdty</stp>
        <stp>ASK</stp>
        <stp>[IPC detalle.xlsx]Futuros Gasolina!R17C7</stp>
        <tr r="G17" s="10"/>
      </tp>
      <tp t="s">
        <v>#N/A N/A</v>
        <stp/>
        <stp>##V3_BDPV12</stp>
        <stp>XB36 Comdty</stp>
        <stp>ASK</stp>
        <stp>[IPC detalle.xlsx]Futuros Gasolina!R37C7</stp>
        <tr r="G37" s="10"/>
      </tp>
      <tp t="s">
        <v>#N/A N/A</v>
        <stp/>
        <stp>##V3_BDPV12</stp>
        <stp>XB26 Comdty</stp>
        <stp>ASK</stp>
        <stp>[IPC detalle.xlsx]Futuros Gasolina!R27C7</stp>
        <tr r="G27" s="10"/>
      </tp>
      <tp>
        <v>0.36399999999999999</v>
        <stp/>
        <stp>##V3_BDPV12</stp>
        <stp>CPRPCXFE Index</stp>
        <stp>CHG_PCT_6M</stp>
        <stp>[IPC detalle.xlsx]IPC NSA!R8C5</stp>
        <tr r="E8" s="1"/>
      </tp>
      <tp>
        <v>-0.375</v>
        <stp/>
        <stp>##V3_BDPV12</stp>
        <stp>CPRPCXFE Index</stp>
        <stp>CHG_PCT_1M</stp>
        <stp>[IPC detalle.xlsx]IPC NSA!R8C3</stp>
        <tr r="C8" s="1"/>
      </tp>
      <tp>
        <v>-1.4E-2</v>
        <stp/>
        <stp>##V3_BDPV12</stp>
        <stp>CPRPCXFE Index</stp>
        <stp>CHG_PCT_3M</stp>
        <stp>[IPC detalle.xlsx]IPC NSA!R8C4</stp>
        <tr r="D8" s="1"/>
      </tp>
      <tp>
        <v>134.5</v>
        <stp/>
        <stp>##V3_BDPV12</stp>
        <stp>XB8 Comdty</stp>
        <stp>BID</stp>
        <stp>[IPC detalle.xlsx]Futuros Gasolina!R9C6</stp>
        <tr r="F9" s="10"/>
      </tp>
      <tp>
        <v>-6.2089999999999996</v>
        <stp/>
        <stp>##V3_BDPV12</stp>
        <stp>CPUPENCM Index</stp>
        <stp>CHG_PCT_1M</stp>
        <stp>[IPC detalle.xlsx]Para lectura!R11C6</stp>
        <tr r="F11" s="5"/>
      </tp>
      <tp>
        <v>-6.423</v>
        <stp/>
        <stp>##V3_BDPV12</stp>
        <stp>CPSTGAS Index</stp>
        <stp>CHG_PCT_1M</stp>
        <stp>[IPC detalle.xlsx]Para lectura!R12C6</stp>
        <tr r="F12" s="5"/>
      </tp>
      <tp>
        <v>151.84</v>
        <stp/>
        <stp>##V3_BDPV12</stp>
        <stp>XB15 Comdty</stp>
        <stp>ASK</stp>
        <stp>[IPC detalle.xlsx]Futuros Gasolina!R16C7</stp>
        <tr r="G16" s="10"/>
      </tp>
      <tp t="s">
        <v>#N/A N/A</v>
        <stp/>
        <stp>##V3_BDPV12</stp>
        <stp>XB35 Comdty</stp>
        <stp>ASK</stp>
        <stp>[IPC detalle.xlsx]Futuros Gasolina!R36C7</stp>
        <tr r="G36" s="10"/>
      </tp>
      <tp t="s">
        <v>#N/A N/A</v>
        <stp/>
        <stp>##V3_BDPV12</stp>
        <stp>XB25 Comdty</stp>
        <stp>ASK</stp>
        <stp>[IPC detalle.xlsx]Futuros Gasolina!R26C7</stp>
        <tr r="G26" s="10"/>
      </tp>
      <tp>
        <v>7.5380000000000003</v>
        <stp/>
        <stp>##V3_BDPV12</stp>
        <stp>CPIQUPGS Index</stp>
        <stp>CHG_PCT_2YR</stp>
        <stp>[IPC detalle.xlsx]IPC SA!R16C7</stp>
        <tr r="G16" s="3"/>
      </tp>
      <tp>
        <v>12.843</v>
        <stp/>
        <stp>##V3_BDPV12</stp>
        <stp>CPIQUPGS Index</stp>
        <stp>CHG_PCT_1YR</stp>
        <stp>[IPC detalle.xlsx]IPC SA!R16C6</stp>
        <tr r="F16" s="3"/>
      </tp>
      <tp>
        <v>-2.5999999999999999E-2</v>
        <stp/>
        <stp>##V3_BDPV12</stp>
        <stp>CPUMTOT Index</stp>
        <stp>CHG_PCT_3M</stp>
        <stp>[IPC detalle.xlsx]Para lectura!R26C7</stp>
        <tr r="G26" s="5"/>
      </tp>
      <tp>
        <v>-4.2469999999999999</v>
        <stp/>
        <stp>##V3_BDPV12</stp>
        <stp>CPUPENCM Index</stp>
        <stp>CHG_PCT_6M</stp>
        <stp>[IPC detalle.xlsx]Para lectura!R11C8</stp>
        <tr r="H11" s="5"/>
      </tp>
      <tp>
        <v>-4.7949999999999999</v>
        <stp/>
        <stp>##V3_BDPV12</stp>
        <stp>CPSTGAS Index</stp>
        <stp>CHG_PCT_6M</stp>
        <stp>[IPC detalle.xlsx]Para lectura!R12C8</stp>
        <tr r="H12" s="5"/>
      </tp>
      <tp>
        <v>154.08000000000001</v>
        <stp/>
        <stp>##V3_BDPV12</stp>
        <stp>XB10 Comdty</stp>
        <stp>ASK</stp>
        <stp>[IPC detalle.xlsx]Futuros Gasolina!R11C7</stp>
        <tr r="G11" s="10"/>
      </tp>
      <tp t="s">
        <v>#N/A N/A</v>
        <stp/>
        <stp>##V3_BDPV12</stp>
        <stp>XB30 Comdty</stp>
        <stp>ASK</stp>
        <stp>[IPC detalle.xlsx]Futuros Gasolina!R31C7</stp>
        <tr r="G31" s="10"/>
      </tp>
      <tp>
        <v>137.59</v>
        <stp/>
        <stp>##V3_BDPV12</stp>
        <stp>XB20 Comdty</stp>
        <stp>ASK</stp>
        <stp>[IPC detalle.xlsx]Futuros Gasolina!R21C7</stp>
        <tr r="G21" s="10"/>
      </tp>
      <tp>
        <v>-4.7949999999999999</v>
        <stp/>
        <stp>##V3_BDPV12</stp>
        <stp>CPSTGAS Index</stp>
        <stp>CHG_PCT_6M</stp>
        <stp>[IPC detalle.xlsx]IPC SA!R12C5</stp>
        <tr r="E12" s="3"/>
      </tp>
      <tp>
        <v>-6.423</v>
        <stp/>
        <stp>##V3_BDPV12</stp>
        <stp>CPSTGAS Index</stp>
        <stp>CHG_PCT_1M</stp>
        <stp>[IPC detalle.xlsx]IPC SA!R12C3</stp>
        <tr r="C12" s="3"/>
      </tp>
      <tp>
        <v>-11.164</v>
        <stp/>
        <stp>##V3_BDPV12</stp>
        <stp>CPSTGAS Index</stp>
        <stp>CHG_PCT_3M</stp>
        <stp>[IPC detalle.xlsx]IPC SA!R12C4</stp>
        <tr r="D12" s="3"/>
      </tp>
      <tp>
        <v>7.9000000000000001E-2</v>
        <stp/>
        <stp>##V3_BDPV12</stp>
        <stp>CPSTNV Index</stp>
        <stp>CHG_PCT_6M</stp>
        <stp>[IPC detalle.xlsx]IPC SA!R20C5</stp>
        <tr r="E20" s="3"/>
      </tp>
      <tp>
        <v>-0.189</v>
        <stp/>
        <stp>##V3_BDPV12</stp>
        <stp>CPSTNV Index</stp>
        <stp>CHG_PCT_1M</stp>
        <stp>[IPC detalle.xlsx]IPC SA!R20C3</stp>
        <tr r="C20" s="3"/>
      </tp>
      <tp>
        <v>-0.64100000000000001</v>
        <stp/>
        <stp>##V3_BDPV12</stp>
        <stp>CPSTNV Index</stp>
        <stp>CHG_PCT_3M</stp>
        <stp>[IPC detalle.xlsx]IPC SA!R20C4</stp>
        <tr r="D20" s="3"/>
      </tp>
      <tp>
        <v>2.698</v>
        <stp/>
        <stp>##V3_BDPV12</stp>
        <stp>CPRHGE Index</stp>
        <stp>CHG_PCT_2YR</stp>
        <stp>[IPC detalle.xlsx]IPC NSA!R16C7</stp>
        <tr r="G16" s="1"/>
      </tp>
      <tp>
        <v>2.31</v>
        <stp/>
        <stp>##V3_BDPV12</stp>
        <stp>CPRFFA Index</stp>
        <stp>CHG_PCT_1YR</stp>
        <stp>[IPC detalle.xlsx]IPC NSA!R11C6</stp>
        <tr r="F11" s="1"/>
      </tp>
      <tp>
        <v>0.495</v>
        <stp/>
        <stp>##V3_BDPV12</stp>
        <stp>CPSSTRAN Index</stp>
        <stp>CHG_PCT_3M</stp>
        <stp>[IPC detalle.xlsx]Para lectura!R25C7</stp>
        <tr r="G25" s="5"/>
      </tp>
      <tp>
        <v>1.091</v>
        <stp/>
        <stp>##V3_BDPV12</stp>
        <stp>CPUPSXEN Index</stp>
        <stp>CHG_PCT_6M</stp>
        <stp>[IPC detalle.xlsx]Para lectura!R23C8</stp>
        <tr r="H23" s="5"/>
      </tp>
      <tp>
        <v>-1.831</v>
        <stp/>
        <stp>##V3_BDPV12</stp>
        <stp>CPSCTOT Index</stp>
        <stp>CHG_PCT_3M</stp>
        <stp>[IPC detalle.xlsx]Para lectura!R21C7</stp>
        <tr r="G21" s="5"/>
      </tp>
      <tp>
        <v>0.64800000000000002</v>
        <stp/>
        <stp>##V3_BDPV12</stp>
        <stp>CPSHSHLT Index</stp>
        <stp>CHG_PCT_3M</stp>
        <stp>[IPC detalle.xlsx]Para lectura!R24C7</stp>
        <tr r="G24" s="5"/>
      </tp>
      <tp>
        <v>-0.309</v>
        <stp/>
        <stp>##V3_BDPV12</stp>
        <stp>CPUPCXFE Index</stp>
        <stp>CHG_PCT_6M</stp>
        <stp>[IPC detalle.xlsx]Para lectura!R18C8</stp>
        <tr r="H18" s="5"/>
      </tp>
      <tp>
        <v>135.80000000000001</v>
        <stp/>
        <stp>##V3_BDPV12</stp>
        <stp>XB19 Comdty</stp>
        <stp>ASK</stp>
        <stp>[IPC detalle.xlsx]Futuros Gasolina!R20C7</stp>
        <tr r="G20" s="10"/>
      </tp>
      <tp t="s">
        <v>#N/A N/A</v>
        <stp/>
        <stp>##V3_BDPV12</stp>
        <stp>XB29 Comdty</stp>
        <stp>ASK</stp>
        <stp>[IPC detalle.xlsx]Futuros Gasolina!R30C7</stp>
        <tr r="G30" s="10"/>
      </tp>
      <tp>
        <v>-0.76</v>
        <stp/>
        <stp>##V3_BDPV12</stp>
        <stp>CPRPCXFE Index</stp>
        <stp>CHG_PCT_1YR</stp>
        <stp>[IPC detalle.xlsx]IPC NSA!R8C6</stp>
        <tr r="F8" s="1"/>
      </tp>
      <tp>
        <v>-1.2889999999999999</v>
        <stp/>
        <stp>##V3_BDPV12</stp>
        <stp>CPRPCXFE Index</stp>
        <stp>CHG_PCT_2YR</stp>
        <stp>[IPC detalle.xlsx]IPC NSA!R8C7</stp>
        <tr r="G8" s="1"/>
      </tp>
      <tp>
        <v>0.68</v>
        <stp/>
        <stp>##V3_BDPV12</stp>
        <stp>CPI INDX Index</stp>
        <stp>CHG_PCT_6M</stp>
        <stp>[IPC detalle.xlsx]Para lectura!R5C8</stp>
        <tr r="H5" s="5"/>
      </tp>
      <tp>
        <v>-0.128</v>
        <stp/>
        <stp>##V3_BDPV12</stp>
        <stp>CPI INDX Index</stp>
        <stp>CHG_PCT_1M</stp>
        <stp>[IPC detalle.xlsx]Para lectura!R5C6</stp>
        <tr r="F5" s="5"/>
      </tp>
      <tp>
        <v>-0.25</v>
        <stp/>
        <stp>##V3_BDPV12</stp>
        <stp>CPI INDX Index</stp>
        <stp>CHG_PCT_3M</stp>
        <stp>[IPC detalle.xlsx]Para lectura!R5C7</stp>
        <tr r="G5" s="5"/>
      </tp>
      <tp>
        <v>-1.0999999999999999E-2</v>
        <stp/>
        <stp>##V3_BDPV12</stp>
        <stp>CPUMTOT Index</stp>
        <stp>CHG_PCT_1M</stp>
        <stp>[IPC detalle.xlsx]Para lectura!R26C6</stp>
        <tr r="F26" s="5"/>
      </tp>
      <tp>
        <v>154.80000000000001</v>
        <stp/>
        <stp>##V3_BDPV12</stp>
        <stp>XB12 Comdty</stp>
        <stp>ASK</stp>
        <stp>[IPC detalle.xlsx]Futuros Gasolina!R13C7</stp>
        <tr r="G13" s="10"/>
      </tp>
      <tp t="s">
        <v>#N/A N/A</v>
        <stp/>
        <stp>##V3_BDPV12</stp>
        <stp>XB32 Comdty</stp>
        <stp>ASK</stp>
        <stp>[IPC detalle.xlsx]Futuros Gasolina!R33C7</stp>
        <tr r="G33" s="10"/>
      </tp>
      <tp>
        <v>163.69999999999999</v>
        <stp/>
        <stp>##V3_BDPV12</stp>
        <stp>XB22 Comdty</stp>
        <stp>ASK</stp>
        <stp>[IPC detalle.xlsx]Futuros Gasolina!R23C7</stp>
        <tr r="G23" s="10"/>
      </tp>
      <tp>
        <v>4.7880000000000003</v>
        <stp/>
        <stp>##V3_BDPV12</stp>
        <stp>CPRHGE Index</stp>
        <stp>CHG_PCT_1YR</stp>
        <stp>[IPC detalle.xlsx]Para lectura!R14C9</stp>
        <tr r="I14" s="5"/>
      </tp>
      <tp>
        <v>2.6630000000000003</v>
        <stp/>
        <stp>##V3_BDPV12</stp>
        <stp>CPRMTOT Index</stp>
        <stp>CHG_PCT_1YR</stp>
        <stp>[IPC detalle.xlsx]Para lectura!R26C9</stp>
        <tr r="I26" s="5"/>
      </tp>
      <tp>
        <v>0.29099999999999998</v>
        <stp/>
        <stp>##V3_BDPV12</stp>
        <stp>CPSSTRAN Index</stp>
        <stp>CHG_PCT_1M</stp>
        <stp>[IPC detalle.xlsx]Para lectura!R25C6</stp>
        <tr r="F25" s="5"/>
      </tp>
      <tp>
        <v>-0.81699999999999995</v>
        <stp/>
        <stp>##V3_BDPV12</stp>
        <stp>CPSCTOT Index</stp>
        <stp>CHG_PCT_1M</stp>
        <stp>[IPC detalle.xlsx]Para lectura!R21C6</stp>
        <tr r="F21" s="5"/>
      </tp>
      <tp>
        <v>0.22600000000000001</v>
        <stp/>
        <stp>##V3_BDPV12</stp>
        <stp>CPSHSHLT Index</stp>
        <stp>CHG_PCT_1M</stp>
        <stp>[IPC detalle.xlsx]Para lectura!R24C6</stp>
        <tr r="F24" s="5"/>
      </tp>
      <tp>
        <v>155.12</v>
        <stp/>
        <stp>##V3_BDPV12</stp>
        <stp>XB11 Comdty</stp>
        <stp>ASK</stp>
        <stp>[IPC detalle.xlsx]Futuros Gasolina!R12C7</stp>
        <tr r="G12" s="10"/>
      </tp>
      <tp t="s">
        <v>#N/A N/A</v>
        <stp/>
        <stp>##V3_BDPV12</stp>
        <stp>XB31 Comdty</stp>
        <stp>ASK</stp>
        <stp>[IPC detalle.xlsx]Futuros Gasolina!R32C7</stp>
        <tr r="G32" s="10"/>
      </tp>
      <tp>
        <v>141.91</v>
        <stp/>
        <stp>##V3_BDPV12</stp>
        <stp>XB21 Comdty</stp>
        <stp>ASK</stp>
        <stp>[IPC detalle.xlsx]Futuros Gasolina!R22C7</stp>
        <tr r="G22" s="10"/>
      </tp>
      <tp>
        <v>2.698</v>
        <stp/>
        <stp>##V3_BDPV12</stp>
        <stp>CPRHGE Index</stp>
        <stp>CHG_PCT_2YR</stp>
        <stp>[IPC detalle.xlsx]Para lectura!R14C10</stp>
        <tr r="J14" s="5"/>
      </tp>
      <tp>
        <v>4.7880000000000003</v>
        <stp/>
        <stp>##V3_BDPV12</stp>
        <stp>CPRHGE Index</stp>
        <stp>CHG_PCT_1YR</stp>
        <stp>[IPC detalle.xlsx]IPC NSA!R16C6</stp>
        <tr r="F16" s="1"/>
      </tp>
      <tp>
        <v>5.016</v>
        <stp/>
        <stp>##V3_BDPV12</stp>
        <stp>CPRFFA Index</stp>
        <stp>CHG_PCT_2YR</stp>
        <stp>[IPC detalle.xlsx]IPC NSA!R11C7</stp>
        <tr r="G11" s="1"/>
      </tp>
      <tp>
        <v>5.7969999999999997</v>
        <stp/>
        <stp>##V3_BDPV12</stp>
        <stp>CPRPSXEN Index</stp>
        <stp>CHG_PCT_2YR</stp>
        <stp>[IPC detalle.xlsx]Para lectura!R23C10</stp>
        <tr r="J23" s="5"/>
      </tp>
      <tp>
        <v>-1.2889999999999999</v>
        <stp/>
        <stp>##V3_BDPV12</stp>
        <stp>CPRPCXFE Index</stp>
        <stp>CHG_PCT_2YR</stp>
        <stp>[IPC detalle.xlsx]Para lectura!R18C10</stp>
        <tr r="J18" s="5"/>
      </tp>
      <tp>
        <v>4.0129999999999999</v>
        <stp/>
        <stp>##V3_BDPV12</stp>
        <stp>CPRPAXFE Index</stp>
        <stp>CHG_PCT_2YR</stp>
        <stp>[IPC detalle.xlsx]Para lectura!R17C10</stp>
        <tr r="J17" s="5"/>
      </tp>
      <tp>
        <v>147.33000000000001</v>
        <stp/>
        <stp>##V3_BDPV12</stp>
        <stp>XB1 Comdty</stp>
        <stp>BID</stp>
        <stp>[IPC detalle.xlsx]Futuros Gasolina!R2C6</stp>
        <tr r="F2" s="10"/>
      </tp>
      <tp>
        <v>-4.3120000000000003</v>
        <stp/>
        <stp>##V3_BDPV12</stp>
        <stp>CPRTUCTR Index</stp>
        <stp>CHG_PCT_1YR</stp>
        <stp>[IPC detalle.xlsx]Para lectura!R20C9</stp>
        <tr r="I20" s="5"/>
      </tp>
      <tp>
        <v>146.52000000000001</v>
        <stp/>
        <stp>##V3_BDPV12</stp>
        <stp>XB2 Comdty</stp>
        <stp>BID</stp>
        <stp>[IPC detalle.xlsx]Futuros Gasolina!R3C6</stp>
        <tr r="F3" s="10"/>
      </tp>
      <tp>
        <v>0.39100000000000001</v>
        <stp/>
        <stp>##V3_BDPV12</stp>
        <stp>CPUMCMDY Index</stp>
        <stp>CHG_PCT_1M</stp>
        <stp>[IPC detalle.xlsx]Para lectura!R22C6</stp>
        <tr r="F22" s="5"/>
      </tp>
      <tp>
        <v>146.55000000000001</v>
        <stp/>
        <stp>##V3_BDPV12</stp>
        <stp>XB2 Comdty</stp>
        <stp>ASK</stp>
        <stp>[IPC detalle.xlsx]Futuros Gasolina!R3C7</stp>
        <tr r="G3" s="10"/>
      </tp>
      <tp>
        <v>0.748</v>
        <stp/>
        <stp>##V3_BDPV12</stp>
        <stp>CPUPAXFE Index</stp>
        <stp>CHG_PCT_6M</stp>
        <stp>[IPC detalle.xlsx]Para lectura!R17C8</stp>
        <tr r="H17" s="5"/>
      </tp>
      <tp>
        <v>5.8810000000000002</v>
        <stp/>
        <stp>##V3_BDPV12</stp>
        <stp>CPRMTOT Index</stp>
        <stp>CHG_PCT_2YR</stp>
        <stp>[IPC detalle.xlsx]Para lectura!R26C10</stp>
        <tr r="J26" s="5"/>
      </tp>
      <tp>
        <v>-0.40899999999999997</v>
        <stp/>
        <stp>##V3_BDPV12</stp>
        <stp>CPRATOT Index</stp>
        <stp>CHG_PCT_2YR</stp>
        <stp>[IPC detalle.xlsx]Para lectura!R21C10</stp>
        <tr r="J21" s="5"/>
      </tp>
      <tp>
        <v>3.339</v>
        <stp/>
        <stp>##V3_BDPV12</stp>
        <stp>CPRHSHLT Index</stp>
        <stp>CHG_PCT_1YR</stp>
        <stp>[IPC detalle.xlsx]Para lectura!R24C9</stp>
        <tr r="I24" s="5"/>
      </tp>
      <tp>
        <v>-14.532999999999999</v>
        <stp/>
        <stp>##V3_BDPV12</stp>
        <stp>CPIQFUON Index</stp>
        <stp>CHG_PCT_2YR</stp>
        <stp>[IPC detalle.xlsx]Para lectura!R13C10</stp>
        <tr r="J13" s="5"/>
      </tp>
      <tp>
        <v>147.37</v>
        <stp/>
        <stp>##V3_BDPV12</stp>
        <stp>XB1 Comdty</stp>
        <stp>ASK</stp>
        <stp>[IPC detalle.xlsx]Futuros Gasolina!R2C7</stp>
        <tr r="G2" s="10"/>
      </tp>
      <tp>
        <v>1.2949999999999999</v>
        <stp/>
        <stp>##V3_BDPV12</stp>
        <stp>CPIQFAFS Index</stp>
        <stp>CHG_PCT_6M</stp>
        <stp>[IPC detalle.xlsx]Para lectura!R9C8</stp>
        <tr r="H9" s="5"/>
      </tp>
      <tp>
        <v>0.56299999999999994</v>
        <stp/>
        <stp>##V3_BDPV12</stp>
        <stp>CPIQFAFS Index</stp>
        <stp>CHG_PCT_3M</stp>
        <stp>[IPC detalle.xlsx]Para lectura!R9C7</stp>
        <tr r="G9" s="5"/>
      </tp>
      <tp>
        <v>0.17799999999999999</v>
        <stp/>
        <stp>##V3_BDPV12</stp>
        <stp>CPIQFAFS Index</stp>
        <stp>CHG_PCT_1M</stp>
        <stp>[IPC detalle.xlsx]Para lectura!R9C6</stp>
        <tr r="F9" s="5"/>
      </tp>
      <tp>
        <v>-0.20300000000000001</v>
        <stp/>
        <stp>##V3_BDPV12</stp>
        <stp>CPUMCMDY Index</stp>
        <stp>CHG_PCT_3M</stp>
        <stp>[IPC detalle.xlsx]Para lectura!R22C7</stp>
        <tr r="G22" s="5"/>
      </tp>
      <tp>
        <v>0.26200000000000001</v>
        <stp/>
        <stp>##V3_BDPV12</stp>
        <stp>CPRTNV Index</stp>
        <stp>CHG_PCT_1YR</stp>
        <stp>[IPC detalle.xlsx]Para lectura!R19C9</stp>
        <tr r="I19" s="5"/>
      </tp>
      <tp>
        <v>136.13</v>
        <stp/>
        <stp>##V3_BDPV12</stp>
        <stp>XB4 Comdty</stp>
        <stp>ASK</stp>
        <stp>[IPC detalle.xlsx]Futuros Gasolina!R5C7</stp>
        <tr r="G5" s="10"/>
      </tp>
      <tp>
        <v>134.25</v>
        <stp/>
        <stp>##V3_BDPV12</stp>
        <stp>XB5 Comdty</stp>
        <stp>BID</stp>
        <stp>[IPC detalle.xlsx]Futuros Gasolina!R6C6</stp>
        <tr r="F6" s="10"/>
      </tp>
      <tp>
        <v>134.12</v>
        <stp/>
        <stp>##V3_BDPV12</stp>
        <stp>XB18 Comdty</stp>
        <stp>ASK</stp>
        <stp>[IPC detalle.xlsx]Futuros Gasolina!R19C7</stp>
        <tr r="G19" s="10"/>
      </tp>
      <tp t="s">
        <v>#N/A N/A</v>
        <stp/>
        <stp>##V3_BDPV12</stp>
        <stp>XB28 Comdty</stp>
        <stp>ASK</stp>
        <stp>[IPC detalle.xlsx]Futuros Gasolina!R29C7</stp>
        <tr r="G29" s="10"/>
      </tp>
      <tp>
        <v>2.9089999999999998</v>
        <stp/>
        <stp>##V3_BDPV12</stp>
        <stp>CPRSTRAN Index</stp>
        <stp>CHG_PCT_1YR</stp>
        <stp>[IPC detalle.xlsx]Para lectura!R25C9</stp>
        <tr r="I25" s="5"/>
      </tp>
      <tp>
        <v>136.55000000000001</v>
        <stp/>
        <stp>##V3_BDPV12</stp>
        <stp>XB9 Comdty</stp>
        <stp>ASK</stp>
        <stp>[IPC detalle.xlsx]Futuros Gasolina!R10C7</stp>
        <tr r="G10" s="10"/>
      </tp>
      <tp>
        <v>145.53</v>
        <stp/>
        <stp>##V3_BDPV12</stp>
        <stp>XB3 Comdty</stp>
        <stp>ASK</stp>
        <stp>[IPC detalle.xlsx]Futuros Gasolina!R4C7</stp>
        <tr r="G4" s="10"/>
      </tp>
      <tp>
        <v>133.07</v>
        <stp/>
        <stp>##V3_BDPV12</stp>
        <stp>XB6 Comdty</stp>
        <stp>BID</stp>
        <stp>[IPC detalle.xlsx]Futuros Gasolina!R7C6</stp>
        <tr r="F7" s="10"/>
      </tp>
      <tp>
        <v>1.4710000000000001</v>
        <stp/>
        <stp>##V3_BDPV12</stp>
        <stp>CPSHSHLT Index</stp>
        <stp>CHG_PCT_6M</stp>
        <stp>[IPC detalle.xlsx]IPC SA!R25C5</stp>
        <tr r="E25" s="3"/>
      </tp>
      <tp>
        <v>0.22600000000000001</v>
        <stp/>
        <stp>##V3_BDPV12</stp>
        <stp>CPSHSHLT Index</stp>
        <stp>CHG_PCT_1M</stp>
        <stp>[IPC detalle.xlsx]IPC SA!R25C3</stp>
        <tr r="C25" s="3"/>
      </tp>
      <tp>
        <v>0.64800000000000002</v>
        <stp/>
        <stp>##V3_BDPV12</stp>
        <stp>CPSHSHLT Index</stp>
        <stp>CHG_PCT_3M</stp>
        <stp>[IPC detalle.xlsx]IPC SA!R25C4</stp>
        <tr r="D25" s="3"/>
      </tp>
      <tp>
        <v>6.3E-2</v>
        <stp/>
        <stp>##V3_BDPV12</stp>
        <stp>CPUPAXFE Index</stp>
        <stp>CHG_PCT_1M</stp>
        <stp>[IPC detalle.xlsx]Para lectura!R17C6</stp>
        <tr r="F17" s="5"/>
      </tp>
      <tp>
        <v>137.82</v>
        <stp/>
        <stp>##V3_BDPV12</stp>
        <stp>XB17 Comdty</stp>
        <stp>ASK</stp>
        <stp>[IPC detalle.xlsx]Futuros Gasolina!R18C7</stp>
        <tr r="G18" s="10"/>
      </tp>
      <tp t="s">
        <v>#N/A N/A</v>
        <stp/>
        <stp>##V3_BDPV12</stp>
        <stp>XB27 Comdty</stp>
        <stp>ASK</stp>
        <stp>[IPC detalle.xlsx]Futuros Gasolina!R28C7</stp>
        <tr r="G28" s="10"/>
      </tp>
      <tp>
        <v>-6.665</v>
        <stp/>
        <stp>##V3_BDPV12</stp>
        <stp>CPSTUCTR Index</stp>
        <stp>CHG_PCT_2YR</stp>
        <stp>[IPC detalle.xlsx]IPC SA!R21C7</stp>
        <tr r="G21" s="3"/>
      </tp>
      <tp>
        <v>-4.3120000000000003</v>
        <stp/>
        <stp>##V3_BDPV12</stp>
        <stp>CPSTUCTR Index</stp>
        <stp>CHG_PCT_1YR</stp>
        <stp>[IPC detalle.xlsx]IPC SA!R21C6</stp>
        <tr r="F21" s="3"/>
      </tp>
      <tp>
        <v>0.89800000000000002</v>
        <stp/>
        <stp>##V3_BDPV12</stp>
        <stp>CPIQAIFS Index</stp>
        <stp>CHG_PCT_2YR</stp>
        <stp>[IPC detalle.xlsx]IPC SA!R29C7</stp>
        <tr r="G29" s="3"/>
      </tp>
      <tp>
        <v>1.214</v>
        <stp/>
        <stp>##V3_BDPV12</stp>
        <stp>CPIQAIFS Index</stp>
        <stp>CHG_PCT_1YR</stp>
        <stp>[IPC detalle.xlsx]IPC SA!R29C6</stp>
        <tr r="F29" s="3"/>
      </tp>
      <tp>
        <v>1.5550000000000002</v>
        <stp/>
        <stp>##V3_BDPV12</stp>
        <stp>CPRFFOOD Index</stp>
        <stp>CHG_PCT_2YR</stp>
        <stp>[IPC detalle.xlsx]IPC NSA!R9C7</stp>
        <tr r="G9" s="1"/>
      </tp>
      <tp>
        <v>0.87</v>
        <stp/>
        <stp>##V3_BDPV12</stp>
        <stp>CPRFFOOD Index</stp>
        <stp>CHG_PCT_1YR</stp>
        <stp>[IPC detalle.xlsx]IPC NSA!R9C6</stp>
        <tr r="F9" s="1"/>
      </tp>
      <tp>
        <v>6.2060000000000004</v>
        <stp/>
        <stp>##V3_BDPV12</stp>
        <stp>CPRSTRAN Index</stp>
        <stp>CHG_PCT_2YR</stp>
        <stp>[IPC detalle.xlsx]Para lectura!R25C10</stp>
        <tr r="J25" s="5"/>
      </tp>
      <tp>
        <v>2.5499999999999998</v>
        <stp/>
        <stp>##V3_BDPV12</stp>
        <stp>CPRPSXEN Index</stp>
        <stp>CHG_PCT_1YR</stp>
        <stp>[IPC detalle.xlsx]Para lectura!R23C9</stp>
        <tr r="I23" s="5"/>
      </tp>
      <tp>
        <v>-0.93500000000000005</v>
        <stp/>
        <stp>##V3_BDPV12</stp>
        <stp>CPRATOT Index</stp>
        <stp>CHG_PCT_1YR</stp>
        <stp>[IPC detalle.xlsx]Para lectura!R21C9</stp>
        <tr r="I21" s="5"/>
      </tp>
      <tp>
        <v>133.11000000000001</v>
        <stp/>
        <stp>##V3_BDPV12</stp>
        <stp>XB6 Comdty</stp>
        <stp>ASK</stp>
        <stp>[IPC detalle.xlsx]Futuros Gasolina!R7C7</stp>
        <tr r="G7" s="10"/>
      </tp>
      <tp>
        <v>145.5</v>
        <stp/>
        <stp>##V3_BDPV12</stp>
        <stp>XB3 Comdty</stp>
        <stp>BID</stp>
        <stp>[IPC detalle.xlsx]Futuros Gasolina!R4C6</stp>
        <tr r="F4" s="10"/>
      </tp>
      <tp>
        <v>0.47099999999999997</v>
        <stp/>
        <stp>##V3_BDPV12</stp>
        <stp>CPUMCMDY Index</stp>
        <stp>CHG_PCT_6M</stp>
        <stp>[IPC detalle.xlsx]IPC SA!R23C5</stp>
        <tr r="E23" s="3"/>
      </tp>
      <tp>
        <v>0.39100000000000001</v>
        <stp/>
        <stp>##V3_BDPV12</stp>
        <stp>CPUMCMDY Index</stp>
        <stp>CHG_PCT_1M</stp>
        <stp>[IPC detalle.xlsx]IPC SA!R23C3</stp>
        <tr r="C23" s="3"/>
      </tp>
      <tp>
        <v>-0.20300000000000001</v>
        <stp/>
        <stp>##V3_BDPV12</stp>
        <stp>CPUMCMDY Index</stp>
        <stp>CHG_PCT_3M</stp>
        <stp>[IPC detalle.xlsx]IPC SA!R23C4</stp>
        <tr r="D23" s="3"/>
      </tp>
      <tp>
        <v>-4.7569999999999997</v>
        <stp/>
        <stp>##V3_BDPV12</stp>
        <stp>CPUPENER Index</stp>
        <stp>CHG_PCT_3M</stp>
        <stp>[IPC detalle.xlsx]IPC SA!R10C4</stp>
        <tr r="D10" s="3"/>
      </tp>
      <tp>
        <v>-0.745</v>
        <stp/>
        <stp>##V3_BDPV12</stp>
        <stp>CPUPENER Index</stp>
        <stp>CHG_PCT_6M</stp>
        <stp>[IPC detalle.xlsx]IPC SA!R10C5</stp>
        <tr r="E10" s="3"/>
      </tp>
      <tp>
        <v>-2.718</v>
        <stp/>
        <stp>##V3_BDPV12</stp>
        <stp>CPUPENER Index</stp>
        <stp>CHG_PCT_1M</stp>
        <stp>[IPC detalle.xlsx]IPC SA!R10C3</stp>
        <tr r="C10" s="3"/>
      </tp>
      <tp>
        <v>0.47099999999999997</v>
        <stp/>
        <stp>##V3_BDPV12</stp>
        <stp>CPUMCMDY Index</stp>
        <stp>CHG_PCT_6M</stp>
        <stp>[IPC detalle.xlsx]Para lectura!R22C8</stp>
        <tr r="H22" s="5"/>
      </tp>
      <tp>
        <v>-14.532999999999999</v>
        <stp/>
        <stp>##V3_BDPV12</stp>
        <stp>CPIQFUOS Index</stp>
        <stp>CHG_PCT_2YR</stp>
        <stp>[IPC detalle.xlsx]IPC SA!R13C7</stp>
        <tr r="G13" s="3"/>
      </tp>
      <tp>
        <v>11.861000000000001</v>
        <stp/>
        <stp>##V3_BDPV12</stp>
        <stp>CPIQFUOS Index</stp>
        <stp>CHG_PCT_1YR</stp>
        <stp>[IPC detalle.xlsx]IPC SA!R13C6</stp>
        <tr r="F13" s="3"/>
      </tp>
    </main>
    <main first="bloomberg.rtd">
      <tp>
        <v>12.843999999999999</v>
        <stp/>
        <stp>##V3_BDPV12</stp>
        <stp>CPIQUPGN Index</stp>
        <stp>CHG_PCT_1YR</stp>
        <stp>[IPC detalle.xlsx]Para lectura!R16C9</stp>
        <tr r="I16" s="5"/>
      </tp>
      <tp>
        <v>134.30000000000001</v>
        <stp/>
        <stp>##V3_BDPV12</stp>
        <stp>XB5 Comdty</stp>
        <stp>ASK</stp>
        <stp>[IPC detalle.xlsx]Futuros Gasolina!R6C7</stp>
        <tr r="G6" s="10"/>
      </tp>
      <tp>
        <v>136.09</v>
        <stp/>
        <stp>##V3_BDPV12</stp>
        <stp>XB4 Comdty</stp>
        <stp>BID</stp>
        <stp>[IPC detalle.xlsx]Futuros Gasolina!R5C6</stp>
        <tr r="F5" s="10"/>
      </tp>
      <tp>
        <v>1.2E-2</v>
        <stp/>
        <stp>##V3_BDPV12</stp>
        <stp>CPUPAXFE Index</stp>
        <stp>CHG_PCT_3M</stp>
        <stp>[IPC detalle.xlsx]Para lectura!R17C7</stp>
        <tr r="G17" s="5"/>
      </tp>
      <tp>
        <v>-6.2089999999999996</v>
        <stp/>
        <stp>##V3_BDPV12</stp>
        <stp>CPUPENCM Index</stp>
        <stp>CHG_PCT_1M</stp>
        <stp>[IPC detalle.xlsx]IPC SA!R11C3</stp>
        <tr r="C11" s="3"/>
      </tp>
      <tp>
        <v>-4.2469999999999999</v>
        <stp/>
        <stp>##V3_BDPV12</stp>
        <stp>CPUPENCM Index</stp>
        <stp>CHG_PCT_6M</stp>
        <stp>[IPC detalle.xlsx]IPC SA!R11C5</stp>
        <tr r="E11" s="3"/>
      </tp>
      <tp>
        <v>-10.667999999999999</v>
        <stp/>
        <stp>##V3_BDPV12</stp>
        <stp>CPUPENCM Index</stp>
        <stp>CHG_PCT_3M</stp>
        <stp>[IPC detalle.xlsx]IPC SA!R11C4</stp>
        <tr r="D11" s="3"/>
      </tp>
      <tp>
        <v>7.5389999999999997</v>
        <stp/>
        <stp>##V3_BDPV12</stp>
        <stp>CPIQUPGN Index</stp>
        <stp>CHG_PCT_2YR</stp>
        <stp>[IPC detalle.xlsx]Para lectura!R16C10</stp>
        <tr r="J16" s="5"/>
      </tp>
      <tp>
        <v>36616</v>
        <stp/>
        <stp>##V3_BDHV12</stp>
        <stp>CPI YOY Index</stp>
        <stp>PX_LAST</stp>
        <stp>01/01/2000</stp>
        <stp/>
        <stp>[IPC detalle.xlsx]Inflación!R20C38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AL20" s="4"/>
      </tp>
      <tp>
        <v>36556</v>
        <stp/>
        <stp>##V3_BDHV12</stp>
        <stp>CPI XYOY Index</stp>
        <stp>PX_LAST</stp>
        <stp>1/1/2000</stp>
        <stp/>
        <stp>[IPC detalle.xlsx]Inflación!R20C10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cols=2;rows=210</stp>
        <tr r="J20" s="4"/>
      </tp>
      <tp t="e">
        <v>#N/A</v>
        <stp/>
        <stp>##V3_BDHV12</stp>
        <stp/>
        <stp/>
        <stp>01/01/2000</stp>
        <stp/>
        <stp>[IPC detalle.xlsx]Inflación!R20C34</stp>
        <stp>Dir=V</stp>
        <stp>Dts=S</stp>
        <stp>Sort=A</stp>
        <stp>Quote=C</stp>
        <stp>QtTyp=Y</stp>
        <stp>Days=T</stp>
        <stp>Per=cq</stp>
        <stp>DtFmt=D</stp>
        <stp>UseDPDF=Y</stp>
        <stp>cols=2;rows=60</stp>
        <tr r="AH20" s="4"/>
      </tp>
      <tp t="e">
        <v>#N/A</v>
        <stp/>
        <stp>##V3_BDHV12</stp>
        <stp/>
        <stp/>
        <stp>01/01/2000</stp>
        <stp/>
        <stp>[IPC detalle.xlsx]Inflación!R20C30</stp>
        <stp>Dir=V</stp>
        <stp>Dts=S</stp>
        <stp>Sort=A</stp>
        <stp>Quote=C</stp>
        <stp>QtTyp=Y</stp>
        <stp>Days=T</stp>
        <stp>Per=cq</stp>
        <stp>DtFmt=D</stp>
        <stp>UseDPDF=Y</stp>
        <stp>cols=2;rows=60</stp>
        <tr r="AD20" s="4"/>
      </tp>
      <tp>
        <v>36556</v>
        <stp/>
        <stp>##V3_BDHV12</stp>
        <stp>AUTMUSAG Index</stp>
        <stp>PX_LAST</stp>
        <stp>1/1/2000</stp>
        <stp/>
        <stp>[IPC detalle.xlsx]Inflación!R20C13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cols=2;rows=209</stp>
        <tr r="M20" s="4"/>
      </tp>
      <tp>
        <v>36616</v>
        <stp/>
        <stp>##V3_BDHV12</stp>
        <stp>PCE CYOY Index</stp>
        <stp>PX_LAST</stp>
        <stp>01/01/2000</stp>
        <stp/>
        <stp>[IPC detalle.xlsx]Inflación!R20C40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AN20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8573928258973"/>
          <c:y val="3.0763779527559067E-2"/>
          <c:w val="0.87103626146514768"/>
          <c:h val="0.64658748906386698"/>
        </c:manualLayout>
      </c:layout>
      <c:lineChart>
        <c:grouping val="standard"/>
        <c:varyColors val="0"/>
        <c:ser>
          <c:idx val="0"/>
          <c:order val="0"/>
          <c:tx>
            <c:strRef>
              <c:f>Inflación!$B$17</c:f>
              <c:strCache>
                <c:ptCount val="1"/>
                <c:pt idx="0">
                  <c:v>Inflación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Inflación!$B$21:$B$500</c:f>
              <c:numCache>
                <c:formatCode>m/d/yyyy</c:formatCode>
                <c:ptCount val="480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</c:numCache>
            </c:numRef>
          </c:cat>
          <c:val>
            <c:numRef>
              <c:f>Inflación!$C$21:$C$500</c:f>
              <c:numCache>
                <c:formatCode>General</c:formatCode>
                <c:ptCount val="480"/>
                <c:pt idx="0">
                  <c:v>3.2</c:v>
                </c:pt>
                <c:pt idx="1">
                  <c:v>3.8</c:v>
                </c:pt>
                <c:pt idx="2">
                  <c:v>3.1</c:v>
                </c:pt>
                <c:pt idx="3">
                  <c:v>3.2</c:v>
                </c:pt>
                <c:pt idx="4">
                  <c:v>3.7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3.7</c:v>
                </c:pt>
                <c:pt idx="12">
                  <c:v>3.5</c:v>
                </c:pt>
                <c:pt idx="13">
                  <c:v>2.9</c:v>
                </c:pt>
                <c:pt idx="14">
                  <c:v>3.3</c:v>
                </c:pt>
                <c:pt idx="15">
                  <c:v>3.6</c:v>
                </c:pt>
                <c:pt idx="16">
                  <c:v>3.2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2.1</c:v>
                </c:pt>
                <c:pt idx="21">
                  <c:v>1.9</c:v>
                </c:pt>
                <c:pt idx="22">
                  <c:v>1.6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1.2</c:v>
                </c:pt>
                <c:pt idx="28">
                  <c:v>1.1000000000000001</c:v>
                </c:pt>
                <c:pt idx="29">
                  <c:v>1.5</c:v>
                </c:pt>
                <c:pt idx="30">
                  <c:v>1.8</c:v>
                </c:pt>
                <c:pt idx="31">
                  <c:v>1.5</c:v>
                </c:pt>
                <c:pt idx="32">
                  <c:v>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2.6</c:v>
                </c:pt>
                <c:pt idx="36">
                  <c:v>3</c:v>
                </c:pt>
                <c:pt idx="37">
                  <c:v>3</c:v>
                </c:pt>
                <c:pt idx="38">
                  <c:v>2.2000000000000002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</c:v>
                </c:pt>
                <c:pt idx="45">
                  <c:v>1.8</c:v>
                </c:pt>
                <c:pt idx="46">
                  <c:v>1.9</c:v>
                </c:pt>
                <c:pt idx="47">
                  <c:v>1.9</c:v>
                </c:pt>
                <c:pt idx="48">
                  <c:v>1.7</c:v>
                </c:pt>
                <c:pt idx="49">
                  <c:v>1.7</c:v>
                </c:pt>
                <c:pt idx="50">
                  <c:v>2.2999999999999998</c:v>
                </c:pt>
                <c:pt idx="51">
                  <c:v>3.1</c:v>
                </c:pt>
                <c:pt idx="52">
                  <c:v>3.3</c:v>
                </c:pt>
                <c:pt idx="53">
                  <c:v>3</c:v>
                </c:pt>
                <c:pt idx="54">
                  <c:v>2.7</c:v>
                </c:pt>
                <c:pt idx="55">
                  <c:v>2.5</c:v>
                </c:pt>
                <c:pt idx="56">
                  <c:v>3.2</c:v>
                </c:pt>
                <c:pt idx="57">
                  <c:v>3.5</c:v>
                </c:pt>
                <c:pt idx="58">
                  <c:v>3.3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3.5</c:v>
                </c:pt>
                <c:pt idx="63">
                  <c:v>2.8</c:v>
                </c:pt>
                <c:pt idx="64">
                  <c:v>2.5</c:v>
                </c:pt>
                <c:pt idx="65">
                  <c:v>3.2</c:v>
                </c:pt>
                <c:pt idx="66">
                  <c:v>3.6</c:v>
                </c:pt>
                <c:pt idx="67">
                  <c:v>4.7</c:v>
                </c:pt>
                <c:pt idx="68">
                  <c:v>4.3</c:v>
                </c:pt>
                <c:pt idx="69">
                  <c:v>3.5</c:v>
                </c:pt>
                <c:pt idx="70">
                  <c:v>3.4</c:v>
                </c:pt>
                <c:pt idx="71">
                  <c:v>4</c:v>
                </c:pt>
                <c:pt idx="72">
                  <c:v>3.6</c:v>
                </c:pt>
                <c:pt idx="73">
                  <c:v>3.4</c:v>
                </c:pt>
                <c:pt idx="74">
                  <c:v>3.5</c:v>
                </c:pt>
                <c:pt idx="75">
                  <c:v>4.2</c:v>
                </c:pt>
                <c:pt idx="76">
                  <c:v>4.3</c:v>
                </c:pt>
                <c:pt idx="77">
                  <c:v>4.0999999999999996</c:v>
                </c:pt>
                <c:pt idx="78">
                  <c:v>3.8</c:v>
                </c:pt>
                <c:pt idx="79">
                  <c:v>2.1</c:v>
                </c:pt>
                <c:pt idx="80">
                  <c:v>1.3</c:v>
                </c:pt>
                <c:pt idx="81">
                  <c:v>2</c:v>
                </c:pt>
                <c:pt idx="82">
                  <c:v>2.5</c:v>
                </c:pt>
                <c:pt idx="83">
                  <c:v>2.1</c:v>
                </c:pt>
                <c:pt idx="84">
                  <c:v>2.4</c:v>
                </c:pt>
                <c:pt idx="85">
                  <c:v>2.8</c:v>
                </c:pt>
                <c:pt idx="86">
                  <c:v>2.6</c:v>
                </c:pt>
                <c:pt idx="87">
                  <c:v>2.7</c:v>
                </c:pt>
                <c:pt idx="88">
                  <c:v>2.7</c:v>
                </c:pt>
                <c:pt idx="89">
                  <c:v>2.4</c:v>
                </c:pt>
                <c:pt idx="90">
                  <c:v>2</c:v>
                </c:pt>
                <c:pt idx="91">
                  <c:v>2.8</c:v>
                </c:pt>
                <c:pt idx="92">
                  <c:v>3.5</c:v>
                </c:pt>
                <c:pt idx="93">
                  <c:v>4.3</c:v>
                </c:pt>
                <c:pt idx="94">
                  <c:v>4.0999999999999996</c:v>
                </c:pt>
                <c:pt idx="95">
                  <c:v>4.3</c:v>
                </c:pt>
                <c:pt idx="96">
                  <c:v>4</c:v>
                </c:pt>
                <c:pt idx="97">
                  <c:v>4</c:v>
                </c:pt>
                <c:pt idx="98">
                  <c:v>3.9</c:v>
                </c:pt>
                <c:pt idx="99">
                  <c:v>4.2</c:v>
                </c:pt>
                <c:pt idx="100">
                  <c:v>5</c:v>
                </c:pt>
                <c:pt idx="101">
                  <c:v>5.6</c:v>
                </c:pt>
                <c:pt idx="102">
                  <c:v>5.4</c:v>
                </c:pt>
                <c:pt idx="103">
                  <c:v>4.9000000000000004</c:v>
                </c:pt>
                <c:pt idx="104">
                  <c:v>3.7</c:v>
                </c:pt>
                <c:pt idx="105">
                  <c:v>1.1000000000000001</c:v>
                </c:pt>
                <c:pt idx="106">
                  <c:v>0.1</c:v>
                </c:pt>
                <c:pt idx="107">
                  <c:v>0</c:v>
                </c:pt>
                <c:pt idx="108">
                  <c:v>0.2</c:v>
                </c:pt>
                <c:pt idx="109">
                  <c:v>-0.4</c:v>
                </c:pt>
                <c:pt idx="110">
                  <c:v>-0.7</c:v>
                </c:pt>
                <c:pt idx="111">
                  <c:v>-1.3</c:v>
                </c:pt>
                <c:pt idx="112">
                  <c:v>-1.4</c:v>
                </c:pt>
                <c:pt idx="113">
                  <c:v>-2.1</c:v>
                </c:pt>
                <c:pt idx="114">
                  <c:v>-1.5</c:v>
                </c:pt>
                <c:pt idx="115">
                  <c:v>-1.3</c:v>
                </c:pt>
                <c:pt idx="116">
                  <c:v>-0.2</c:v>
                </c:pt>
                <c:pt idx="117">
                  <c:v>1.8</c:v>
                </c:pt>
                <c:pt idx="118">
                  <c:v>2.7</c:v>
                </c:pt>
                <c:pt idx="119">
                  <c:v>2.6</c:v>
                </c:pt>
                <c:pt idx="120">
                  <c:v>2.1</c:v>
                </c:pt>
                <c:pt idx="121">
                  <c:v>2.2999999999999998</c:v>
                </c:pt>
                <c:pt idx="122">
                  <c:v>2.2000000000000002</c:v>
                </c:pt>
                <c:pt idx="123">
                  <c:v>2</c:v>
                </c:pt>
                <c:pt idx="124">
                  <c:v>1.1000000000000001</c:v>
                </c:pt>
                <c:pt idx="125">
                  <c:v>1.2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1.2</c:v>
                </c:pt>
                <c:pt idx="129">
                  <c:v>1.1000000000000001</c:v>
                </c:pt>
                <c:pt idx="130">
                  <c:v>1.5</c:v>
                </c:pt>
                <c:pt idx="131">
                  <c:v>1.6</c:v>
                </c:pt>
                <c:pt idx="132">
                  <c:v>2.1</c:v>
                </c:pt>
                <c:pt idx="133">
                  <c:v>2.7</c:v>
                </c:pt>
                <c:pt idx="134">
                  <c:v>3.2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3.8</c:v>
                </c:pt>
                <c:pt idx="139">
                  <c:v>3.9</c:v>
                </c:pt>
                <c:pt idx="140">
                  <c:v>3.5</c:v>
                </c:pt>
                <c:pt idx="141">
                  <c:v>3.4</c:v>
                </c:pt>
                <c:pt idx="142">
                  <c:v>3</c:v>
                </c:pt>
                <c:pt idx="143">
                  <c:v>2.9</c:v>
                </c:pt>
                <c:pt idx="144">
                  <c:v>2.9</c:v>
                </c:pt>
                <c:pt idx="145">
                  <c:v>2.7</c:v>
                </c:pt>
                <c:pt idx="146">
                  <c:v>2.2999999999999998</c:v>
                </c:pt>
                <c:pt idx="147">
                  <c:v>1.7</c:v>
                </c:pt>
                <c:pt idx="148">
                  <c:v>1.7</c:v>
                </c:pt>
                <c:pt idx="149">
                  <c:v>1.4</c:v>
                </c:pt>
                <c:pt idx="150">
                  <c:v>1.7</c:v>
                </c:pt>
                <c:pt idx="151">
                  <c:v>2</c:v>
                </c:pt>
                <c:pt idx="152">
                  <c:v>2.2000000000000002</c:v>
                </c:pt>
                <c:pt idx="153">
                  <c:v>1.8</c:v>
                </c:pt>
                <c:pt idx="154">
                  <c:v>1.7</c:v>
                </c:pt>
                <c:pt idx="155">
                  <c:v>1.6</c:v>
                </c:pt>
                <c:pt idx="156">
                  <c:v>2</c:v>
                </c:pt>
                <c:pt idx="157">
                  <c:v>1.5</c:v>
                </c:pt>
                <c:pt idx="158">
                  <c:v>1.1000000000000001</c:v>
                </c:pt>
                <c:pt idx="159">
                  <c:v>1.4</c:v>
                </c:pt>
                <c:pt idx="160">
                  <c:v>1.8</c:v>
                </c:pt>
                <c:pt idx="161">
                  <c:v>2</c:v>
                </c:pt>
                <c:pt idx="162">
                  <c:v>1.5</c:v>
                </c:pt>
                <c:pt idx="163">
                  <c:v>1.2</c:v>
                </c:pt>
                <c:pt idx="164">
                  <c:v>1</c:v>
                </c:pt>
                <c:pt idx="165">
                  <c:v>1.2</c:v>
                </c:pt>
                <c:pt idx="166">
                  <c:v>1.5</c:v>
                </c:pt>
                <c:pt idx="167">
                  <c:v>1.6</c:v>
                </c:pt>
                <c:pt idx="168">
                  <c:v>1.1000000000000001</c:v>
                </c:pt>
                <c:pt idx="169">
                  <c:v>1.5</c:v>
                </c:pt>
                <c:pt idx="170">
                  <c:v>2</c:v>
                </c:pt>
                <c:pt idx="171">
                  <c:v>2.1</c:v>
                </c:pt>
                <c:pt idx="172">
                  <c:v>2.1</c:v>
                </c:pt>
                <c:pt idx="173">
                  <c:v>2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1.3</c:v>
                </c:pt>
                <c:pt idx="178">
                  <c:v>0.8</c:v>
                </c:pt>
                <c:pt idx="179">
                  <c:v>-0.1</c:v>
                </c:pt>
                <c:pt idx="180">
                  <c:v>0</c:v>
                </c:pt>
                <c:pt idx="181">
                  <c:v>-0.1</c:v>
                </c:pt>
                <c:pt idx="182">
                  <c:v>-0.2</c:v>
                </c:pt>
                <c:pt idx="183">
                  <c:v>0</c:v>
                </c:pt>
                <c:pt idx="184">
                  <c:v>0.1</c:v>
                </c:pt>
                <c:pt idx="185">
                  <c:v>0.2</c:v>
                </c:pt>
                <c:pt idx="186">
                  <c:v>0.2</c:v>
                </c:pt>
                <c:pt idx="187">
                  <c:v>0</c:v>
                </c:pt>
                <c:pt idx="188">
                  <c:v>0.2</c:v>
                </c:pt>
                <c:pt idx="189">
                  <c:v>0.5</c:v>
                </c:pt>
                <c:pt idx="190">
                  <c:v>0.7</c:v>
                </c:pt>
                <c:pt idx="191">
                  <c:v>1.4</c:v>
                </c:pt>
                <c:pt idx="192">
                  <c:v>1</c:v>
                </c:pt>
                <c:pt idx="193">
                  <c:v>0.9</c:v>
                </c:pt>
                <c:pt idx="194">
                  <c:v>1.1000000000000001</c:v>
                </c:pt>
                <c:pt idx="195">
                  <c:v>1</c:v>
                </c:pt>
                <c:pt idx="196">
                  <c:v>1</c:v>
                </c:pt>
                <c:pt idx="197">
                  <c:v>0.8</c:v>
                </c:pt>
                <c:pt idx="198">
                  <c:v>1.1000000000000001</c:v>
                </c:pt>
                <c:pt idx="199">
                  <c:v>1.5</c:v>
                </c:pt>
                <c:pt idx="200">
                  <c:v>1.6</c:v>
                </c:pt>
                <c:pt idx="201">
                  <c:v>1.7</c:v>
                </c:pt>
                <c:pt idx="202">
                  <c:v>2.1</c:v>
                </c:pt>
                <c:pt idx="203">
                  <c:v>2.5</c:v>
                </c:pt>
                <c:pt idx="204">
                  <c:v>2.7</c:v>
                </c:pt>
                <c:pt idx="205">
                  <c:v>2.4</c:v>
                </c:pt>
                <c:pt idx="206">
                  <c:v>2.2000000000000002</c:v>
                </c:pt>
                <c:pt idx="207">
                  <c:v>1.9</c:v>
                </c:pt>
                <c:pt idx="208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Inflación!$E$17</c:f>
              <c:strCache>
                <c:ptCount val="1"/>
                <c:pt idx="0">
                  <c:v>Inflación del Gasto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Inflación!$B$21:$B$500</c:f>
              <c:numCache>
                <c:formatCode>m/d/yyyy</c:formatCode>
                <c:ptCount val="480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</c:numCache>
            </c:numRef>
          </c:cat>
          <c:val>
            <c:numRef>
              <c:f>Inflación!$F$21:$F$500</c:f>
              <c:numCache>
                <c:formatCode>General</c:formatCode>
                <c:ptCount val="480"/>
                <c:pt idx="0">
                  <c:v>1.65831</c:v>
                </c:pt>
                <c:pt idx="1">
                  <c:v>1.84135</c:v>
                </c:pt>
                <c:pt idx="2">
                  <c:v>1.65645</c:v>
                </c:pt>
                <c:pt idx="3">
                  <c:v>1.6901999999999999</c:v>
                </c:pt>
                <c:pt idx="4">
                  <c:v>1.71356</c:v>
                </c:pt>
                <c:pt idx="5">
                  <c:v>1.75614</c:v>
                </c:pt>
                <c:pt idx="6">
                  <c:v>1.8297699999999999</c:v>
                </c:pt>
                <c:pt idx="7">
                  <c:v>1.82273</c:v>
                </c:pt>
                <c:pt idx="8">
                  <c:v>1.8055099999999999</c:v>
                </c:pt>
                <c:pt idx="9">
                  <c:v>1.88018</c:v>
                </c:pt>
                <c:pt idx="10">
                  <c:v>1.8059799999999999</c:v>
                </c:pt>
                <c:pt idx="11">
                  <c:v>1.8786499999999999</c:v>
                </c:pt>
                <c:pt idx="12">
                  <c:v>1.88178</c:v>
                </c:pt>
                <c:pt idx="13">
                  <c:v>1.77488</c:v>
                </c:pt>
                <c:pt idx="14">
                  <c:v>1.89354</c:v>
                </c:pt>
                <c:pt idx="15">
                  <c:v>1.8253699999999999</c:v>
                </c:pt>
                <c:pt idx="16">
                  <c:v>2.0015399999999999</c:v>
                </c:pt>
                <c:pt idx="17">
                  <c:v>2.0431499999999998</c:v>
                </c:pt>
                <c:pt idx="18">
                  <c:v>1.9854099999999999</c:v>
                </c:pt>
                <c:pt idx="19">
                  <c:v>1.1741999999999999</c:v>
                </c:pt>
                <c:pt idx="20">
                  <c:v>1.7547199999999998</c:v>
                </c:pt>
                <c:pt idx="21">
                  <c:v>1.7868900000000001</c:v>
                </c:pt>
                <c:pt idx="22">
                  <c:v>1.73882</c:v>
                </c:pt>
                <c:pt idx="23">
                  <c:v>1.44136</c:v>
                </c:pt>
                <c:pt idx="24">
                  <c:v>1.47878</c:v>
                </c:pt>
                <c:pt idx="25">
                  <c:v>1.5076000000000001</c:v>
                </c:pt>
                <c:pt idx="26">
                  <c:v>1.6363799999999999</c:v>
                </c:pt>
                <c:pt idx="27">
                  <c:v>1.73224</c:v>
                </c:pt>
                <c:pt idx="28">
                  <c:v>1.6551200000000001</c:v>
                </c:pt>
                <c:pt idx="29">
                  <c:v>1.5803</c:v>
                </c:pt>
                <c:pt idx="30">
                  <c:v>1.7156899999999999</c:v>
                </c:pt>
                <c:pt idx="31">
                  <c:v>2.4338299999999999</c:v>
                </c:pt>
                <c:pt idx="32">
                  <c:v>1.7982800000000001</c:v>
                </c:pt>
                <c:pt idx="33">
                  <c:v>1.6922000000000001</c:v>
                </c:pt>
                <c:pt idx="34">
                  <c:v>1.7482199999999999</c:v>
                </c:pt>
                <c:pt idx="35">
                  <c:v>1.74187</c:v>
                </c:pt>
                <c:pt idx="36">
                  <c:v>1.6742699999999999</c:v>
                </c:pt>
                <c:pt idx="37">
                  <c:v>1.69509</c:v>
                </c:pt>
                <c:pt idx="38">
                  <c:v>1.50482</c:v>
                </c:pt>
                <c:pt idx="39">
                  <c:v>1.51772</c:v>
                </c:pt>
                <c:pt idx="40">
                  <c:v>1.4126699999999999</c:v>
                </c:pt>
                <c:pt idx="41">
                  <c:v>1.4498599999999999</c:v>
                </c:pt>
                <c:pt idx="42">
                  <c:v>1.3471299999999999</c:v>
                </c:pt>
                <c:pt idx="43">
                  <c:v>1.29972</c:v>
                </c:pt>
                <c:pt idx="44">
                  <c:v>1.3416000000000001</c:v>
                </c:pt>
                <c:pt idx="45">
                  <c:v>1.35501</c:v>
                </c:pt>
                <c:pt idx="46">
                  <c:v>1.40713</c:v>
                </c:pt>
                <c:pt idx="47">
                  <c:v>1.61141</c:v>
                </c:pt>
                <c:pt idx="48">
                  <c:v>1.67719</c:v>
                </c:pt>
                <c:pt idx="49">
                  <c:v>1.71984</c:v>
                </c:pt>
                <c:pt idx="50">
                  <c:v>1.8587799999999999</c:v>
                </c:pt>
                <c:pt idx="51">
                  <c:v>1.8718900000000001</c:v>
                </c:pt>
                <c:pt idx="52">
                  <c:v>2.0181</c:v>
                </c:pt>
                <c:pt idx="53">
                  <c:v>1.9575100000000001</c:v>
                </c:pt>
                <c:pt idx="54">
                  <c:v>1.94004</c:v>
                </c:pt>
                <c:pt idx="55">
                  <c:v>2.0186099999999998</c:v>
                </c:pt>
                <c:pt idx="56">
                  <c:v>2.0550799999999998</c:v>
                </c:pt>
                <c:pt idx="57">
                  <c:v>2.1052900000000001</c:v>
                </c:pt>
                <c:pt idx="58">
                  <c:v>2.1171000000000002</c:v>
                </c:pt>
                <c:pt idx="59">
                  <c:v>2.17679</c:v>
                </c:pt>
                <c:pt idx="60">
                  <c:v>2.1682600000000001</c:v>
                </c:pt>
                <c:pt idx="61">
                  <c:v>2.22627</c:v>
                </c:pt>
                <c:pt idx="62">
                  <c:v>2.10467</c:v>
                </c:pt>
                <c:pt idx="63">
                  <c:v>2.1930700000000001</c:v>
                </c:pt>
                <c:pt idx="64">
                  <c:v>2.0531199999999998</c:v>
                </c:pt>
                <c:pt idx="65">
                  <c:v>2.0376500000000002</c:v>
                </c:pt>
                <c:pt idx="66">
                  <c:v>2.0636299999999999</c:v>
                </c:pt>
                <c:pt idx="67">
                  <c:v>2.11145</c:v>
                </c:pt>
                <c:pt idx="68">
                  <c:v>2.2119900000000001</c:v>
                </c:pt>
                <c:pt idx="69">
                  <c:v>2.2904999999999998</c:v>
                </c:pt>
                <c:pt idx="70">
                  <c:v>2.2763800000000001</c:v>
                </c:pt>
                <c:pt idx="71">
                  <c:v>2.1565500000000002</c:v>
                </c:pt>
                <c:pt idx="72">
                  <c:v>2.1179000000000001</c:v>
                </c:pt>
                <c:pt idx="73">
                  <c:v>2.1137899999999998</c:v>
                </c:pt>
                <c:pt idx="74">
                  <c:v>2.2410899999999998</c:v>
                </c:pt>
                <c:pt idx="75">
                  <c:v>2.1957100000000001</c:v>
                </c:pt>
                <c:pt idx="76">
                  <c:v>2.37574</c:v>
                </c:pt>
                <c:pt idx="77">
                  <c:v>2.3420100000000001</c:v>
                </c:pt>
                <c:pt idx="78">
                  <c:v>2.4506399999999999</c:v>
                </c:pt>
                <c:pt idx="79">
                  <c:v>2.3923700000000001</c:v>
                </c:pt>
                <c:pt idx="80">
                  <c:v>2.2713200000000002</c:v>
                </c:pt>
                <c:pt idx="81">
                  <c:v>2.0691799999999998</c:v>
                </c:pt>
                <c:pt idx="82">
                  <c:v>2.1349299999999998</c:v>
                </c:pt>
                <c:pt idx="83">
                  <c:v>2.3509199999999999</c:v>
                </c:pt>
                <c:pt idx="84">
                  <c:v>2.4497999999999998</c:v>
                </c:pt>
                <c:pt idx="85">
                  <c:v>2.2856399999999999</c:v>
                </c:pt>
                <c:pt idx="86">
                  <c:v>2.12629</c:v>
                </c:pt>
                <c:pt idx="87">
                  <c:v>2.0343499999999999</c:v>
                </c:pt>
                <c:pt idx="88">
                  <c:v>1.9493</c:v>
                </c:pt>
                <c:pt idx="89">
                  <c:v>1.9807600000000001</c:v>
                </c:pt>
                <c:pt idx="90">
                  <c:v>1.9430499999999999</c:v>
                </c:pt>
                <c:pt idx="91">
                  <c:v>2.0457200000000002</c:v>
                </c:pt>
                <c:pt idx="92">
                  <c:v>2.14541</c:v>
                </c:pt>
                <c:pt idx="93">
                  <c:v>2.2724000000000002</c:v>
                </c:pt>
                <c:pt idx="94">
                  <c:v>2.3266299999999998</c:v>
                </c:pt>
                <c:pt idx="95">
                  <c:v>2.14588</c:v>
                </c:pt>
                <c:pt idx="96">
                  <c:v>2.0223</c:v>
                </c:pt>
                <c:pt idx="97">
                  <c:v>2.1691500000000001</c:v>
                </c:pt>
                <c:pt idx="98">
                  <c:v>2.1961200000000001</c:v>
                </c:pt>
                <c:pt idx="99">
                  <c:v>2.2818700000000001</c:v>
                </c:pt>
                <c:pt idx="100">
                  <c:v>2.3207200000000001</c:v>
                </c:pt>
                <c:pt idx="101">
                  <c:v>2.3100800000000001</c:v>
                </c:pt>
                <c:pt idx="102">
                  <c:v>2.2597900000000002</c:v>
                </c:pt>
                <c:pt idx="103">
                  <c:v>2.1075699999999999</c:v>
                </c:pt>
                <c:pt idx="104">
                  <c:v>1.8479399999999999</c:v>
                </c:pt>
                <c:pt idx="105">
                  <c:v>1.6758999999999999</c:v>
                </c:pt>
                <c:pt idx="106">
                  <c:v>1.4010199999999999</c:v>
                </c:pt>
                <c:pt idx="107">
                  <c:v>1.22479</c:v>
                </c:pt>
                <c:pt idx="108">
                  <c:v>1.20706</c:v>
                </c:pt>
                <c:pt idx="109">
                  <c:v>1.1037300000000001</c:v>
                </c:pt>
                <c:pt idx="110">
                  <c:v>1.2414499999999999</c:v>
                </c:pt>
                <c:pt idx="111">
                  <c:v>1.15296</c:v>
                </c:pt>
                <c:pt idx="112">
                  <c:v>1.0920799999999999</c:v>
                </c:pt>
                <c:pt idx="113">
                  <c:v>0.97143000000000002</c:v>
                </c:pt>
                <c:pt idx="114">
                  <c:v>0.97128000000000003</c:v>
                </c:pt>
                <c:pt idx="115">
                  <c:v>1.02851</c:v>
                </c:pt>
                <c:pt idx="116">
                  <c:v>1.3298300000000001</c:v>
                </c:pt>
                <c:pt idx="117">
                  <c:v>1.4215900000000001</c:v>
                </c:pt>
                <c:pt idx="118">
                  <c:v>1.49655</c:v>
                </c:pt>
                <c:pt idx="119">
                  <c:v>1.55955</c:v>
                </c:pt>
                <c:pt idx="120">
                  <c:v>1.5419</c:v>
                </c:pt>
                <c:pt idx="121">
                  <c:v>1.56111</c:v>
                </c:pt>
                <c:pt idx="122">
                  <c:v>1.3274900000000001</c:v>
                </c:pt>
                <c:pt idx="123">
                  <c:v>1.34415</c:v>
                </c:pt>
                <c:pt idx="124">
                  <c:v>1.3143400000000001</c:v>
                </c:pt>
                <c:pt idx="125">
                  <c:v>1.3541300000000001</c:v>
                </c:pt>
                <c:pt idx="126">
                  <c:v>1.3305400000000001</c:v>
                </c:pt>
                <c:pt idx="127">
                  <c:v>1.19353</c:v>
                </c:pt>
                <c:pt idx="128">
                  <c:v>0.97235000000000005</c:v>
                </c:pt>
                <c:pt idx="129">
                  <c:v>0.99238999999999999</c:v>
                </c:pt>
                <c:pt idx="130">
                  <c:v>0.94725000000000004</c:v>
                </c:pt>
                <c:pt idx="131">
                  <c:v>0.99299000000000004</c:v>
                </c:pt>
                <c:pt idx="132">
                  <c:v>1.0833600000000001</c:v>
                </c:pt>
                <c:pt idx="133">
                  <c:v>1.08677</c:v>
                </c:pt>
                <c:pt idx="134">
                  <c:v>1.3091200000000001</c:v>
                </c:pt>
                <c:pt idx="135">
                  <c:v>1.4291100000000001</c:v>
                </c:pt>
                <c:pt idx="136">
                  <c:v>1.4601899999999999</c:v>
                </c:pt>
                <c:pt idx="137">
                  <c:v>1.5758100000000002</c:v>
                </c:pt>
                <c:pt idx="138">
                  <c:v>1.69062</c:v>
                </c:pt>
                <c:pt idx="139">
                  <c:v>1.7164600000000001</c:v>
                </c:pt>
                <c:pt idx="140">
                  <c:v>1.7841900000000002</c:v>
                </c:pt>
                <c:pt idx="141">
                  <c:v>1.84331</c:v>
                </c:pt>
                <c:pt idx="142">
                  <c:v>1.9563899999999999</c:v>
                </c:pt>
                <c:pt idx="143">
                  <c:v>2.0941399999999999</c:v>
                </c:pt>
                <c:pt idx="144">
                  <c:v>2.05721</c:v>
                </c:pt>
                <c:pt idx="145">
                  <c:v>2.1061200000000002</c:v>
                </c:pt>
                <c:pt idx="146">
                  <c:v>2.0286300000000002</c:v>
                </c:pt>
                <c:pt idx="147">
                  <c:v>1.90981</c:v>
                </c:pt>
                <c:pt idx="148">
                  <c:v>1.8984700000000001</c:v>
                </c:pt>
                <c:pt idx="149">
                  <c:v>1.83501</c:v>
                </c:pt>
                <c:pt idx="150">
                  <c:v>1.67997</c:v>
                </c:pt>
                <c:pt idx="151">
                  <c:v>1.72818</c:v>
                </c:pt>
                <c:pt idx="152">
                  <c:v>1.8380399999999999</c:v>
                </c:pt>
                <c:pt idx="153">
                  <c:v>1.7751700000000001</c:v>
                </c:pt>
                <c:pt idx="154">
                  <c:v>1.7230099999999999</c:v>
                </c:pt>
                <c:pt idx="155">
                  <c:v>1.6701899999999998</c:v>
                </c:pt>
                <c:pt idx="156">
                  <c:v>1.6592799999999999</c:v>
                </c:pt>
                <c:pt idx="157">
                  <c:v>1.5554000000000001</c:v>
                </c:pt>
                <c:pt idx="158">
                  <c:v>1.44265</c:v>
                </c:pt>
                <c:pt idx="159">
                  <c:v>1.4332400000000001</c:v>
                </c:pt>
                <c:pt idx="160">
                  <c:v>1.4496100000000001</c:v>
                </c:pt>
                <c:pt idx="161">
                  <c:v>1.44232</c:v>
                </c:pt>
                <c:pt idx="162">
                  <c:v>1.50444</c:v>
                </c:pt>
                <c:pt idx="163">
                  <c:v>1.4950399999999999</c:v>
                </c:pt>
                <c:pt idx="164">
                  <c:v>1.42964</c:v>
                </c:pt>
                <c:pt idx="165">
                  <c:v>1.4936799999999999</c:v>
                </c:pt>
                <c:pt idx="166">
                  <c:v>1.54966</c:v>
                </c:pt>
                <c:pt idx="167">
                  <c:v>1.4743200000000001</c:v>
                </c:pt>
                <c:pt idx="168">
                  <c:v>1.4327799999999999</c:v>
                </c:pt>
                <c:pt idx="169">
                  <c:v>1.54291</c:v>
                </c:pt>
                <c:pt idx="170">
                  <c:v>1.6731400000000001</c:v>
                </c:pt>
                <c:pt idx="171">
                  <c:v>1.7391399999999999</c:v>
                </c:pt>
                <c:pt idx="172">
                  <c:v>1.7131699999999999</c:v>
                </c:pt>
                <c:pt idx="173">
                  <c:v>1.7697400000000001</c:v>
                </c:pt>
                <c:pt idx="174">
                  <c:v>1.70662</c:v>
                </c:pt>
                <c:pt idx="175">
                  <c:v>1.7150799999999999</c:v>
                </c:pt>
                <c:pt idx="176">
                  <c:v>1.64269</c:v>
                </c:pt>
                <c:pt idx="177">
                  <c:v>1.55399</c:v>
                </c:pt>
                <c:pt idx="178">
                  <c:v>1.49987</c:v>
                </c:pt>
                <c:pt idx="179">
                  <c:v>1.41187</c:v>
                </c:pt>
                <c:pt idx="180">
                  <c:v>1.46193</c:v>
                </c:pt>
                <c:pt idx="181">
                  <c:v>1.43763</c:v>
                </c:pt>
                <c:pt idx="182">
                  <c:v>1.3996599999999999</c:v>
                </c:pt>
                <c:pt idx="183">
                  <c:v>1.3452899999999999</c:v>
                </c:pt>
                <c:pt idx="184">
                  <c:v>1.3567100000000001</c:v>
                </c:pt>
                <c:pt idx="185">
                  <c:v>1.30931</c:v>
                </c:pt>
                <c:pt idx="186">
                  <c:v>1.35568</c:v>
                </c:pt>
                <c:pt idx="187">
                  <c:v>1.38453</c:v>
                </c:pt>
                <c:pt idx="188">
                  <c:v>1.33511</c:v>
                </c:pt>
                <c:pt idx="189">
                  <c:v>1.38381</c:v>
                </c:pt>
                <c:pt idx="190">
                  <c:v>1.38846</c:v>
                </c:pt>
                <c:pt idx="191">
                  <c:v>1.60555</c:v>
                </c:pt>
                <c:pt idx="192">
                  <c:v>1.66127</c:v>
                </c:pt>
                <c:pt idx="193">
                  <c:v>1.5510999999999999</c:v>
                </c:pt>
                <c:pt idx="194">
                  <c:v>1.59819</c:v>
                </c:pt>
                <c:pt idx="195">
                  <c:v>1.64375</c:v>
                </c:pt>
                <c:pt idx="196">
                  <c:v>1.59876</c:v>
                </c:pt>
                <c:pt idx="197">
                  <c:v>1.6408</c:v>
                </c:pt>
                <c:pt idx="198">
                  <c:v>1.7366299999999999</c:v>
                </c:pt>
                <c:pt idx="199">
                  <c:v>1.69679</c:v>
                </c:pt>
                <c:pt idx="200">
                  <c:v>1.7521499999999999</c:v>
                </c:pt>
                <c:pt idx="201">
                  <c:v>1.6691500000000001</c:v>
                </c:pt>
                <c:pt idx="202">
                  <c:v>1.74515</c:v>
                </c:pt>
                <c:pt idx="203">
                  <c:v>1.7928500000000001</c:v>
                </c:pt>
                <c:pt idx="204">
                  <c:v>1.7885800000000001</c:v>
                </c:pt>
                <c:pt idx="205">
                  <c:v>1.5860799999999999</c:v>
                </c:pt>
                <c:pt idx="206">
                  <c:v>1.5379100000000001</c:v>
                </c:pt>
                <c:pt idx="207">
                  <c:v>1.5379100000000001</c:v>
                </c:pt>
                <c:pt idx="208">
                  <c:v>1.5379100000000001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Inflación!$H$17</c:f>
              <c:strCache>
                <c:ptCount val="1"/>
                <c:pt idx="0">
                  <c:v>Objetivo Fed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Inflación!$B$21:$B$500</c:f>
              <c:numCache>
                <c:formatCode>m/d/yyyy</c:formatCode>
                <c:ptCount val="480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</c:numCache>
            </c:numRef>
          </c:cat>
          <c:val>
            <c:numRef>
              <c:f>Inflación!$H$20:$H$500</c:f>
              <c:numCache>
                <c:formatCode>General</c:formatCode>
                <c:ptCount val="4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Inflación!$J$17</c:f>
              <c:strCache>
                <c:ptCount val="1"/>
                <c:pt idx="0">
                  <c:v>Inflación sin alimentos ni energía</c:v>
                </c:pt>
              </c:strCache>
            </c:strRef>
          </c:tx>
          <c:spPr>
            <a:ln w="25400">
              <a:prstDash val="sysDash"/>
            </a:ln>
          </c:spPr>
          <c:marker>
            <c:symbol val="none"/>
          </c:marker>
          <c:cat>
            <c:numRef>
              <c:f>Inflación!$B$21:$B$500</c:f>
              <c:numCache>
                <c:formatCode>m/d/yyyy</c:formatCode>
                <c:ptCount val="480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</c:numCache>
            </c:numRef>
          </c:cat>
          <c:val>
            <c:numRef>
              <c:f>Inflación!$K$21:$K$500</c:f>
              <c:numCache>
                <c:formatCode>General</c:formatCode>
                <c:ptCount val="480"/>
                <c:pt idx="0">
                  <c:v>2.2000000000000002</c:v>
                </c:pt>
                <c:pt idx="1">
                  <c:v>2.4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2.5</c:v>
                </c:pt>
                <c:pt idx="6">
                  <c:v>2.6</c:v>
                </c:pt>
                <c:pt idx="7">
                  <c:v>2.6</c:v>
                </c:pt>
                <c:pt idx="8">
                  <c:v>2.5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2.7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2.6</c:v>
                </c:pt>
                <c:pt idx="21">
                  <c:v>2.8</c:v>
                </c:pt>
                <c:pt idx="22">
                  <c:v>2.7</c:v>
                </c:pt>
                <c:pt idx="23">
                  <c:v>2.6</c:v>
                </c:pt>
                <c:pt idx="24">
                  <c:v>2.6</c:v>
                </c:pt>
                <c:pt idx="25">
                  <c:v>2.4</c:v>
                </c:pt>
                <c:pt idx="26">
                  <c:v>2.5</c:v>
                </c:pt>
                <c:pt idx="27">
                  <c:v>2.5</c:v>
                </c:pt>
                <c:pt idx="28">
                  <c:v>2.2999999999999998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</c:v>
                </c:pt>
                <c:pt idx="34">
                  <c:v>1.9</c:v>
                </c:pt>
                <c:pt idx="35">
                  <c:v>1.9</c:v>
                </c:pt>
                <c:pt idx="36">
                  <c:v>1.7</c:v>
                </c:pt>
                <c:pt idx="37">
                  <c:v>1.7</c:v>
                </c:pt>
                <c:pt idx="38">
                  <c:v>1.5</c:v>
                </c:pt>
                <c:pt idx="39">
                  <c:v>1.6</c:v>
                </c:pt>
                <c:pt idx="40">
                  <c:v>1.5</c:v>
                </c:pt>
                <c:pt idx="41">
                  <c:v>1.5</c:v>
                </c:pt>
                <c:pt idx="42">
                  <c:v>1.3</c:v>
                </c:pt>
                <c:pt idx="43">
                  <c:v>1.2</c:v>
                </c:pt>
                <c:pt idx="44">
                  <c:v>1.3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1.2</c:v>
                </c:pt>
                <c:pt idx="49">
                  <c:v>1.6</c:v>
                </c:pt>
                <c:pt idx="50">
                  <c:v>1.8</c:v>
                </c:pt>
                <c:pt idx="51">
                  <c:v>1.7</c:v>
                </c:pt>
                <c:pt idx="52">
                  <c:v>1.9</c:v>
                </c:pt>
                <c:pt idx="53">
                  <c:v>1.8</c:v>
                </c:pt>
                <c:pt idx="54">
                  <c:v>1.7</c:v>
                </c:pt>
                <c:pt idx="55">
                  <c:v>2</c:v>
                </c:pt>
                <c:pt idx="56">
                  <c:v>2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2.2999999999999998</c:v>
                </c:pt>
                <c:pt idx="60">
                  <c:v>2.4</c:v>
                </c:pt>
                <c:pt idx="61">
                  <c:v>2.2999999999999998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</c:v>
                </c:pt>
                <c:pt idx="65">
                  <c:v>2.1</c:v>
                </c:pt>
                <c:pt idx="66">
                  <c:v>2.1</c:v>
                </c:pt>
                <c:pt idx="67">
                  <c:v>2</c:v>
                </c:pt>
                <c:pt idx="68">
                  <c:v>2.1</c:v>
                </c:pt>
                <c:pt idx="69">
                  <c:v>2.1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2.2999999999999998</c:v>
                </c:pt>
                <c:pt idx="75">
                  <c:v>2.4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2.7</c:v>
                </c:pt>
                <c:pt idx="81">
                  <c:v>2.6</c:v>
                </c:pt>
                <c:pt idx="82">
                  <c:v>2.6</c:v>
                </c:pt>
                <c:pt idx="83">
                  <c:v>2.7</c:v>
                </c:pt>
                <c:pt idx="84">
                  <c:v>2.7</c:v>
                </c:pt>
                <c:pt idx="85">
                  <c:v>2.5</c:v>
                </c:pt>
                <c:pt idx="86">
                  <c:v>2.2999999999999998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2.1</c:v>
                </c:pt>
                <c:pt idx="91">
                  <c:v>2.1</c:v>
                </c:pt>
                <c:pt idx="92">
                  <c:v>2.2000000000000002</c:v>
                </c:pt>
                <c:pt idx="93">
                  <c:v>2.2999999999999998</c:v>
                </c:pt>
                <c:pt idx="94">
                  <c:v>2.4</c:v>
                </c:pt>
                <c:pt idx="95">
                  <c:v>2.5</c:v>
                </c:pt>
                <c:pt idx="96">
                  <c:v>2.2999999999999998</c:v>
                </c:pt>
                <c:pt idx="97">
                  <c:v>2.4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2.4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2.2000000000000002</c:v>
                </c:pt>
                <c:pt idx="105">
                  <c:v>2</c:v>
                </c:pt>
                <c:pt idx="106">
                  <c:v>1.8</c:v>
                </c:pt>
                <c:pt idx="107">
                  <c:v>1.7</c:v>
                </c:pt>
                <c:pt idx="108">
                  <c:v>1.8</c:v>
                </c:pt>
                <c:pt idx="109">
                  <c:v>1.8</c:v>
                </c:pt>
                <c:pt idx="110">
                  <c:v>1.9</c:v>
                </c:pt>
                <c:pt idx="111">
                  <c:v>1.8</c:v>
                </c:pt>
                <c:pt idx="112">
                  <c:v>1.7</c:v>
                </c:pt>
                <c:pt idx="113">
                  <c:v>1.5</c:v>
                </c:pt>
                <c:pt idx="114">
                  <c:v>1.4</c:v>
                </c:pt>
                <c:pt idx="115">
                  <c:v>1.5</c:v>
                </c:pt>
                <c:pt idx="116">
                  <c:v>1.7</c:v>
                </c:pt>
                <c:pt idx="117">
                  <c:v>1.7</c:v>
                </c:pt>
                <c:pt idx="118">
                  <c:v>1.8</c:v>
                </c:pt>
                <c:pt idx="119">
                  <c:v>1.6</c:v>
                </c:pt>
                <c:pt idx="120">
                  <c:v>1.3</c:v>
                </c:pt>
                <c:pt idx="121">
                  <c:v>1.1000000000000001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0.8</c:v>
                </c:pt>
                <c:pt idx="128">
                  <c:v>0.6</c:v>
                </c:pt>
                <c:pt idx="129">
                  <c:v>0.8</c:v>
                </c:pt>
                <c:pt idx="130">
                  <c:v>0.8</c:v>
                </c:pt>
                <c:pt idx="131">
                  <c:v>1</c:v>
                </c:pt>
                <c:pt idx="132">
                  <c:v>1.1000000000000001</c:v>
                </c:pt>
                <c:pt idx="133">
                  <c:v>1.2</c:v>
                </c:pt>
                <c:pt idx="134">
                  <c:v>1.3</c:v>
                </c:pt>
                <c:pt idx="135">
                  <c:v>1.5</c:v>
                </c:pt>
                <c:pt idx="136">
                  <c:v>1.6</c:v>
                </c:pt>
                <c:pt idx="137">
                  <c:v>1.8</c:v>
                </c:pt>
                <c:pt idx="138">
                  <c:v>2</c:v>
                </c:pt>
                <c:pt idx="139">
                  <c:v>2</c:v>
                </c:pt>
                <c:pt idx="140">
                  <c:v>2.1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2.2999999999999998</c:v>
                </c:pt>
                <c:pt idx="144">
                  <c:v>2.2000000000000002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2.2999999999999998</c:v>
                </c:pt>
                <c:pt idx="148">
                  <c:v>2.2000000000000002</c:v>
                </c:pt>
                <c:pt idx="149">
                  <c:v>2.1</c:v>
                </c:pt>
                <c:pt idx="150">
                  <c:v>1.9</c:v>
                </c:pt>
                <c:pt idx="151">
                  <c:v>2</c:v>
                </c:pt>
                <c:pt idx="152">
                  <c:v>2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2</c:v>
                </c:pt>
                <c:pt idx="157">
                  <c:v>1.9</c:v>
                </c:pt>
                <c:pt idx="158">
                  <c:v>1.7</c:v>
                </c:pt>
                <c:pt idx="159">
                  <c:v>1.7</c:v>
                </c:pt>
                <c:pt idx="160">
                  <c:v>1.6</c:v>
                </c:pt>
                <c:pt idx="161">
                  <c:v>1.7</c:v>
                </c:pt>
                <c:pt idx="162">
                  <c:v>1.8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1.6</c:v>
                </c:pt>
                <c:pt idx="168">
                  <c:v>1.6</c:v>
                </c:pt>
                <c:pt idx="169">
                  <c:v>1.7</c:v>
                </c:pt>
                <c:pt idx="170">
                  <c:v>1.8</c:v>
                </c:pt>
                <c:pt idx="171">
                  <c:v>2</c:v>
                </c:pt>
                <c:pt idx="172">
                  <c:v>1.9</c:v>
                </c:pt>
                <c:pt idx="173">
                  <c:v>1.9</c:v>
                </c:pt>
                <c:pt idx="174">
                  <c:v>1.7</c:v>
                </c:pt>
                <c:pt idx="175">
                  <c:v>1.7</c:v>
                </c:pt>
                <c:pt idx="176">
                  <c:v>1.8</c:v>
                </c:pt>
                <c:pt idx="177">
                  <c:v>1.7</c:v>
                </c:pt>
                <c:pt idx="178">
                  <c:v>1.6</c:v>
                </c:pt>
                <c:pt idx="179">
                  <c:v>1.6</c:v>
                </c:pt>
                <c:pt idx="180">
                  <c:v>1.7</c:v>
                </c:pt>
                <c:pt idx="181">
                  <c:v>1.8</c:v>
                </c:pt>
                <c:pt idx="182">
                  <c:v>1.8</c:v>
                </c:pt>
                <c:pt idx="183">
                  <c:v>1.7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1.9</c:v>
                </c:pt>
                <c:pt idx="188">
                  <c:v>1.9</c:v>
                </c:pt>
                <c:pt idx="189">
                  <c:v>2</c:v>
                </c:pt>
                <c:pt idx="190">
                  <c:v>2.1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2.2000000000000002</c:v>
                </c:pt>
                <c:pt idx="194">
                  <c:v>2.1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2.2999999999999998</c:v>
                </c:pt>
                <c:pt idx="199">
                  <c:v>2.2000000000000002</c:v>
                </c:pt>
                <c:pt idx="200">
                  <c:v>2.1</c:v>
                </c:pt>
                <c:pt idx="201">
                  <c:v>2.1</c:v>
                </c:pt>
                <c:pt idx="202">
                  <c:v>2.2000000000000002</c:v>
                </c:pt>
                <c:pt idx="203">
                  <c:v>2.2999999999999998</c:v>
                </c:pt>
                <c:pt idx="204">
                  <c:v>2.2000000000000002</c:v>
                </c:pt>
                <c:pt idx="205">
                  <c:v>2</c:v>
                </c:pt>
                <c:pt idx="206">
                  <c:v>1.9</c:v>
                </c:pt>
                <c:pt idx="207">
                  <c:v>1.7</c:v>
                </c:pt>
                <c:pt idx="208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01824"/>
        <c:axId val="377903360"/>
      </c:lineChart>
      <c:dateAx>
        <c:axId val="377901824"/>
        <c:scaling>
          <c:orientation val="minMax"/>
          <c:min val="38473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77903360"/>
        <c:crosses val="autoZero"/>
        <c:auto val="1"/>
        <c:lblOffset val="100"/>
        <c:baseTimeUnit val="months"/>
      </c:dateAx>
      <c:valAx>
        <c:axId val="377903360"/>
        <c:scaling>
          <c:orientation val="minMax"/>
          <c:max val="6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ES" sz="800" b="1"/>
                  <a:t>% Var Anual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77901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87124900563686303"/>
          <c:w val="1"/>
          <c:h val="0.11183639545056864"/>
        </c:manualLayout>
      </c:layout>
      <c:overlay val="0"/>
      <c:txPr>
        <a:bodyPr/>
        <a:lstStyle/>
        <a:p>
          <a:pPr>
            <a:defRPr sz="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Times New Roman"/>
          <a:cs typeface="Arial" panose="020B060402020202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4981695249258"/>
          <c:y val="6.5289442986293383E-2"/>
          <c:w val="0.87818613085985608"/>
          <c:h val="0.67808130075441309"/>
        </c:manualLayout>
      </c:layout>
      <c:lineChart>
        <c:grouping val="standard"/>
        <c:varyColors val="0"/>
        <c:ser>
          <c:idx val="1"/>
          <c:order val="0"/>
          <c:tx>
            <c:strRef>
              <c:f>Inflación!$AZ$18</c:f>
              <c:strCache>
                <c:ptCount val="1"/>
                <c:pt idx="0">
                  <c:v>PCE Básica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Inflación!$AW$22:$AW$299</c:f>
              <c:numCache>
                <c:formatCode>m/d/yyyy</c:formatCode>
                <c:ptCount val="27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Inflación!$BA$22:$BA$299</c:f>
              <c:numCache>
                <c:formatCode>General</c:formatCode>
                <c:ptCount val="278"/>
                <c:pt idx="0">
                  <c:v>1.65831</c:v>
                </c:pt>
                <c:pt idx="1">
                  <c:v>1.84135</c:v>
                </c:pt>
                <c:pt idx="2">
                  <c:v>1.65645</c:v>
                </c:pt>
                <c:pt idx="3">
                  <c:v>1.6901999999999999</c:v>
                </c:pt>
                <c:pt idx="4">
                  <c:v>1.71356</c:v>
                </c:pt>
                <c:pt idx="5">
                  <c:v>1.75614</c:v>
                </c:pt>
                <c:pt idx="6">
                  <c:v>1.8297699999999999</c:v>
                </c:pt>
                <c:pt idx="7">
                  <c:v>1.82273</c:v>
                </c:pt>
                <c:pt idx="8">
                  <c:v>1.8055099999999999</c:v>
                </c:pt>
                <c:pt idx="9">
                  <c:v>1.88018</c:v>
                </c:pt>
                <c:pt idx="10">
                  <c:v>1.8059799999999999</c:v>
                </c:pt>
                <c:pt idx="11">
                  <c:v>1.8786499999999999</c:v>
                </c:pt>
                <c:pt idx="12">
                  <c:v>1.88178</c:v>
                </c:pt>
                <c:pt idx="13">
                  <c:v>1.77488</c:v>
                </c:pt>
                <c:pt idx="14">
                  <c:v>1.89354</c:v>
                </c:pt>
                <c:pt idx="15">
                  <c:v>1.8253699999999999</c:v>
                </c:pt>
                <c:pt idx="16">
                  <c:v>2.0015399999999999</c:v>
                </c:pt>
                <c:pt idx="17">
                  <c:v>2.0431499999999998</c:v>
                </c:pt>
                <c:pt idx="18">
                  <c:v>1.9854099999999999</c:v>
                </c:pt>
                <c:pt idx="19">
                  <c:v>1.1741999999999999</c:v>
                </c:pt>
                <c:pt idx="20">
                  <c:v>1.7547199999999998</c:v>
                </c:pt>
                <c:pt idx="21">
                  <c:v>1.7868900000000001</c:v>
                </c:pt>
                <c:pt idx="22">
                  <c:v>1.73882</c:v>
                </c:pt>
                <c:pt idx="23">
                  <c:v>1.44136</c:v>
                </c:pt>
                <c:pt idx="24">
                  <c:v>1.47878</c:v>
                </c:pt>
                <c:pt idx="25">
                  <c:v>1.5076000000000001</c:v>
                </c:pt>
                <c:pt idx="26">
                  <c:v>1.6363799999999999</c:v>
                </c:pt>
                <c:pt idx="27">
                  <c:v>1.73224</c:v>
                </c:pt>
                <c:pt idx="28">
                  <c:v>1.6551200000000001</c:v>
                </c:pt>
                <c:pt idx="29">
                  <c:v>1.5803</c:v>
                </c:pt>
                <c:pt idx="30">
                  <c:v>1.7156899999999999</c:v>
                </c:pt>
                <c:pt idx="31">
                  <c:v>2.4338299999999999</c:v>
                </c:pt>
                <c:pt idx="32">
                  <c:v>1.7982800000000001</c:v>
                </c:pt>
                <c:pt idx="33">
                  <c:v>1.6922000000000001</c:v>
                </c:pt>
                <c:pt idx="34">
                  <c:v>1.7482199999999999</c:v>
                </c:pt>
                <c:pt idx="35">
                  <c:v>1.74187</c:v>
                </c:pt>
                <c:pt idx="36">
                  <c:v>1.6742699999999999</c:v>
                </c:pt>
                <c:pt idx="37">
                  <c:v>1.69509</c:v>
                </c:pt>
                <c:pt idx="38">
                  <c:v>1.50482</c:v>
                </c:pt>
                <c:pt idx="39">
                  <c:v>1.51772</c:v>
                </c:pt>
                <c:pt idx="40">
                  <c:v>1.4126699999999999</c:v>
                </c:pt>
                <c:pt idx="41">
                  <c:v>1.4498599999999999</c:v>
                </c:pt>
                <c:pt idx="42">
                  <c:v>1.3471299999999999</c:v>
                </c:pt>
                <c:pt idx="43">
                  <c:v>1.29972</c:v>
                </c:pt>
                <c:pt idx="44">
                  <c:v>1.3416000000000001</c:v>
                </c:pt>
                <c:pt idx="45">
                  <c:v>1.35501</c:v>
                </c:pt>
                <c:pt idx="46">
                  <c:v>1.40713</c:v>
                </c:pt>
                <c:pt idx="47">
                  <c:v>1.61141</c:v>
                </c:pt>
                <c:pt idx="48">
                  <c:v>1.67719</c:v>
                </c:pt>
                <c:pt idx="49">
                  <c:v>1.71984</c:v>
                </c:pt>
                <c:pt idx="50">
                  <c:v>1.8587799999999999</c:v>
                </c:pt>
                <c:pt idx="51">
                  <c:v>1.8718900000000001</c:v>
                </c:pt>
                <c:pt idx="52">
                  <c:v>2.0181</c:v>
                </c:pt>
                <c:pt idx="53">
                  <c:v>1.9575100000000001</c:v>
                </c:pt>
                <c:pt idx="54">
                  <c:v>1.94004</c:v>
                </c:pt>
                <c:pt idx="55">
                  <c:v>2.0186099999999998</c:v>
                </c:pt>
                <c:pt idx="56">
                  <c:v>2.0550799999999998</c:v>
                </c:pt>
                <c:pt idx="57">
                  <c:v>2.1052900000000001</c:v>
                </c:pt>
                <c:pt idx="58">
                  <c:v>2.1171000000000002</c:v>
                </c:pt>
                <c:pt idx="59">
                  <c:v>2.17679</c:v>
                </c:pt>
                <c:pt idx="60">
                  <c:v>2.1682600000000001</c:v>
                </c:pt>
                <c:pt idx="61">
                  <c:v>2.22627</c:v>
                </c:pt>
                <c:pt idx="62">
                  <c:v>2.10467</c:v>
                </c:pt>
                <c:pt idx="63">
                  <c:v>2.1930700000000001</c:v>
                </c:pt>
                <c:pt idx="64">
                  <c:v>2.0531199999999998</c:v>
                </c:pt>
                <c:pt idx="65">
                  <c:v>2.0376500000000002</c:v>
                </c:pt>
                <c:pt idx="66">
                  <c:v>2.0636299999999999</c:v>
                </c:pt>
                <c:pt idx="67">
                  <c:v>2.11145</c:v>
                </c:pt>
                <c:pt idx="68">
                  <c:v>2.2119900000000001</c:v>
                </c:pt>
                <c:pt idx="69">
                  <c:v>2.2904999999999998</c:v>
                </c:pt>
                <c:pt idx="70">
                  <c:v>2.2763800000000001</c:v>
                </c:pt>
                <c:pt idx="71">
                  <c:v>2.1565500000000002</c:v>
                </c:pt>
                <c:pt idx="72">
                  <c:v>2.1179000000000001</c:v>
                </c:pt>
                <c:pt idx="73">
                  <c:v>2.1137899999999998</c:v>
                </c:pt>
                <c:pt idx="74">
                  <c:v>2.2410899999999998</c:v>
                </c:pt>
                <c:pt idx="75">
                  <c:v>2.1957100000000001</c:v>
                </c:pt>
                <c:pt idx="76">
                  <c:v>2.37574</c:v>
                </c:pt>
                <c:pt idx="77">
                  <c:v>2.3420100000000001</c:v>
                </c:pt>
                <c:pt idx="78">
                  <c:v>2.4506399999999999</c:v>
                </c:pt>
                <c:pt idx="79">
                  <c:v>2.3923700000000001</c:v>
                </c:pt>
                <c:pt idx="80">
                  <c:v>2.2713200000000002</c:v>
                </c:pt>
                <c:pt idx="81">
                  <c:v>2.0691799999999998</c:v>
                </c:pt>
                <c:pt idx="82">
                  <c:v>2.1349299999999998</c:v>
                </c:pt>
                <c:pt idx="83">
                  <c:v>2.3509199999999999</c:v>
                </c:pt>
                <c:pt idx="84">
                  <c:v>2.4497999999999998</c:v>
                </c:pt>
                <c:pt idx="85">
                  <c:v>2.2856399999999999</c:v>
                </c:pt>
                <c:pt idx="86">
                  <c:v>2.12629</c:v>
                </c:pt>
                <c:pt idx="87">
                  <c:v>2.0343499999999999</c:v>
                </c:pt>
                <c:pt idx="88">
                  <c:v>1.9493</c:v>
                </c:pt>
                <c:pt idx="89">
                  <c:v>1.9807600000000001</c:v>
                </c:pt>
                <c:pt idx="90">
                  <c:v>1.9430499999999999</c:v>
                </c:pt>
                <c:pt idx="91">
                  <c:v>2.0457200000000002</c:v>
                </c:pt>
                <c:pt idx="92">
                  <c:v>2.14541</c:v>
                </c:pt>
                <c:pt idx="93">
                  <c:v>2.2724000000000002</c:v>
                </c:pt>
                <c:pt idx="94">
                  <c:v>2.3266299999999998</c:v>
                </c:pt>
                <c:pt idx="95">
                  <c:v>2.14588</c:v>
                </c:pt>
                <c:pt idx="96">
                  <c:v>2.0223</c:v>
                </c:pt>
                <c:pt idx="97">
                  <c:v>2.1691500000000001</c:v>
                </c:pt>
                <c:pt idx="98">
                  <c:v>2.1961200000000001</c:v>
                </c:pt>
                <c:pt idx="99">
                  <c:v>2.2818700000000001</c:v>
                </c:pt>
                <c:pt idx="100">
                  <c:v>2.3207200000000001</c:v>
                </c:pt>
                <c:pt idx="101">
                  <c:v>2.3100800000000001</c:v>
                </c:pt>
                <c:pt idx="102">
                  <c:v>2.2597900000000002</c:v>
                </c:pt>
                <c:pt idx="103">
                  <c:v>2.1075699999999999</c:v>
                </c:pt>
                <c:pt idx="104">
                  <c:v>1.8479399999999999</c:v>
                </c:pt>
                <c:pt idx="105">
                  <c:v>1.6758999999999999</c:v>
                </c:pt>
                <c:pt idx="106">
                  <c:v>1.4010199999999999</c:v>
                </c:pt>
                <c:pt idx="107">
                  <c:v>1.22479</c:v>
                </c:pt>
                <c:pt idx="108">
                  <c:v>1.20706</c:v>
                </c:pt>
                <c:pt idx="109">
                  <c:v>1.1037300000000001</c:v>
                </c:pt>
                <c:pt idx="110">
                  <c:v>1.2414499999999999</c:v>
                </c:pt>
                <c:pt idx="111">
                  <c:v>1.15296</c:v>
                </c:pt>
                <c:pt idx="112">
                  <c:v>1.0920799999999999</c:v>
                </c:pt>
                <c:pt idx="113">
                  <c:v>0.97143000000000002</c:v>
                </c:pt>
                <c:pt idx="114">
                  <c:v>0.97128000000000003</c:v>
                </c:pt>
                <c:pt idx="115">
                  <c:v>1.02851</c:v>
                </c:pt>
                <c:pt idx="116">
                  <c:v>1.3298300000000001</c:v>
                </c:pt>
                <c:pt idx="117">
                  <c:v>1.4215900000000001</c:v>
                </c:pt>
                <c:pt idx="118">
                  <c:v>1.49655</c:v>
                </c:pt>
                <c:pt idx="119">
                  <c:v>1.55955</c:v>
                </c:pt>
                <c:pt idx="120">
                  <c:v>1.5419</c:v>
                </c:pt>
                <c:pt idx="121">
                  <c:v>1.56111</c:v>
                </c:pt>
                <c:pt idx="122">
                  <c:v>1.3274900000000001</c:v>
                </c:pt>
                <c:pt idx="123">
                  <c:v>1.34415</c:v>
                </c:pt>
                <c:pt idx="124">
                  <c:v>1.3143400000000001</c:v>
                </c:pt>
                <c:pt idx="125">
                  <c:v>1.3541300000000001</c:v>
                </c:pt>
                <c:pt idx="126">
                  <c:v>1.3305400000000001</c:v>
                </c:pt>
                <c:pt idx="127">
                  <c:v>1.19353</c:v>
                </c:pt>
                <c:pt idx="128">
                  <c:v>0.97235000000000005</c:v>
                </c:pt>
                <c:pt idx="129">
                  <c:v>0.99238999999999999</c:v>
                </c:pt>
                <c:pt idx="130">
                  <c:v>0.94725000000000004</c:v>
                </c:pt>
                <c:pt idx="131">
                  <c:v>0.99299000000000004</c:v>
                </c:pt>
                <c:pt idx="132">
                  <c:v>1.0833600000000001</c:v>
                </c:pt>
                <c:pt idx="133">
                  <c:v>1.08677</c:v>
                </c:pt>
                <c:pt idx="134">
                  <c:v>1.3091200000000001</c:v>
                </c:pt>
                <c:pt idx="135">
                  <c:v>1.4291100000000001</c:v>
                </c:pt>
                <c:pt idx="136">
                  <c:v>1.4601899999999999</c:v>
                </c:pt>
                <c:pt idx="137">
                  <c:v>1.5758100000000002</c:v>
                </c:pt>
                <c:pt idx="138">
                  <c:v>1.69062</c:v>
                </c:pt>
                <c:pt idx="139">
                  <c:v>1.7164600000000001</c:v>
                </c:pt>
                <c:pt idx="140">
                  <c:v>1.7841900000000002</c:v>
                </c:pt>
                <c:pt idx="141">
                  <c:v>1.84331</c:v>
                </c:pt>
                <c:pt idx="142">
                  <c:v>1.9563899999999999</c:v>
                </c:pt>
                <c:pt idx="143">
                  <c:v>2.0941399999999999</c:v>
                </c:pt>
                <c:pt idx="144">
                  <c:v>2.05721</c:v>
                </c:pt>
                <c:pt idx="145">
                  <c:v>2.1061200000000002</c:v>
                </c:pt>
                <c:pt idx="146">
                  <c:v>2.0286300000000002</c:v>
                </c:pt>
                <c:pt idx="147">
                  <c:v>1.90981</c:v>
                </c:pt>
                <c:pt idx="148">
                  <c:v>1.8984700000000001</c:v>
                </c:pt>
                <c:pt idx="149">
                  <c:v>1.83501</c:v>
                </c:pt>
                <c:pt idx="150">
                  <c:v>1.67997</c:v>
                </c:pt>
                <c:pt idx="151">
                  <c:v>1.72818</c:v>
                </c:pt>
                <c:pt idx="152">
                  <c:v>1.8380399999999999</c:v>
                </c:pt>
                <c:pt idx="153">
                  <c:v>1.7751700000000001</c:v>
                </c:pt>
                <c:pt idx="154">
                  <c:v>1.7230099999999999</c:v>
                </c:pt>
                <c:pt idx="155">
                  <c:v>1.6701899999999998</c:v>
                </c:pt>
                <c:pt idx="156">
                  <c:v>1.6592799999999999</c:v>
                </c:pt>
                <c:pt idx="157">
                  <c:v>1.5554000000000001</c:v>
                </c:pt>
                <c:pt idx="158">
                  <c:v>1.44265</c:v>
                </c:pt>
                <c:pt idx="159">
                  <c:v>1.4332400000000001</c:v>
                </c:pt>
                <c:pt idx="160">
                  <c:v>1.4496100000000001</c:v>
                </c:pt>
                <c:pt idx="161">
                  <c:v>1.44232</c:v>
                </c:pt>
                <c:pt idx="162">
                  <c:v>1.50444</c:v>
                </c:pt>
                <c:pt idx="163">
                  <c:v>1.4950399999999999</c:v>
                </c:pt>
                <c:pt idx="164">
                  <c:v>1.42964</c:v>
                </c:pt>
                <c:pt idx="165">
                  <c:v>1.4936799999999999</c:v>
                </c:pt>
                <c:pt idx="166">
                  <c:v>1.54966</c:v>
                </c:pt>
                <c:pt idx="167">
                  <c:v>1.4743200000000001</c:v>
                </c:pt>
                <c:pt idx="168">
                  <c:v>1.4327799999999999</c:v>
                </c:pt>
                <c:pt idx="169">
                  <c:v>1.54291</c:v>
                </c:pt>
                <c:pt idx="170">
                  <c:v>1.6731400000000001</c:v>
                </c:pt>
                <c:pt idx="171">
                  <c:v>1.7391399999999999</c:v>
                </c:pt>
                <c:pt idx="172">
                  <c:v>1.7131699999999999</c:v>
                </c:pt>
                <c:pt idx="173">
                  <c:v>1.7697400000000001</c:v>
                </c:pt>
                <c:pt idx="174">
                  <c:v>1.70662</c:v>
                </c:pt>
                <c:pt idx="175">
                  <c:v>1.7150799999999999</c:v>
                </c:pt>
                <c:pt idx="176">
                  <c:v>1.64269</c:v>
                </c:pt>
                <c:pt idx="177">
                  <c:v>1.55399</c:v>
                </c:pt>
                <c:pt idx="178">
                  <c:v>1.49987</c:v>
                </c:pt>
                <c:pt idx="179">
                  <c:v>1.41187</c:v>
                </c:pt>
                <c:pt idx="180">
                  <c:v>1.46193</c:v>
                </c:pt>
                <c:pt idx="181">
                  <c:v>1.43763</c:v>
                </c:pt>
                <c:pt idx="182">
                  <c:v>1.3996599999999999</c:v>
                </c:pt>
                <c:pt idx="183">
                  <c:v>1.3452899999999999</c:v>
                </c:pt>
                <c:pt idx="184">
                  <c:v>1.3567100000000001</c:v>
                </c:pt>
                <c:pt idx="185">
                  <c:v>1.30931</c:v>
                </c:pt>
                <c:pt idx="186">
                  <c:v>1.35568</c:v>
                </c:pt>
                <c:pt idx="187">
                  <c:v>1.38453</c:v>
                </c:pt>
                <c:pt idx="188">
                  <c:v>1.33511</c:v>
                </c:pt>
                <c:pt idx="189">
                  <c:v>1.38381</c:v>
                </c:pt>
                <c:pt idx="190">
                  <c:v>1.38846</c:v>
                </c:pt>
                <c:pt idx="191">
                  <c:v>1.60555</c:v>
                </c:pt>
                <c:pt idx="192">
                  <c:v>1.66127</c:v>
                </c:pt>
                <c:pt idx="193">
                  <c:v>1.5510999999999999</c:v>
                </c:pt>
                <c:pt idx="194">
                  <c:v>1.59819</c:v>
                </c:pt>
                <c:pt idx="195">
                  <c:v>1.64375</c:v>
                </c:pt>
                <c:pt idx="196">
                  <c:v>1.59876</c:v>
                </c:pt>
                <c:pt idx="197">
                  <c:v>1.6408</c:v>
                </c:pt>
                <c:pt idx="198">
                  <c:v>1.7366299999999999</c:v>
                </c:pt>
                <c:pt idx="199">
                  <c:v>1.69679</c:v>
                </c:pt>
                <c:pt idx="200">
                  <c:v>1.7521499999999999</c:v>
                </c:pt>
                <c:pt idx="201">
                  <c:v>1.6691500000000001</c:v>
                </c:pt>
                <c:pt idx="202">
                  <c:v>1.74515</c:v>
                </c:pt>
                <c:pt idx="203">
                  <c:v>1.7928500000000001</c:v>
                </c:pt>
                <c:pt idx="204">
                  <c:v>1.7885800000000001</c:v>
                </c:pt>
                <c:pt idx="205">
                  <c:v>1.5860799999999999</c:v>
                </c:pt>
                <c:pt idx="206">
                  <c:v>1.5379100000000001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Inflación!$AW$18</c:f>
              <c:strCache>
                <c:ptCount val="1"/>
                <c:pt idx="0">
                  <c:v>Inflación Básica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Inflación!$AW$22:$AW$299</c:f>
              <c:numCache>
                <c:formatCode>m/d/yyyy</c:formatCode>
                <c:ptCount val="27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Inflación!$AX$22:$AX$299</c:f>
              <c:numCache>
                <c:formatCode>General</c:formatCode>
                <c:ptCount val="278"/>
                <c:pt idx="0">
                  <c:v>2.2000000000000002</c:v>
                </c:pt>
                <c:pt idx="1">
                  <c:v>2.4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2.5</c:v>
                </c:pt>
                <c:pt idx="6">
                  <c:v>2.6</c:v>
                </c:pt>
                <c:pt idx="7">
                  <c:v>2.6</c:v>
                </c:pt>
                <c:pt idx="8">
                  <c:v>2.5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2.7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2.6</c:v>
                </c:pt>
                <c:pt idx="21">
                  <c:v>2.8</c:v>
                </c:pt>
                <c:pt idx="22">
                  <c:v>2.7</c:v>
                </c:pt>
                <c:pt idx="23">
                  <c:v>2.6</c:v>
                </c:pt>
                <c:pt idx="24">
                  <c:v>2.6</c:v>
                </c:pt>
                <c:pt idx="25">
                  <c:v>2.4</c:v>
                </c:pt>
                <c:pt idx="26">
                  <c:v>2.5</c:v>
                </c:pt>
                <c:pt idx="27">
                  <c:v>2.5</c:v>
                </c:pt>
                <c:pt idx="28">
                  <c:v>2.2999999999999998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</c:v>
                </c:pt>
                <c:pt idx="34">
                  <c:v>1.9</c:v>
                </c:pt>
                <c:pt idx="35">
                  <c:v>1.9</c:v>
                </c:pt>
                <c:pt idx="36">
                  <c:v>1.7</c:v>
                </c:pt>
                <c:pt idx="37">
                  <c:v>1.7</c:v>
                </c:pt>
                <c:pt idx="38">
                  <c:v>1.5</c:v>
                </c:pt>
                <c:pt idx="39">
                  <c:v>1.6</c:v>
                </c:pt>
                <c:pt idx="40">
                  <c:v>1.5</c:v>
                </c:pt>
                <c:pt idx="41">
                  <c:v>1.5</c:v>
                </c:pt>
                <c:pt idx="42">
                  <c:v>1.3</c:v>
                </c:pt>
                <c:pt idx="43">
                  <c:v>1.2</c:v>
                </c:pt>
                <c:pt idx="44">
                  <c:v>1.3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1.2</c:v>
                </c:pt>
                <c:pt idx="49">
                  <c:v>1.6</c:v>
                </c:pt>
                <c:pt idx="50">
                  <c:v>1.8</c:v>
                </c:pt>
                <c:pt idx="51">
                  <c:v>1.7</c:v>
                </c:pt>
                <c:pt idx="52">
                  <c:v>1.9</c:v>
                </c:pt>
                <c:pt idx="53">
                  <c:v>1.8</c:v>
                </c:pt>
                <c:pt idx="54">
                  <c:v>1.7</c:v>
                </c:pt>
                <c:pt idx="55">
                  <c:v>2</c:v>
                </c:pt>
                <c:pt idx="56">
                  <c:v>2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2.2999999999999998</c:v>
                </c:pt>
                <c:pt idx="60">
                  <c:v>2.4</c:v>
                </c:pt>
                <c:pt idx="61">
                  <c:v>2.2999999999999998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</c:v>
                </c:pt>
                <c:pt idx="65">
                  <c:v>2.1</c:v>
                </c:pt>
                <c:pt idx="66">
                  <c:v>2.1</c:v>
                </c:pt>
                <c:pt idx="67">
                  <c:v>2</c:v>
                </c:pt>
                <c:pt idx="68">
                  <c:v>2.1</c:v>
                </c:pt>
                <c:pt idx="69">
                  <c:v>2.1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2.2999999999999998</c:v>
                </c:pt>
                <c:pt idx="75">
                  <c:v>2.4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2.7</c:v>
                </c:pt>
                <c:pt idx="81">
                  <c:v>2.6</c:v>
                </c:pt>
                <c:pt idx="82">
                  <c:v>2.6</c:v>
                </c:pt>
                <c:pt idx="83">
                  <c:v>2.7</c:v>
                </c:pt>
                <c:pt idx="84">
                  <c:v>2.7</c:v>
                </c:pt>
                <c:pt idx="85">
                  <c:v>2.5</c:v>
                </c:pt>
                <c:pt idx="86">
                  <c:v>2.2999999999999998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2.1</c:v>
                </c:pt>
                <c:pt idx="91">
                  <c:v>2.1</c:v>
                </c:pt>
                <c:pt idx="92">
                  <c:v>2.2000000000000002</c:v>
                </c:pt>
                <c:pt idx="93">
                  <c:v>2.2999999999999998</c:v>
                </c:pt>
                <c:pt idx="94">
                  <c:v>2.4</c:v>
                </c:pt>
                <c:pt idx="95">
                  <c:v>2.5</c:v>
                </c:pt>
                <c:pt idx="96">
                  <c:v>2.2999999999999998</c:v>
                </c:pt>
                <c:pt idx="97">
                  <c:v>2.4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2.4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2.2000000000000002</c:v>
                </c:pt>
                <c:pt idx="105">
                  <c:v>2</c:v>
                </c:pt>
                <c:pt idx="106">
                  <c:v>1.8</c:v>
                </c:pt>
                <c:pt idx="107">
                  <c:v>1.7</c:v>
                </c:pt>
                <c:pt idx="108">
                  <c:v>1.8</c:v>
                </c:pt>
                <c:pt idx="109">
                  <c:v>1.8</c:v>
                </c:pt>
                <c:pt idx="110">
                  <c:v>1.9</c:v>
                </c:pt>
                <c:pt idx="111">
                  <c:v>1.8</c:v>
                </c:pt>
                <c:pt idx="112">
                  <c:v>1.7</c:v>
                </c:pt>
                <c:pt idx="113">
                  <c:v>1.5</c:v>
                </c:pt>
                <c:pt idx="114">
                  <c:v>1.4</c:v>
                </c:pt>
                <c:pt idx="115">
                  <c:v>1.5</c:v>
                </c:pt>
                <c:pt idx="116">
                  <c:v>1.7</c:v>
                </c:pt>
                <c:pt idx="117">
                  <c:v>1.7</c:v>
                </c:pt>
                <c:pt idx="118">
                  <c:v>1.8</c:v>
                </c:pt>
                <c:pt idx="119">
                  <c:v>1.6</c:v>
                </c:pt>
                <c:pt idx="120">
                  <c:v>1.3</c:v>
                </c:pt>
                <c:pt idx="121">
                  <c:v>1.1000000000000001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0.8</c:v>
                </c:pt>
                <c:pt idx="128">
                  <c:v>0.6</c:v>
                </c:pt>
                <c:pt idx="129">
                  <c:v>0.8</c:v>
                </c:pt>
                <c:pt idx="130">
                  <c:v>0.8</c:v>
                </c:pt>
                <c:pt idx="131">
                  <c:v>1</c:v>
                </c:pt>
                <c:pt idx="132">
                  <c:v>1.1000000000000001</c:v>
                </c:pt>
                <c:pt idx="133">
                  <c:v>1.2</c:v>
                </c:pt>
                <c:pt idx="134">
                  <c:v>1.3</c:v>
                </c:pt>
                <c:pt idx="135">
                  <c:v>1.5</c:v>
                </c:pt>
                <c:pt idx="136">
                  <c:v>1.6</c:v>
                </c:pt>
                <c:pt idx="137">
                  <c:v>1.8</c:v>
                </c:pt>
                <c:pt idx="138">
                  <c:v>2</c:v>
                </c:pt>
                <c:pt idx="139">
                  <c:v>2</c:v>
                </c:pt>
                <c:pt idx="140">
                  <c:v>2.1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2.2999999999999998</c:v>
                </c:pt>
                <c:pt idx="144">
                  <c:v>2.2000000000000002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2.2999999999999998</c:v>
                </c:pt>
                <c:pt idx="148">
                  <c:v>2.2000000000000002</c:v>
                </c:pt>
                <c:pt idx="149">
                  <c:v>2.1</c:v>
                </c:pt>
                <c:pt idx="150">
                  <c:v>1.9</c:v>
                </c:pt>
                <c:pt idx="151">
                  <c:v>2</c:v>
                </c:pt>
                <c:pt idx="152">
                  <c:v>2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2</c:v>
                </c:pt>
                <c:pt idx="157">
                  <c:v>1.9</c:v>
                </c:pt>
                <c:pt idx="158">
                  <c:v>1.7</c:v>
                </c:pt>
                <c:pt idx="159">
                  <c:v>1.7</c:v>
                </c:pt>
                <c:pt idx="160">
                  <c:v>1.6</c:v>
                </c:pt>
                <c:pt idx="161">
                  <c:v>1.7</c:v>
                </c:pt>
                <c:pt idx="162">
                  <c:v>1.8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1.6</c:v>
                </c:pt>
                <c:pt idx="168">
                  <c:v>1.6</c:v>
                </c:pt>
                <c:pt idx="169">
                  <c:v>1.7</c:v>
                </c:pt>
                <c:pt idx="170">
                  <c:v>1.8</c:v>
                </c:pt>
                <c:pt idx="171">
                  <c:v>2</c:v>
                </c:pt>
                <c:pt idx="172">
                  <c:v>1.9</c:v>
                </c:pt>
                <c:pt idx="173">
                  <c:v>1.9</c:v>
                </c:pt>
                <c:pt idx="174">
                  <c:v>1.7</c:v>
                </c:pt>
                <c:pt idx="175">
                  <c:v>1.7</c:v>
                </c:pt>
                <c:pt idx="176">
                  <c:v>1.8</c:v>
                </c:pt>
                <c:pt idx="177">
                  <c:v>1.7</c:v>
                </c:pt>
                <c:pt idx="178">
                  <c:v>1.6</c:v>
                </c:pt>
                <c:pt idx="179">
                  <c:v>1.6</c:v>
                </c:pt>
                <c:pt idx="180">
                  <c:v>1.7</c:v>
                </c:pt>
                <c:pt idx="181">
                  <c:v>1.8</c:v>
                </c:pt>
                <c:pt idx="182">
                  <c:v>1.8</c:v>
                </c:pt>
                <c:pt idx="183">
                  <c:v>1.7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1.9</c:v>
                </c:pt>
                <c:pt idx="188">
                  <c:v>1.9</c:v>
                </c:pt>
                <c:pt idx="189">
                  <c:v>2</c:v>
                </c:pt>
                <c:pt idx="190">
                  <c:v>2.1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2.2000000000000002</c:v>
                </c:pt>
                <c:pt idx="194">
                  <c:v>2.1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2.2999999999999998</c:v>
                </c:pt>
                <c:pt idx="199">
                  <c:v>2.2000000000000002</c:v>
                </c:pt>
                <c:pt idx="200">
                  <c:v>2.1</c:v>
                </c:pt>
                <c:pt idx="201">
                  <c:v>2.1</c:v>
                </c:pt>
                <c:pt idx="202">
                  <c:v>2.2000000000000002</c:v>
                </c:pt>
                <c:pt idx="203">
                  <c:v>2.2999999999999998</c:v>
                </c:pt>
                <c:pt idx="204">
                  <c:v>2.2000000000000002</c:v>
                </c:pt>
                <c:pt idx="205">
                  <c:v>2</c:v>
                </c:pt>
                <c:pt idx="206">
                  <c:v>1.9</c:v>
                </c:pt>
                <c:pt idx="207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Inflación!$BB$19</c:f>
              <c:strCache>
                <c:ptCount val="1"/>
                <c:pt idx="0">
                  <c:v>Objetivo Fed</c:v>
                </c:pt>
              </c:strCache>
            </c:strRef>
          </c:tx>
          <c:spPr>
            <a:ln w="22225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Inflación!$AW$22:$AW$299</c:f>
              <c:numCache>
                <c:formatCode>m/d/yyyy</c:formatCode>
                <c:ptCount val="27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Inflación!$BB$22:$BB$226</c:f>
              <c:numCache>
                <c:formatCode>General</c:formatCode>
                <c:ptCount val="2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794816"/>
        <c:axId val="389796608"/>
      </c:lineChart>
      <c:dateAx>
        <c:axId val="389794816"/>
        <c:scaling>
          <c:orientation val="minMax"/>
          <c:min val="38718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sz="900"/>
            </a:pPr>
            <a:endParaRPr lang="en-US"/>
          </a:p>
        </c:txPr>
        <c:crossAx val="389796608"/>
        <c:crosses val="autoZero"/>
        <c:auto val="1"/>
        <c:lblOffset val="100"/>
        <c:baseTimeUnit val="months"/>
      </c:dateAx>
      <c:valAx>
        <c:axId val="389796608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7948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02405949256366E-2"/>
          <c:y val="5.1400554097404488E-2"/>
          <c:w val="0.85459251968503935"/>
          <c:h val="0.68054571303587075"/>
        </c:manualLayout>
      </c:layout>
      <c:areaChart>
        <c:grouping val="standard"/>
        <c:varyColors val="0"/>
        <c:ser>
          <c:idx val="0"/>
          <c:order val="0"/>
          <c:tx>
            <c:strRef>
              <c:f>Inflación!$M$17</c:f>
              <c:strCache>
                <c:ptCount val="1"/>
                <c:pt idx="0">
                  <c:v>Gasolina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19050">
              <a:noFill/>
            </a:ln>
          </c:spPr>
          <c:cat>
            <c:numRef>
              <c:f>Inflación!$M$21:$M$204</c:f>
              <c:numCache>
                <c:formatCode>m/d/yyyy</c:formatCode>
                <c:ptCount val="184"/>
                <c:pt idx="0">
                  <c:v>36585</c:v>
                </c:pt>
                <c:pt idx="1">
                  <c:v>36616</c:v>
                </c:pt>
                <c:pt idx="2">
                  <c:v>36644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36798</c:v>
                </c:pt>
                <c:pt idx="8">
                  <c:v>36830</c:v>
                </c:pt>
                <c:pt idx="9">
                  <c:v>36860</c:v>
                </c:pt>
                <c:pt idx="10">
                  <c:v>36889</c:v>
                </c:pt>
                <c:pt idx="11">
                  <c:v>36922</c:v>
                </c:pt>
                <c:pt idx="12">
                  <c:v>36950</c:v>
                </c:pt>
                <c:pt idx="13">
                  <c:v>36980</c:v>
                </c:pt>
                <c:pt idx="14">
                  <c:v>37011</c:v>
                </c:pt>
                <c:pt idx="15">
                  <c:v>37042</c:v>
                </c:pt>
                <c:pt idx="16">
                  <c:v>37071</c:v>
                </c:pt>
                <c:pt idx="17">
                  <c:v>37103</c:v>
                </c:pt>
                <c:pt idx="18">
                  <c:v>37134</c:v>
                </c:pt>
                <c:pt idx="19">
                  <c:v>37162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37344</c:v>
                </c:pt>
                <c:pt idx="26">
                  <c:v>37376</c:v>
                </c:pt>
                <c:pt idx="27">
                  <c:v>37407</c:v>
                </c:pt>
                <c:pt idx="28">
                  <c:v>37435</c:v>
                </c:pt>
                <c:pt idx="29">
                  <c:v>37468</c:v>
                </c:pt>
                <c:pt idx="30">
                  <c:v>37498</c:v>
                </c:pt>
                <c:pt idx="31">
                  <c:v>37529</c:v>
                </c:pt>
                <c:pt idx="32">
                  <c:v>37560</c:v>
                </c:pt>
                <c:pt idx="33">
                  <c:v>37589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37771</c:v>
                </c:pt>
                <c:pt idx="40">
                  <c:v>37802</c:v>
                </c:pt>
                <c:pt idx="41">
                  <c:v>37833</c:v>
                </c:pt>
                <c:pt idx="42">
                  <c:v>37862</c:v>
                </c:pt>
                <c:pt idx="43">
                  <c:v>37894</c:v>
                </c:pt>
                <c:pt idx="44">
                  <c:v>37925</c:v>
                </c:pt>
                <c:pt idx="45">
                  <c:v>37953</c:v>
                </c:pt>
                <c:pt idx="46">
                  <c:v>37986</c:v>
                </c:pt>
                <c:pt idx="47">
                  <c:v>38016</c:v>
                </c:pt>
                <c:pt idx="48">
                  <c:v>38044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38198</c:v>
                </c:pt>
                <c:pt idx="54">
                  <c:v>38230</c:v>
                </c:pt>
                <c:pt idx="55">
                  <c:v>38260</c:v>
                </c:pt>
                <c:pt idx="56">
                  <c:v>38289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38471</c:v>
                </c:pt>
                <c:pt idx="63">
                  <c:v>38503</c:v>
                </c:pt>
                <c:pt idx="64">
                  <c:v>38533</c:v>
                </c:pt>
                <c:pt idx="65">
                  <c:v>38562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38716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38835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38989</c:v>
                </c:pt>
                <c:pt idx="80">
                  <c:v>39021</c:v>
                </c:pt>
                <c:pt idx="81">
                  <c:v>39051</c:v>
                </c:pt>
                <c:pt idx="82">
                  <c:v>39080</c:v>
                </c:pt>
                <c:pt idx="83">
                  <c:v>39113</c:v>
                </c:pt>
                <c:pt idx="84">
                  <c:v>39141</c:v>
                </c:pt>
                <c:pt idx="85">
                  <c:v>39171</c:v>
                </c:pt>
                <c:pt idx="86">
                  <c:v>39202</c:v>
                </c:pt>
                <c:pt idx="87">
                  <c:v>39233</c:v>
                </c:pt>
                <c:pt idx="88">
                  <c:v>39262</c:v>
                </c:pt>
                <c:pt idx="89">
                  <c:v>39294</c:v>
                </c:pt>
                <c:pt idx="90">
                  <c:v>39325</c:v>
                </c:pt>
                <c:pt idx="91">
                  <c:v>39353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39598</c:v>
                </c:pt>
                <c:pt idx="100">
                  <c:v>39629</c:v>
                </c:pt>
                <c:pt idx="101">
                  <c:v>39660</c:v>
                </c:pt>
                <c:pt idx="102">
                  <c:v>39689</c:v>
                </c:pt>
                <c:pt idx="103">
                  <c:v>39721</c:v>
                </c:pt>
                <c:pt idx="104">
                  <c:v>39752</c:v>
                </c:pt>
                <c:pt idx="105">
                  <c:v>39780</c:v>
                </c:pt>
                <c:pt idx="106">
                  <c:v>39813</c:v>
                </c:pt>
                <c:pt idx="107">
                  <c:v>39843</c:v>
                </c:pt>
                <c:pt idx="108">
                  <c:v>39871</c:v>
                </c:pt>
                <c:pt idx="109">
                  <c:v>39903</c:v>
                </c:pt>
                <c:pt idx="110">
                  <c:v>39933</c:v>
                </c:pt>
                <c:pt idx="111">
                  <c:v>39962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40116</c:v>
                </c:pt>
                <c:pt idx="117">
                  <c:v>40147</c:v>
                </c:pt>
                <c:pt idx="118">
                  <c:v>40178</c:v>
                </c:pt>
                <c:pt idx="119">
                  <c:v>40207</c:v>
                </c:pt>
                <c:pt idx="120">
                  <c:v>40235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40389</c:v>
                </c:pt>
                <c:pt idx="126">
                  <c:v>40421</c:v>
                </c:pt>
                <c:pt idx="127">
                  <c:v>40451</c:v>
                </c:pt>
                <c:pt idx="128">
                  <c:v>40480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40662</c:v>
                </c:pt>
                <c:pt idx="135">
                  <c:v>40694</c:v>
                </c:pt>
                <c:pt idx="136">
                  <c:v>40724</c:v>
                </c:pt>
                <c:pt idx="137">
                  <c:v>40753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40907</c:v>
                </c:pt>
                <c:pt idx="143">
                  <c:v>40939</c:v>
                </c:pt>
                <c:pt idx="144">
                  <c:v>40968</c:v>
                </c:pt>
                <c:pt idx="145">
                  <c:v>40998</c:v>
                </c:pt>
                <c:pt idx="146">
                  <c:v>41029</c:v>
                </c:pt>
                <c:pt idx="147">
                  <c:v>41060</c:v>
                </c:pt>
                <c:pt idx="148">
                  <c:v>41089</c:v>
                </c:pt>
                <c:pt idx="149">
                  <c:v>41121</c:v>
                </c:pt>
                <c:pt idx="150">
                  <c:v>41152</c:v>
                </c:pt>
                <c:pt idx="151">
                  <c:v>41180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41362</c:v>
                </c:pt>
                <c:pt idx="158">
                  <c:v>41394</c:v>
                </c:pt>
                <c:pt idx="159">
                  <c:v>41425</c:v>
                </c:pt>
                <c:pt idx="160">
                  <c:v>41453</c:v>
                </c:pt>
                <c:pt idx="161">
                  <c:v>41486</c:v>
                </c:pt>
                <c:pt idx="162">
                  <c:v>41516</c:v>
                </c:pt>
                <c:pt idx="163">
                  <c:v>41547</c:v>
                </c:pt>
                <c:pt idx="164">
                  <c:v>41578</c:v>
                </c:pt>
                <c:pt idx="165">
                  <c:v>41607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41789</c:v>
                </c:pt>
                <c:pt idx="172">
                  <c:v>41820</c:v>
                </c:pt>
                <c:pt idx="173">
                  <c:v>41851</c:v>
                </c:pt>
                <c:pt idx="174">
                  <c:v>41880</c:v>
                </c:pt>
                <c:pt idx="175">
                  <c:v>41912</c:v>
                </c:pt>
                <c:pt idx="176">
                  <c:v>41943</c:v>
                </c:pt>
                <c:pt idx="177">
                  <c:v>41971</c:v>
                </c:pt>
                <c:pt idx="178">
                  <c:v>42004</c:v>
                </c:pt>
                <c:pt idx="179">
                  <c:v>42034</c:v>
                </c:pt>
                <c:pt idx="180">
                  <c:v>42062</c:v>
                </c:pt>
                <c:pt idx="181">
                  <c:v>42094</c:v>
                </c:pt>
                <c:pt idx="182">
                  <c:v>42124</c:v>
                </c:pt>
                <c:pt idx="183">
                  <c:v>42153</c:v>
                </c:pt>
              </c:numCache>
            </c:numRef>
          </c:cat>
          <c:val>
            <c:numRef>
              <c:f>Inflación!$N$21:$N$204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2.98</c:v>
                </c:pt>
                <c:pt idx="68">
                  <c:v>2.7199999999999998</c:v>
                </c:pt>
                <c:pt idx="69">
                  <c:v>2.34</c:v>
                </c:pt>
                <c:pt idx="70">
                  <c:v>2.39</c:v>
                </c:pt>
                <c:pt idx="71">
                  <c:v>2.5</c:v>
                </c:pt>
                <c:pt idx="72">
                  <c:v>2.42</c:v>
                </c:pt>
                <c:pt idx="73">
                  <c:v>2.71</c:v>
                </c:pt>
                <c:pt idx="74">
                  <c:v>3.05</c:v>
                </c:pt>
                <c:pt idx="75">
                  <c:v>2.99</c:v>
                </c:pt>
                <c:pt idx="76">
                  <c:v>3.01</c:v>
                </c:pt>
                <c:pt idx="77">
                  <c:v>3.14</c:v>
                </c:pt>
                <c:pt idx="78">
                  <c:v>2.99</c:v>
                </c:pt>
                <c:pt idx="79">
                  <c:v>2.5300000000000002</c:v>
                </c:pt>
                <c:pt idx="80">
                  <c:v>2.4</c:v>
                </c:pt>
                <c:pt idx="81">
                  <c:v>2.4500000000000002</c:v>
                </c:pt>
                <c:pt idx="82">
                  <c:v>2.52</c:v>
                </c:pt>
                <c:pt idx="83">
                  <c:v>2.34</c:v>
                </c:pt>
                <c:pt idx="84">
                  <c:v>2.57</c:v>
                </c:pt>
                <c:pt idx="85">
                  <c:v>2.82</c:v>
                </c:pt>
                <c:pt idx="86">
                  <c:v>3.08</c:v>
                </c:pt>
                <c:pt idx="87">
                  <c:v>3.24</c:v>
                </c:pt>
                <c:pt idx="88">
                  <c:v>3.07</c:v>
                </c:pt>
                <c:pt idx="89">
                  <c:v>3</c:v>
                </c:pt>
                <c:pt idx="90">
                  <c:v>2.93</c:v>
                </c:pt>
                <c:pt idx="91">
                  <c:v>2.98</c:v>
                </c:pt>
                <c:pt idx="92">
                  <c:v>3.14</c:v>
                </c:pt>
                <c:pt idx="93">
                  <c:v>3.3</c:v>
                </c:pt>
                <c:pt idx="94">
                  <c:v>3.26</c:v>
                </c:pt>
                <c:pt idx="95">
                  <c:v>3.21</c:v>
                </c:pt>
                <c:pt idx="96">
                  <c:v>3.42</c:v>
                </c:pt>
                <c:pt idx="97">
                  <c:v>3.61</c:v>
                </c:pt>
                <c:pt idx="98">
                  <c:v>3.93</c:v>
                </c:pt>
                <c:pt idx="99">
                  <c:v>4.34</c:v>
                </c:pt>
                <c:pt idx="100">
                  <c:v>4.43</c:v>
                </c:pt>
                <c:pt idx="101">
                  <c:v>4.2</c:v>
                </c:pt>
                <c:pt idx="102">
                  <c:v>3.94</c:v>
                </c:pt>
                <c:pt idx="103">
                  <c:v>3.82</c:v>
                </c:pt>
                <c:pt idx="104">
                  <c:v>2.74</c:v>
                </c:pt>
                <c:pt idx="105">
                  <c:v>2.14</c:v>
                </c:pt>
                <c:pt idx="106">
                  <c:v>1.88</c:v>
                </c:pt>
                <c:pt idx="107">
                  <c:v>2.06</c:v>
                </c:pt>
                <c:pt idx="108">
                  <c:v>2.0499999999999998</c:v>
                </c:pt>
                <c:pt idx="109">
                  <c:v>2.1800000000000002</c:v>
                </c:pt>
                <c:pt idx="110">
                  <c:v>2.19</c:v>
                </c:pt>
                <c:pt idx="111">
                  <c:v>2.56</c:v>
                </c:pt>
                <c:pt idx="112">
                  <c:v>2.74</c:v>
                </c:pt>
                <c:pt idx="113">
                  <c:v>2.64</c:v>
                </c:pt>
                <c:pt idx="114">
                  <c:v>2.73</c:v>
                </c:pt>
                <c:pt idx="115">
                  <c:v>2.6</c:v>
                </c:pt>
                <c:pt idx="116">
                  <c:v>2.84</c:v>
                </c:pt>
                <c:pt idx="117">
                  <c:v>2.7800000000000002</c:v>
                </c:pt>
                <c:pt idx="118">
                  <c:v>2.8</c:v>
                </c:pt>
                <c:pt idx="119">
                  <c:v>2.83</c:v>
                </c:pt>
                <c:pt idx="120">
                  <c:v>2.85</c:v>
                </c:pt>
                <c:pt idx="121">
                  <c:v>2.96</c:v>
                </c:pt>
                <c:pt idx="122">
                  <c:v>3.05</c:v>
                </c:pt>
                <c:pt idx="123">
                  <c:v>2.9</c:v>
                </c:pt>
                <c:pt idx="124">
                  <c:v>2.92</c:v>
                </c:pt>
                <c:pt idx="125">
                  <c:v>2.9</c:v>
                </c:pt>
                <c:pt idx="126">
                  <c:v>2.86</c:v>
                </c:pt>
                <c:pt idx="127">
                  <c:v>2.87</c:v>
                </c:pt>
                <c:pt idx="128">
                  <c:v>2.99</c:v>
                </c:pt>
                <c:pt idx="129">
                  <c:v>3.06</c:v>
                </c:pt>
                <c:pt idx="130">
                  <c:v>3.26</c:v>
                </c:pt>
                <c:pt idx="131">
                  <c:v>3.31</c:v>
                </c:pt>
                <c:pt idx="132">
                  <c:v>3.55</c:v>
                </c:pt>
                <c:pt idx="133">
                  <c:v>3.81</c:v>
                </c:pt>
                <c:pt idx="134">
                  <c:v>4.09</c:v>
                </c:pt>
                <c:pt idx="135">
                  <c:v>3.94</c:v>
                </c:pt>
                <c:pt idx="136">
                  <c:v>3.74</c:v>
                </c:pt>
                <c:pt idx="137">
                  <c:v>3.87</c:v>
                </c:pt>
                <c:pt idx="138">
                  <c:v>3.79</c:v>
                </c:pt>
                <c:pt idx="139">
                  <c:v>3.64</c:v>
                </c:pt>
                <c:pt idx="140">
                  <c:v>3.65</c:v>
                </c:pt>
                <c:pt idx="141">
                  <c:v>3.56</c:v>
                </c:pt>
                <c:pt idx="142">
                  <c:v>3.52</c:v>
                </c:pt>
                <c:pt idx="143">
                  <c:v>3.65</c:v>
                </c:pt>
                <c:pt idx="144">
                  <c:v>3.92</c:v>
                </c:pt>
                <c:pt idx="145">
                  <c:v>4.09</c:v>
                </c:pt>
                <c:pt idx="146">
                  <c:v>3.99</c:v>
                </c:pt>
                <c:pt idx="147">
                  <c:v>3.81</c:v>
                </c:pt>
                <c:pt idx="148">
                  <c:v>3.5300000000000002</c:v>
                </c:pt>
                <c:pt idx="149">
                  <c:v>3.69</c:v>
                </c:pt>
                <c:pt idx="150">
                  <c:v>4</c:v>
                </c:pt>
                <c:pt idx="151">
                  <c:v>3.9699999999999998</c:v>
                </c:pt>
                <c:pt idx="152">
                  <c:v>3.77</c:v>
                </c:pt>
                <c:pt idx="153">
                  <c:v>3.67</c:v>
                </c:pt>
                <c:pt idx="154">
                  <c:v>3.56</c:v>
                </c:pt>
                <c:pt idx="155">
                  <c:v>3.69</c:v>
                </c:pt>
                <c:pt idx="156">
                  <c:v>3.98</c:v>
                </c:pt>
                <c:pt idx="157">
                  <c:v>3.85</c:v>
                </c:pt>
                <c:pt idx="158">
                  <c:v>3.74</c:v>
                </c:pt>
                <c:pt idx="159">
                  <c:v>3.8</c:v>
                </c:pt>
                <c:pt idx="160">
                  <c:v>3.71</c:v>
                </c:pt>
                <c:pt idx="161">
                  <c:v>3.82</c:v>
                </c:pt>
                <c:pt idx="162">
                  <c:v>3.8</c:v>
                </c:pt>
                <c:pt idx="163">
                  <c:v>3.66</c:v>
                </c:pt>
                <c:pt idx="164">
                  <c:v>3.55</c:v>
                </c:pt>
                <c:pt idx="165">
                  <c:v>3.55</c:v>
                </c:pt>
                <c:pt idx="166">
                  <c:v>3.59</c:v>
                </c:pt>
                <c:pt idx="167">
                  <c:v>3.57</c:v>
                </c:pt>
                <c:pt idx="168">
                  <c:v>3.7199999999999998</c:v>
                </c:pt>
                <c:pt idx="169">
                  <c:v>3.79</c:v>
                </c:pt>
                <c:pt idx="170">
                  <c:v>3.89</c:v>
                </c:pt>
                <c:pt idx="171">
                  <c:v>3.87</c:v>
                </c:pt>
                <c:pt idx="172">
                  <c:v>3.86</c:v>
                </c:pt>
                <c:pt idx="173">
                  <c:v>3.74</c:v>
                </c:pt>
                <c:pt idx="174">
                  <c:v>3.67</c:v>
                </c:pt>
                <c:pt idx="175">
                  <c:v>3.57</c:v>
                </c:pt>
                <c:pt idx="176">
                  <c:v>3.3</c:v>
                </c:pt>
                <c:pt idx="177">
                  <c:v>3.13</c:v>
                </c:pt>
                <c:pt idx="178">
                  <c:v>2.62</c:v>
                </c:pt>
                <c:pt idx="179">
                  <c:v>2.39</c:v>
                </c:pt>
                <c:pt idx="180">
                  <c:v>2.67</c:v>
                </c:pt>
                <c:pt idx="181">
                  <c:v>2.67</c:v>
                </c:pt>
                <c:pt idx="182">
                  <c:v>2.8</c:v>
                </c:pt>
                <c:pt idx="183">
                  <c:v>2.92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92736"/>
        <c:axId val="389898624"/>
      </c:areaChart>
      <c:lineChart>
        <c:grouping val="standard"/>
        <c:varyColors val="0"/>
        <c:ser>
          <c:idx val="1"/>
          <c:order val="1"/>
          <c:tx>
            <c:strRef>
              <c:f>Inflación!$C$17</c:f>
              <c:strCache>
                <c:ptCount val="1"/>
                <c:pt idx="0">
                  <c:v>Inflación eje der.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Inflación!$C$21:$C$206</c:f>
              <c:numCache>
                <c:formatCode>General</c:formatCode>
                <c:ptCount val="186"/>
                <c:pt idx="0">
                  <c:v>3.2</c:v>
                </c:pt>
                <c:pt idx="1">
                  <c:v>3.8</c:v>
                </c:pt>
                <c:pt idx="2">
                  <c:v>3.1</c:v>
                </c:pt>
                <c:pt idx="3">
                  <c:v>3.2</c:v>
                </c:pt>
                <c:pt idx="4">
                  <c:v>3.7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3.7</c:v>
                </c:pt>
                <c:pt idx="12">
                  <c:v>3.5</c:v>
                </c:pt>
                <c:pt idx="13">
                  <c:v>2.9</c:v>
                </c:pt>
                <c:pt idx="14">
                  <c:v>3.3</c:v>
                </c:pt>
                <c:pt idx="15">
                  <c:v>3.6</c:v>
                </c:pt>
                <c:pt idx="16">
                  <c:v>3.2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2.1</c:v>
                </c:pt>
                <c:pt idx="21">
                  <c:v>1.9</c:v>
                </c:pt>
                <c:pt idx="22">
                  <c:v>1.6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1.2</c:v>
                </c:pt>
                <c:pt idx="28">
                  <c:v>1.1000000000000001</c:v>
                </c:pt>
                <c:pt idx="29">
                  <c:v>1.5</c:v>
                </c:pt>
                <c:pt idx="30">
                  <c:v>1.8</c:v>
                </c:pt>
                <c:pt idx="31">
                  <c:v>1.5</c:v>
                </c:pt>
                <c:pt idx="32">
                  <c:v>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2.6</c:v>
                </c:pt>
                <c:pt idx="36">
                  <c:v>3</c:v>
                </c:pt>
                <c:pt idx="37">
                  <c:v>3</c:v>
                </c:pt>
                <c:pt idx="38">
                  <c:v>2.2000000000000002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</c:v>
                </c:pt>
                <c:pt idx="45">
                  <c:v>1.8</c:v>
                </c:pt>
                <c:pt idx="46">
                  <c:v>1.9</c:v>
                </c:pt>
                <c:pt idx="47">
                  <c:v>1.9</c:v>
                </c:pt>
                <c:pt idx="48">
                  <c:v>1.7</c:v>
                </c:pt>
                <c:pt idx="49">
                  <c:v>1.7</c:v>
                </c:pt>
                <c:pt idx="50">
                  <c:v>2.2999999999999998</c:v>
                </c:pt>
                <c:pt idx="51">
                  <c:v>3.1</c:v>
                </c:pt>
                <c:pt idx="52">
                  <c:v>3.3</c:v>
                </c:pt>
                <c:pt idx="53">
                  <c:v>3</c:v>
                </c:pt>
                <c:pt idx="54">
                  <c:v>2.7</c:v>
                </c:pt>
                <c:pt idx="55">
                  <c:v>2.5</c:v>
                </c:pt>
                <c:pt idx="56">
                  <c:v>3.2</c:v>
                </c:pt>
                <c:pt idx="57">
                  <c:v>3.5</c:v>
                </c:pt>
                <c:pt idx="58">
                  <c:v>3.3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3.5</c:v>
                </c:pt>
                <c:pt idx="63">
                  <c:v>2.8</c:v>
                </c:pt>
                <c:pt idx="64">
                  <c:v>2.5</c:v>
                </c:pt>
                <c:pt idx="65">
                  <c:v>3.2</c:v>
                </c:pt>
                <c:pt idx="66">
                  <c:v>3.6</c:v>
                </c:pt>
                <c:pt idx="67">
                  <c:v>4.7</c:v>
                </c:pt>
                <c:pt idx="68">
                  <c:v>4.3</c:v>
                </c:pt>
                <c:pt idx="69">
                  <c:v>3.5</c:v>
                </c:pt>
                <c:pt idx="70">
                  <c:v>3.4</c:v>
                </c:pt>
                <c:pt idx="71">
                  <c:v>4</c:v>
                </c:pt>
                <c:pt idx="72">
                  <c:v>3.6</c:v>
                </c:pt>
                <c:pt idx="73">
                  <c:v>3.4</c:v>
                </c:pt>
                <c:pt idx="74">
                  <c:v>3.5</c:v>
                </c:pt>
                <c:pt idx="75">
                  <c:v>4.2</c:v>
                </c:pt>
                <c:pt idx="76">
                  <c:v>4.3</c:v>
                </c:pt>
                <c:pt idx="77">
                  <c:v>4.0999999999999996</c:v>
                </c:pt>
                <c:pt idx="78">
                  <c:v>3.8</c:v>
                </c:pt>
                <c:pt idx="79">
                  <c:v>2.1</c:v>
                </c:pt>
                <c:pt idx="80">
                  <c:v>1.3</c:v>
                </c:pt>
                <c:pt idx="81">
                  <c:v>2</c:v>
                </c:pt>
                <c:pt idx="82">
                  <c:v>2.5</c:v>
                </c:pt>
                <c:pt idx="83">
                  <c:v>2.1</c:v>
                </c:pt>
                <c:pt idx="84">
                  <c:v>2.4</c:v>
                </c:pt>
                <c:pt idx="85">
                  <c:v>2.8</c:v>
                </c:pt>
                <c:pt idx="86">
                  <c:v>2.6</c:v>
                </c:pt>
                <c:pt idx="87">
                  <c:v>2.7</c:v>
                </c:pt>
                <c:pt idx="88">
                  <c:v>2.7</c:v>
                </c:pt>
                <c:pt idx="89">
                  <c:v>2.4</c:v>
                </c:pt>
                <c:pt idx="90">
                  <c:v>2</c:v>
                </c:pt>
                <c:pt idx="91">
                  <c:v>2.8</c:v>
                </c:pt>
                <c:pt idx="92">
                  <c:v>3.5</c:v>
                </c:pt>
                <c:pt idx="93">
                  <c:v>4.3</c:v>
                </c:pt>
                <c:pt idx="94">
                  <c:v>4.0999999999999996</c:v>
                </c:pt>
                <c:pt idx="95">
                  <c:v>4.3</c:v>
                </c:pt>
                <c:pt idx="96">
                  <c:v>4</c:v>
                </c:pt>
                <c:pt idx="97">
                  <c:v>4</c:v>
                </c:pt>
                <c:pt idx="98">
                  <c:v>3.9</c:v>
                </c:pt>
                <c:pt idx="99">
                  <c:v>4.2</c:v>
                </c:pt>
                <c:pt idx="100">
                  <c:v>5</c:v>
                </c:pt>
                <c:pt idx="101">
                  <c:v>5.6</c:v>
                </c:pt>
                <c:pt idx="102">
                  <c:v>5.4</c:v>
                </c:pt>
                <c:pt idx="103">
                  <c:v>4.9000000000000004</c:v>
                </c:pt>
                <c:pt idx="104">
                  <c:v>3.7</c:v>
                </c:pt>
                <c:pt idx="105">
                  <c:v>1.1000000000000001</c:v>
                </c:pt>
                <c:pt idx="106">
                  <c:v>0.1</c:v>
                </c:pt>
                <c:pt idx="107">
                  <c:v>0</c:v>
                </c:pt>
                <c:pt idx="108">
                  <c:v>0.2</c:v>
                </c:pt>
                <c:pt idx="109">
                  <c:v>-0.4</c:v>
                </c:pt>
                <c:pt idx="110">
                  <c:v>-0.7</c:v>
                </c:pt>
                <c:pt idx="111">
                  <c:v>-1.3</c:v>
                </c:pt>
                <c:pt idx="112">
                  <c:v>-1.4</c:v>
                </c:pt>
                <c:pt idx="113">
                  <c:v>-2.1</c:v>
                </c:pt>
                <c:pt idx="114">
                  <c:v>-1.5</c:v>
                </c:pt>
                <c:pt idx="115">
                  <c:v>-1.3</c:v>
                </c:pt>
                <c:pt idx="116">
                  <c:v>-0.2</c:v>
                </c:pt>
                <c:pt idx="117">
                  <c:v>1.8</c:v>
                </c:pt>
                <c:pt idx="118">
                  <c:v>2.7</c:v>
                </c:pt>
                <c:pt idx="119">
                  <c:v>2.6</c:v>
                </c:pt>
                <c:pt idx="120">
                  <c:v>2.1</c:v>
                </c:pt>
                <c:pt idx="121">
                  <c:v>2.2999999999999998</c:v>
                </c:pt>
                <c:pt idx="122">
                  <c:v>2.2000000000000002</c:v>
                </c:pt>
                <c:pt idx="123">
                  <c:v>2</c:v>
                </c:pt>
                <c:pt idx="124">
                  <c:v>1.1000000000000001</c:v>
                </c:pt>
                <c:pt idx="125">
                  <c:v>1.2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1.2</c:v>
                </c:pt>
                <c:pt idx="129">
                  <c:v>1.1000000000000001</c:v>
                </c:pt>
                <c:pt idx="130">
                  <c:v>1.5</c:v>
                </c:pt>
                <c:pt idx="131">
                  <c:v>1.6</c:v>
                </c:pt>
                <c:pt idx="132">
                  <c:v>2.1</c:v>
                </c:pt>
                <c:pt idx="133">
                  <c:v>2.7</c:v>
                </c:pt>
                <c:pt idx="134">
                  <c:v>3.2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3.8</c:v>
                </c:pt>
                <c:pt idx="139">
                  <c:v>3.9</c:v>
                </c:pt>
                <c:pt idx="140">
                  <c:v>3.5</c:v>
                </c:pt>
                <c:pt idx="141">
                  <c:v>3.4</c:v>
                </c:pt>
                <c:pt idx="142">
                  <c:v>3</c:v>
                </c:pt>
                <c:pt idx="143">
                  <c:v>2.9</c:v>
                </c:pt>
                <c:pt idx="144">
                  <c:v>2.9</c:v>
                </c:pt>
                <c:pt idx="145">
                  <c:v>2.7</c:v>
                </c:pt>
                <c:pt idx="146">
                  <c:v>2.2999999999999998</c:v>
                </c:pt>
                <c:pt idx="147">
                  <c:v>1.7</c:v>
                </c:pt>
                <c:pt idx="148">
                  <c:v>1.7</c:v>
                </c:pt>
                <c:pt idx="149">
                  <c:v>1.4</c:v>
                </c:pt>
                <c:pt idx="150">
                  <c:v>1.7</c:v>
                </c:pt>
                <c:pt idx="151">
                  <c:v>2</c:v>
                </c:pt>
                <c:pt idx="152">
                  <c:v>2.2000000000000002</c:v>
                </c:pt>
                <c:pt idx="153">
                  <c:v>1.8</c:v>
                </c:pt>
                <c:pt idx="154">
                  <c:v>1.7</c:v>
                </c:pt>
                <c:pt idx="155">
                  <c:v>1.6</c:v>
                </c:pt>
                <c:pt idx="156">
                  <c:v>2</c:v>
                </c:pt>
                <c:pt idx="157">
                  <c:v>1.5</c:v>
                </c:pt>
                <c:pt idx="158">
                  <c:v>1.1000000000000001</c:v>
                </c:pt>
                <c:pt idx="159">
                  <c:v>1.4</c:v>
                </c:pt>
                <c:pt idx="160">
                  <c:v>1.8</c:v>
                </c:pt>
                <c:pt idx="161">
                  <c:v>2</c:v>
                </c:pt>
                <c:pt idx="162">
                  <c:v>1.5</c:v>
                </c:pt>
                <c:pt idx="163">
                  <c:v>1.2</c:v>
                </c:pt>
                <c:pt idx="164">
                  <c:v>1</c:v>
                </c:pt>
                <c:pt idx="165">
                  <c:v>1.2</c:v>
                </c:pt>
                <c:pt idx="166">
                  <c:v>1.5</c:v>
                </c:pt>
                <c:pt idx="167">
                  <c:v>1.6</c:v>
                </c:pt>
                <c:pt idx="168">
                  <c:v>1.1000000000000001</c:v>
                </c:pt>
                <c:pt idx="169">
                  <c:v>1.5</c:v>
                </c:pt>
                <c:pt idx="170">
                  <c:v>2</c:v>
                </c:pt>
                <c:pt idx="171">
                  <c:v>2.1</c:v>
                </c:pt>
                <c:pt idx="172">
                  <c:v>2.1</c:v>
                </c:pt>
                <c:pt idx="173">
                  <c:v>2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1.3</c:v>
                </c:pt>
                <c:pt idx="178">
                  <c:v>0.8</c:v>
                </c:pt>
                <c:pt idx="179">
                  <c:v>-0.1</c:v>
                </c:pt>
                <c:pt idx="180">
                  <c:v>0</c:v>
                </c:pt>
                <c:pt idx="181">
                  <c:v>-0.1</c:v>
                </c:pt>
                <c:pt idx="182">
                  <c:v>-0.2</c:v>
                </c:pt>
                <c:pt idx="183">
                  <c:v>0</c:v>
                </c:pt>
                <c:pt idx="184">
                  <c:v>0.1</c:v>
                </c:pt>
                <c:pt idx="185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1696"/>
        <c:axId val="389900160"/>
      </c:lineChart>
      <c:dateAx>
        <c:axId val="389892736"/>
        <c:scaling>
          <c:orientation val="minMax"/>
          <c:max val="42125"/>
          <c:min val="38838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89898624"/>
        <c:crosses val="autoZero"/>
        <c:auto val="1"/>
        <c:lblOffset val="100"/>
        <c:baseTimeUnit val="months"/>
      </c:dateAx>
      <c:valAx>
        <c:axId val="389898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9892736"/>
        <c:crosses val="autoZero"/>
        <c:crossBetween val="between"/>
      </c:valAx>
      <c:valAx>
        <c:axId val="38990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89901696"/>
        <c:crosses val="max"/>
        <c:crossBetween val="between"/>
      </c:valAx>
      <c:catAx>
        <c:axId val="389901696"/>
        <c:scaling>
          <c:orientation val="minMax"/>
        </c:scaling>
        <c:delete val="1"/>
        <c:axPos val="b"/>
        <c:majorTickMark val="out"/>
        <c:minorTickMark val="none"/>
        <c:tickLblPos val="none"/>
        <c:crossAx val="3899001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02405949256366E-2"/>
          <c:y val="5.1400554097404488E-2"/>
          <c:w val="0.85459251968503935"/>
          <c:h val="0.68054571303587075"/>
        </c:manualLayout>
      </c:layout>
      <c:lineChart>
        <c:grouping val="standard"/>
        <c:varyColors val="0"/>
        <c:ser>
          <c:idx val="0"/>
          <c:order val="0"/>
          <c:tx>
            <c:strRef>
              <c:f>Inflación!$N$17</c:f>
              <c:strCache>
                <c:ptCount val="1"/>
                <c:pt idx="0">
                  <c:v>Var anual Gasolina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Inflación!$M$21:$M$204</c:f>
              <c:numCache>
                <c:formatCode>m/d/yyyy</c:formatCode>
                <c:ptCount val="184"/>
                <c:pt idx="0">
                  <c:v>36585</c:v>
                </c:pt>
                <c:pt idx="1">
                  <c:v>36616</c:v>
                </c:pt>
                <c:pt idx="2">
                  <c:v>36644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36798</c:v>
                </c:pt>
                <c:pt idx="8">
                  <c:v>36830</c:v>
                </c:pt>
                <c:pt idx="9">
                  <c:v>36860</c:v>
                </c:pt>
                <c:pt idx="10">
                  <c:v>36889</c:v>
                </c:pt>
                <c:pt idx="11">
                  <c:v>36922</c:v>
                </c:pt>
                <c:pt idx="12">
                  <c:v>36950</c:v>
                </c:pt>
                <c:pt idx="13">
                  <c:v>36980</c:v>
                </c:pt>
                <c:pt idx="14">
                  <c:v>37011</c:v>
                </c:pt>
                <c:pt idx="15">
                  <c:v>37042</c:v>
                </c:pt>
                <c:pt idx="16">
                  <c:v>37071</c:v>
                </c:pt>
                <c:pt idx="17">
                  <c:v>37103</c:v>
                </c:pt>
                <c:pt idx="18">
                  <c:v>37134</c:v>
                </c:pt>
                <c:pt idx="19">
                  <c:v>37162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37344</c:v>
                </c:pt>
                <c:pt idx="26">
                  <c:v>37376</c:v>
                </c:pt>
                <c:pt idx="27">
                  <c:v>37407</c:v>
                </c:pt>
                <c:pt idx="28">
                  <c:v>37435</c:v>
                </c:pt>
                <c:pt idx="29">
                  <c:v>37468</c:v>
                </c:pt>
                <c:pt idx="30">
                  <c:v>37498</c:v>
                </c:pt>
                <c:pt idx="31">
                  <c:v>37529</c:v>
                </c:pt>
                <c:pt idx="32">
                  <c:v>37560</c:v>
                </c:pt>
                <c:pt idx="33">
                  <c:v>37589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37771</c:v>
                </c:pt>
                <c:pt idx="40">
                  <c:v>37802</c:v>
                </c:pt>
                <c:pt idx="41">
                  <c:v>37833</c:v>
                </c:pt>
                <c:pt idx="42">
                  <c:v>37862</c:v>
                </c:pt>
                <c:pt idx="43">
                  <c:v>37894</c:v>
                </c:pt>
                <c:pt idx="44">
                  <c:v>37925</c:v>
                </c:pt>
                <c:pt idx="45">
                  <c:v>37953</c:v>
                </c:pt>
                <c:pt idx="46">
                  <c:v>37986</c:v>
                </c:pt>
                <c:pt idx="47">
                  <c:v>38016</c:v>
                </c:pt>
                <c:pt idx="48">
                  <c:v>38044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38198</c:v>
                </c:pt>
                <c:pt idx="54">
                  <c:v>38230</c:v>
                </c:pt>
                <c:pt idx="55">
                  <c:v>38260</c:v>
                </c:pt>
                <c:pt idx="56">
                  <c:v>38289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38471</c:v>
                </c:pt>
                <c:pt idx="63">
                  <c:v>38503</c:v>
                </c:pt>
                <c:pt idx="64">
                  <c:v>38533</c:v>
                </c:pt>
                <c:pt idx="65">
                  <c:v>38562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38716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38835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38989</c:v>
                </c:pt>
                <c:pt idx="80">
                  <c:v>39021</c:v>
                </c:pt>
                <c:pt idx="81">
                  <c:v>39051</c:v>
                </c:pt>
                <c:pt idx="82">
                  <c:v>39080</c:v>
                </c:pt>
                <c:pt idx="83">
                  <c:v>39113</c:v>
                </c:pt>
                <c:pt idx="84">
                  <c:v>39141</c:v>
                </c:pt>
                <c:pt idx="85">
                  <c:v>39171</c:v>
                </c:pt>
                <c:pt idx="86">
                  <c:v>39202</c:v>
                </c:pt>
                <c:pt idx="87">
                  <c:v>39233</c:v>
                </c:pt>
                <c:pt idx="88">
                  <c:v>39262</c:v>
                </c:pt>
                <c:pt idx="89">
                  <c:v>39294</c:v>
                </c:pt>
                <c:pt idx="90">
                  <c:v>39325</c:v>
                </c:pt>
                <c:pt idx="91">
                  <c:v>39353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39598</c:v>
                </c:pt>
                <c:pt idx="100">
                  <c:v>39629</c:v>
                </c:pt>
                <c:pt idx="101">
                  <c:v>39660</c:v>
                </c:pt>
                <c:pt idx="102">
                  <c:v>39689</c:v>
                </c:pt>
                <c:pt idx="103">
                  <c:v>39721</c:v>
                </c:pt>
                <c:pt idx="104">
                  <c:v>39752</c:v>
                </c:pt>
                <c:pt idx="105">
                  <c:v>39780</c:v>
                </c:pt>
                <c:pt idx="106">
                  <c:v>39813</c:v>
                </c:pt>
                <c:pt idx="107">
                  <c:v>39843</c:v>
                </c:pt>
                <c:pt idx="108">
                  <c:v>39871</c:v>
                </c:pt>
                <c:pt idx="109">
                  <c:v>39903</c:v>
                </c:pt>
                <c:pt idx="110">
                  <c:v>39933</c:v>
                </c:pt>
                <c:pt idx="111">
                  <c:v>39962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40116</c:v>
                </c:pt>
                <c:pt idx="117">
                  <c:v>40147</c:v>
                </c:pt>
                <c:pt idx="118">
                  <c:v>40178</c:v>
                </c:pt>
                <c:pt idx="119">
                  <c:v>40207</c:v>
                </c:pt>
                <c:pt idx="120">
                  <c:v>40235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40389</c:v>
                </c:pt>
                <c:pt idx="126">
                  <c:v>40421</c:v>
                </c:pt>
                <c:pt idx="127">
                  <c:v>40451</c:v>
                </c:pt>
                <c:pt idx="128">
                  <c:v>40480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40662</c:v>
                </c:pt>
                <c:pt idx="135">
                  <c:v>40694</c:v>
                </c:pt>
                <c:pt idx="136">
                  <c:v>40724</c:v>
                </c:pt>
                <c:pt idx="137">
                  <c:v>40753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40907</c:v>
                </c:pt>
                <c:pt idx="143">
                  <c:v>40939</c:v>
                </c:pt>
                <c:pt idx="144">
                  <c:v>40968</c:v>
                </c:pt>
                <c:pt idx="145">
                  <c:v>40998</c:v>
                </c:pt>
                <c:pt idx="146">
                  <c:v>41029</c:v>
                </c:pt>
                <c:pt idx="147">
                  <c:v>41060</c:v>
                </c:pt>
                <c:pt idx="148">
                  <c:v>41089</c:v>
                </c:pt>
                <c:pt idx="149">
                  <c:v>41121</c:v>
                </c:pt>
                <c:pt idx="150">
                  <c:v>41152</c:v>
                </c:pt>
                <c:pt idx="151">
                  <c:v>41180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41362</c:v>
                </c:pt>
                <c:pt idx="158">
                  <c:v>41394</c:v>
                </c:pt>
                <c:pt idx="159">
                  <c:v>41425</c:v>
                </c:pt>
                <c:pt idx="160">
                  <c:v>41453</c:v>
                </c:pt>
                <c:pt idx="161">
                  <c:v>41486</c:v>
                </c:pt>
                <c:pt idx="162">
                  <c:v>41516</c:v>
                </c:pt>
                <c:pt idx="163">
                  <c:v>41547</c:v>
                </c:pt>
                <c:pt idx="164">
                  <c:v>41578</c:v>
                </c:pt>
                <c:pt idx="165">
                  <c:v>41607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41789</c:v>
                </c:pt>
                <c:pt idx="172">
                  <c:v>41820</c:v>
                </c:pt>
                <c:pt idx="173">
                  <c:v>41851</c:v>
                </c:pt>
                <c:pt idx="174">
                  <c:v>41880</c:v>
                </c:pt>
                <c:pt idx="175">
                  <c:v>41912</c:v>
                </c:pt>
                <c:pt idx="176">
                  <c:v>41943</c:v>
                </c:pt>
                <c:pt idx="177">
                  <c:v>41971</c:v>
                </c:pt>
                <c:pt idx="178">
                  <c:v>42004</c:v>
                </c:pt>
                <c:pt idx="179">
                  <c:v>42034</c:v>
                </c:pt>
                <c:pt idx="180">
                  <c:v>42062</c:v>
                </c:pt>
                <c:pt idx="181">
                  <c:v>42094</c:v>
                </c:pt>
                <c:pt idx="182">
                  <c:v>42124</c:v>
                </c:pt>
                <c:pt idx="183">
                  <c:v>42153</c:v>
                </c:pt>
              </c:numCache>
            </c:numRef>
          </c:cat>
          <c:val>
            <c:numRef>
              <c:f>Inflación!$O$21:$O$204</c:f>
              <c:numCache>
                <c:formatCode>General</c:formatCode>
                <c:ptCount val="184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-15.100671140939593</c:v>
                </c:pt>
                <c:pt idx="80">
                  <c:v>-11.764705882352933</c:v>
                </c:pt>
                <c:pt idx="81">
                  <c:v>4.7008547008547064</c:v>
                </c:pt>
                <c:pt idx="82">
                  <c:v>5.4393305439330408</c:v>
                </c:pt>
                <c:pt idx="83">
                  <c:v>-6.4000000000000057</c:v>
                </c:pt>
                <c:pt idx="84">
                  <c:v>6.198347107438007</c:v>
                </c:pt>
                <c:pt idx="85">
                  <c:v>4.0590405904058935</c:v>
                </c:pt>
                <c:pt idx="86">
                  <c:v>0.98360655737705915</c:v>
                </c:pt>
                <c:pt idx="87">
                  <c:v>8.3612040133779217</c:v>
                </c:pt>
                <c:pt idx="88">
                  <c:v>1.9933554817275656</c:v>
                </c:pt>
                <c:pt idx="89">
                  <c:v>-4.4585987261146487</c:v>
                </c:pt>
                <c:pt idx="90">
                  <c:v>-2.006688963210701</c:v>
                </c:pt>
                <c:pt idx="91">
                  <c:v>17.786561264822119</c:v>
                </c:pt>
                <c:pt idx="92">
                  <c:v>30.833333333333336</c:v>
                </c:pt>
                <c:pt idx="93">
                  <c:v>34.693877551020378</c:v>
                </c:pt>
                <c:pt idx="94">
                  <c:v>29.36507936507935</c:v>
                </c:pt>
                <c:pt idx="95">
                  <c:v>37.179487179487182</c:v>
                </c:pt>
                <c:pt idx="96">
                  <c:v>33.073929961089512</c:v>
                </c:pt>
                <c:pt idx="97">
                  <c:v>28.01418439716312</c:v>
                </c:pt>
                <c:pt idx="98">
                  <c:v>27.597402597402599</c:v>
                </c:pt>
                <c:pt idx="99">
                  <c:v>33.950617283950614</c:v>
                </c:pt>
                <c:pt idx="100">
                  <c:v>44.299674267100976</c:v>
                </c:pt>
                <c:pt idx="101">
                  <c:v>40.000000000000014</c:v>
                </c:pt>
                <c:pt idx="102">
                  <c:v>34.470989761092127</c:v>
                </c:pt>
                <c:pt idx="103">
                  <c:v>28.187919463087251</c:v>
                </c:pt>
                <c:pt idx="104">
                  <c:v>-12.738853503184711</c:v>
                </c:pt>
                <c:pt idx="105">
                  <c:v>-35.151515151515142</c:v>
                </c:pt>
                <c:pt idx="106">
                  <c:v>-42.331288343558285</c:v>
                </c:pt>
                <c:pt idx="107">
                  <c:v>-35.825545171339556</c:v>
                </c:pt>
                <c:pt idx="108">
                  <c:v>-40.058479532163751</c:v>
                </c:pt>
                <c:pt idx="109">
                  <c:v>-39.612188365650958</c:v>
                </c:pt>
                <c:pt idx="110">
                  <c:v>-44.274809160305352</c:v>
                </c:pt>
                <c:pt idx="111">
                  <c:v>-41.013824884792626</c:v>
                </c:pt>
                <c:pt idx="112">
                  <c:v>-38.148984198645586</c:v>
                </c:pt>
                <c:pt idx="113">
                  <c:v>-37.142857142857146</c:v>
                </c:pt>
                <c:pt idx="114">
                  <c:v>-30.710659898477154</c:v>
                </c:pt>
                <c:pt idx="115">
                  <c:v>-31.937172774869104</c:v>
                </c:pt>
                <c:pt idx="116">
                  <c:v>3.6496350364963348</c:v>
                </c:pt>
                <c:pt idx="117">
                  <c:v>29.90654205607477</c:v>
                </c:pt>
                <c:pt idx="118">
                  <c:v>48.936170212765951</c:v>
                </c:pt>
                <c:pt idx="119">
                  <c:v>37.378640776699037</c:v>
                </c:pt>
                <c:pt idx="120">
                  <c:v>39.024390243902452</c:v>
                </c:pt>
                <c:pt idx="121">
                  <c:v>35.779816513761453</c:v>
                </c:pt>
                <c:pt idx="122">
                  <c:v>39.269406392694052</c:v>
                </c:pt>
                <c:pt idx="123">
                  <c:v>13.28125</c:v>
                </c:pt>
                <c:pt idx="124">
                  <c:v>6.5693430656934115</c:v>
                </c:pt>
                <c:pt idx="125">
                  <c:v>9.8484848484848406</c:v>
                </c:pt>
                <c:pt idx="126">
                  <c:v>4.7619047619047672</c:v>
                </c:pt>
                <c:pt idx="127">
                  <c:v>10.384615384615392</c:v>
                </c:pt>
                <c:pt idx="128">
                  <c:v>5.2816901408450745</c:v>
                </c:pt>
                <c:pt idx="129">
                  <c:v>10.071942446043147</c:v>
                </c:pt>
                <c:pt idx="130">
                  <c:v>16.428571428571438</c:v>
                </c:pt>
                <c:pt idx="131">
                  <c:v>16.96113074204948</c:v>
                </c:pt>
                <c:pt idx="132">
                  <c:v>24.561403508771917</c:v>
                </c:pt>
                <c:pt idx="133">
                  <c:v>28.716216216216228</c:v>
                </c:pt>
                <c:pt idx="134">
                  <c:v>34.0983606557377</c:v>
                </c:pt>
                <c:pt idx="135">
                  <c:v>35.862068965517246</c:v>
                </c:pt>
                <c:pt idx="136">
                  <c:v>28.082191780821919</c:v>
                </c:pt>
                <c:pt idx="137">
                  <c:v>33.448275862068975</c:v>
                </c:pt>
                <c:pt idx="138">
                  <c:v>32.51748251748252</c:v>
                </c:pt>
                <c:pt idx="139">
                  <c:v>26.829268292682929</c:v>
                </c:pt>
                <c:pt idx="140">
                  <c:v>22.073578595317713</c:v>
                </c:pt>
                <c:pt idx="141">
                  <c:v>16.339869281045761</c:v>
                </c:pt>
                <c:pt idx="142">
                  <c:v>7.9754601226993849</c:v>
                </c:pt>
                <c:pt idx="143">
                  <c:v>10.271903323262844</c:v>
                </c:pt>
                <c:pt idx="144">
                  <c:v>10.422535211267615</c:v>
                </c:pt>
                <c:pt idx="145">
                  <c:v>7.3490813648293907</c:v>
                </c:pt>
                <c:pt idx="146">
                  <c:v>-2.4449877750611138</c:v>
                </c:pt>
                <c:pt idx="147">
                  <c:v>-3.2994923857867953</c:v>
                </c:pt>
                <c:pt idx="148">
                  <c:v>-5.6149732620320858</c:v>
                </c:pt>
                <c:pt idx="149">
                  <c:v>-4.6511627906976827</c:v>
                </c:pt>
                <c:pt idx="150">
                  <c:v>5.5408970976253302</c:v>
                </c:pt>
                <c:pt idx="151">
                  <c:v>9.065934065934055</c:v>
                </c:pt>
                <c:pt idx="152">
                  <c:v>3.287671232876721</c:v>
                </c:pt>
                <c:pt idx="153">
                  <c:v>3.0898876404494402</c:v>
                </c:pt>
                <c:pt idx="154">
                  <c:v>1.1363636363636465</c:v>
                </c:pt>
                <c:pt idx="155">
                  <c:v>1.0958904109588996</c:v>
                </c:pt>
                <c:pt idx="156">
                  <c:v>1.5306122448979664</c:v>
                </c:pt>
                <c:pt idx="157">
                  <c:v>-5.8679706601466926</c:v>
                </c:pt>
                <c:pt idx="158">
                  <c:v>-6.2656641604010073</c:v>
                </c:pt>
                <c:pt idx="159">
                  <c:v>-0.2624671916010568</c:v>
                </c:pt>
                <c:pt idx="160">
                  <c:v>5.0991501416430607</c:v>
                </c:pt>
                <c:pt idx="161">
                  <c:v>3.5230352303523116</c:v>
                </c:pt>
                <c:pt idx="162">
                  <c:v>-5.0000000000000044</c:v>
                </c:pt>
                <c:pt idx="163">
                  <c:v>-7.8085642317380248</c:v>
                </c:pt>
                <c:pt idx="164">
                  <c:v>-5.8355437665782546</c:v>
                </c:pt>
                <c:pt idx="165">
                  <c:v>-3.2697547683923744</c:v>
                </c:pt>
                <c:pt idx="166">
                  <c:v>0.84269662921347965</c:v>
                </c:pt>
                <c:pt idx="167">
                  <c:v>-3.2520325203252098</c:v>
                </c:pt>
                <c:pt idx="168">
                  <c:v>-6.5326633165829211</c:v>
                </c:pt>
                <c:pt idx="169">
                  <c:v>-1.558441558441559</c:v>
                </c:pt>
                <c:pt idx="170">
                  <c:v>4.0106951871657692</c:v>
                </c:pt>
                <c:pt idx="171">
                  <c:v>1.8421052631579116</c:v>
                </c:pt>
                <c:pt idx="172">
                  <c:v>4.0431266846361114</c:v>
                </c:pt>
                <c:pt idx="173">
                  <c:v>-2.0942408376963262</c:v>
                </c:pt>
                <c:pt idx="174">
                  <c:v>-3.4210526315789469</c:v>
                </c:pt>
                <c:pt idx="175">
                  <c:v>-2.4590163934426257</c:v>
                </c:pt>
                <c:pt idx="176">
                  <c:v>-7.0422535211267618</c:v>
                </c:pt>
                <c:pt idx="177">
                  <c:v>-11.830985915492953</c:v>
                </c:pt>
                <c:pt idx="178">
                  <c:v>-27.019498607242333</c:v>
                </c:pt>
                <c:pt idx="179">
                  <c:v>-33.053221288515402</c:v>
                </c:pt>
                <c:pt idx="180">
                  <c:v>-28.2258064516129</c:v>
                </c:pt>
                <c:pt idx="181">
                  <c:v>-29.551451187335097</c:v>
                </c:pt>
                <c:pt idx="182">
                  <c:v>-28.020565552699239</c:v>
                </c:pt>
                <c:pt idx="183">
                  <c:v>-24.547803617571063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13600"/>
        <c:axId val="389931776"/>
      </c:lineChart>
      <c:dateAx>
        <c:axId val="389913600"/>
        <c:scaling>
          <c:orientation val="minMax"/>
          <c:max val="42125"/>
          <c:min val="38838"/>
        </c:scaling>
        <c:delete val="1"/>
        <c:axPos val="b"/>
        <c:numFmt formatCode="[$-C0A]mmm\-yy;@" sourceLinked="0"/>
        <c:majorTickMark val="out"/>
        <c:minorTickMark val="none"/>
        <c:tickLblPos val="none"/>
        <c:crossAx val="389931776"/>
        <c:crossesAt val="0"/>
        <c:auto val="1"/>
        <c:lblOffset val="100"/>
        <c:baseTimeUnit val="months"/>
      </c:dateAx>
      <c:valAx>
        <c:axId val="38993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389913600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02405949256401E-2"/>
          <c:y val="6.5289442986293383E-2"/>
          <c:w val="0.85887204724409483"/>
          <c:h val="0.7860877806940799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Proyecciones!$H$7:$H$10</c:f>
              <c:strCache>
                <c:ptCount val="4"/>
                <c:pt idx="0">
                  <c:v>Q415</c:v>
                </c:pt>
                <c:pt idx="1">
                  <c:v>Q116</c:v>
                </c:pt>
                <c:pt idx="2">
                  <c:v>Q216</c:v>
                </c:pt>
                <c:pt idx="3">
                  <c:v>Q316</c:v>
                </c:pt>
              </c:strCache>
            </c:strRef>
          </c:cat>
          <c:val>
            <c:numRef>
              <c:f>Proyecciones!$J$7:$J$10</c:f>
              <c:numCache>
                <c:formatCode>General</c:formatCode>
                <c:ptCount val="4"/>
                <c:pt idx="0">
                  <c:v>0.6</c:v>
                </c:pt>
                <c:pt idx="1">
                  <c:v>1.7</c:v>
                </c:pt>
                <c:pt idx="2">
                  <c:v>1.6</c:v>
                </c:pt>
                <c:pt idx="3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94304"/>
        <c:axId val="390195840"/>
      </c:lineChart>
      <c:catAx>
        <c:axId val="390194304"/>
        <c:scaling>
          <c:orientation val="minMax"/>
        </c:scaling>
        <c:delete val="0"/>
        <c:axPos val="b"/>
        <c:majorTickMark val="out"/>
        <c:minorTickMark val="none"/>
        <c:tickLblPos val="low"/>
        <c:crossAx val="390195840"/>
        <c:crosses val="autoZero"/>
        <c:auto val="1"/>
        <c:lblAlgn val="ctr"/>
        <c:lblOffset val="100"/>
        <c:noMultiLvlLbl val="0"/>
      </c:catAx>
      <c:valAx>
        <c:axId val="390195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0194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dLbls>
            <c:dLbl>
              <c:idx val="0"/>
              <c:layout>
                <c:manualLayout>
                  <c:x val="-2.2551092318534194E-2"/>
                  <c:y val="-3.1908826182322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2015503875968991E-2"/>
                  <c:y val="-4.1025633662986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Proyecciones!$H$13:$H$14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cat>
          <c:val>
            <c:numRef>
              <c:f>Proyecciones!$J$13:$J$14</c:f>
              <c:numCache>
                <c:formatCode>General</c:formatCode>
                <c:ptCount val="2"/>
                <c:pt idx="0">
                  <c:v>1.8</c:v>
                </c:pt>
                <c:pt idx="1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28224"/>
        <c:axId val="390242304"/>
      </c:lineChart>
      <c:catAx>
        <c:axId val="3902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242304"/>
        <c:crosses val="autoZero"/>
        <c:auto val="1"/>
        <c:lblAlgn val="ctr"/>
        <c:lblOffset val="100"/>
        <c:noMultiLvlLbl val="0"/>
      </c:catAx>
      <c:valAx>
        <c:axId val="39024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0228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63298337707792E-2"/>
          <c:y val="5.1400554097404488E-2"/>
          <c:w val="0.88858114610673666"/>
          <c:h val="0.6364023767862349"/>
        </c:manualLayout>
      </c:layout>
      <c:lineChart>
        <c:grouping val="standard"/>
        <c:varyColors val="0"/>
        <c:ser>
          <c:idx val="1"/>
          <c:order val="0"/>
          <c:tx>
            <c:strRef>
              <c:f>Proyecciones!$D$2</c:f>
              <c:strCache>
                <c:ptCount val="1"/>
                <c:pt idx="0">
                  <c:v>Observado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Proyecciones!$C$5:$C$55</c:f>
              <c:numCache>
                <c:formatCode>m/d/yyyy</c:formatCode>
                <c:ptCount val="51"/>
                <c:pt idx="0">
                  <c:v>38533</c:v>
                </c:pt>
                <c:pt idx="1">
                  <c:v>38625</c:v>
                </c:pt>
                <c:pt idx="2">
                  <c:v>38716</c:v>
                </c:pt>
                <c:pt idx="3">
                  <c:v>38807</c:v>
                </c:pt>
                <c:pt idx="4">
                  <c:v>38898</c:v>
                </c:pt>
                <c:pt idx="5">
                  <c:v>38989</c:v>
                </c:pt>
                <c:pt idx="6">
                  <c:v>39080</c:v>
                </c:pt>
                <c:pt idx="7">
                  <c:v>39171</c:v>
                </c:pt>
                <c:pt idx="8">
                  <c:v>39262</c:v>
                </c:pt>
                <c:pt idx="9">
                  <c:v>39353</c:v>
                </c:pt>
                <c:pt idx="10">
                  <c:v>39447</c:v>
                </c:pt>
                <c:pt idx="11">
                  <c:v>39538</c:v>
                </c:pt>
                <c:pt idx="12">
                  <c:v>39629</c:v>
                </c:pt>
                <c:pt idx="13">
                  <c:v>39721</c:v>
                </c:pt>
                <c:pt idx="14">
                  <c:v>39813</c:v>
                </c:pt>
                <c:pt idx="15">
                  <c:v>39903</c:v>
                </c:pt>
                <c:pt idx="16">
                  <c:v>39994</c:v>
                </c:pt>
                <c:pt idx="17">
                  <c:v>40086</c:v>
                </c:pt>
                <c:pt idx="18">
                  <c:v>40178</c:v>
                </c:pt>
                <c:pt idx="19">
                  <c:v>40268</c:v>
                </c:pt>
                <c:pt idx="20">
                  <c:v>40359</c:v>
                </c:pt>
                <c:pt idx="21">
                  <c:v>40451</c:v>
                </c:pt>
                <c:pt idx="22">
                  <c:v>40543</c:v>
                </c:pt>
                <c:pt idx="23">
                  <c:v>40633</c:v>
                </c:pt>
                <c:pt idx="24">
                  <c:v>40724</c:v>
                </c:pt>
                <c:pt idx="25">
                  <c:v>40816</c:v>
                </c:pt>
                <c:pt idx="26">
                  <c:v>40907</c:v>
                </c:pt>
                <c:pt idx="27">
                  <c:v>40998</c:v>
                </c:pt>
                <c:pt idx="28">
                  <c:v>41089</c:v>
                </c:pt>
                <c:pt idx="29">
                  <c:v>41180</c:v>
                </c:pt>
                <c:pt idx="30">
                  <c:v>41274</c:v>
                </c:pt>
                <c:pt idx="31">
                  <c:v>41362</c:v>
                </c:pt>
                <c:pt idx="32">
                  <c:v>41453</c:v>
                </c:pt>
                <c:pt idx="33">
                  <c:v>41547</c:v>
                </c:pt>
                <c:pt idx="34">
                  <c:v>41639</c:v>
                </c:pt>
                <c:pt idx="35">
                  <c:v>41729</c:v>
                </c:pt>
                <c:pt idx="36">
                  <c:v>41820</c:v>
                </c:pt>
                <c:pt idx="37">
                  <c:v>41912</c:v>
                </c:pt>
                <c:pt idx="38">
                  <c:v>42004</c:v>
                </c:pt>
                <c:pt idx="39">
                  <c:v>42094</c:v>
                </c:pt>
                <c:pt idx="40">
                  <c:v>42185</c:v>
                </c:pt>
                <c:pt idx="41">
                  <c:v>42277</c:v>
                </c:pt>
                <c:pt idx="42">
                  <c:v>42369</c:v>
                </c:pt>
                <c:pt idx="43">
                  <c:v>42460</c:v>
                </c:pt>
                <c:pt idx="44">
                  <c:v>42551</c:v>
                </c:pt>
                <c:pt idx="45">
                  <c:v>42643</c:v>
                </c:pt>
                <c:pt idx="46">
                  <c:v>42734</c:v>
                </c:pt>
                <c:pt idx="47">
                  <c:v>42825</c:v>
                </c:pt>
              </c:numCache>
            </c:numRef>
          </c:cat>
          <c:val>
            <c:numRef>
              <c:f>Proyecciones!$D$5:$D$51</c:f>
              <c:numCache>
                <c:formatCode>General</c:formatCode>
                <c:ptCount val="47"/>
                <c:pt idx="0">
                  <c:v>2.5</c:v>
                </c:pt>
                <c:pt idx="1">
                  <c:v>4.7</c:v>
                </c:pt>
                <c:pt idx="2">
                  <c:v>3.4</c:v>
                </c:pt>
                <c:pt idx="3">
                  <c:v>3.4</c:v>
                </c:pt>
                <c:pt idx="4">
                  <c:v>4.3</c:v>
                </c:pt>
                <c:pt idx="5">
                  <c:v>2.1</c:v>
                </c:pt>
                <c:pt idx="6">
                  <c:v>2.5</c:v>
                </c:pt>
                <c:pt idx="7">
                  <c:v>2.8</c:v>
                </c:pt>
                <c:pt idx="8">
                  <c:v>2.7</c:v>
                </c:pt>
                <c:pt idx="9">
                  <c:v>2.8</c:v>
                </c:pt>
                <c:pt idx="10">
                  <c:v>4.0999999999999996</c:v>
                </c:pt>
                <c:pt idx="11">
                  <c:v>4</c:v>
                </c:pt>
                <c:pt idx="12">
                  <c:v>5</c:v>
                </c:pt>
                <c:pt idx="13">
                  <c:v>4.9000000000000004</c:v>
                </c:pt>
                <c:pt idx="14">
                  <c:v>0.1</c:v>
                </c:pt>
                <c:pt idx="15">
                  <c:v>-0.4</c:v>
                </c:pt>
                <c:pt idx="16">
                  <c:v>-1.4</c:v>
                </c:pt>
                <c:pt idx="17">
                  <c:v>-1.3</c:v>
                </c:pt>
                <c:pt idx="18">
                  <c:v>2.7</c:v>
                </c:pt>
                <c:pt idx="19">
                  <c:v>2.2999999999999998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1.5</c:v>
                </c:pt>
                <c:pt idx="23">
                  <c:v>2.7</c:v>
                </c:pt>
                <c:pt idx="24">
                  <c:v>3.6</c:v>
                </c:pt>
                <c:pt idx="25">
                  <c:v>3.9</c:v>
                </c:pt>
                <c:pt idx="26">
                  <c:v>3</c:v>
                </c:pt>
                <c:pt idx="27">
                  <c:v>2.7</c:v>
                </c:pt>
                <c:pt idx="28">
                  <c:v>1.7</c:v>
                </c:pt>
                <c:pt idx="29">
                  <c:v>2</c:v>
                </c:pt>
                <c:pt idx="30">
                  <c:v>1.7</c:v>
                </c:pt>
                <c:pt idx="31">
                  <c:v>1.5</c:v>
                </c:pt>
                <c:pt idx="32">
                  <c:v>1.8</c:v>
                </c:pt>
                <c:pt idx="33">
                  <c:v>1.2</c:v>
                </c:pt>
                <c:pt idx="34">
                  <c:v>1.5</c:v>
                </c:pt>
                <c:pt idx="35">
                  <c:v>1.5</c:v>
                </c:pt>
                <c:pt idx="36">
                  <c:v>2.1</c:v>
                </c:pt>
                <c:pt idx="37">
                  <c:v>1.7</c:v>
                </c:pt>
                <c:pt idx="38">
                  <c:v>0.8</c:v>
                </c:pt>
                <c:pt idx="39">
                  <c:v>-0.1</c:v>
                </c:pt>
                <c:pt idx="40">
                  <c:v>0.1</c:v>
                </c:pt>
                <c:pt idx="41">
                  <c:v>0</c:v>
                </c:pt>
                <c:pt idx="42">
                  <c:v>0.7</c:v>
                </c:pt>
                <c:pt idx="43">
                  <c:v>0.9</c:v>
                </c:pt>
                <c:pt idx="44">
                  <c:v>1</c:v>
                </c:pt>
                <c:pt idx="45">
                  <c:v>1.5</c:v>
                </c:pt>
                <c:pt idx="46">
                  <c:v>2.1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Proyecciones!$E$3</c:f>
              <c:strCache>
                <c:ptCount val="1"/>
                <c:pt idx="0">
                  <c:v>Pronóstico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41"/>
              <c:layout>
                <c:manualLayout>
                  <c:x val="-6.6666666666666763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5.2777777777777778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5.2777777777777674E-2"/>
                  <c:y val="-4.6296296296296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>
                <c:manualLayout>
                  <c:x val="-3.0555555555555555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1.3888888888888888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>
                <c:manualLayout>
                  <c:x val="0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Proyecciones!$C$5:$C$55</c:f>
              <c:numCache>
                <c:formatCode>m/d/yyyy</c:formatCode>
                <c:ptCount val="51"/>
                <c:pt idx="0">
                  <c:v>38533</c:v>
                </c:pt>
                <c:pt idx="1">
                  <c:v>38625</c:v>
                </c:pt>
                <c:pt idx="2">
                  <c:v>38716</c:v>
                </c:pt>
                <c:pt idx="3">
                  <c:v>38807</c:v>
                </c:pt>
                <c:pt idx="4">
                  <c:v>38898</c:v>
                </c:pt>
                <c:pt idx="5">
                  <c:v>38989</c:v>
                </c:pt>
                <c:pt idx="6">
                  <c:v>39080</c:v>
                </c:pt>
                <c:pt idx="7">
                  <c:v>39171</c:v>
                </c:pt>
                <c:pt idx="8">
                  <c:v>39262</c:v>
                </c:pt>
                <c:pt idx="9">
                  <c:v>39353</c:v>
                </c:pt>
                <c:pt idx="10">
                  <c:v>39447</c:v>
                </c:pt>
                <c:pt idx="11">
                  <c:v>39538</c:v>
                </c:pt>
                <c:pt idx="12">
                  <c:v>39629</c:v>
                </c:pt>
                <c:pt idx="13">
                  <c:v>39721</c:v>
                </c:pt>
                <c:pt idx="14">
                  <c:v>39813</c:v>
                </c:pt>
                <c:pt idx="15">
                  <c:v>39903</c:v>
                </c:pt>
                <c:pt idx="16">
                  <c:v>39994</c:v>
                </c:pt>
                <c:pt idx="17">
                  <c:v>40086</c:v>
                </c:pt>
                <c:pt idx="18">
                  <c:v>40178</c:v>
                </c:pt>
                <c:pt idx="19">
                  <c:v>40268</c:v>
                </c:pt>
                <c:pt idx="20">
                  <c:v>40359</c:v>
                </c:pt>
                <c:pt idx="21">
                  <c:v>40451</c:v>
                </c:pt>
                <c:pt idx="22">
                  <c:v>40543</c:v>
                </c:pt>
                <c:pt idx="23">
                  <c:v>40633</c:v>
                </c:pt>
                <c:pt idx="24">
                  <c:v>40724</c:v>
                </c:pt>
                <c:pt idx="25">
                  <c:v>40816</c:v>
                </c:pt>
                <c:pt idx="26">
                  <c:v>40907</c:v>
                </c:pt>
                <c:pt idx="27">
                  <c:v>40998</c:v>
                </c:pt>
                <c:pt idx="28">
                  <c:v>41089</c:v>
                </c:pt>
                <c:pt idx="29">
                  <c:v>41180</c:v>
                </c:pt>
                <c:pt idx="30">
                  <c:v>41274</c:v>
                </c:pt>
                <c:pt idx="31">
                  <c:v>41362</c:v>
                </c:pt>
                <c:pt idx="32">
                  <c:v>41453</c:v>
                </c:pt>
                <c:pt idx="33">
                  <c:v>41547</c:v>
                </c:pt>
                <c:pt idx="34">
                  <c:v>41639</c:v>
                </c:pt>
                <c:pt idx="35">
                  <c:v>41729</c:v>
                </c:pt>
                <c:pt idx="36">
                  <c:v>41820</c:v>
                </c:pt>
                <c:pt idx="37">
                  <c:v>41912</c:v>
                </c:pt>
                <c:pt idx="38">
                  <c:v>42004</c:v>
                </c:pt>
                <c:pt idx="39">
                  <c:v>42094</c:v>
                </c:pt>
                <c:pt idx="40">
                  <c:v>42185</c:v>
                </c:pt>
                <c:pt idx="41">
                  <c:v>42277</c:v>
                </c:pt>
                <c:pt idx="42">
                  <c:v>42369</c:v>
                </c:pt>
                <c:pt idx="43">
                  <c:v>42460</c:v>
                </c:pt>
                <c:pt idx="44">
                  <c:v>42551</c:v>
                </c:pt>
                <c:pt idx="45">
                  <c:v>42643</c:v>
                </c:pt>
                <c:pt idx="46">
                  <c:v>42734</c:v>
                </c:pt>
                <c:pt idx="47">
                  <c:v>42825</c:v>
                </c:pt>
              </c:numCache>
            </c:numRef>
          </c:cat>
          <c:val>
            <c:numRef>
              <c:f>Proyecciones!$E$5:$E$51</c:f>
              <c:numCache>
                <c:formatCode>General</c:formatCode>
                <c:ptCount val="47"/>
                <c:pt idx="41">
                  <c:v>0</c:v>
                </c:pt>
                <c:pt idx="42">
                  <c:v>0.6</c:v>
                </c:pt>
                <c:pt idx="43">
                  <c:v>1.7</c:v>
                </c:pt>
                <c:pt idx="44">
                  <c:v>1.6</c:v>
                </c:pt>
                <c:pt idx="45">
                  <c:v>1.8</c:v>
                </c:pt>
                <c:pt idx="46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4272"/>
        <c:axId val="390535808"/>
      </c:lineChart>
      <c:dateAx>
        <c:axId val="39053427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390535808"/>
        <c:crosses val="autoZero"/>
        <c:auto val="1"/>
        <c:lblOffset val="100"/>
        <c:baseTimeUnit val="months"/>
      </c:dateAx>
      <c:valAx>
        <c:axId val="390535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534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93963254593176E-2"/>
          <c:y val="5.1400554097404488E-2"/>
          <c:w val="0.81234251968503945"/>
          <c:h val="0.65530475357247009"/>
        </c:manualLayout>
      </c:layout>
      <c:lineChart>
        <c:grouping val="standard"/>
        <c:varyColors val="0"/>
        <c:ser>
          <c:idx val="2"/>
          <c:order val="2"/>
          <c:tx>
            <c:strRef>
              <c:f>Hoja1!$N$4</c:f>
              <c:strCache>
                <c:ptCount val="1"/>
                <c:pt idx="0">
                  <c:v>Indlación YoY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Hoja1!$G$18:$G$154</c:f>
              <c:numCache>
                <c:formatCode>[$-C0A]mmm\-yy;@</c:formatCode>
                <c:ptCount val="137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</c:numCache>
            </c:numRef>
          </c:cat>
          <c:val>
            <c:numRef>
              <c:f>Hoja1!$N$18:$N$154</c:f>
              <c:numCache>
                <c:formatCode>General</c:formatCode>
                <c:ptCount val="137"/>
                <c:pt idx="0">
                  <c:v>1.3</c:v>
                </c:pt>
                <c:pt idx="1">
                  <c:v>2</c:v>
                </c:pt>
                <c:pt idx="2">
                  <c:v>2.5</c:v>
                </c:pt>
                <c:pt idx="3">
                  <c:v>2.1</c:v>
                </c:pt>
                <c:pt idx="4">
                  <c:v>2.4</c:v>
                </c:pt>
                <c:pt idx="5">
                  <c:v>2.8</c:v>
                </c:pt>
                <c:pt idx="6">
                  <c:v>2.6</c:v>
                </c:pt>
                <c:pt idx="7">
                  <c:v>2.7</c:v>
                </c:pt>
                <c:pt idx="8">
                  <c:v>2.7</c:v>
                </c:pt>
                <c:pt idx="9">
                  <c:v>2.4</c:v>
                </c:pt>
                <c:pt idx="10">
                  <c:v>2</c:v>
                </c:pt>
                <c:pt idx="11">
                  <c:v>2.8</c:v>
                </c:pt>
                <c:pt idx="12">
                  <c:v>3.5</c:v>
                </c:pt>
                <c:pt idx="13">
                  <c:v>4.3</c:v>
                </c:pt>
                <c:pt idx="14">
                  <c:v>4.0999999999999996</c:v>
                </c:pt>
                <c:pt idx="15">
                  <c:v>4.3</c:v>
                </c:pt>
                <c:pt idx="16">
                  <c:v>4</c:v>
                </c:pt>
                <c:pt idx="17">
                  <c:v>4</c:v>
                </c:pt>
                <c:pt idx="18">
                  <c:v>3.9</c:v>
                </c:pt>
                <c:pt idx="19">
                  <c:v>4.2</c:v>
                </c:pt>
                <c:pt idx="20">
                  <c:v>5</c:v>
                </c:pt>
                <c:pt idx="21">
                  <c:v>5.6</c:v>
                </c:pt>
                <c:pt idx="22">
                  <c:v>5.4</c:v>
                </c:pt>
                <c:pt idx="23">
                  <c:v>4.9000000000000004</c:v>
                </c:pt>
                <c:pt idx="24">
                  <c:v>3.7</c:v>
                </c:pt>
                <c:pt idx="25">
                  <c:v>1.1000000000000001</c:v>
                </c:pt>
                <c:pt idx="26">
                  <c:v>0.1</c:v>
                </c:pt>
                <c:pt idx="27">
                  <c:v>0</c:v>
                </c:pt>
                <c:pt idx="28">
                  <c:v>0.2</c:v>
                </c:pt>
                <c:pt idx="29">
                  <c:v>-0.4</c:v>
                </c:pt>
                <c:pt idx="30">
                  <c:v>-0.7</c:v>
                </c:pt>
                <c:pt idx="31">
                  <c:v>-1.3</c:v>
                </c:pt>
                <c:pt idx="32">
                  <c:v>-1.4</c:v>
                </c:pt>
                <c:pt idx="33">
                  <c:v>-2.1</c:v>
                </c:pt>
                <c:pt idx="34">
                  <c:v>-1.5</c:v>
                </c:pt>
                <c:pt idx="35">
                  <c:v>-1.3</c:v>
                </c:pt>
                <c:pt idx="36">
                  <c:v>-0.2</c:v>
                </c:pt>
                <c:pt idx="37">
                  <c:v>1.8</c:v>
                </c:pt>
                <c:pt idx="38">
                  <c:v>2.7</c:v>
                </c:pt>
                <c:pt idx="39">
                  <c:v>2.6</c:v>
                </c:pt>
                <c:pt idx="40">
                  <c:v>2.1</c:v>
                </c:pt>
                <c:pt idx="41">
                  <c:v>2.2999999999999998</c:v>
                </c:pt>
                <c:pt idx="42">
                  <c:v>2.2000000000000002</c:v>
                </c:pt>
                <c:pt idx="43">
                  <c:v>2</c:v>
                </c:pt>
                <c:pt idx="44">
                  <c:v>1.1000000000000001</c:v>
                </c:pt>
                <c:pt idx="45">
                  <c:v>1.2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1.2</c:v>
                </c:pt>
                <c:pt idx="49">
                  <c:v>1.1000000000000001</c:v>
                </c:pt>
                <c:pt idx="50">
                  <c:v>1.5</c:v>
                </c:pt>
                <c:pt idx="51">
                  <c:v>1.6</c:v>
                </c:pt>
                <c:pt idx="52">
                  <c:v>2.1</c:v>
                </c:pt>
                <c:pt idx="53">
                  <c:v>2.7</c:v>
                </c:pt>
                <c:pt idx="54">
                  <c:v>3.2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3.8</c:v>
                </c:pt>
                <c:pt idx="59">
                  <c:v>3.9</c:v>
                </c:pt>
                <c:pt idx="60">
                  <c:v>3.5</c:v>
                </c:pt>
                <c:pt idx="61">
                  <c:v>3.4</c:v>
                </c:pt>
                <c:pt idx="62">
                  <c:v>3</c:v>
                </c:pt>
                <c:pt idx="63">
                  <c:v>2.9</c:v>
                </c:pt>
                <c:pt idx="64">
                  <c:v>2.9</c:v>
                </c:pt>
                <c:pt idx="65">
                  <c:v>2.7</c:v>
                </c:pt>
                <c:pt idx="66">
                  <c:v>2.2999999999999998</c:v>
                </c:pt>
                <c:pt idx="67">
                  <c:v>1.7</c:v>
                </c:pt>
                <c:pt idx="68">
                  <c:v>1.7</c:v>
                </c:pt>
                <c:pt idx="69">
                  <c:v>1.4</c:v>
                </c:pt>
                <c:pt idx="70">
                  <c:v>1.7</c:v>
                </c:pt>
                <c:pt idx="71">
                  <c:v>2</c:v>
                </c:pt>
                <c:pt idx="72">
                  <c:v>2.2000000000000002</c:v>
                </c:pt>
                <c:pt idx="73">
                  <c:v>1.8</c:v>
                </c:pt>
                <c:pt idx="74">
                  <c:v>1.7</c:v>
                </c:pt>
                <c:pt idx="75">
                  <c:v>1.6</c:v>
                </c:pt>
                <c:pt idx="76">
                  <c:v>2</c:v>
                </c:pt>
                <c:pt idx="77">
                  <c:v>1.5</c:v>
                </c:pt>
                <c:pt idx="78">
                  <c:v>1.1000000000000001</c:v>
                </c:pt>
                <c:pt idx="79">
                  <c:v>1.4</c:v>
                </c:pt>
                <c:pt idx="80">
                  <c:v>1.8</c:v>
                </c:pt>
                <c:pt idx="81">
                  <c:v>2</c:v>
                </c:pt>
                <c:pt idx="82">
                  <c:v>1.5</c:v>
                </c:pt>
                <c:pt idx="83">
                  <c:v>1.2</c:v>
                </c:pt>
                <c:pt idx="84">
                  <c:v>1</c:v>
                </c:pt>
                <c:pt idx="85">
                  <c:v>1.2</c:v>
                </c:pt>
                <c:pt idx="86">
                  <c:v>1.5</c:v>
                </c:pt>
                <c:pt idx="87">
                  <c:v>1.6</c:v>
                </c:pt>
                <c:pt idx="88">
                  <c:v>1.1000000000000001</c:v>
                </c:pt>
                <c:pt idx="89">
                  <c:v>1.5</c:v>
                </c:pt>
                <c:pt idx="90">
                  <c:v>2</c:v>
                </c:pt>
                <c:pt idx="91">
                  <c:v>2.1</c:v>
                </c:pt>
                <c:pt idx="92">
                  <c:v>2.1</c:v>
                </c:pt>
                <c:pt idx="93">
                  <c:v>2</c:v>
                </c:pt>
                <c:pt idx="94">
                  <c:v>1.7</c:v>
                </c:pt>
                <c:pt idx="95">
                  <c:v>1.7</c:v>
                </c:pt>
                <c:pt idx="96">
                  <c:v>1.7</c:v>
                </c:pt>
                <c:pt idx="97">
                  <c:v>1.3</c:v>
                </c:pt>
                <c:pt idx="98">
                  <c:v>0.8</c:v>
                </c:pt>
                <c:pt idx="99">
                  <c:v>-0.1</c:v>
                </c:pt>
                <c:pt idx="100">
                  <c:v>0</c:v>
                </c:pt>
                <c:pt idx="101">
                  <c:v>-0.1</c:v>
                </c:pt>
                <c:pt idx="102">
                  <c:v>-0.2</c:v>
                </c:pt>
                <c:pt idx="103">
                  <c:v>0</c:v>
                </c:pt>
                <c:pt idx="104">
                  <c:v>0.1</c:v>
                </c:pt>
                <c:pt idx="105">
                  <c:v>0.2</c:v>
                </c:pt>
                <c:pt idx="106">
                  <c:v>0.2</c:v>
                </c:pt>
                <c:pt idx="107">
                  <c:v>0</c:v>
                </c:pt>
                <c:pt idx="108">
                  <c:v>0.2</c:v>
                </c:pt>
                <c:pt idx="109">
                  <c:v>0.5</c:v>
                </c:pt>
                <c:pt idx="110">
                  <c:v>0.7</c:v>
                </c:pt>
                <c:pt idx="111">
                  <c:v>1.4</c:v>
                </c:pt>
                <c:pt idx="112">
                  <c:v>1</c:v>
                </c:pt>
                <c:pt idx="113">
                  <c:v>0.9</c:v>
                </c:pt>
                <c:pt idx="114">
                  <c:v>1.1000000000000001</c:v>
                </c:pt>
                <c:pt idx="115">
                  <c:v>1</c:v>
                </c:pt>
                <c:pt idx="116">
                  <c:v>1</c:v>
                </c:pt>
                <c:pt idx="117">
                  <c:v>0.8</c:v>
                </c:pt>
                <c:pt idx="118">
                  <c:v>1.1000000000000001</c:v>
                </c:pt>
                <c:pt idx="119">
                  <c:v>1.5</c:v>
                </c:pt>
                <c:pt idx="120">
                  <c:v>1.6</c:v>
                </c:pt>
                <c:pt idx="121">
                  <c:v>1.7</c:v>
                </c:pt>
                <c:pt idx="122">
                  <c:v>2.1</c:v>
                </c:pt>
                <c:pt idx="123">
                  <c:v>2.5</c:v>
                </c:pt>
                <c:pt idx="124">
                  <c:v>2.7</c:v>
                </c:pt>
                <c:pt idx="125">
                  <c:v>2.4</c:v>
                </c:pt>
                <c:pt idx="126">
                  <c:v>2.2000000000000002</c:v>
                </c:pt>
                <c:pt idx="127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28832"/>
        <c:axId val="377130368"/>
      </c:lineChart>
      <c:lineChart>
        <c:grouping val="standard"/>
        <c:varyColors val="0"/>
        <c:ser>
          <c:idx val="0"/>
          <c:order val="0"/>
          <c:tx>
            <c:strRef>
              <c:f>Hoja1!$J$6</c:f>
              <c:strCache>
                <c:ptCount val="1"/>
                <c:pt idx="0">
                  <c:v>Precio de la Gasolina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Hoja1!$G$18:$G$154</c:f>
              <c:numCache>
                <c:formatCode>[$-C0A]mmm\-yy;@</c:formatCode>
                <c:ptCount val="137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</c:numCache>
            </c:numRef>
          </c:cat>
          <c:val>
            <c:numRef>
              <c:f>Hoja1!$J$18:$J$152</c:f>
              <c:numCache>
                <c:formatCode>0.00</c:formatCode>
                <c:ptCount val="135"/>
                <c:pt idx="0">
                  <c:v>-10.845923226147791</c:v>
                </c:pt>
                <c:pt idx="1">
                  <c:v>1.9631901840490684</c:v>
                </c:pt>
                <c:pt idx="2">
                  <c:v>0.53367684946630245</c:v>
                </c:pt>
                <c:pt idx="3">
                  <c:v>-19.218295683292329</c:v>
                </c:pt>
                <c:pt idx="4">
                  <c:v>5.8034281312191016</c:v>
                </c:pt>
                <c:pt idx="5">
                  <c:v>2.0610487868510274</c:v>
                </c:pt>
                <c:pt idx="6">
                  <c:v>-2.2706753340556163</c:v>
                </c:pt>
                <c:pt idx="7">
                  <c:v>1.1293724731938903</c:v>
                </c:pt>
                <c:pt idx="8">
                  <c:v>-2.1750593197996437</c:v>
                </c:pt>
                <c:pt idx="9">
                  <c:v>-7.6884210526315773</c:v>
                </c:pt>
                <c:pt idx="10">
                  <c:v>-3.97094430992736</c:v>
                </c:pt>
                <c:pt idx="11">
                  <c:v>27.601951463597697</c:v>
                </c:pt>
                <c:pt idx="12">
                  <c:v>40.254516682051978</c:v>
                </c:pt>
                <c:pt idx="13">
                  <c:v>51.098866299322324</c:v>
                </c:pt>
                <c:pt idx="14">
                  <c:v>43.102080663859923</c:v>
                </c:pt>
                <c:pt idx="15">
                  <c:v>63.494151034816902</c:v>
                </c:pt>
                <c:pt idx="16">
                  <c:v>47.65487531096413</c:v>
                </c:pt>
                <c:pt idx="17">
                  <c:v>35.930470347648267</c:v>
                </c:pt>
                <c:pt idx="18">
                  <c:v>33.137789274331375</c:v>
                </c:pt>
                <c:pt idx="19">
                  <c:v>40.090383696171727</c:v>
                </c:pt>
                <c:pt idx="20">
                  <c:v>53.851682163230464</c:v>
                </c:pt>
                <c:pt idx="21">
                  <c:v>49.776500638569601</c:v>
                </c:pt>
                <c:pt idx="22">
                  <c:v>48.280383257690374</c:v>
                </c:pt>
                <c:pt idx="23">
                  <c:v>28.738787314347334</c:v>
                </c:pt>
                <c:pt idx="24">
                  <c:v>-15.960697663485501</c:v>
                </c:pt>
                <c:pt idx="25">
                  <c:v>-48.10747369744729</c:v>
                </c:pt>
                <c:pt idx="26">
                  <c:v>-58.781392572378799</c:v>
                </c:pt>
                <c:pt idx="27">
                  <c:v>-51.291278577476703</c:v>
                </c:pt>
                <c:pt idx="28">
                  <c:v>-51.312923772344355</c:v>
                </c:pt>
                <c:pt idx="29">
                  <c:v>-47.773431623288701</c:v>
                </c:pt>
                <c:pt idx="30">
                  <c:v>-49.93928459910488</c:v>
                </c:pt>
                <c:pt idx="31">
                  <c:v>-46.149074102794742</c:v>
                </c:pt>
                <c:pt idx="32">
                  <c:v>-42.928880065397642</c:v>
                </c:pt>
                <c:pt idx="33">
                  <c:v>-45.247738831196514</c:v>
                </c:pt>
                <c:pt idx="34">
                  <c:v>-31.366480750918246</c:v>
                </c:pt>
                <c:pt idx="35">
                  <c:v>-33.03761803228754</c:v>
                </c:pt>
                <c:pt idx="36">
                  <c:v>6.4835533676437684</c:v>
                </c:pt>
                <c:pt idx="37">
                  <c:v>59.612277867528277</c:v>
                </c:pt>
                <c:pt idx="38">
                  <c:v>99.979311058239361</c:v>
                </c:pt>
                <c:pt idx="39">
                  <c:v>77.766188613646264</c:v>
                </c:pt>
                <c:pt idx="40">
                  <c:v>68.745779878460496</c:v>
                </c:pt>
                <c:pt idx="41">
                  <c:v>62.321762926688741</c:v>
                </c:pt>
                <c:pt idx="42">
                  <c:v>60.683346039226564</c:v>
                </c:pt>
                <c:pt idx="43">
                  <c:v>21.306376360808699</c:v>
                </c:pt>
                <c:pt idx="44">
                  <c:v>6.4354409658277101</c:v>
                </c:pt>
                <c:pt idx="45">
                  <c:v>14.655987541020066</c:v>
                </c:pt>
                <c:pt idx="46">
                  <c:v>-1.1743719339973313</c:v>
                </c:pt>
                <c:pt idx="47">
                  <c:v>10.575993631659752</c:v>
                </c:pt>
                <c:pt idx="48">
                  <c:v>10.832676648279493</c:v>
                </c:pt>
                <c:pt idx="49">
                  <c:v>10.698380566801635</c:v>
                </c:pt>
                <c:pt idx="50">
                  <c:v>21.979102007034967</c:v>
                </c:pt>
                <c:pt idx="51">
                  <c:v>19.391746528456878</c:v>
                </c:pt>
                <c:pt idx="52">
                  <c:v>27.664682638923633</c:v>
                </c:pt>
                <c:pt idx="53">
                  <c:v>32.972493345164168</c:v>
                </c:pt>
                <c:pt idx="54">
                  <c:v>40.948889368125954</c:v>
                </c:pt>
                <c:pt idx="55">
                  <c:v>46.994301994301992</c:v>
                </c:pt>
                <c:pt idx="56">
                  <c:v>41.819667403633566</c:v>
                </c:pt>
                <c:pt idx="57">
                  <c:v>50.344426118172137</c:v>
                </c:pt>
                <c:pt idx="58">
                  <c:v>43.892900120336954</c:v>
                </c:pt>
                <c:pt idx="59">
                  <c:v>40.139867331722101</c:v>
                </c:pt>
                <c:pt idx="60">
                  <c:v>27.089159596151124</c:v>
                </c:pt>
                <c:pt idx="61">
                  <c:v>18.103684739873806</c:v>
                </c:pt>
                <c:pt idx="62">
                  <c:v>10.198888936007799</c:v>
                </c:pt>
                <c:pt idx="63">
                  <c:v>14.522073879924635</c:v>
                </c:pt>
                <c:pt idx="64">
                  <c:v>17.916470772606186</c:v>
                </c:pt>
                <c:pt idx="65">
                  <c:v>11.524089149873195</c:v>
                </c:pt>
                <c:pt idx="66">
                  <c:v>-0.4375898895315089</c:v>
                </c:pt>
                <c:pt idx="67">
                  <c:v>-4.703298123203159</c:v>
                </c:pt>
                <c:pt idx="68">
                  <c:v>-10.146744840207411</c:v>
                </c:pt>
                <c:pt idx="69">
                  <c:v>-8.973283427981416</c:v>
                </c:pt>
                <c:pt idx="70">
                  <c:v>5.5718168513485322</c:v>
                </c:pt>
                <c:pt idx="71">
                  <c:v>9.9438593916266083</c:v>
                </c:pt>
                <c:pt idx="72">
                  <c:v>4.6583619274951582</c:v>
                </c:pt>
                <c:pt idx="73">
                  <c:v>4.2153750870945528</c:v>
                </c:pt>
                <c:pt idx="74">
                  <c:v>3.794350804279234</c:v>
                </c:pt>
                <c:pt idx="75">
                  <c:v>1.0871120011443303</c:v>
                </c:pt>
                <c:pt idx="76">
                  <c:v>0.84726052430472709</c:v>
                </c:pt>
                <c:pt idx="77">
                  <c:v>-6.6684616765392057</c:v>
                </c:pt>
                <c:pt idx="78">
                  <c:v>-12.718219818047704</c:v>
                </c:pt>
                <c:pt idx="79">
                  <c:v>-3.8202094844242529</c:v>
                </c:pt>
                <c:pt idx="80">
                  <c:v>6.1064383509976228</c:v>
                </c:pt>
                <c:pt idx="81">
                  <c:v>6.5116443940306912</c:v>
                </c:pt>
                <c:pt idx="82">
                  <c:v>-2.1157210284846739</c:v>
                </c:pt>
                <c:pt idx="83">
                  <c:v>-8.7641424423455572</c:v>
                </c:pt>
                <c:pt idx="84">
                  <c:v>-6.0938669327536559</c:v>
                </c:pt>
                <c:pt idx="85">
                  <c:v>-2.4514355755302253</c:v>
                </c:pt>
                <c:pt idx="86">
                  <c:v>0.91576449651489256</c:v>
                </c:pt>
                <c:pt idx="87">
                  <c:v>-6.4100749964624342</c:v>
                </c:pt>
                <c:pt idx="88">
                  <c:v>-9.0933052187664671</c:v>
                </c:pt>
                <c:pt idx="89">
                  <c:v>-6.0358367791774947</c:v>
                </c:pt>
                <c:pt idx="90">
                  <c:v>6.0497218113951812</c:v>
                </c:pt>
                <c:pt idx="91">
                  <c:v>4.2397969972509886</c:v>
                </c:pt>
                <c:pt idx="92">
                  <c:v>8.2183989762548038</c:v>
                </c:pt>
                <c:pt idx="93">
                  <c:v>-3.1516240681576213</c:v>
                </c:pt>
                <c:pt idx="94">
                  <c:v>-7.829781494469934</c:v>
                </c:pt>
                <c:pt idx="95">
                  <c:v>-5.2419797344258612</c:v>
                </c:pt>
                <c:pt idx="96">
                  <c:v>-14.51937307882053</c:v>
                </c:pt>
                <c:pt idx="97">
                  <c:v>-21.631192171496028</c:v>
                </c:pt>
                <c:pt idx="98">
                  <c:v>-40.548881296153425</c:v>
                </c:pt>
                <c:pt idx="99">
                  <c:v>-49.312065315996378</c:v>
                </c:pt>
                <c:pt idx="100">
                  <c:v>-41.845462452884895</c:v>
                </c:pt>
                <c:pt idx="101">
                  <c:v>-37.722589888790338</c:v>
                </c:pt>
                <c:pt idx="102">
                  <c:v>-36.960419710452918</c:v>
                </c:pt>
                <c:pt idx="103">
                  <c:v>-31.419684214085265</c:v>
                </c:pt>
                <c:pt idx="104">
                  <c:v>-32.045723295230587</c:v>
                </c:pt>
                <c:pt idx="105">
                  <c:v>-34.328717226212149</c:v>
                </c:pt>
                <c:pt idx="106">
                  <c:v>-41.333138216141066</c:v>
                </c:pt>
                <c:pt idx="107">
                  <c:v>-46.660747374922806</c:v>
                </c:pt>
                <c:pt idx="108">
                  <c:v>-40.586015538290788</c:v>
                </c:pt>
                <c:pt idx="109">
                  <c:v>-35.171509085608776</c:v>
                </c:pt>
                <c:pt idx="110">
                  <c:v>-22.487949573600286</c:v>
                </c:pt>
                <c:pt idx="111">
                  <c:v>-18.411633109619686</c:v>
                </c:pt>
                <c:pt idx="112">
                  <c:v>-37.972080269225984</c:v>
                </c:pt>
                <c:pt idx="113">
                  <c:v>-22.430981595092014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Hoja1!$K$6</c:f>
              <c:strCache>
                <c:ptCount val="1"/>
                <c:pt idx="0">
                  <c:v>Futuros de la Gasolina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Hoja1!$G$18:$G$154</c:f>
              <c:numCache>
                <c:formatCode>[$-C0A]mmm\-yy;@</c:formatCode>
                <c:ptCount val="137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</c:numCache>
            </c:numRef>
          </c:cat>
          <c:val>
            <c:numRef>
              <c:f>Hoja1!$K$18:$K$152</c:f>
              <c:numCache>
                <c:formatCode>0.00</c:formatCode>
                <c:ptCount val="135"/>
                <c:pt idx="113">
                  <c:v>-100</c:v>
                </c:pt>
                <c:pt idx="114">
                  <c:v>-100</c:v>
                </c:pt>
                <c:pt idx="115">
                  <c:v>-32.015381581542101</c:v>
                </c:pt>
                <c:pt idx="116">
                  <c:v>-32.729118329466367</c:v>
                </c:pt>
                <c:pt idx="117">
                  <c:v>-27.408298885458649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2.7338651196519015</c:v>
                </c:pt>
                <c:pt idx="128">
                  <c:v>2.7592153481353687</c:v>
                </c:pt>
                <c:pt idx="129">
                  <c:v>1.5137317090752056</c:v>
                </c:pt>
                <c:pt idx="130">
                  <c:v>0.91320864991233375</c:v>
                </c:pt>
                <c:pt idx="131">
                  <c:v>0.95529517128143393</c:v>
                </c:pt>
                <c:pt idx="132">
                  <c:v>1.0888684144400695</c:v>
                </c:pt>
                <c:pt idx="133">
                  <c:v>0.86926585764697251</c:v>
                </c:pt>
                <c:pt idx="134">
                  <c:v>1.6666666666666829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34464"/>
        <c:axId val="377132544"/>
      </c:lineChart>
      <c:dateAx>
        <c:axId val="377128832"/>
        <c:scaling>
          <c:orientation val="minMax"/>
          <c:min val="40817"/>
        </c:scaling>
        <c:delete val="0"/>
        <c:axPos val="b"/>
        <c:numFmt formatCode="[$-C0A]mmm\-yy;@" sourceLinked="1"/>
        <c:majorTickMark val="out"/>
        <c:minorTickMark val="none"/>
        <c:tickLblPos val="low"/>
        <c:crossAx val="377130368"/>
        <c:crosses val="autoZero"/>
        <c:auto val="1"/>
        <c:lblOffset val="100"/>
        <c:baseTimeUnit val="months"/>
      </c:dateAx>
      <c:valAx>
        <c:axId val="377130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77128832"/>
        <c:crosses val="autoZero"/>
        <c:crossBetween val="between"/>
      </c:valAx>
      <c:valAx>
        <c:axId val="377132544"/>
        <c:scaling>
          <c:orientation val="minMax"/>
          <c:max val="50"/>
          <c:min val="-5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77134464"/>
        <c:crosses val="max"/>
        <c:crossBetween val="between"/>
      </c:valAx>
      <c:dateAx>
        <c:axId val="377134464"/>
        <c:scaling>
          <c:orientation val="minMax"/>
        </c:scaling>
        <c:delete val="1"/>
        <c:axPos val="b"/>
        <c:numFmt formatCode="[$-C0A]mmm\-yy;@" sourceLinked="1"/>
        <c:majorTickMark val="out"/>
        <c:minorTickMark val="none"/>
        <c:tickLblPos val="nextTo"/>
        <c:crossAx val="377132544"/>
        <c:crosses val="autoZero"/>
        <c:auto val="1"/>
        <c:lblOffset val="100"/>
        <c:baseTimeUnit val="months"/>
        <c:majorUnit val="1"/>
        <c:minorUnit val="1"/>
      </c:date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8573928258978"/>
          <c:y val="5.1400554097404488E-2"/>
          <c:w val="0.82301262233760908"/>
          <c:h val="0.63640237678623457"/>
        </c:manualLayout>
      </c:layout>
      <c:lineChart>
        <c:grouping val="standard"/>
        <c:varyColors val="0"/>
        <c:ser>
          <c:idx val="0"/>
          <c:order val="0"/>
          <c:tx>
            <c:strRef>
              <c:f>Inflación!$B$17</c:f>
              <c:strCache>
                <c:ptCount val="1"/>
                <c:pt idx="0">
                  <c:v>Inflación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Inflación!$B$21:$B$222</c:f>
              <c:numCache>
                <c:formatCode>m/d/yyyy</c:formatCode>
                <c:ptCount val="20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</c:numCache>
            </c:numRef>
          </c:cat>
          <c:val>
            <c:numRef>
              <c:f>Inflación!$C$21:$C$222</c:f>
              <c:numCache>
                <c:formatCode>General</c:formatCode>
                <c:ptCount val="202"/>
                <c:pt idx="0">
                  <c:v>3.2</c:v>
                </c:pt>
                <c:pt idx="1">
                  <c:v>3.8</c:v>
                </c:pt>
                <c:pt idx="2">
                  <c:v>3.1</c:v>
                </c:pt>
                <c:pt idx="3">
                  <c:v>3.2</c:v>
                </c:pt>
                <c:pt idx="4">
                  <c:v>3.7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3.7</c:v>
                </c:pt>
                <c:pt idx="12">
                  <c:v>3.5</c:v>
                </c:pt>
                <c:pt idx="13">
                  <c:v>2.9</c:v>
                </c:pt>
                <c:pt idx="14">
                  <c:v>3.3</c:v>
                </c:pt>
                <c:pt idx="15">
                  <c:v>3.6</c:v>
                </c:pt>
                <c:pt idx="16">
                  <c:v>3.2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2.1</c:v>
                </c:pt>
                <c:pt idx="21">
                  <c:v>1.9</c:v>
                </c:pt>
                <c:pt idx="22">
                  <c:v>1.6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1.2</c:v>
                </c:pt>
                <c:pt idx="28">
                  <c:v>1.1000000000000001</c:v>
                </c:pt>
                <c:pt idx="29">
                  <c:v>1.5</c:v>
                </c:pt>
                <c:pt idx="30">
                  <c:v>1.8</c:v>
                </c:pt>
                <c:pt idx="31">
                  <c:v>1.5</c:v>
                </c:pt>
                <c:pt idx="32">
                  <c:v>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2.6</c:v>
                </c:pt>
                <c:pt idx="36">
                  <c:v>3</c:v>
                </c:pt>
                <c:pt idx="37">
                  <c:v>3</c:v>
                </c:pt>
                <c:pt idx="38">
                  <c:v>2.2000000000000002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</c:v>
                </c:pt>
                <c:pt idx="45">
                  <c:v>1.8</c:v>
                </c:pt>
                <c:pt idx="46">
                  <c:v>1.9</c:v>
                </c:pt>
                <c:pt idx="47">
                  <c:v>1.9</c:v>
                </c:pt>
                <c:pt idx="48">
                  <c:v>1.7</c:v>
                </c:pt>
                <c:pt idx="49">
                  <c:v>1.7</c:v>
                </c:pt>
                <c:pt idx="50">
                  <c:v>2.2999999999999998</c:v>
                </c:pt>
                <c:pt idx="51">
                  <c:v>3.1</c:v>
                </c:pt>
                <c:pt idx="52">
                  <c:v>3.3</c:v>
                </c:pt>
                <c:pt idx="53">
                  <c:v>3</c:v>
                </c:pt>
                <c:pt idx="54">
                  <c:v>2.7</c:v>
                </c:pt>
                <c:pt idx="55">
                  <c:v>2.5</c:v>
                </c:pt>
                <c:pt idx="56">
                  <c:v>3.2</c:v>
                </c:pt>
                <c:pt idx="57">
                  <c:v>3.5</c:v>
                </c:pt>
                <c:pt idx="58">
                  <c:v>3.3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3.5</c:v>
                </c:pt>
                <c:pt idx="63">
                  <c:v>2.8</c:v>
                </c:pt>
                <c:pt idx="64">
                  <c:v>2.5</c:v>
                </c:pt>
                <c:pt idx="65">
                  <c:v>3.2</c:v>
                </c:pt>
                <c:pt idx="66">
                  <c:v>3.6</c:v>
                </c:pt>
                <c:pt idx="67">
                  <c:v>4.7</c:v>
                </c:pt>
                <c:pt idx="68">
                  <c:v>4.3</c:v>
                </c:pt>
                <c:pt idx="69">
                  <c:v>3.5</c:v>
                </c:pt>
                <c:pt idx="70">
                  <c:v>3.4</c:v>
                </c:pt>
                <c:pt idx="71">
                  <c:v>4</c:v>
                </c:pt>
                <c:pt idx="72">
                  <c:v>3.6</c:v>
                </c:pt>
                <c:pt idx="73">
                  <c:v>3.4</c:v>
                </c:pt>
                <c:pt idx="74">
                  <c:v>3.5</c:v>
                </c:pt>
                <c:pt idx="75">
                  <c:v>4.2</c:v>
                </c:pt>
                <c:pt idx="76">
                  <c:v>4.3</c:v>
                </c:pt>
                <c:pt idx="77">
                  <c:v>4.0999999999999996</c:v>
                </c:pt>
                <c:pt idx="78">
                  <c:v>3.8</c:v>
                </c:pt>
                <c:pt idx="79">
                  <c:v>2.1</c:v>
                </c:pt>
                <c:pt idx="80">
                  <c:v>1.3</c:v>
                </c:pt>
                <c:pt idx="81">
                  <c:v>2</c:v>
                </c:pt>
                <c:pt idx="82">
                  <c:v>2.5</c:v>
                </c:pt>
                <c:pt idx="83">
                  <c:v>2.1</c:v>
                </c:pt>
                <c:pt idx="84">
                  <c:v>2.4</c:v>
                </c:pt>
                <c:pt idx="85">
                  <c:v>2.8</c:v>
                </c:pt>
                <c:pt idx="86">
                  <c:v>2.6</c:v>
                </c:pt>
                <c:pt idx="87">
                  <c:v>2.7</c:v>
                </c:pt>
                <c:pt idx="88">
                  <c:v>2.7</c:v>
                </c:pt>
                <c:pt idx="89">
                  <c:v>2.4</c:v>
                </c:pt>
                <c:pt idx="90">
                  <c:v>2</c:v>
                </c:pt>
                <c:pt idx="91">
                  <c:v>2.8</c:v>
                </c:pt>
                <c:pt idx="92">
                  <c:v>3.5</c:v>
                </c:pt>
                <c:pt idx="93">
                  <c:v>4.3</c:v>
                </c:pt>
                <c:pt idx="94">
                  <c:v>4.0999999999999996</c:v>
                </c:pt>
                <c:pt idx="95">
                  <c:v>4.3</c:v>
                </c:pt>
                <c:pt idx="96">
                  <c:v>4</c:v>
                </c:pt>
                <c:pt idx="97">
                  <c:v>4</c:v>
                </c:pt>
                <c:pt idx="98">
                  <c:v>3.9</c:v>
                </c:pt>
                <c:pt idx="99">
                  <c:v>4.2</c:v>
                </c:pt>
                <c:pt idx="100">
                  <c:v>5</c:v>
                </c:pt>
                <c:pt idx="101">
                  <c:v>5.6</c:v>
                </c:pt>
                <c:pt idx="102">
                  <c:v>5.4</c:v>
                </c:pt>
                <c:pt idx="103">
                  <c:v>4.9000000000000004</c:v>
                </c:pt>
                <c:pt idx="104">
                  <c:v>3.7</c:v>
                </c:pt>
                <c:pt idx="105">
                  <c:v>1.1000000000000001</c:v>
                </c:pt>
                <c:pt idx="106">
                  <c:v>0.1</c:v>
                </c:pt>
                <c:pt idx="107">
                  <c:v>0</c:v>
                </c:pt>
                <c:pt idx="108">
                  <c:v>0.2</c:v>
                </c:pt>
                <c:pt idx="109">
                  <c:v>-0.4</c:v>
                </c:pt>
                <c:pt idx="110">
                  <c:v>-0.7</c:v>
                </c:pt>
                <c:pt idx="111">
                  <c:v>-1.3</c:v>
                </c:pt>
                <c:pt idx="112">
                  <c:v>-1.4</c:v>
                </c:pt>
                <c:pt idx="113">
                  <c:v>-2.1</c:v>
                </c:pt>
                <c:pt idx="114">
                  <c:v>-1.5</c:v>
                </c:pt>
                <c:pt idx="115">
                  <c:v>-1.3</c:v>
                </c:pt>
                <c:pt idx="116">
                  <c:v>-0.2</c:v>
                </c:pt>
                <c:pt idx="117">
                  <c:v>1.8</c:v>
                </c:pt>
                <c:pt idx="118">
                  <c:v>2.7</c:v>
                </c:pt>
                <c:pt idx="119">
                  <c:v>2.6</c:v>
                </c:pt>
                <c:pt idx="120">
                  <c:v>2.1</c:v>
                </c:pt>
                <c:pt idx="121">
                  <c:v>2.2999999999999998</c:v>
                </c:pt>
                <c:pt idx="122">
                  <c:v>2.2000000000000002</c:v>
                </c:pt>
                <c:pt idx="123">
                  <c:v>2</c:v>
                </c:pt>
                <c:pt idx="124">
                  <c:v>1.1000000000000001</c:v>
                </c:pt>
                <c:pt idx="125">
                  <c:v>1.2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1.2</c:v>
                </c:pt>
                <c:pt idx="129">
                  <c:v>1.1000000000000001</c:v>
                </c:pt>
                <c:pt idx="130">
                  <c:v>1.5</c:v>
                </c:pt>
                <c:pt idx="131">
                  <c:v>1.6</c:v>
                </c:pt>
                <c:pt idx="132">
                  <c:v>2.1</c:v>
                </c:pt>
                <c:pt idx="133">
                  <c:v>2.7</c:v>
                </c:pt>
                <c:pt idx="134">
                  <c:v>3.2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3.8</c:v>
                </c:pt>
                <c:pt idx="139">
                  <c:v>3.9</c:v>
                </c:pt>
                <c:pt idx="140">
                  <c:v>3.5</c:v>
                </c:pt>
                <c:pt idx="141">
                  <c:v>3.4</c:v>
                </c:pt>
                <c:pt idx="142">
                  <c:v>3</c:v>
                </c:pt>
                <c:pt idx="143">
                  <c:v>2.9</c:v>
                </c:pt>
                <c:pt idx="144">
                  <c:v>2.9</c:v>
                </c:pt>
                <c:pt idx="145">
                  <c:v>2.7</c:v>
                </c:pt>
                <c:pt idx="146">
                  <c:v>2.2999999999999998</c:v>
                </c:pt>
                <c:pt idx="147">
                  <c:v>1.7</c:v>
                </c:pt>
                <c:pt idx="148">
                  <c:v>1.7</c:v>
                </c:pt>
                <c:pt idx="149">
                  <c:v>1.4</c:v>
                </c:pt>
                <c:pt idx="150">
                  <c:v>1.7</c:v>
                </c:pt>
                <c:pt idx="151">
                  <c:v>2</c:v>
                </c:pt>
                <c:pt idx="152">
                  <c:v>2.2000000000000002</c:v>
                </c:pt>
                <c:pt idx="153">
                  <c:v>1.8</c:v>
                </c:pt>
                <c:pt idx="154">
                  <c:v>1.7</c:v>
                </c:pt>
                <c:pt idx="155">
                  <c:v>1.6</c:v>
                </c:pt>
                <c:pt idx="156">
                  <c:v>2</c:v>
                </c:pt>
                <c:pt idx="157">
                  <c:v>1.5</c:v>
                </c:pt>
                <c:pt idx="158">
                  <c:v>1.1000000000000001</c:v>
                </c:pt>
                <c:pt idx="159">
                  <c:v>1.4</c:v>
                </c:pt>
                <c:pt idx="160">
                  <c:v>1.8</c:v>
                </c:pt>
                <c:pt idx="161">
                  <c:v>2</c:v>
                </c:pt>
                <c:pt idx="162">
                  <c:v>1.5</c:v>
                </c:pt>
                <c:pt idx="163">
                  <c:v>1.2</c:v>
                </c:pt>
                <c:pt idx="164">
                  <c:v>1</c:v>
                </c:pt>
                <c:pt idx="165">
                  <c:v>1.2</c:v>
                </c:pt>
                <c:pt idx="166">
                  <c:v>1.5</c:v>
                </c:pt>
                <c:pt idx="167">
                  <c:v>1.6</c:v>
                </c:pt>
                <c:pt idx="168">
                  <c:v>1.1000000000000001</c:v>
                </c:pt>
                <c:pt idx="169">
                  <c:v>1.5</c:v>
                </c:pt>
                <c:pt idx="170">
                  <c:v>2</c:v>
                </c:pt>
                <c:pt idx="171">
                  <c:v>2.1</c:v>
                </c:pt>
                <c:pt idx="172">
                  <c:v>2.1</c:v>
                </c:pt>
                <c:pt idx="173">
                  <c:v>2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1.3</c:v>
                </c:pt>
                <c:pt idx="178">
                  <c:v>0.8</c:v>
                </c:pt>
                <c:pt idx="179">
                  <c:v>-0.1</c:v>
                </c:pt>
                <c:pt idx="180">
                  <c:v>0</c:v>
                </c:pt>
                <c:pt idx="181">
                  <c:v>-0.1</c:v>
                </c:pt>
                <c:pt idx="182">
                  <c:v>-0.2</c:v>
                </c:pt>
                <c:pt idx="183">
                  <c:v>0</c:v>
                </c:pt>
                <c:pt idx="184">
                  <c:v>0.1</c:v>
                </c:pt>
                <c:pt idx="185">
                  <c:v>0.2</c:v>
                </c:pt>
                <c:pt idx="186">
                  <c:v>0.2</c:v>
                </c:pt>
                <c:pt idx="187">
                  <c:v>0</c:v>
                </c:pt>
                <c:pt idx="188">
                  <c:v>0.2</c:v>
                </c:pt>
                <c:pt idx="189">
                  <c:v>0.5</c:v>
                </c:pt>
                <c:pt idx="190">
                  <c:v>0.7</c:v>
                </c:pt>
                <c:pt idx="191">
                  <c:v>1.4</c:v>
                </c:pt>
                <c:pt idx="192">
                  <c:v>1</c:v>
                </c:pt>
                <c:pt idx="193">
                  <c:v>0.9</c:v>
                </c:pt>
                <c:pt idx="194">
                  <c:v>1.1000000000000001</c:v>
                </c:pt>
                <c:pt idx="195">
                  <c:v>1</c:v>
                </c:pt>
                <c:pt idx="196">
                  <c:v>1</c:v>
                </c:pt>
                <c:pt idx="197">
                  <c:v>0.8</c:v>
                </c:pt>
                <c:pt idx="198">
                  <c:v>1.1000000000000001</c:v>
                </c:pt>
                <c:pt idx="199">
                  <c:v>1.5</c:v>
                </c:pt>
                <c:pt idx="200">
                  <c:v>1.6</c:v>
                </c:pt>
                <c:pt idx="201">
                  <c:v>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Inflación!$J$17</c:f>
              <c:strCache>
                <c:ptCount val="1"/>
                <c:pt idx="0">
                  <c:v>Inflación sin alimentos ni energía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Inflación!$B$21:$B$222</c:f>
              <c:numCache>
                <c:formatCode>m/d/yyyy</c:formatCode>
                <c:ptCount val="20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</c:numCache>
            </c:numRef>
          </c:cat>
          <c:val>
            <c:numRef>
              <c:f>Inflación!$K$21:$K$222</c:f>
              <c:numCache>
                <c:formatCode>General</c:formatCode>
                <c:ptCount val="202"/>
                <c:pt idx="0">
                  <c:v>2.2000000000000002</c:v>
                </c:pt>
                <c:pt idx="1">
                  <c:v>2.4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2.5</c:v>
                </c:pt>
                <c:pt idx="6">
                  <c:v>2.6</c:v>
                </c:pt>
                <c:pt idx="7">
                  <c:v>2.6</c:v>
                </c:pt>
                <c:pt idx="8">
                  <c:v>2.5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2.7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2.6</c:v>
                </c:pt>
                <c:pt idx="21">
                  <c:v>2.8</c:v>
                </c:pt>
                <c:pt idx="22">
                  <c:v>2.7</c:v>
                </c:pt>
                <c:pt idx="23">
                  <c:v>2.6</c:v>
                </c:pt>
                <c:pt idx="24">
                  <c:v>2.6</c:v>
                </c:pt>
                <c:pt idx="25">
                  <c:v>2.4</c:v>
                </c:pt>
                <c:pt idx="26">
                  <c:v>2.5</c:v>
                </c:pt>
                <c:pt idx="27">
                  <c:v>2.5</c:v>
                </c:pt>
                <c:pt idx="28">
                  <c:v>2.2999999999999998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</c:v>
                </c:pt>
                <c:pt idx="34">
                  <c:v>1.9</c:v>
                </c:pt>
                <c:pt idx="35">
                  <c:v>1.9</c:v>
                </c:pt>
                <c:pt idx="36">
                  <c:v>1.7</c:v>
                </c:pt>
                <c:pt idx="37">
                  <c:v>1.7</c:v>
                </c:pt>
                <c:pt idx="38">
                  <c:v>1.5</c:v>
                </c:pt>
                <c:pt idx="39">
                  <c:v>1.6</c:v>
                </c:pt>
                <c:pt idx="40">
                  <c:v>1.5</c:v>
                </c:pt>
                <c:pt idx="41">
                  <c:v>1.5</c:v>
                </c:pt>
                <c:pt idx="42">
                  <c:v>1.3</c:v>
                </c:pt>
                <c:pt idx="43">
                  <c:v>1.2</c:v>
                </c:pt>
                <c:pt idx="44">
                  <c:v>1.3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1.2</c:v>
                </c:pt>
                <c:pt idx="49">
                  <c:v>1.6</c:v>
                </c:pt>
                <c:pt idx="50">
                  <c:v>1.8</c:v>
                </c:pt>
                <c:pt idx="51">
                  <c:v>1.7</c:v>
                </c:pt>
                <c:pt idx="52">
                  <c:v>1.9</c:v>
                </c:pt>
                <c:pt idx="53">
                  <c:v>1.8</c:v>
                </c:pt>
                <c:pt idx="54">
                  <c:v>1.7</c:v>
                </c:pt>
                <c:pt idx="55">
                  <c:v>2</c:v>
                </c:pt>
                <c:pt idx="56">
                  <c:v>2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2.2999999999999998</c:v>
                </c:pt>
                <c:pt idx="60">
                  <c:v>2.4</c:v>
                </c:pt>
                <c:pt idx="61">
                  <c:v>2.2999999999999998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</c:v>
                </c:pt>
                <c:pt idx="65">
                  <c:v>2.1</c:v>
                </c:pt>
                <c:pt idx="66">
                  <c:v>2.1</c:v>
                </c:pt>
                <c:pt idx="67">
                  <c:v>2</c:v>
                </c:pt>
                <c:pt idx="68">
                  <c:v>2.1</c:v>
                </c:pt>
                <c:pt idx="69">
                  <c:v>2.1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2.2999999999999998</c:v>
                </c:pt>
                <c:pt idx="75">
                  <c:v>2.4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2.7</c:v>
                </c:pt>
                <c:pt idx="81">
                  <c:v>2.6</c:v>
                </c:pt>
                <c:pt idx="82">
                  <c:v>2.6</c:v>
                </c:pt>
                <c:pt idx="83">
                  <c:v>2.7</c:v>
                </c:pt>
                <c:pt idx="84">
                  <c:v>2.7</c:v>
                </c:pt>
                <c:pt idx="85">
                  <c:v>2.5</c:v>
                </c:pt>
                <c:pt idx="86">
                  <c:v>2.2999999999999998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2.1</c:v>
                </c:pt>
                <c:pt idx="91">
                  <c:v>2.1</c:v>
                </c:pt>
                <c:pt idx="92">
                  <c:v>2.2000000000000002</c:v>
                </c:pt>
                <c:pt idx="93">
                  <c:v>2.2999999999999998</c:v>
                </c:pt>
                <c:pt idx="94">
                  <c:v>2.4</c:v>
                </c:pt>
                <c:pt idx="95">
                  <c:v>2.5</c:v>
                </c:pt>
                <c:pt idx="96">
                  <c:v>2.2999999999999998</c:v>
                </c:pt>
                <c:pt idx="97">
                  <c:v>2.4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2.4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2.2000000000000002</c:v>
                </c:pt>
                <c:pt idx="105">
                  <c:v>2</c:v>
                </c:pt>
                <c:pt idx="106">
                  <c:v>1.8</c:v>
                </c:pt>
                <c:pt idx="107">
                  <c:v>1.7</c:v>
                </c:pt>
                <c:pt idx="108">
                  <c:v>1.8</c:v>
                </c:pt>
                <c:pt idx="109">
                  <c:v>1.8</c:v>
                </c:pt>
                <c:pt idx="110">
                  <c:v>1.9</c:v>
                </c:pt>
                <c:pt idx="111">
                  <c:v>1.8</c:v>
                </c:pt>
                <c:pt idx="112">
                  <c:v>1.7</c:v>
                </c:pt>
                <c:pt idx="113">
                  <c:v>1.5</c:v>
                </c:pt>
                <c:pt idx="114">
                  <c:v>1.4</c:v>
                </c:pt>
                <c:pt idx="115">
                  <c:v>1.5</c:v>
                </c:pt>
                <c:pt idx="116">
                  <c:v>1.7</c:v>
                </c:pt>
                <c:pt idx="117">
                  <c:v>1.7</c:v>
                </c:pt>
                <c:pt idx="118">
                  <c:v>1.8</c:v>
                </c:pt>
                <c:pt idx="119">
                  <c:v>1.6</c:v>
                </c:pt>
                <c:pt idx="120">
                  <c:v>1.3</c:v>
                </c:pt>
                <c:pt idx="121">
                  <c:v>1.1000000000000001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0.8</c:v>
                </c:pt>
                <c:pt idx="128">
                  <c:v>0.6</c:v>
                </c:pt>
                <c:pt idx="129">
                  <c:v>0.8</c:v>
                </c:pt>
                <c:pt idx="130">
                  <c:v>0.8</c:v>
                </c:pt>
                <c:pt idx="131">
                  <c:v>1</c:v>
                </c:pt>
                <c:pt idx="132">
                  <c:v>1.1000000000000001</c:v>
                </c:pt>
                <c:pt idx="133">
                  <c:v>1.2</c:v>
                </c:pt>
                <c:pt idx="134">
                  <c:v>1.3</c:v>
                </c:pt>
                <c:pt idx="135">
                  <c:v>1.5</c:v>
                </c:pt>
                <c:pt idx="136">
                  <c:v>1.6</c:v>
                </c:pt>
                <c:pt idx="137">
                  <c:v>1.8</c:v>
                </c:pt>
                <c:pt idx="138">
                  <c:v>2</c:v>
                </c:pt>
                <c:pt idx="139">
                  <c:v>2</c:v>
                </c:pt>
                <c:pt idx="140">
                  <c:v>2.1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2.2999999999999998</c:v>
                </c:pt>
                <c:pt idx="144">
                  <c:v>2.2000000000000002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2.2999999999999998</c:v>
                </c:pt>
                <c:pt idx="148">
                  <c:v>2.2000000000000002</c:v>
                </c:pt>
                <c:pt idx="149">
                  <c:v>2.1</c:v>
                </c:pt>
                <c:pt idx="150">
                  <c:v>1.9</c:v>
                </c:pt>
                <c:pt idx="151">
                  <c:v>2</c:v>
                </c:pt>
                <c:pt idx="152">
                  <c:v>2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2</c:v>
                </c:pt>
                <c:pt idx="157">
                  <c:v>1.9</c:v>
                </c:pt>
                <c:pt idx="158">
                  <c:v>1.7</c:v>
                </c:pt>
                <c:pt idx="159">
                  <c:v>1.7</c:v>
                </c:pt>
                <c:pt idx="160">
                  <c:v>1.6</c:v>
                </c:pt>
                <c:pt idx="161">
                  <c:v>1.7</c:v>
                </c:pt>
                <c:pt idx="162">
                  <c:v>1.8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1.6</c:v>
                </c:pt>
                <c:pt idx="168">
                  <c:v>1.6</c:v>
                </c:pt>
                <c:pt idx="169">
                  <c:v>1.7</c:v>
                </c:pt>
                <c:pt idx="170">
                  <c:v>1.8</c:v>
                </c:pt>
                <c:pt idx="171">
                  <c:v>2</c:v>
                </c:pt>
                <c:pt idx="172">
                  <c:v>1.9</c:v>
                </c:pt>
                <c:pt idx="173">
                  <c:v>1.9</c:v>
                </c:pt>
                <c:pt idx="174">
                  <c:v>1.7</c:v>
                </c:pt>
                <c:pt idx="175">
                  <c:v>1.7</c:v>
                </c:pt>
                <c:pt idx="176">
                  <c:v>1.8</c:v>
                </c:pt>
                <c:pt idx="177">
                  <c:v>1.7</c:v>
                </c:pt>
                <c:pt idx="178">
                  <c:v>1.6</c:v>
                </c:pt>
                <c:pt idx="179">
                  <c:v>1.6</c:v>
                </c:pt>
                <c:pt idx="180">
                  <c:v>1.7</c:v>
                </c:pt>
                <c:pt idx="181">
                  <c:v>1.8</c:v>
                </c:pt>
                <c:pt idx="182">
                  <c:v>1.8</c:v>
                </c:pt>
                <c:pt idx="183">
                  <c:v>1.7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1.9</c:v>
                </c:pt>
                <c:pt idx="188">
                  <c:v>1.9</c:v>
                </c:pt>
                <c:pt idx="189">
                  <c:v>2</c:v>
                </c:pt>
                <c:pt idx="190">
                  <c:v>2.1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2.2000000000000002</c:v>
                </c:pt>
                <c:pt idx="194">
                  <c:v>2.1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2.2999999999999998</c:v>
                </c:pt>
                <c:pt idx="199">
                  <c:v>2.2000000000000002</c:v>
                </c:pt>
                <c:pt idx="200">
                  <c:v>2.1</c:v>
                </c:pt>
                <c:pt idx="201">
                  <c:v>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Inflación!$H$17</c:f>
              <c:strCache>
                <c:ptCount val="1"/>
                <c:pt idx="0">
                  <c:v>Objetivo Fed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Inflación!$B$21:$B$222</c:f>
              <c:numCache>
                <c:formatCode>m/d/yyyy</c:formatCode>
                <c:ptCount val="20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</c:numCache>
            </c:numRef>
          </c:cat>
          <c:val>
            <c:numRef>
              <c:f>Inflación!$H$20:$H$223</c:f>
              <c:numCache>
                <c:formatCode>General</c:formatCode>
                <c:ptCount val="2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8064"/>
        <c:axId val="389449600"/>
      </c:lineChart>
      <c:dateAx>
        <c:axId val="389448064"/>
        <c:scaling>
          <c:orientation val="minMax"/>
          <c:min val="38930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449600"/>
        <c:crosses val="autoZero"/>
        <c:auto val="1"/>
        <c:lblOffset val="100"/>
        <c:baseTimeUnit val="months"/>
      </c:dateAx>
      <c:valAx>
        <c:axId val="389449600"/>
        <c:scaling>
          <c:orientation val="minMax"/>
          <c:max val="6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% Var Anual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4480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88106563754629508"/>
          <c:w val="0.99917877944215749"/>
          <c:h val="8.6122851244385012E-2"/>
        </c:manualLayout>
      </c:layout>
      <c:overlay val="0"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8573928258978"/>
          <c:y val="5.1400554097404488E-2"/>
          <c:w val="0.82012029746281723"/>
          <c:h val="0.63640237678623457"/>
        </c:manualLayout>
      </c:layout>
      <c:lineChart>
        <c:grouping val="standard"/>
        <c:varyColors val="0"/>
        <c:ser>
          <c:idx val="0"/>
          <c:order val="0"/>
          <c:tx>
            <c:strRef>
              <c:f>Inflación!$B$17</c:f>
              <c:strCache>
                <c:ptCount val="1"/>
                <c:pt idx="0">
                  <c:v>Inflación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Inflación!$B$21:$B$212</c:f>
              <c:numCache>
                <c:formatCode>m/d/yyyy</c:formatCode>
                <c:ptCount val="19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</c:numCache>
            </c:numRef>
          </c:cat>
          <c:val>
            <c:numRef>
              <c:f>Inflación!$C$21:$C$212</c:f>
              <c:numCache>
                <c:formatCode>General</c:formatCode>
                <c:ptCount val="192"/>
                <c:pt idx="0">
                  <c:v>3.2</c:v>
                </c:pt>
                <c:pt idx="1">
                  <c:v>3.8</c:v>
                </c:pt>
                <c:pt idx="2">
                  <c:v>3.1</c:v>
                </c:pt>
                <c:pt idx="3">
                  <c:v>3.2</c:v>
                </c:pt>
                <c:pt idx="4">
                  <c:v>3.7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3.7</c:v>
                </c:pt>
                <c:pt idx="12">
                  <c:v>3.5</c:v>
                </c:pt>
                <c:pt idx="13">
                  <c:v>2.9</c:v>
                </c:pt>
                <c:pt idx="14">
                  <c:v>3.3</c:v>
                </c:pt>
                <c:pt idx="15">
                  <c:v>3.6</c:v>
                </c:pt>
                <c:pt idx="16">
                  <c:v>3.2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2.1</c:v>
                </c:pt>
                <c:pt idx="21">
                  <c:v>1.9</c:v>
                </c:pt>
                <c:pt idx="22">
                  <c:v>1.6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1.2</c:v>
                </c:pt>
                <c:pt idx="28">
                  <c:v>1.1000000000000001</c:v>
                </c:pt>
                <c:pt idx="29">
                  <c:v>1.5</c:v>
                </c:pt>
                <c:pt idx="30">
                  <c:v>1.8</c:v>
                </c:pt>
                <c:pt idx="31">
                  <c:v>1.5</c:v>
                </c:pt>
                <c:pt idx="32">
                  <c:v>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2.6</c:v>
                </c:pt>
                <c:pt idx="36">
                  <c:v>3</c:v>
                </c:pt>
                <c:pt idx="37">
                  <c:v>3</c:v>
                </c:pt>
                <c:pt idx="38">
                  <c:v>2.2000000000000002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</c:v>
                </c:pt>
                <c:pt idx="45">
                  <c:v>1.8</c:v>
                </c:pt>
                <c:pt idx="46">
                  <c:v>1.9</c:v>
                </c:pt>
                <c:pt idx="47">
                  <c:v>1.9</c:v>
                </c:pt>
                <c:pt idx="48">
                  <c:v>1.7</c:v>
                </c:pt>
                <c:pt idx="49">
                  <c:v>1.7</c:v>
                </c:pt>
                <c:pt idx="50">
                  <c:v>2.2999999999999998</c:v>
                </c:pt>
                <c:pt idx="51">
                  <c:v>3.1</c:v>
                </c:pt>
                <c:pt idx="52">
                  <c:v>3.3</c:v>
                </c:pt>
                <c:pt idx="53">
                  <c:v>3</c:v>
                </c:pt>
                <c:pt idx="54">
                  <c:v>2.7</c:v>
                </c:pt>
                <c:pt idx="55">
                  <c:v>2.5</c:v>
                </c:pt>
                <c:pt idx="56">
                  <c:v>3.2</c:v>
                </c:pt>
                <c:pt idx="57">
                  <c:v>3.5</c:v>
                </c:pt>
                <c:pt idx="58">
                  <c:v>3.3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3.5</c:v>
                </c:pt>
                <c:pt idx="63">
                  <c:v>2.8</c:v>
                </c:pt>
                <c:pt idx="64">
                  <c:v>2.5</c:v>
                </c:pt>
                <c:pt idx="65">
                  <c:v>3.2</c:v>
                </c:pt>
                <c:pt idx="66">
                  <c:v>3.6</c:v>
                </c:pt>
                <c:pt idx="67">
                  <c:v>4.7</c:v>
                </c:pt>
                <c:pt idx="68">
                  <c:v>4.3</c:v>
                </c:pt>
                <c:pt idx="69">
                  <c:v>3.5</c:v>
                </c:pt>
                <c:pt idx="70">
                  <c:v>3.4</c:v>
                </c:pt>
                <c:pt idx="71">
                  <c:v>4</c:v>
                </c:pt>
                <c:pt idx="72">
                  <c:v>3.6</c:v>
                </c:pt>
                <c:pt idx="73">
                  <c:v>3.4</c:v>
                </c:pt>
                <c:pt idx="74">
                  <c:v>3.5</c:v>
                </c:pt>
                <c:pt idx="75">
                  <c:v>4.2</c:v>
                </c:pt>
                <c:pt idx="76">
                  <c:v>4.3</c:v>
                </c:pt>
                <c:pt idx="77">
                  <c:v>4.0999999999999996</c:v>
                </c:pt>
                <c:pt idx="78">
                  <c:v>3.8</c:v>
                </c:pt>
                <c:pt idx="79">
                  <c:v>2.1</c:v>
                </c:pt>
                <c:pt idx="80">
                  <c:v>1.3</c:v>
                </c:pt>
                <c:pt idx="81">
                  <c:v>2</c:v>
                </c:pt>
                <c:pt idx="82">
                  <c:v>2.5</c:v>
                </c:pt>
                <c:pt idx="83">
                  <c:v>2.1</c:v>
                </c:pt>
                <c:pt idx="84">
                  <c:v>2.4</c:v>
                </c:pt>
                <c:pt idx="85">
                  <c:v>2.8</c:v>
                </c:pt>
                <c:pt idx="86">
                  <c:v>2.6</c:v>
                </c:pt>
                <c:pt idx="87">
                  <c:v>2.7</c:v>
                </c:pt>
                <c:pt idx="88">
                  <c:v>2.7</c:v>
                </c:pt>
                <c:pt idx="89">
                  <c:v>2.4</c:v>
                </c:pt>
                <c:pt idx="90">
                  <c:v>2</c:v>
                </c:pt>
                <c:pt idx="91">
                  <c:v>2.8</c:v>
                </c:pt>
                <c:pt idx="92">
                  <c:v>3.5</c:v>
                </c:pt>
                <c:pt idx="93">
                  <c:v>4.3</c:v>
                </c:pt>
                <c:pt idx="94">
                  <c:v>4.0999999999999996</c:v>
                </c:pt>
                <c:pt idx="95">
                  <c:v>4.3</c:v>
                </c:pt>
                <c:pt idx="96">
                  <c:v>4</c:v>
                </c:pt>
                <c:pt idx="97">
                  <c:v>4</c:v>
                </c:pt>
                <c:pt idx="98">
                  <c:v>3.9</c:v>
                </c:pt>
                <c:pt idx="99">
                  <c:v>4.2</c:v>
                </c:pt>
                <c:pt idx="100">
                  <c:v>5</c:v>
                </c:pt>
                <c:pt idx="101">
                  <c:v>5.6</c:v>
                </c:pt>
                <c:pt idx="102">
                  <c:v>5.4</c:v>
                </c:pt>
                <c:pt idx="103">
                  <c:v>4.9000000000000004</c:v>
                </c:pt>
                <c:pt idx="104">
                  <c:v>3.7</c:v>
                </c:pt>
                <c:pt idx="105">
                  <c:v>1.1000000000000001</c:v>
                </c:pt>
                <c:pt idx="106">
                  <c:v>0.1</c:v>
                </c:pt>
                <c:pt idx="107">
                  <c:v>0</c:v>
                </c:pt>
                <c:pt idx="108">
                  <c:v>0.2</c:v>
                </c:pt>
                <c:pt idx="109">
                  <c:v>-0.4</c:v>
                </c:pt>
                <c:pt idx="110">
                  <c:v>-0.7</c:v>
                </c:pt>
                <c:pt idx="111">
                  <c:v>-1.3</c:v>
                </c:pt>
                <c:pt idx="112">
                  <c:v>-1.4</c:v>
                </c:pt>
                <c:pt idx="113">
                  <c:v>-2.1</c:v>
                </c:pt>
                <c:pt idx="114">
                  <c:v>-1.5</c:v>
                </c:pt>
                <c:pt idx="115">
                  <c:v>-1.3</c:v>
                </c:pt>
                <c:pt idx="116">
                  <c:v>-0.2</c:v>
                </c:pt>
                <c:pt idx="117">
                  <c:v>1.8</c:v>
                </c:pt>
                <c:pt idx="118">
                  <c:v>2.7</c:v>
                </c:pt>
                <c:pt idx="119">
                  <c:v>2.6</c:v>
                </c:pt>
                <c:pt idx="120">
                  <c:v>2.1</c:v>
                </c:pt>
                <c:pt idx="121">
                  <c:v>2.2999999999999998</c:v>
                </c:pt>
                <c:pt idx="122">
                  <c:v>2.2000000000000002</c:v>
                </c:pt>
                <c:pt idx="123">
                  <c:v>2</c:v>
                </c:pt>
                <c:pt idx="124">
                  <c:v>1.1000000000000001</c:v>
                </c:pt>
                <c:pt idx="125">
                  <c:v>1.2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1.2</c:v>
                </c:pt>
                <c:pt idx="129">
                  <c:v>1.1000000000000001</c:v>
                </c:pt>
                <c:pt idx="130">
                  <c:v>1.5</c:v>
                </c:pt>
                <c:pt idx="131">
                  <c:v>1.6</c:v>
                </c:pt>
                <c:pt idx="132">
                  <c:v>2.1</c:v>
                </c:pt>
                <c:pt idx="133">
                  <c:v>2.7</c:v>
                </c:pt>
                <c:pt idx="134">
                  <c:v>3.2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3.8</c:v>
                </c:pt>
                <c:pt idx="139">
                  <c:v>3.9</c:v>
                </c:pt>
                <c:pt idx="140">
                  <c:v>3.5</c:v>
                </c:pt>
                <c:pt idx="141">
                  <c:v>3.4</c:v>
                </c:pt>
                <c:pt idx="142">
                  <c:v>3</c:v>
                </c:pt>
                <c:pt idx="143">
                  <c:v>2.9</c:v>
                </c:pt>
                <c:pt idx="144">
                  <c:v>2.9</c:v>
                </c:pt>
                <c:pt idx="145">
                  <c:v>2.7</c:v>
                </c:pt>
                <c:pt idx="146">
                  <c:v>2.2999999999999998</c:v>
                </c:pt>
                <c:pt idx="147">
                  <c:v>1.7</c:v>
                </c:pt>
                <c:pt idx="148">
                  <c:v>1.7</c:v>
                </c:pt>
                <c:pt idx="149">
                  <c:v>1.4</c:v>
                </c:pt>
                <c:pt idx="150">
                  <c:v>1.7</c:v>
                </c:pt>
                <c:pt idx="151">
                  <c:v>2</c:v>
                </c:pt>
                <c:pt idx="152">
                  <c:v>2.2000000000000002</c:v>
                </c:pt>
                <c:pt idx="153">
                  <c:v>1.8</c:v>
                </c:pt>
                <c:pt idx="154">
                  <c:v>1.7</c:v>
                </c:pt>
                <c:pt idx="155">
                  <c:v>1.6</c:v>
                </c:pt>
                <c:pt idx="156">
                  <c:v>2</c:v>
                </c:pt>
                <c:pt idx="157">
                  <c:v>1.5</c:v>
                </c:pt>
                <c:pt idx="158">
                  <c:v>1.1000000000000001</c:v>
                </c:pt>
                <c:pt idx="159">
                  <c:v>1.4</c:v>
                </c:pt>
                <c:pt idx="160">
                  <c:v>1.8</c:v>
                </c:pt>
                <c:pt idx="161">
                  <c:v>2</c:v>
                </c:pt>
                <c:pt idx="162">
                  <c:v>1.5</c:v>
                </c:pt>
                <c:pt idx="163">
                  <c:v>1.2</c:v>
                </c:pt>
                <c:pt idx="164">
                  <c:v>1</c:v>
                </c:pt>
                <c:pt idx="165">
                  <c:v>1.2</c:v>
                </c:pt>
                <c:pt idx="166">
                  <c:v>1.5</c:v>
                </c:pt>
                <c:pt idx="167">
                  <c:v>1.6</c:v>
                </c:pt>
                <c:pt idx="168">
                  <c:v>1.1000000000000001</c:v>
                </c:pt>
                <c:pt idx="169">
                  <c:v>1.5</c:v>
                </c:pt>
                <c:pt idx="170">
                  <c:v>2</c:v>
                </c:pt>
                <c:pt idx="171">
                  <c:v>2.1</c:v>
                </c:pt>
                <c:pt idx="172">
                  <c:v>2.1</c:v>
                </c:pt>
                <c:pt idx="173">
                  <c:v>2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1.3</c:v>
                </c:pt>
                <c:pt idx="178">
                  <c:v>0.8</c:v>
                </c:pt>
                <c:pt idx="179">
                  <c:v>-0.1</c:v>
                </c:pt>
                <c:pt idx="180">
                  <c:v>0</c:v>
                </c:pt>
                <c:pt idx="181">
                  <c:v>-0.1</c:v>
                </c:pt>
                <c:pt idx="182">
                  <c:v>-0.2</c:v>
                </c:pt>
                <c:pt idx="183">
                  <c:v>0</c:v>
                </c:pt>
                <c:pt idx="184">
                  <c:v>0.1</c:v>
                </c:pt>
                <c:pt idx="185">
                  <c:v>0.2</c:v>
                </c:pt>
                <c:pt idx="186">
                  <c:v>0.2</c:v>
                </c:pt>
                <c:pt idx="187">
                  <c:v>0</c:v>
                </c:pt>
                <c:pt idx="188">
                  <c:v>0.2</c:v>
                </c:pt>
                <c:pt idx="189">
                  <c:v>0.5</c:v>
                </c:pt>
                <c:pt idx="190">
                  <c:v>0.7</c:v>
                </c:pt>
                <c:pt idx="191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Inflación!$J$17</c:f>
              <c:strCache>
                <c:ptCount val="1"/>
                <c:pt idx="0">
                  <c:v>Inflación sin alimentos ni energía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Inflación!$B$21:$B$212</c:f>
              <c:numCache>
                <c:formatCode>m/d/yyyy</c:formatCode>
                <c:ptCount val="19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</c:numCache>
            </c:numRef>
          </c:cat>
          <c:val>
            <c:numRef>
              <c:f>Inflación!$K$21:$K$212</c:f>
              <c:numCache>
                <c:formatCode>General</c:formatCode>
                <c:ptCount val="192"/>
                <c:pt idx="0">
                  <c:v>2.2000000000000002</c:v>
                </c:pt>
                <c:pt idx="1">
                  <c:v>2.4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2.5</c:v>
                </c:pt>
                <c:pt idx="6">
                  <c:v>2.6</c:v>
                </c:pt>
                <c:pt idx="7">
                  <c:v>2.6</c:v>
                </c:pt>
                <c:pt idx="8">
                  <c:v>2.5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2.7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2.6</c:v>
                </c:pt>
                <c:pt idx="21">
                  <c:v>2.8</c:v>
                </c:pt>
                <c:pt idx="22">
                  <c:v>2.7</c:v>
                </c:pt>
                <c:pt idx="23">
                  <c:v>2.6</c:v>
                </c:pt>
                <c:pt idx="24">
                  <c:v>2.6</c:v>
                </c:pt>
                <c:pt idx="25">
                  <c:v>2.4</c:v>
                </c:pt>
                <c:pt idx="26">
                  <c:v>2.5</c:v>
                </c:pt>
                <c:pt idx="27">
                  <c:v>2.5</c:v>
                </c:pt>
                <c:pt idx="28">
                  <c:v>2.2999999999999998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</c:v>
                </c:pt>
                <c:pt idx="34">
                  <c:v>1.9</c:v>
                </c:pt>
                <c:pt idx="35">
                  <c:v>1.9</c:v>
                </c:pt>
                <c:pt idx="36">
                  <c:v>1.7</c:v>
                </c:pt>
                <c:pt idx="37">
                  <c:v>1.7</c:v>
                </c:pt>
                <c:pt idx="38">
                  <c:v>1.5</c:v>
                </c:pt>
                <c:pt idx="39">
                  <c:v>1.6</c:v>
                </c:pt>
                <c:pt idx="40">
                  <c:v>1.5</c:v>
                </c:pt>
                <c:pt idx="41">
                  <c:v>1.5</c:v>
                </c:pt>
                <c:pt idx="42">
                  <c:v>1.3</c:v>
                </c:pt>
                <c:pt idx="43">
                  <c:v>1.2</c:v>
                </c:pt>
                <c:pt idx="44">
                  <c:v>1.3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1.2</c:v>
                </c:pt>
                <c:pt idx="49">
                  <c:v>1.6</c:v>
                </c:pt>
                <c:pt idx="50">
                  <c:v>1.8</c:v>
                </c:pt>
                <c:pt idx="51">
                  <c:v>1.7</c:v>
                </c:pt>
                <c:pt idx="52">
                  <c:v>1.9</c:v>
                </c:pt>
                <c:pt idx="53">
                  <c:v>1.8</c:v>
                </c:pt>
                <c:pt idx="54">
                  <c:v>1.7</c:v>
                </c:pt>
                <c:pt idx="55">
                  <c:v>2</c:v>
                </c:pt>
                <c:pt idx="56">
                  <c:v>2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2.2999999999999998</c:v>
                </c:pt>
                <c:pt idx="60">
                  <c:v>2.4</c:v>
                </c:pt>
                <c:pt idx="61">
                  <c:v>2.2999999999999998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</c:v>
                </c:pt>
                <c:pt idx="65">
                  <c:v>2.1</c:v>
                </c:pt>
                <c:pt idx="66">
                  <c:v>2.1</c:v>
                </c:pt>
                <c:pt idx="67">
                  <c:v>2</c:v>
                </c:pt>
                <c:pt idx="68">
                  <c:v>2.1</c:v>
                </c:pt>
                <c:pt idx="69">
                  <c:v>2.1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2.2999999999999998</c:v>
                </c:pt>
                <c:pt idx="75">
                  <c:v>2.4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2.7</c:v>
                </c:pt>
                <c:pt idx="81">
                  <c:v>2.6</c:v>
                </c:pt>
                <c:pt idx="82">
                  <c:v>2.6</c:v>
                </c:pt>
                <c:pt idx="83">
                  <c:v>2.7</c:v>
                </c:pt>
                <c:pt idx="84">
                  <c:v>2.7</c:v>
                </c:pt>
                <c:pt idx="85">
                  <c:v>2.5</c:v>
                </c:pt>
                <c:pt idx="86">
                  <c:v>2.2999999999999998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2.1</c:v>
                </c:pt>
                <c:pt idx="91">
                  <c:v>2.1</c:v>
                </c:pt>
                <c:pt idx="92">
                  <c:v>2.2000000000000002</c:v>
                </c:pt>
                <c:pt idx="93">
                  <c:v>2.2999999999999998</c:v>
                </c:pt>
                <c:pt idx="94">
                  <c:v>2.4</c:v>
                </c:pt>
                <c:pt idx="95">
                  <c:v>2.5</c:v>
                </c:pt>
                <c:pt idx="96">
                  <c:v>2.2999999999999998</c:v>
                </c:pt>
                <c:pt idx="97">
                  <c:v>2.4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2.4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2.2000000000000002</c:v>
                </c:pt>
                <c:pt idx="105">
                  <c:v>2</c:v>
                </c:pt>
                <c:pt idx="106">
                  <c:v>1.8</c:v>
                </c:pt>
                <c:pt idx="107">
                  <c:v>1.7</c:v>
                </c:pt>
                <c:pt idx="108">
                  <c:v>1.8</c:v>
                </c:pt>
                <c:pt idx="109">
                  <c:v>1.8</c:v>
                </c:pt>
                <c:pt idx="110">
                  <c:v>1.9</c:v>
                </c:pt>
                <c:pt idx="111">
                  <c:v>1.8</c:v>
                </c:pt>
                <c:pt idx="112">
                  <c:v>1.7</c:v>
                </c:pt>
                <c:pt idx="113">
                  <c:v>1.5</c:v>
                </c:pt>
                <c:pt idx="114">
                  <c:v>1.4</c:v>
                </c:pt>
                <c:pt idx="115">
                  <c:v>1.5</c:v>
                </c:pt>
                <c:pt idx="116">
                  <c:v>1.7</c:v>
                </c:pt>
                <c:pt idx="117">
                  <c:v>1.7</c:v>
                </c:pt>
                <c:pt idx="118">
                  <c:v>1.8</c:v>
                </c:pt>
                <c:pt idx="119">
                  <c:v>1.6</c:v>
                </c:pt>
                <c:pt idx="120">
                  <c:v>1.3</c:v>
                </c:pt>
                <c:pt idx="121">
                  <c:v>1.1000000000000001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0.8</c:v>
                </c:pt>
                <c:pt idx="128">
                  <c:v>0.6</c:v>
                </c:pt>
                <c:pt idx="129">
                  <c:v>0.8</c:v>
                </c:pt>
                <c:pt idx="130">
                  <c:v>0.8</c:v>
                </c:pt>
                <c:pt idx="131">
                  <c:v>1</c:v>
                </c:pt>
                <c:pt idx="132">
                  <c:v>1.1000000000000001</c:v>
                </c:pt>
                <c:pt idx="133">
                  <c:v>1.2</c:v>
                </c:pt>
                <c:pt idx="134">
                  <c:v>1.3</c:v>
                </c:pt>
                <c:pt idx="135">
                  <c:v>1.5</c:v>
                </c:pt>
                <c:pt idx="136">
                  <c:v>1.6</c:v>
                </c:pt>
                <c:pt idx="137">
                  <c:v>1.8</c:v>
                </c:pt>
                <c:pt idx="138">
                  <c:v>2</c:v>
                </c:pt>
                <c:pt idx="139">
                  <c:v>2</c:v>
                </c:pt>
                <c:pt idx="140">
                  <c:v>2.1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2.2999999999999998</c:v>
                </c:pt>
                <c:pt idx="144">
                  <c:v>2.2000000000000002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2.2999999999999998</c:v>
                </c:pt>
                <c:pt idx="148">
                  <c:v>2.2000000000000002</c:v>
                </c:pt>
                <c:pt idx="149">
                  <c:v>2.1</c:v>
                </c:pt>
                <c:pt idx="150">
                  <c:v>1.9</c:v>
                </c:pt>
                <c:pt idx="151">
                  <c:v>2</c:v>
                </c:pt>
                <c:pt idx="152">
                  <c:v>2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2</c:v>
                </c:pt>
                <c:pt idx="157">
                  <c:v>1.9</c:v>
                </c:pt>
                <c:pt idx="158">
                  <c:v>1.7</c:v>
                </c:pt>
                <c:pt idx="159">
                  <c:v>1.7</c:v>
                </c:pt>
                <c:pt idx="160">
                  <c:v>1.6</c:v>
                </c:pt>
                <c:pt idx="161">
                  <c:v>1.7</c:v>
                </c:pt>
                <c:pt idx="162">
                  <c:v>1.8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1.6</c:v>
                </c:pt>
                <c:pt idx="168">
                  <c:v>1.6</c:v>
                </c:pt>
                <c:pt idx="169">
                  <c:v>1.7</c:v>
                </c:pt>
                <c:pt idx="170">
                  <c:v>1.8</c:v>
                </c:pt>
                <c:pt idx="171">
                  <c:v>2</c:v>
                </c:pt>
                <c:pt idx="172">
                  <c:v>1.9</c:v>
                </c:pt>
                <c:pt idx="173">
                  <c:v>1.9</c:v>
                </c:pt>
                <c:pt idx="174">
                  <c:v>1.7</c:v>
                </c:pt>
                <c:pt idx="175">
                  <c:v>1.7</c:v>
                </c:pt>
                <c:pt idx="176">
                  <c:v>1.8</c:v>
                </c:pt>
                <c:pt idx="177">
                  <c:v>1.7</c:v>
                </c:pt>
                <c:pt idx="178">
                  <c:v>1.6</c:v>
                </c:pt>
                <c:pt idx="179">
                  <c:v>1.6</c:v>
                </c:pt>
                <c:pt idx="180">
                  <c:v>1.7</c:v>
                </c:pt>
                <c:pt idx="181">
                  <c:v>1.8</c:v>
                </c:pt>
                <c:pt idx="182">
                  <c:v>1.8</c:v>
                </c:pt>
                <c:pt idx="183">
                  <c:v>1.7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1.9</c:v>
                </c:pt>
                <c:pt idx="188">
                  <c:v>1.9</c:v>
                </c:pt>
                <c:pt idx="189">
                  <c:v>2</c:v>
                </c:pt>
                <c:pt idx="190">
                  <c:v>2.1</c:v>
                </c:pt>
                <c:pt idx="191">
                  <c:v>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Inflación!$H$17</c:f>
              <c:strCache>
                <c:ptCount val="1"/>
                <c:pt idx="0">
                  <c:v>Objetivo Fed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Inflación!$B$21:$B$212</c:f>
              <c:numCache>
                <c:formatCode>m/d/yyyy</c:formatCode>
                <c:ptCount val="19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</c:numCache>
            </c:numRef>
          </c:cat>
          <c:val>
            <c:numRef>
              <c:f>Inflación!$H$20:$H$212</c:f>
              <c:numCache>
                <c:formatCode>General</c:formatCode>
                <c:ptCount val="1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96192"/>
        <c:axId val="389506176"/>
      </c:lineChart>
      <c:dateAx>
        <c:axId val="389496192"/>
        <c:scaling>
          <c:orientation val="minMax"/>
          <c:min val="39965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506176"/>
        <c:crosses val="autoZero"/>
        <c:auto val="1"/>
        <c:lblOffset val="100"/>
        <c:baseTimeUnit val="months"/>
      </c:dateAx>
      <c:valAx>
        <c:axId val="389506176"/>
        <c:scaling>
          <c:orientation val="minMax"/>
          <c:max val="4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% Var Anual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4961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43065685115E-2"/>
          <c:y val="0.88958267716535433"/>
          <c:w val="0.89999988613137027"/>
          <c:h val="9.3750656167979007E-2"/>
        </c:manualLayout>
      </c:layout>
      <c:overlay val="0"/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8573928258978"/>
          <c:y val="5.1400554097404488E-2"/>
          <c:w val="0.82012029746281723"/>
          <c:h val="0.63640237678623457"/>
        </c:manualLayout>
      </c:layout>
      <c:lineChart>
        <c:grouping val="standard"/>
        <c:varyColors val="0"/>
        <c:ser>
          <c:idx val="0"/>
          <c:order val="0"/>
          <c:tx>
            <c:strRef>
              <c:f>Inflación!$B$17</c:f>
              <c:strCache>
                <c:ptCount val="1"/>
                <c:pt idx="0">
                  <c:v>Inflación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Inflación!$B$21:$B$202</c:f>
              <c:numCache>
                <c:formatCode>m/d/yyyy</c:formatCode>
                <c:ptCount val="18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</c:numCache>
            </c:numRef>
          </c:cat>
          <c:val>
            <c:numRef>
              <c:f>(Inflación!$C$21:$C$202,Inflación!$D$20:$D$203)</c:f>
              <c:numCache>
                <c:formatCode>General</c:formatCode>
                <c:ptCount val="366"/>
                <c:pt idx="0">
                  <c:v>3.2</c:v>
                </c:pt>
                <c:pt idx="1">
                  <c:v>3.8</c:v>
                </c:pt>
                <c:pt idx="2">
                  <c:v>3.1</c:v>
                </c:pt>
                <c:pt idx="3">
                  <c:v>3.2</c:v>
                </c:pt>
                <c:pt idx="4">
                  <c:v>3.7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3.7</c:v>
                </c:pt>
                <c:pt idx="12">
                  <c:v>3.5</c:v>
                </c:pt>
                <c:pt idx="13">
                  <c:v>2.9</c:v>
                </c:pt>
                <c:pt idx="14">
                  <c:v>3.3</c:v>
                </c:pt>
                <c:pt idx="15">
                  <c:v>3.6</c:v>
                </c:pt>
                <c:pt idx="16">
                  <c:v>3.2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2.1</c:v>
                </c:pt>
                <c:pt idx="21">
                  <c:v>1.9</c:v>
                </c:pt>
                <c:pt idx="22">
                  <c:v>1.6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1.2</c:v>
                </c:pt>
                <c:pt idx="28">
                  <c:v>1.1000000000000001</c:v>
                </c:pt>
                <c:pt idx="29">
                  <c:v>1.5</c:v>
                </c:pt>
                <c:pt idx="30">
                  <c:v>1.8</c:v>
                </c:pt>
                <c:pt idx="31">
                  <c:v>1.5</c:v>
                </c:pt>
                <c:pt idx="32">
                  <c:v>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2.6</c:v>
                </c:pt>
                <c:pt idx="36">
                  <c:v>3</c:v>
                </c:pt>
                <c:pt idx="37">
                  <c:v>3</c:v>
                </c:pt>
                <c:pt idx="38">
                  <c:v>2.2000000000000002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</c:v>
                </c:pt>
                <c:pt idx="45">
                  <c:v>1.8</c:v>
                </c:pt>
                <c:pt idx="46">
                  <c:v>1.9</c:v>
                </c:pt>
                <c:pt idx="47">
                  <c:v>1.9</c:v>
                </c:pt>
                <c:pt idx="48">
                  <c:v>1.7</c:v>
                </c:pt>
                <c:pt idx="49">
                  <c:v>1.7</c:v>
                </c:pt>
                <c:pt idx="50">
                  <c:v>2.2999999999999998</c:v>
                </c:pt>
                <c:pt idx="51">
                  <c:v>3.1</c:v>
                </c:pt>
                <c:pt idx="52">
                  <c:v>3.3</c:v>
                </c:pt>
                <c:pt idx="53">
                  <c:v>3</c:v>
                </c:pt>
                <c:pt idx="54">
                  <c:v>2.7</c:v>
                </c:pt>
                <c:pt idx="55">
                  <c:v>2.5</c:v>
                </c:pt>
                <c:pt idx="56">
                  <c:v>3.2</c:v>
                </c:pt>
                <c:pt idx="57">
                  <c:v>3.5</c:v>
                </c:pt>
                <c:pt idx="58">
                  <c:v>3.3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3.5</c:v>
                </c:pt>
                <c:pt idx="63">
                  <c:v>2.8</c:v>
                </c:pt>
                <c:pt idx="64">
                  <c:v>2.5</c:v>
                </c:pt>
                <c:pt idx="65">
                  <c:v>3.2</c:v>
                </c:pt>
                <c:pt idx="66">
                  <c:v>3.6</c:v>
                </c:pt>
                <c:pt idx="67">
                  <c:v>4.7</c:v>
                </c:pt>
                <c:pt idx="68">
                  <c:v>4.3</c:v>
                </c:pt>
                <c:pt idx="69">
                  <c:v>3.5</c:v>
                </c:pt>
                <c:pt idx="70">
                  <c:v>3.4</c:v>
                </c:pt>
                <c:pt idx="71">
                  <c:v>4</c:v>
                </c:pt>
                <c:pt idx="72">
                  <c:v>3.6</c:v>
                </c:pt>
                <c:pt idx="73">
                  <c:v>3.4</c:v>
                </c:pt>
                <c:pt idx="74">
                  <c:v>3.5</c:v>
                </c:pt>
                <c:pt idx="75">
                  <c:v>4.2</c:v>
                </c:pt>
                <c:pt idx="76">
                  <c:v>4.3</c:v>
                </c:pt>
                <c:pt idx="77">
                  <c:v>4.0999999999999996</c:v>
                </c:pt>
                <c:pt idx="78">
                  <c:v>3.8</c:v>
                </c:pt>
                <c:pt idx="79">
                  <c:v>2.1</c:v>
                </c:pt>
                <c:pt idx="80">
                  <c:v>1.3</c:v>
                </c:pt>
                <c:pt idx="81">
                  <c:v>2</c:v>
                </c:pt>
                <c:pt idx="82">
                  <c:v>2.5</c:v>
                </c:pt>
                <c:pt idx="83">
                  <c:v>2.1</c:v>
                </c:pt>
                <c:pt idx="84">
                  <c:v>2.4</c:v>
                </c:pt>
                <c:pt idx="85">
                  <c:v>2.8</c:v>
                </c:pt>
                <c:pt idx="86">
                  <c:v>2.6</c:v>
                </c:pt>
                <c:pt idx="87">
                  <c:v>2.7</c:v>
                </c:pt>
                <c:pt idx="88">
                  <c:v>2.7</c:v>
                </c:pt>
                <c:pt idx="89">
                  <c:v>2.4</c:v>
                </c:pt>
                <c:pt idx="90">
                  <c:v>2</c:v>
                </c:pt>
                <c:pt idx="91">
                  <c:v>2.8</c:v>
                </c:pt>
                <c:pt idx="92">
                  <c:v>3.5</c:v>
                </c:pt>
                <c:pt idx="93">
                  <c:v>4.3</c:v>
                </c:pt>
                <c:pt idx="94">
                  <c:v>4.0999999999999996</c:v>
                </c:pt>
                <c:pt idx="95">
                  <c:v>4.3</c:v>
                </c:pt>
                <c:pt idx="96">
                  <c:v>4</c:v>
                </c:pt>
                <c:pt idx="97">
                  <c:v>4</c:v>
                </c:pt>
                <c:pt idx="98">
                  <c:v>3.9</c:v>
                </c:pt>
                <c:pt idx="99">
                  <c:v>4.2</c:v>
                </c:pt>
                <c:pt idx="100">
                  <c:v>5</c:v>
                </c:pt>
                <c:pt idx="101">
                  <c:v>5.6</c:v>
                </c:pt>
                <c:pt idx="102">
                  <c:v>5.4</c:v>
                </c:pt>
                <c:pt idx="103">
                  <c:v>4.9000000000000004</c:v>
                </c:pt>
                <c:pt idx="104">
                  <c:v>3.7</c:v>
                </c:pt>
                <c:pt idx="105">
                  <c:v>1.1000000000000001</c:v>
                </c:pt>
                <c:pt idx="106">
                  <c:v>0.1</c:v>
                </c:pt>
                <c:pt idx="107">
                  <c:v>0</c:v>
                </c:pt>
                <c:pt idx="108">
                  <c:v>0.2</c:v>
                </c:pt>
                <c:pt idx="109">
                  <c:v>-0.4</c:v>
                </c:pt>
                <c:pt idx="110">
                  <c:v>-0.7</c:v>
                </c:pt>
                <c:pt idx="111">
                  <c:v>-1.3</c:v>
                </c:pt>
                <c:pt idx="112">
                  <c:v>-1.4</c:v>
                </c:pt>
                <c:pt idx="113">
                  <c:v>-2.1</c:v>
                </c:pt>
                <c:pt idx="114">
                  <c:v>-1.5</c:v>
                </c:pt>
                <c:pt idx="115">
                  <c:v>-1.3</c:v>
                </c:pt>
                <c:pt idx="116">
                  <c:v>-0.2</c:v>
                </c:pt>
                <c:pt idx="117">
                  <c:v>1.8</c:v>
                </c:pt>
                <c:pt idx="118">
                  <c:v>2.7</c:v>
                </c:pt>
                <c:pt idx="119">
                  <c:v>2.6</c:v>
                </c:pt>
                <c:pt idx="120">
                  <c:v>2.1</c:v>
                </c:pt>
                <c:pt idx="121">
                  <c:v>2.2999999999999998</c:v>
                </c:pt>
                <c:pt idx="122">
                  <c:v>2.2000000000000002</c:v>
                </c:pt>
                <c:pt idx="123">
                  <c:v>2</c:v>
                </c:pt>
                <c:pt idx="124">
                  <c:v>1.1000000000000001</c:v>
                </c:pt>
                <c:pt idx="125">
                  <c:v>1.2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1.2</c:v>
                </c:pt>
                <c:pt idx="129">
                  <c:v>1.1000000000000001</c:v>
                </c:pt>
                <c:pt idx="130">
                  <c:v>1.5</c:v>
                </c:pt>
                <c:pt idx="131">
                  <c:v>1.6</c:v>
                </c:pt>
                <c:pt idx="132">
                  <c:v>2.1</c:v>
                </c:pt>
                <c:pt idx="133">
                  <c:v>2.7</c:v>
                </c:pt>
                <c:pt idx="134">
                  <c:v>3.2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3.8</c:v>
                </c:pt>
                <c:pt idx="139">
                  <c:v>3.9</c:v>
                </c:pt>
                <c:pt idx="140">
                  <c:v>3.5</c:v>
                </c:pt>
                <c:pt idx="141">
                  <c:v>3.4</c:v>
                </c:pt>
                <c:pt idx="142">
                  <c:v>3</c:v>
                </c:pt>
                <c:pt idx="143">
                  <c:v>2.9</c:v>
                </c:pt>
                <c:pt idx="144">
                  <c:v>2.9</c:v>
                </c:pt>
                <c:pt idx="145">
                  <c:v>2.7</c:v>
                </c:pt>
                <c:pt idx="146">
                  <c:v>2.2999999999999998</c:v>
                </c:pt>
                <c:pt idx="147">
                  <c:v>1.7</c:v>
                </c:pt>
                <c:pt idx="148">
                  <c:v>1.7</c:v>
                </c:pt>
                <c:pt idx="149">
                  <c:v>1.4</c:v>
                </c:pt>
                <c:pt idx="150">
                  <c:v>1.7</c:v>
                </c:pt>
                <c:pt idx="151">
                  <c:v>2</c:v>
                </c:pt>
                <c:pt idx="152">
                  <c:v>2.2000000000000002</c:v>
                </c:pt>
                <c:pt idx="153">
                  <c:v>1.8</c:v>
                </c:pt>
                <c:pt idx="154">
                  <c:v>1.7</c:v>
                </c:pt>
                <c:pt idx="155">
                  <c:v>1.6</c:v>
                </c:pt>
                <c:pt idx="156">
                  <c:v>2</c:v>
                </c:pt>
                <c:pt idx="157">
                  <c:v>1.5</c:v>
                </c:pt>
                <c:pt idx="158">
                  <c:v>1.1000000000000001</c:v>
                </c:pt>
                <c:pt idx="159">
                  <c:v>1.4</c:v>
                </c:pt>
                <c:pt idx="160">
                  <c:v>1.8</c:v>
                </c:pt>
                <c:pt idx="161">
                  <c:v>2</c:v>
                </c:pt>
                <c:pt idx="162">
                  <c:v>1.5</c:v>
                </c:pt>
                <c:pt idx="163">
                  <c:v>1.2</c:v>
                </c:pt>
                <c:pt idx="164">
                  <c:v>1</c:v>
                </c:pt>
                <c:pt idx="165">
                  <c:v>1.2</c:v>
                </c:pt>
                <c:pt idx="166">
                  <c:v>1.5</c:v>
                </c:pt>
                <c:pt idx="167">
                  <c:v>1.6</c:v>
                </c:pt>
                <c:pt idx="168">
                  <c:v>1.1000000000000001</c:v>
                </c:pt>
                <c:pt idx="169">
                  <c:v>1.5</c:v>
                </c:pt>
                <c:pt idx="170">
                  <c:v>2</c:v>
                </c:pt>
                <c:pt idx="171">
                  <c:v>2.1</c:v>
                </c:pt>
                <c:pt idx="172">
                  <c:v>2.1</c:v>
                </c:pt>
                <c:pt idx="173">
                  <c:v>2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1.3</c:v>
                </c:pt>
                <c:pt idx="178">
                  <c:v>0.8</c:v>
                </c:pt>
                <c:pt idx="179">
                  <c:v>-0.1</c:v>
                </c:pt>
                <c:pt idx="180">
                  <c:v>0</c:v>
                </c:pt>
                <c:pt idx="181">
                  <c:v>-0.1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Inflación!$H$17</c:f>
              <c:strCache>
                <c:ptCount val="1"/>
                <c:pt idx="0">
                  <c:v>Objetivo Fed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Inflación!$B$21:$B$202</c:f>
              <c:numCache>
                <c:formatCode>m/d/yyyy</c:formatCode>
                <c:ptCount val="18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</c:numCache>
            </c:numRef>
          </c:cat>
          <c:val>
            <c:numRef>
              <c:f>Inflación!$H$20:$H$200</c:f>
              <c:numCache>
                <c:formatCode>General</c:formatCode>
                <c:ptCount val="1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38176"/>
        <c:axId val="389539712"/>
      </c:lineChart>
      <c:dateAx>
        <c:axId val="389538176"/>
        <c:scaling>
          <c:orientation val="minMax"/>
          <c:min val="39965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539712"/>
        <c:crosses val="autoZero"/>
        <c:auto val="1"/>
        <c:lblOffset val="100"/>
        <c:baseTimeUnit val="months"/>
      </c:dateAx>
      <c:valAx>
        <c:axId val="389539712"/>
        <c:scaling>
          <c:orientation val="minMax"/>
          <c:max val="4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% Var Anual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5381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5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74934383202222E-2"/>
          <c:y val="5.1400554097404488E-2"/>
          <c:w val="0.83386111111111161"/>
          <c:h val="0.68771216097987753"/>
        </c:manualLayout>
      </c:layout>
      <c:lineChart>
        <c:grouping val="standard"/>
        <c:varyColors val="0"/>
        <c:ser>
          <c:idx val="1"/>
          <c:order val="0"/>
          <c:tx>
            <c:v>Inf obs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[1]Inflación!$U$21:$U$85</c:f>
              <c:numCache>
                <c:formatCode>General</c:formatCode>
                <c:ptCount val="65"/>
                <c:pt idx="0">
                  <c:v>36707</c:v>
                </c:pt>
                <c:pt idx="1">
                  <c:v>36798</c:v>
                </c:pt>
                <c:pt idx="2">
                  <c:v>36889</c:v>
                </c:pt>
                <c:pt idx="3">
                  <c:v>36980</c:v>
                </c:pt>
                <c:pt idx="4">
                  <c:v>37071</c:v>
                </c:pt>
                <c:pt idx="5">
                  <c:v>37162</c:v>
                </c:pt>
                <c:pt idx="6">
                  <c:v>37256</c:v>
                </c:pt>
                <c:pt idx="7">
                  <c:v>37344</c:v>
                </c:pt>
                <c:pt idx="8">
                  <c:v>37435</c:v>
                </c:pt>
                <c:pt idx="9">
                  <c:v>37529</c:v>
                </c:pt>
                <c:pt idx="10">
                  <c:v>37621</c:v>
                </c:pt>
                <c:pt idx="11">
                  <c:v>37711</c:v>
                </c:pt>
                <c:pt idx="12">
                  <c:v>37802</c:v>
                </c:pt>
                <c:pt idx="13">
                  <c:v>37894</c:v>
                </c:pt>
                <c:pt idx="14">
                  <c:v>37986</c:v>
                </c:pt>
                <c:pt idx="15">
                  <c:v>38077</c:v>
                </c:pt>
                <c:pt idx="16">
                  <c:v>38168</c:v>
                </c:pt>
                <c:pt idx="17">
                  <c:v>38260</c:v>
                </c:pt>
                <c:pt idx="18">
                  <c:v>38352</c:v>
                </c:pt>
                <c:pt idx="19">
                  <c:v>38442</c:v>
                </c:pt>
                <c:pt idx="20">
                  <c:v>38533</c:v>
                </c:pt>
                <c:pt idx="21">
                  <c:v>38625</c:v>
                </c:pt>
                <c:pt idx="22">
                  <c:v>38716</c:v>
                </c:pt>
                <c:pt idx="23">
                  <c:v>38807</c:v>
                </c:pt>
                <c:pt idx="24">
                  <c:v>38898</c:v>
                </c:pt>
                <c:pt idx="25">
                  <c:v>38989</c:v>
                </c:pt>
                <c:pt idx="26">
                  <c:v>39080</c:v>
                </c:pt>
                <c:pt idx="27">
                  <c:v>39171</c:v>
                </c:pt>
                <c:pt idx="28">
                  <c:v>39262</c:v>
                </c:pt>
                <c:pt idx="29">
                  <c:v>39353</c:v>
                </c:pt>
                <c:pt idx="30">
                  <c:v>39447</c:v>
                </c:pt>
                <c:pt idx="31">
                  <c:v>39538</c:v>
                </c:pt>
                <c:pt idx="32">
                  <c:v>39629</c:v>
                </c:pt>
                <c:pt idx="33">
                  <c:v>39721</c:v>
                </c:pt>
                <c:pt idx="34">
                  <c:v>39813</c:v>
                </c:pt>
                <c:pt idx="35">
                  <c:v>39903</c:v>
                </c:pt>
                <c:pt idx="36">
                  <c:v>39994</c:v>
                </c:pt>
                <c:pt idx="37">
                  <c:v>40086</c:v>
                </c:pt>
                <c:pt idx="38">
                  <c:v>40178</c:v>
                </c:pt>
                <c:pt idx="39">
                  <c:v>40268</c:v>
                </c:pt>
                <c:pt idx="40">
                  <c:v>40359</c:v>
                </c:pt>
                <c:pt idx="41">
                  <c:v>40451</c:v>
                </c:pt>
                <c:pt idx="42">
                  <c:v>40543</c:v>
                </c:pt>
                <c:pt idx="43">
                  <c:v>40633</c:v>
                </c:pt>
                <c:pt idx="44">
                  <c:v>40724</c:v>
                </c:pt>
                <c:pt idx="45">
                  <c:v>40816</c:v>
                </c:pt>
                <c:pt idx="46">
                  <c:v>40907</c:v>
                </c:pt>
                <c:pt idx="47">
                  <c:v>40998</c:v>
                </c:pt>
                <c:pt idx="48">
                  <c:v>41089</c:v>
                </c:pt>
                <c:pt idx="49">
                  <c:v>41180</c:v>
                </c:pt>
                <c:pt idx="50">
                  <c:v>41274</c:v>
                </c:pt>
                <c:pt idx="51">
                  <c:v>41362</c:v>
                </c:pt>
                <c:pt idx="52">
                  <c:v>41453</c:v>
                </c:pt>
                <c:pt idx="53">
                  <c:v>41547</c:v>
                </c:pt>
                <c:pt idx="54">
                  <c:v>41639</c:v>
                </c:pt>
                <c:pt idx="55">
                  <c:v>41729</c:v>
                </c:pt>
                <c:pt idx="56">
                  <c:v>41820</c:v>
                </c:pt>
                <c:pt idx="57">
                  <c:v>41912</c:v>
                </c:pt>
                <c:pt idx="58">
                  <c:v>42004</c:v>
                </c:pt>
                <c:pt idx="59">
                  <c:v>42094</c:v>
                </c:pt>
                <c:pt idx="60">
                  <c:v>42185</c:v>
                </c:pt>
                <c:pt idx="61">
                  <c:v>42277</c:v>
                </c:pt>
                <c:pt idx="62">
                  <c:v>42369</c:v>
                </c:pt>
                <c:pt idx="63">
                  <c:v>42460</c:v>
                </c:pt>
              </c:numCache>
            </c:numRef>
          </c:cat>
          <c:val>
            <c:numRef>
              <c:f>[1]Inflación!$W$21:$W$85</c:f>
              <c:numCache>
                <c:formatCode>General</c:formatCode>
                <c:ptCount val="65"/>
                <c:pt idx="0">
                  <c:v>3.7</c:v>
                </c:pt>
                <c:pt idx="1">
                  <c:v>3.5</c:v>
                </c:pt>
                <c:pt idx="2">
                  <c:v>3.4</c:v>
                </c:pt>
                <c:pt idx="3">
                  <c:v>2.9</c:v>
                </c:pt>
                <c:pt idx="4">
                  <c:v>3.2</c:v>
                </c:pt>
                <c:pt idx="5">
                  <c:v>2.6</c:v>
                </c:pt>
                <c:pt idx="6">
                  <c:v>1.6</c:v>
                </c:pt>
                <c:pt idx="7">
                  <c:v>1.5</c:v>
                </c:pt>
                <c:pt idx="8">
                  <c:v>1.1000000000000001</c:v>
                </c:pt>
                <c:pt idx="9">
                  <c:v>1.5</c:v>
                </c:pt>
                <c:pt idx="10">
                  <c:v>2.4</c:v>
                </c:pt>
                <c:pt idx="11">
                  <c:v>3</c:v>
                </c:pt>
                <c:pt idx="12">
                  <c:v>2.1</c:v>
                </c:pt>
                <c:pt idx="13">
                  <c:v>2.2999999999999998</c:v>
                </c:pt>
                <c:pt idx="14">
                  <c:v>1.9000000000000001</c:v>
                </c:pt>
                <c:pt idx="15">
                  <c:v>1.7</c:v>
                </c:pt>
                <c:pt idx="16">
                  <c:v>3.3</c:v>
                </c:pt>
                <c:pt idx="17">
                  <c:v>2.5</c:v>
                </c:pt>
                <c:pt idx="18">
                  <c:v>3.3</c:v>
                </c:pt>
                <c:pt idx="19">
                  <c:v>3.1</c:v>
                </c:pt>
                <c:pt idx="20">
                  <c:v>2.5</c:v>
                </c:pt>
                <c:pt idx="21">
                  <c:v>4.7</c:v>
                </c:pt>
                <c:pt idx="22">
                  <c:v>3.4</c:v>
                </c:pt>
                <c:pt idx="23">
                  <c:v>3.4</c:v>
                </c:pt>
                <c:pt idx="24">
                  <c:v>4.3</c:v>
                </c:pt>
                <c:pt idx="25">
                  <c:v>2.1</c:v>
                </c:pt>
                <c:pt idx="26">
                  <c:v>2.5</c:v>
                </c:pt>
                <c:pt idx="27">
                  <c:v>2.8</c:v>
                </c:pt>
                <c:pt idx="28">
                  <c:v>2.7</c:v>
                </c:pt>
                <c:pt idx="29">
                  <c:v>2.8</c:v>
                </c:pt>
                <c:pt idx="30">
                  <c:v>4.0999999999999996</c:v>
                </c:pt>
                <c:pt idx="31">
                  <c:v>4</c:v>
                </c:pt>
                <c:pt idx="32">
                  <c:v>5</c:v>
                </c:pt>
                <c:pt idx="33">
                  <c:v>4.9000000000000004</c:v>
                </c:pt>
                <c:pt idx="34">
                  <c:v>0.1</c:v>
                </c:pt>
                <c:pt idx="35">
                  <c:v>-0.4</c:v>
                </c:pt>
                <c:pt idx="36">
                  <c:v>-1.4</c:v>
                </c:pt>
                <c:pt idx="37">
                  <c:v>-1.3</c:v>
                </c:pt>
                <c:pt idx="38">
                  <c:v>2.7</c:v>
                </c:pt>
                <c:pt idx="39">
                  <c:v>2.2999999999999998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1.5</c:v>
                </c:pt>
                <c:pt idx="43">
                  <c:v>2.7</c:v>
                </c:pt>
                <c:pt idx="44">
                  <c:v>3.6</c:v>
                </c:pt>
                <c:pt idx="45">
                  <c:v>3.9</c:v>
                </c:pt>
                <c:pt idx="46">
                  <c:v>3</c:v>
                </c:pt>
                <c:pt idx="47">
                  <c:v>2.7</c:v>
                </c:pt>
                <c:pt idx="48">
                  <c:v>1.7</c:v>
                </c:pt>
                <c:pt idx="49">
                  <c:v>2</c:v>
                </c:pt>
                <c:pt idx="50">
                  <c:v>1.7</c:v>
                </c:pt>
                <c:pt idx="51">
                  <c:v>1.5</c:v>
                </c:pt>
                <c:pt idx="52">
                  <c:v>1.8</c:v>
                </c:pt>
                <c:pt idx="53">
                  <c:v>1.2</c:v>
                </c:pt>
                <c:pt idx="54">
                  <c:v>1.5</c:v>
                </c:pt>
                <c:pt idx="55">
                  <c:v>1.5</c:v>
                </c:pt>
                <c:pt idx="56">
                  <c:v>2.1</c:v>
                </c:pt>
                <c:pt idx="57">
                  <c:v>1.7</c:v>
                </c:pt>
                <c:pt idx="58">
                  <c:v>0.8</c:v>
                </c:pt>
              </c:numCache>
            </c:numRef>
          </c:val>
          <c:smooth val="0"/>
        </c:ser>
        <c:ser>
          <c:idx val="0"/>
          <c:order val="1"/>
          <c:tx>
            <c:v>Inf proy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60"/>
              <c:layout>
                <c:manualLayout>
                  <c:x val="-4.7222222222222263E-2"/>
                  <c:y val="-5.5555555555555504E-2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666699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>
                <c:manualLayout>
                  <c:x val="-1.1111111111111122E-2"/>
                  <c:y val="-4.1666666666666623E-2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666699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[1]Inflación!$U$21:$U$85</c:f>
              <c:numCache>
                <c:formatCode>General</c:formatCode>
                <c:ptCount val="65"/>
                <c:pt idx="0">
                  <c:v>36707</c:v>
                </c:pt>
                <c:pt idx="1">
                  <c:v>36798</c:v>
                </c:pt>
                <c:pt idx="2">
                  <c:v>36889</c:v>
                </c:pt>
                <c:pt idx="3">
                  <c:v>36980</c:v>
                </c:pt>
                <c:pt idx="4">
                  <c:v>37071</c:v>
                </c:pt>
                <c:pt idx="5">
                  <c:v>37162</c:v>
                </c:pt>
                <c:pt idx="6">
                  <c:v>37256</c:v>
                </c:pt>
                <c:pt idx="7">
                  <c:v>37344</c:v>
                </c:pt>
                <c:pt idx="8">
                  <c:v>37435</c:v>
                </c:pt>
                <c:pt idx="9">
                  <c:v>37529</c:v>
                </c:pt>
                <c:pt idx="10">
                  <c:v>37621</c:v>
                </c:pt>
                <c:pt idx="11">
                  <c:v>37711</c:v>
                </c:pt>
                <c:pt idx="12">
                  <c:v>37802</c:v>
                </c:pt>
                <c:pt idx="13">
                  <c:v>37894</c:v>
                </c:pt>
                <c:pt idx="14">
                  <c:v>37986</c:v>
                </c:pt>
                <c:pt idx="15">
                  <c:v>38077</c:v>
                </c:pt>
                <c:pt idx="16">
                  <c:v>38168</c:v>
                </c:pt>
                <c:pt idx="17">
                  <c:v>38260</c:v>
                </c:pt>
                <c:pt idx="18">
                  <c:v>38352</c:v>
                </c:pt>
                <c:pt idx="19">
                  <c:v>38442</c:v>
                </c:pt>
                <c:pt idx="20">
                  <c:v>38533</c:v>
                </c:pt>
                <c:pt idx="21">
                  <c:v>38625</c:v>
                </c:pt>
                <c:pt idx="22">
                  <c:v>38716</c:v>
                </c:pt>
                <c:pt idx="23">
                  <c:v>38807</c:v>
                </c:pt>
                <c:pt idx="24">
                  <c:v>38898</c:v>
                </c:pt>
                <c:pt idx="25">
                  <c:v>38989</c:v>
                </c:pt>
                <c:pt idx="26">
                  <c:v>39080</c:v>
                </c:pt>
                <c:pt idx="27">
                  <c:v>39171</c:v>
                </c:pt>
                <c:pt idx="28">
                  <c:v>39262</c:v>
                </c:pt>
                <c:pt idx="29">
                  <c:v>39353</c:v>
                </c:pt>
                <c:pt idx="30">
                  <c:v>39447</c:v>
                </c:pt>
                <c:pt idx="31">
                  <c:v>39538</c:v>
                </c:pt>
                <c:pt idx="32">
                  <c:v>39629</c:v>
                </c:pt>
                <c:pt idx="33">
                  <c:v>39721</c:v>
                </c:pt>
                <c:pt idx="34">
                  <c:v>39813</c:v>
                </c:pt>
                <c:pt idx="35">
                  <c:v>39903</c:v>
                </c:pt>
                <c:pt idx="36">
                  <c:v>39994</c:v>
                </c:pt>
                <c:pt idx="37">
                  <c:v>40086</c:v>
                </c:pt>
                <c:pt idx="38">
                  <c:v>40178</c:v>
                </c:pt>
                <c:pt idx="39">
                  <c:v>40268</c:v>
                </c:pt>
                <c:pt idx="40">
                  <c:v>40359</c:v>
                </c:pt>
                <c:pt idx="41">
                  <c:v>40451</c:v>
                </c:pt>
                <c:pt idx="42">
                  <c:v>40543</c:v>
                </c:pt>
                <c:pt idx="43">
                  <c:v>40633</c:v>
                </c:pt>
                <c:pt idx="44">
                  <c:v>40724</c:v>
                </c:pt>
                <c:pt idx="45">
                  <c:v>40816</c:v>
                </c:pt>
                <c:pt idx="46">
                  <c:v>40907</c:v>
                </c:pt>
                <c:pt idx="47">
                  <c:v>40998</c:v>
                </c:pt>
                <c:pt idx="48">
                  <c:v>41089</c:v>
                </c:pt>
                <c:pt idx="49">
                  <c:v>41180</c:v>
                </c:pt>
                <c:pt idx="50">
                  <c:v>41274</c:v>
                </c:pt>
                <c:pt idx="51">
                  <c:v>41362</c:v>
                </c:pt>
                <c:pt idx="52">
                  <c:v>41453</c:v>
                </c:pt>
                <c:pt idx="53">
                  <c:v>41547</c:v>
                </c:pt>
                <c:pt idx="54">
                  <c:v>41639</c:v>
                </c:pt>
                <c:pt idx="55">
                  <c:v>41729</c:v>
                </c:pt>
                <c:pt idx="56">
                  <c:v>41820</c:v>
                </c:pt>
                <c:pt idx="57">
                  <c:v>41912</c:v>
                </c:pt>
                <c:pt idx="58">
                  <c:v>42004</c:v>
                </c:pt>
                <c:pt idx="59">
                  <c:v>42094</c:v>
                </c:pt>
                <c:pt idx="60">
                  <c:v>42185</c:v>
                </c:pt>
                <c:pt idx="61">
                  <c:v>42277</c:v>
                </c:pt>
                <c:pt idx="62">
                  <c:v>42369</c:v>
                </c:pt>
                <c:pt idx="63">
                  <c:v>42460</c:v>
                </c:pt>
              </c:numCache>
            </c:numRef>
          </c:cat>
          <c:val>
            <c:numRef>
              <c:f>[1]Inflación!$Y$21:$Y$85</c:f>
              <c:numCache>
                <c:formatCode>General</c:formatCode>
                <c:ptCount val="65"/>
                <c:pt idx="58">
                  <c:v>1.5</c:v>
                </c:pt>
                <c:pt idx="59">
                  <c:v>1.4</c:v>
                </c:pt>
                <c:pt idx="60">
                  <c:v>1.1000000000000001</c:v>
                </c:pt>
                <c:pt idx="61">
                  <c:v>1.4</c:v>
                </c:pt>
                <c:pt idx="62">
                  <c:v>1.9000000000000001</c:v>
                </c:pt>
                <c:pt idx="63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45472"/>
        <c:axId val="389186688"/>
      </c:lineChart>
      <c:lineChart>
        <c:grouping val="standard"/>
        <c:varyColors val="0"/>
        <c:ser>
          <c:idx val="2"/>
          <c:order val="2"/>
          <c:tx>
            <c:v>Tasa Fed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[1]Inflación!$U$21:$U$85</c:f>
              <c:numCache>
                <c:formatCode>General</c:formatCode>
                <c:ptCount val="65"/>
                <c:pt idx="0">
                  <c:v>36707</c:v>
                </c:pt>
                <c:pt idx="1">
                  <c:v>36798</c:v>
                </c:pt>
                <c:pt idx="2">
                  <c:v>36889</c:v>
                </c:pt>
                <c:pt idx="3">
                  <c:v>36980</c:v>
                </c:pt>
                <c:pt idx="4">
                  <c:v>37071</c:v>
                </c:pt>
                <c:pt idx="5">
                  <c:v>37162</c:v>
                </c:pt>
                <c:pt idx="6">
                  <c:v>37256</c:v>
                </c:pt>
                <c:pt idx="7">
                  <c:v>37344</c:v>
                </c:pt>
                <c:pt idx="8">
                  <c:v>37435</c:v>
                </c:pt>
                <c:pt idx="9">
                  <c:v>37529</c:v>
                </c:pt>
                <c:pt idx="10">
                  <c:v>37621</c:v>
                </c:pt>
                <c:pt idx="11">
                  <c:v>37711</c:v>
                </c:pt>
                <c:pt idx="12">
                  <c:v>37802</c:v>
                </c:pt>
                <c:pt idx="13">
                  <c:v>37894</c:v>
                </c:pt>
                <c:pt idx="14">
                  <c:v>37986</c:v>
                </c:pt>
                <c:pt idx="15">
                  <c:v>38077</c:v>
                </c:pt>
                <c:pt idx="16">
                  <c:v>38168</c:v>
                </c:pt>
                <c:pt idx="17">
                  <c:v>38260</c:v>
                </c:pt>
                <c:pt idx="18">
                  <c:v>38352</c:v>
                </c:pt>
                <c:pt idx="19">
                  <c:v>38442</c:v>
                </c:pt>
                <c:pt idx="20">
                  <c:v>38533</c:v>
                </c:pt>
                <c:pt idx="21">
                  <c:v>38625</c:v>
                </c:pt>
                <c:pt idx="22">
                  <c:v>38716</c:v>
                </c:pt>
                <c:pt idx="23">
                  <c:v>38807</c:v>
                </c:pt>
                <c:pt idx="24">
                  <c:v>38898</c:v>
                </c:pt>
                <c:pt idx="25">
                  <c:v>38989</c:v>
                </c:pt>
                <c:pt idx="26">
                  <c:v>39080</c:v>
                </c:pt>
                <c:pt idx="27">
                  <c:v>39171</c:v>
                </c:pt>
                <c:pt idx="28">
                  <c:v>39262</c:v>
                </c:pt>
                <c:pt idx="29">
                  <c:v>39353</c:v>
                </c:pt>
                <c:pt idx="30">
                  <c:v>39447</c:v>
                </c:pt>
                <c:pt idx="31">
                  <c:v>39538</c:v>
                </c:pt>
                <c:pt idx="32">
                  <c:v>39629</c:v>
                </c:pt>
                <c:pt idx="33">
                  <c:v>39721</c:v>
                </c:pt>
                <c:pt idx="34">
                  <c:v>39813</c:v>
                </c:pt>
                <c:pt idx="35">
                  <c:v>39903</c:v>
                </c:pt>
                <c:pt idx="36">
                  <c:v>39994</c:v>
                </c:pt>
                <c:pt idx="37">
                  <c:v>40086</c:v>
                </c:pt>
                <c:pt idx="38">
                  <c:v>40178</c:v>
                </c:pt>
                <c:pt idx="39">
                  <c:v>40268</c:v>
                </c:pt>
                <c:pt idx="40">
                  <c:v>40359</c:v>
                </c:pt>
                <c:pt idx="41">
                  <c:v>40451</c:v>
                </c:pt>
                <c:pt idx="42">
                  <c:v>40543</c:v>
                </c:pt>
                <c:pt idx="43">
                  <c:v>40633</c:v>
                </c:pt>
                <c:pt idx="44">
                  <c:v>40724</c:v>
                </c:pt>
                <c:pt idx="45">
                  <c:v>40816</c:v>
                </c:pt>
                <c:pt idx="46">
                  <c:v>40907</c:v>
                </c:pt>
                <c:pt idx="47">
                  <c:v>40998</c:v>
                </c:pt>
                <c:pt idx="48">
                  <c:v>41089</c:v>
                </c:pt>
                <c:pt idx="49">
                  <c:v>41180</c:v>
                </c:pt>
                <c:pt idx="50">
                  <c:v>41274</c:v>
                </c:pt>
                <c:pt idx="51">
                  <c:v>41362</c:v>
                </c:pt>
                <c:pt idx="52">
                  <c:v>41453</c:v>
                </c:pt>
                <c:pt idx="53">
                  <c:v>41547</c:v>
                </c:pt>
                <c:pt idx="54">
                  <c:v>41639</c:v>
                </c:pt>
                <c:pt idx="55">
                  <c:v>41729</c:v>
                </c:pt>
                <c:pt idx="56">
                  <c:v>41820</c:v>
                </c:pt>
                <c:pt idx="57">
                  <c:v>41912</c:v>
                </c:pt>
                <c:pt idx="58">
                  <c:v>42004</c:v>
                </c:pt>
                <c:pt idx="59">
                  <c:v>42094</c:v>
                </c:pt>
                <c:pt idx="60">
                  <c:v>42185</c:v>
                </c:pt>
                <c:pt idx="61">
                  <c:v>42277</c:v>
                </c:pt>
                <c:pt idx="62">
                  <c:v>42369</c:v>
                </c:pt>
                <c:pt idx="63">
                  <c:v>42460</c:v>
                </c:pt>
              </c:numCache>
            </c:numRef>
          </c:cat>
          <c:val>
            <c:numRef>
              <c:f>[1]Inflación!$AA$21:$AA$84</c:f>
              <c:numCache>
                <c:formatCode>General</c:formatCode>
                <c:ptCount val="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5</c:v>
                </c:pt>
                <c:pt idx="4">
                  <c:v>3.75</c:v>
                </c:pt>
                <c:pt idx="5">
                  <c:v>3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1.25</c:v>
                </c:pt>
                <c:pt idx="11">
                  <c:v>1.25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1.25</c:v>
                </c:pt>
                <c:pt idx="17">
                  <c:v>1.75</c:v>
                </c:pt>
                <c:pt idx="18">
                  <c:v>2.25</c:v>
                </c:pt>
                <c:pt idx="19">
                  <c:v>2.75</c:v>
                </c:pt>
                <c:pt idx="20">
                  <c:v>3.25</c:v>
                </c:pt>
                <c:pt idx="21">
                  <c:v>3.75</c:v>
                </c:pt>
                <c:pt idx="22">
                  <c:v>4.25</c:v>
                </c:pt>
                <c:pt idx="23">
                  <c:v>4.75</c:v>
                </c:pt>
                <c:pt idx="24">
                  <c:v>5.25</c:v>
                </c:pt>
                <c:pt idx="25">
                  <c:v>5.25</c:v>
                </c:pt>
                <c:pt idx="26">
                  <c:v>5.25</c:v>
                </c:pt>
                <c:pt idx="27">
                  <c:v>5.25</c:v>
                </c:pt>
                <c:pt idx="28">
                  <c:v>5.25</c:v>
                </c:pt>
                <c:pt idx="29">
                  <c:v>4.75</c:v>
                </c:pt>
                <c:pt idx="30">
                  <c:v>4.25</c:v>
                </c:pt>
                <c:pt idx="31">
                  <c:v>2.25</c:v>
                </c:pt>
                <c:pt idx="32">
                  <c:v>2</c:v>
                </c:pt>
                <c:pt idx="33">
                  <c:v>2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</c:numCache>
            </c:numRef>
          </c:val>
          <c:smooth val="0"/>
        </c:ser>
        <c:ser>
          <c:idx val="3"/>
          <c:order val="3"/>
          <c:tx>
            <c:v>Tasa Fed Proy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[1]Inflación!$U$21:$U$85</c:f>
              <c:numCache>
                <c:formatCode>General</c:formatCode>
                <c:ptCount val="65"/>
                <c:pt idx="0">
                  <c:v>36707</c:v>
                </c:pt>
                <c:pt idx="1">
                  <c:v>36798</c:v>
                </c:pt>
                <c:pt idx="2">
                  <c:v>36889</c:v>
                </c:pt>
                <c:pt idx="3">
                  <c:v>36980</c:v>
                </c:pt>
                <c:pt idx="4">
                  <c:v>37071</c:v>
                </c:pt>
                <c:pt idx="5">
                  <c:v>37162</c:v>
                </c:pt>
                <c:pt idx="6">
                  <c:v>37256</c:v>
                </c:pt>
                <c:pt idx="7">
                  <c:v>37344</c:v>
                </c:pt>
                <c:pt idx="8">
                  <c:v>37435</c:v>
                </c:pt>
                <c:pt idx="9">
                  <c:v>37529</c:v>
                </c:pt>
                <c:pt idx="10">
                  <c:v>37621</c:v>
                </c:pt>
                <c:pt idx="11">
                  <c:v>37711</c:v>
                </c:pt>
                <c:pt idx="12">
                  <c:v>37802</c:v>
                </c:pt>
                <c:pt idx="13">
                  <c:v>37894</c:v>
                </c:pt>
                <c:pt idx="14">
                  <c:v>37986</c:v>
                </c:pt>
                <c:pt idx="15">
                  <c:v>38077</c:v>
                </c:pt>
                <c:pt idx="16">
                  <c:v>38168</c:v>
                </c:pt>
                <c:pt idx="17">
                  <c:v>38260</c:v>
                </c:pt>
                <c:pt idx="18">
                  <c:v>38352</c:v>
                </c:pt>
                <c:pt idx="19">
                  <c:v>38442</c:v>
                </c:pt>
                <c:pt idx="20">
                  <c:v>38533</c:v>
                </c:pt>
                <c:pt idx="21">
                  <c:v>38625</c:v>
                </c:pt>
                <c:pt idx="22">
                  <c:v>38716</c:v>
                </c:pt>
                <c:pt idx="23">
                  <c:v>38807</c:v>
                </c:pt>
                <c:pt idx="24">
                  <c:v>38898</c:v>
                </c:pt>
                <c:pt idx="25">
                  <c:v>38989</c:v>
                </c:pt>
                <c:pt idx="26">
                  <c:v>39080</c:v>
                </c:pt>
                <c:pt idx="27">
                  <c:v>39171</c:v>
                </c:pt>
                <c:pt idx="28">
                  <c:v>39262</c:v>
                </c:pt>
                <c:pt idx="29">
                  <c:v>39353</c:v>
                </c:pt>
                <c:pt idx="30">
                  <c:v>39447</c:v>
                </c:pt>
                <c:pt idx="31">
                  <c:v>39538</c:v>
                </c:pt>
                <c:pt idx="32">
                  <c:v>39629</c:v>
                </c:pt>
                <c:pt idx="33">
                  <c:v>39721</c:v>
                </c:pt>
                <c:pt idx="34">
                  <c:v>39813</c:v>
                </c:pt>
                <c:pt idx="35">
                  <c:v>39903</c:v>
                </c:pt>
                <c:pt idx="36">
                  <c:v>39994</c:v>
                </c:pt>
                <c:pt idx="37">
                  <c:v>40086</c:v>
                </c:pt>
                <c:pt idx="38">
                  <c:v>40178</c:v>
                </c:pt>
                <c:pt idx="39">
                  <c:v>40268</c:v>
                </c:pt>
                <c:pt idx="40">
                  <c:v>40359</c:v>
                </c:pt>
                <c:pt idx="41">
                  <c:v>40451</c:v>
                </c:pt>
                <c:pt idx="42">
                  <c:v>40543</c:v>
                </c:pt>
                <c:pt idx="43">
                  <c:v>40633</c:v>
                </c:pt>
                <c:pt idx="44">
                  <c:v>40724</c:v>
                </c:pt>
                <c:pt idx="45">
                  <c:v>40816</c:v>
                </c:pt>
                <c:pt idx="46">
                  <c:v>40907</c:v>
                </c:pt>
                <c:pt idx="47">
                  <c:v>40998</c:v>
                </c:pt>
                <c:pt idx="48">
                  <c:v>41089</c:v>
                </c:pt>
                <c:pt idx="49">
                  <c:v>41180</c:v>
                </c:pt>
                <c:pt idx="50">
                  <c:v>41274</c:v>
                </c:pt>
                <c:pt idx="51">
                  <c:v>41362</c:v>
                </c:pt>
                <c:pt idx="52">
                  <c:v>41453</c:v>
                </c:pt>
                <c:pt idx="53">
                  <c:v>41547</c:v>
                </c:pt>
                <c:pt idx="54">
                  <c:v>41639</c:v>
                </c:pt>
                <c:pt idx="55">
                  <c:v>41729</c:v>
                </c:pt>
                <c:pt idx="56">
                  <c:v>41820</c:v>
                </c:pt>
                <c:pt idx="57">
                  <c:v>41912</c:v>
                </c:pt>
                <c:pt idx="58">
                  <c:v>42004</c:v>
                </c:pt>
                <c:pt idx="59">
                  <c:v>42094</c:v>
                </c:pt>
                <c:pt idx="60">
                  <c:v>42185</c:v>
                </c:pt>
                <c:pt idx="61">
                  <c:v>42277</c:v>
                </c:pt>
                <c:pt idx="62">
                  <c:v>42369</c:v>
                </c:pt>
                <c:pt idx="63">
                  <c:v>42460</c:v>
                </c:pt>
              </c:numCache>
            </c:numRef>
          </c:cat>
          <c:val>
            <c:numRef>
              <c:f>[1]Inflación!$AB$21:$AB$84</c:f>
              <c:numCache>
                <c:formatCode>General</c:formatCode>
                <c:ptCount val="64"/>
                <c:pt idx="58">
                  <c:v>0.25</c:v>
                </c:pt>
                <c:pt idx="59">
                  <c:v>0.25</c:v>
                </c:pt>
                <c:pt idx="60">
                  <c:v>0.4</c:v>
                </c:pt>
                <c:pt idx="61">
                  <c:v>0.65000000000000024</c:v>
                </c:pt>
                <c:pt idx="62">
                  <c:v>0.95000000000000018</c:v>
                </c:pt>
                <c:pt idx="63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88608"/>
        <c:axId val="389194496"/>
      </c:lineChart>
      <c:catAx>
        <c:axId val="37794547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186688"/>
        <c:crosses val="autoZero"/>
        <c:auto val="1"/>
        <c:lblAlgn val="ctr"/>
        <c:lblOffset val="100"/>
        <c:tickLblSkip val="6"/>
        <c:noMultiLvlLbl val="0"/>
      </c:catAx>
      <c:valAx>
        <c:axId val="38918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7945472"/>
        <c:crosses val="autoZero"/>
        <c:crossBetween val="between"/>
      </c:valAx>
      <c:catAx>
        <c:axId val="38918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89194496"/>
        <c:crosses val="autoZero"/>
        <c:auto val="1"/>
        <c:lblAlgn val="ctr"/>
        <c:lblOffset val="100"/>
        <c:noMultiLvlLbl val="0"/>
      </c:catAx>
      <c:valAx>
        <c:axId val="389194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188608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02405949256366E-2"/>
          <c:y val="5.1400554097404488E-2"/>
          <c:w val="0.85459251968503935"/>
          <c:h val="0.68054571303587075"/>
        </c:manualLayout>
      </c:layout>
      <c:lineChart>
        <c:grouping val="standard"/>
        <c:varyColors val="0"/>
        <c:ser>
          <c:idx val="2"/>
          <c:order val="1"/>
          <c:tx>
            <c:strRef>
              <c:f>Inflación!$O$19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Inflación!$M$21:$M$204</c:f>
              <c:numCache>
                <c:formatCode>m/d/yyyy</c:formatCode>
                <c:ptCount val="184"/>
                <c:pt idx="0">
                  <c:v>36585</c:v>
                </c:pt>
                <c:pt idx="1">
                  <c:v>36616</c:v>
                </c:pt>
                <c:pt idx="2">
                  <c:v>36644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36798</c:v>
                </c:pt>
                <c:pt idx="8">
                  <c:v>36830</c:v>
                </c:pt>
                <c:pt idx="9">
                  <c:v>36860</c:v>
                </c:pt>
                <c:pt idx="10">
                  <c:v>36889</c:v>
                </c:pt>
                <c:pt idx="11">
                  <c:v>36922</c:v>
                </c:pt>
                <c:pt idx="12">
                  <c:v>36950</c:v>
                </c:pt>
                <c:pt idx="13">
                  <c:v>36980</c:v>
                </c:pt>
                <c:pt idx="14">
                  <c:v>37011</c:v>
                </c:pt>
                <c:pt idx="15">
                  <c:v>37042</c:v>
                </c:pt>
                <c:pt idx="16">
                  <c:v>37071</c:v>
                </c:pt>
                <c:pt idx="17">
                  <c:v>37103</c:v>
                </c:pt>
                <c:pt idx="18">
                  <c:v>37134</c:v>
                </c:pt>
                <c:pt idx="19">
                  <c:v>37162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37344</c:v>
                </c:pt>
                <c:pt idx="26">
                  <c:v>37376</c:v>
                </c:pt>
                <c:pt idx="27">
                  <c:v>37407</c:v>
                </c:pt>
                <c:pt idx="28">
                  <c:v>37435</c:v>
                </c:pt>
                <c:pt idx="29">
                  <c:v>37468</c:v>
                </c:pt>
                <c:pt idx="30">
                  <c:v>37498</c:v>
                </c:pt>
                <c:pt idx="31">
                  <c:v>37529</c:v>
                </c:pt>
                <c:pt idx="32">
                  <c:v>37560</c:v>
                </c:pt>
                <c:pt idx="33">
                  <c:v>37589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37771</c:v>
                </c:pt>
                <c:pt idx="40">
                  <c:v>37802</c:v>
                </c:pt>
                <c:pt idx="41">
                  <c:v>37833</c:v>
                </c:pt>
                <c:pt idx="42">
                  <c:v>37862</c:v>
                </c:pt>
                <c:pt idx="43">
                  <c:v>37894</c:v>
                </c:pt>
                <c:pt idx="44">
                  <c:v>37925</c:v>
                </c:pt>
                <c:pt idx="45">
                  <c:v>37953</c:v>
                </c:pt>
                <c:pt idx="46">
                  <c:v>37986</c:v>
                </c:pt>
                <c:pt idx="47">
                  <c:v>38016</c:v>
                </c:pt>
                <c:pt idx="48">
                  <c:v>38044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38198</c:v>
                </c:pt>
                <c:pt idx="54">
                  <c:v>38230</c:v>
                </c:pt>
                <c:pt idx="55">
                  <c:v>38260</c:v>
                </c:pt>
                <c:pt idx="56">
                  <c:v>38289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38471</c:v>
                </c:pt>
                <c:pt idx="63">
                  <c:v>38503</c:v>
                </c:pt>
                <c:pt idx="64">
                  <c:v>38533</c:v>
                </c:pt>
                <c:pt idx="65">
                  <c:v>38562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38716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38835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38989</c:v>
                </c:pt>
                <c:pt idx="80">
                  <c:v>39021</c:v>
                </c:pt>
                <c:pt idx="81">
                  <c:v>39051</c:v>
                </c:pt>
                <c:pt idx="82">
                  <c:v>39080</c:v>
                </c:pt>
                <c:pt idx="83">
                  <c:v>39113</c:v>
                </c:pt>
                <c:pt idx="84">
                  <c:v>39141</c:v>
                </c:pt>
                <c:pt idx="85">
                  <c:v>39171</c:v>
                </c:pt>
                <c:pt idx="86">
                  <c:v>39202</c:v>
                </c:pt>
                <c:pt idx="87">
                  <c:v>39233</c:v>
                </c:pt>
                <c:pt idx="88">
                  <c:v>39262</c:v>
                </c:pt>
                <c:pt idx="89">
                  <c:v>39294</c:v>
                </c:pt>
                <c:pt idx="90">
                  <c:v>39325</c:v>
                </c:pt>
                <c:pt idx="91">
                  <c:v>39353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39598</c:v>
                </c:pt>
                <c:pt idx="100">
                  <c:v>39629</c:v>
                </c:pt>
                <c:pt idx="101">
                  <c:v>39660</c:v>
                </c:pt>
                <c:pt idx="102">
                  <c:v>39689</c:v>
                </c:pt>
                <c:pt idx="103">
                  <c:v>39721</c:v>
                </c:pt>
                <c:pt idx="104">
                  <c:v>39752</c:v>
                </c:pt>
                <c:pt idx="105">
                  <c:v>39780</c:v>
                </c:pt>
                <c:pt idx="106">
                  <c:v>39813</c:v>
                </c:pt>
                <c:pt idx="107">
                  <c:v>39843</c:v>
                </c:pt>
                <c:pt idx="108">
                  <c:v>39871</c:v>
                </c:pt>
                <c:pt idx="109">
                  <c:v>39903</c:v>
                </c:pt>
                <c:pt idx="110">
                  <c:v>39933</c:v>
                </c:pt>
                <c:pt idx="111">
                  <c:v>39962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40116</c:v>
                </c:pt>
                <c:pt idx="117">
                  <c:v>40147</c:v>
                </c:pt>
                <c:pt idx="118">
                  <c:v>40178</c:v>
                </c:pt>
                <c:pt idx="119">
                  <c:v>40207</c:v>
                </c:pt>
                <c:pt idx="120">
                  <c:v>40235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40389</c:v>
                </c:pt>
                <c:pt idx="126">
                  <c:v>40421</c:v>
                </c:pt>
                <c:pt idx="127">
                  <c:v>40451</c:v>
                </c:pt>
                <c:pt idx="128">
                  <c:v>40480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40662</c:v>
                </c:pt>
                <c:pt idx="135">
                  <c:v>40694</c:v>
                </c:pt>
                <c:pt idx="136">
                  <c:v>40724</c:v>
                </c:pt>
                <c:pt idx="137">
                  <c:v>40753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40907</c:v>
                </c:pt>
                <c:pt idx="143">
                  <c:v>40939</c:v>
                </c:pt>
                <c:pt idx="144">
                  <c:v>40968</c:v>
                </c:pt>
                <c:pt idx="145">
                  <c:v>40998</c:v>
                </c:pt>
                <c:pt idx="146">
                  <c:v>41029</c:v>
                </c:pt>
                <c:pt idx="147">
                  <c:v>41060</c:v>
                </c:pt>
                <c:pt idx="148">
                  <c:v>41089</c:v>
                </c:pt>
                <c:pt idx="149">
                  <c:v>41121</c:v>
                </c:pt>
                <c:pt idx="150">
                  <c:v>41152</c:v>
                </c:pt>
                <c:pt idx="151">
                  <c:v>41180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41362</c:v>
                </c:pt>
                <c:pt idx="158">
                  <c:v>41394</c:v>
                </c:pt>
                <c:pt idx="159">
                  <c:v>41425</c:v>
                </c:pt>
                <c:pt idx="160">
                  <c:v>41453</c:v>
                </c:pt>
                <c:pt idx="161">
                  <c:v>41486</c:v>
                </c:pt>
                <c:pt idx="162">
                  <c:v>41516</c:v>
                </c:pt>
                <c:pt idx="163">
                  <c:v>41547</c:v>
                </c:pt>
                <c:pt idx="164">
                  <c:v>41578</c:v>
                </c:pt>
                <c:pt idx="165">
                  <c:v>41607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41789</c:v>
                </c:pt>
                <c:pt idx="172">
                  <c:v>41820</c:v>
                </c:pt>
                <c:pt idx="173">
                  <c:v>41851</c:v>
                </c:pt>
                <c:pt idx="174">
                  <c:v>41880</c:v>
                </c:pt>
                <c:pt idx="175">
                  <c:v>41912</c:v>
                </c:pt>
                <c:pt idx="176">
                  <c:v>41943</c:v>
                </c:pt>
                <c:pt idx="177">
                  <c:v>41971</c:v>
                </c:pt>
                <c:pt idx="178">
                  <c:v>42004</c:v>
                </c:pt>
                <c:pt idx="179">
                  <c:v>42034</c:v>
                </c:pt>
                <c:pt idx="180">
                  <c:v>42062</c:v>
                </c:pt>
                <c:pt idx="181">
                  <c:v>42094</c:v>
                </c:pt>
                <c:pt idx="182">
                  <c:v>42124</c:v>
                </c:pt>
                <c:pt idx="183">
                  <c:v>42153</c:v>
                </c:pt>
              </c:numCache>
            </c:numRef>
          </c:cat>
          <c:val>
            <c:numRef>
              <c:f>Inflación!$O$21:$O$204</c:f>
              <c:numCache>
                <c:formatCode>General</c:formatCode>
                <c:ptCount val="184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-15.100671140939593</c:v>
                </c:pt>
                <c:pt idx="80">
                  <c:v>-11.764705882352933</c:v>
                </c:pt>
                <c:pt idx="81">
                  <c:v>4.7008547008547064</c:v>
                </c:pt>
                <c:pt idx="82">
                  <c:v>5.4393305439330408</c:v>
                </c:pt>
                <c:pt idx="83">
                  <c:v>-6.4000000000000057</c:v>
                </c:pt>
                <c:pt idx="84">
                  <c:v>6.198347107438007</c:v>
                </c:pt>
                <c:pt idx="85">
                  <c:v>4.0590405904058935</c:v>
                </c:pt>
                <c:pt idx="86">
                  <c:v>0.98360655737705915</c:v>
                </c:pt>
                <c:pt idx="87">
                  <c:v>8.3612040133779217</c:v>
                </c:pt>
                <c:pt idx="88">
                  <c:v>1.9933554817275656</c:v>
                </c:pt>
                <c:pt idx="89">
                  <c:v>-4.4585987261146487</c:v>
                </c:pt>
                <c:pt idx="90">
                  <c:v>-2.006688963210701</c:v>
                </c:pt>
                <c:pt idx="91">
                  <c:v>17.786561264822119</c:v>
                </c:pt>
                <c:pt idx="92">
                  <c:v>30.833333333333336</c:v>
                </c:pt>
                <c:pt idx="93">
                  <c:v>34.693877551020378</c:v>
                </c:pt>
                <c:pt idx="94">
                  <c:v>29.36507936507935</c:v>
                </c:pt>
                <c:pt idx="95">
                  <c:v>37.179487179487182</c:v>
                </c:pt>
                <c:pt idx="96">
                  <c:v>33.073929961089512</c:v>
                </c:pt>
                <c:pt idx="97">
                  <c:v>28.01418439716312</c:v>
                </c:pt>
                <c:pt idx="98">
                  <c:v>27.597402597402599</c:v>
                </c:pt>
                <c:pt idx="99">
                  <c:v>33.950617283950614</c:v>
                </c:pt>
                <c:pt idx="100">
                  <c:v>44.299674267100976</c:v>
                </c:pt>
                <c:pt idx="101">
                  <c:v>40.000000000000014</c:v>
                </c:pt>
                <c:pt idx="102">
                  <c:v>34.470989761092127</c:v>
                </c:pt>
                <c:pt idx="103">
                  <c:v>28.187919463087251</c:v>
                </c:pt>
                <c:pt idx="104">
                  <c:v>-12.738853503184711</c:v>
                </c:pt>
                <c:pt idx="105">
                  <c:v>-35.151515151515142</c:v>
                </c:pt>
                <c:pt idx="106">
                  <c:v>-42.331288343558285</c:v>
                </c:pt>
                <c:pt idx="107">
                  <c:v>-35.825545171339556</c:v>
                </c:pt>
                <c:pt idx="108">
                  <c:v>-40.058479532163751</c:v>
                </c:pt>
                <c:pt idx="109">
                  <c:v>-39.612188365650958</c:v>
                </c:pt>
                <c:pt idx="110">
                  <c:v>-44.274809160305352</c:v>
                </c:pt>
                <c:pt idx="111">
                  <c:v>-41.013824884792626</c:v>
                </c:pt>
                <c:pt idx="112">
                  <c:v>-38.148984198645586</c:v>
                </c:pt>
                <c:pt idx="113">
                  <c:v>-37.142857142857146</c:v>
                </c:pt>
                <c:pt idx="114">
                  <c:v>-30.710659898477154</c:v>
                </c:pt>
                <c:pt idx="115">
                  <c:v>-31.937172774869104</c:v>
                </c:pt>
                <c:pt idx="116">
                  <c:v>3.6496350364963348</c:v>
                </c:pt>
                <c:pt idx="117">
                  <c:v>29.90654205607477</c:v>
                </c:pt>
                <c:pt idx="118">
                  <c:v>48.936170212765951</c:v>
                </c:pt>
                <c:pt idx="119">
                  <c:v>37.378640776699037</c:v>
                </c:pt>
                <c:pt idx="120">
                  <c:v>39.024390243902452</c:v>
                </c:pt>
                <c:pt idx="121">
                  <c:v>35.779816513761453</c:v>
                </c:pt>
                <c:pt idx="122">
                  <c:v>39.269406392694052</c:v>
                </c:pt>
                <c:pt idx="123">
                  <c:v>13.28125</c:v>
                </c:pt>
                <c:pt idx="124">
                  <c:v>6.5693430656934115</c:v>
                </c:pt>
                <c:pt idx="125">
                  <c:v>9.8484848484848406</c:v>
                </c:pt>
                <c:pt idx="126">
                  <c:v>4.7619047619047672</c:v>
                </c:pt>
                <c:pt idx="127">
                  <c:v>10.384615384615392</c:v>
                </c:pt>
                <c:pt idx="128">
                  <c:v>5.2816901408450745</c:v>
                </c:pt>
                <c:pt idx="129">
                  <c:v>10.071942446043147</c:v>
                </c:pt>
                <c:pt idx="130">
                  <c:v>16.428571428571438</c:v>
                </c:pt>
                <c:pt idx="131">
                  <c:v>16.96113074204948</c:v>
                </c:pt>
                <c:pt idx="132">
                  <c:v>24.561403508771917</c:v>
                </c:pt>
                <c:pt idx="133">
                  <c:v>28.716216216216228</c:v>
                </c:pt>
                <c:pt idx="134">
                  <c:v>34.0983606557377</c:v>
                </c:pt>
                <c:pt idx="135">
                  <c:v>35.862068965517246</c:v>
                </c:pt>
                <c:pt idx="136">
                  <c:v>28.082191780821919</c:v>
                </c:pt>
                <c:pt idx="137">
                  <c:v>33.448275862068975</c:v>
                </c:pt>
                <c:pt idx="138">
                  <c:v>32.51748251748252</c:v>
                </c:pt>
                <c:pt idx="139">
                  <c:v>26.829268292682929</c:v>
                </c:pt>
                <c:pt idx="140">
                  <c:v>22.073578595317713</c:v>
                </c:pt>
                <c:pt idx="141">
                  <c:v>16.339869281045761</c:v>
                </c:pt>
                <c:pt idx="142">
                  <c:v>7.9754601226993849</c:v>
                </c:pt>
                <c:pt idx="143">
                  <c:v>10.271903323262844</c:v>
                </c:pt>
                <c:pt idx="144">
                  <c:v>10.422535211267615</c:v>
                </c:pt>
                <c:pt idx="145">
                  <c:v>7.3490813648293907</c:v>
                </c:pt>
                <c:pt idx="146">
                  <c:v>-2.4449877750611138</c:v>
                </c:pt>
                <c:pt idx="147">
                  <c:v>-3.2994923857867953</c:v>
                </c:pt>
                <c:pt idx="148">
                  <c:v>-5.6149732620320858</c:v>
                </c:pt>
                <c:pt idx="149">
                  <c:v>-4.6511627906976827</c:v>
                </c:pt>
                <c:pt idx="150">
                  <c:v>5.5408970976253302</c:v>
                </c:pt>
                <c:pt idx="151">
                  <c:v>9.065934065934055</c:v>
                </c:pt>
                <c:pt idx="152">
                  <c:v>3.287671232876721</c:v>
                </c:pt>
                <c:pt idx="153">
                  <c:v>3.0898876404494402</c:v>
                </c:pt>
                <c:pt idx="154">
                  <c:v>1.1363636363636465</c:v>
                </c:pt>
                <c:pt idx="155">
                  <c:v>1.0958904109588996</c:v>
                </c:pt>
                <c:pt idx="156">
                  <c:v>1.5306122448979664</c:v>
                </c:pt>
                <c:pt idx="157">
                  <c:v>-5.8679706601466926</c:v>
                </c:pt>
                <c:pt idx="158">
                  <c:v>-6.2656641604010073</c:v>
                </c:pt>
                <c:pt idx="159">
                  <c:v>-0.2624671916010568</c:v>
                </c:pt>
                <c:pt idx="160">
                  <c:v>5.0991501416430607</c:v>
                </c:pt>
                <c:pt idx="161">
                  <c:v>3.5230352303523116</c:v>
                </c:pt>
                <c:pt idx="162">
                  <c:v>-5.0000000000000044</c:v>
                </c:pt>
                <c:pt idx="163">
                  <c:v>-7.8085642317380248</c:v>
                </c:pt>
                <c:pt idx="164">
                  <c:v>-5.8355437665782546</c:v>
                </c:pt>
                <c:pt idx="165">
                  <c:v>-3.2697547683923744</c:v>
                </c:pt>
                <c:pt idx="166">
                  <c:v>0.84269662921347965</c:v>
                </c:pt>
                <c:pt idx="167">
                  <c:v>-3.2520325203252098</c:v>
                </c:pt>
                <c:pt idx="168">
                  <c:v>-6.5326633165829211</c:v>
                </c:pt>
                <c:pt idx="169">
                  <c:v>-1.558441558441559</c:v>
                </c:pt>
                <c:pt idx="170">
                  <c:v>4.0106951871657692</c:v>
                </c:pt>
                <c:pt idx="171">
                  <c:v>1.8421052631579116</c:v>
                </c:pt>
                <c:pt idx="172">
                  <c:v>4.0431266846361114</c:v>
                </c:pt>
                <c:pt idx="173">
                  <c:v>-2.0942408376963262</c:v>
                </c:pt>
                <c:pt idx="174">
                  <c:v>-3.4210526315789469</c:v>
                </c:pt>
                <c:pt idx="175">
                  <c:v>-2.4590163934426257</c:v>
                </c:pt>
                <c:pt idx="176">
                  <c:v>-7.0422535211267618</c:v>
                </c:pt>
                <c:pt idx="177">
                  <c:v>-11.830985915492953</c:v>
                </c:pt>
                <c:pt idx="178">
                  <c:v>-27.019498607242333</c:v>
                </c:pt>
                <c:pt idx="179">
                  <c:v>-33.053221288515402</c:v>
                </c:pt>
                <c:pt idx="180">
                  <c:v>-28.2258064516129</c:v>
                </c:pt>
                <c:pt idx="181">
                  <c:v>-29.551451187335097</c:v>
                </c:pt>
                <c:pt idx="182">
                  <c:v>-28.020565552699239</c:v>
                </c:pt>
                <c:pt idx="183">
                  <c:v>-24.547803617571063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21312"/>
        <c:axId val="389283840"/>
      </c:lineChart>
      <c:lineChart>
        <c:grouping val="standard"/>
        <c:varyColors val="0"/>
        <c:ser>
          <c:idx val="1"/>
          <c:order val="0"/>
          <c:tx>
            <c:strRef>
              <c:f>Inflación!$C$17</c:f>
              <c:strCache>
                <c:ptCount val="1"/>
                <c:pt idx="0">
                  <c:v>Inflación eje der.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Inflación!$C$21:$C$206</c:f>
              <c:numCache>
                <c:formatCode>General</c:formatCode>
                <c:ptCount val="186"/>
                <c:pt idx="0">
                  <c:v>3.2</c:v>
                </c:pt>
                <c:pt idx="1">
                  <c:v>3.8</c:v>
                </c:pt>
                <c:pt idx="2">
                  <c:v>3.1</c:v>
                </c:pt>
                <c:pt idx="3">
                  <c:v>3.2</c:v>
                </c:pt>
                <c:pt idx="4">
                  <c:v>3.7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3.7</c:v>
                </c:pt>
                <c:pt idx="12">
                  <c:v>3.5</c:v>
                </c:pt>
                <c:pt idx="13">
                  <c:v>2.9</c:v>
                </c:pt>
                <c:pt idx="14">
                  <c:v>3.3</c:v>
                </c:pt>
                <c:pt idx="15">
                  <c:v>3.6</c:v>
                </c:pt>
                <c:pt idx="16">
                  <c:v>3.2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2.1</c:v>
                </c:pt>
                <c:pt idx="21">
                  <c:v>1.9</c:v>
                </c:pt>
                <c:pt idx="22">
                  <c:v>1.6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1.2</c:v>
                </c:pt>
                <c:pt idx="28">
                  <c:v>1.1000000000000001</c:v>
                </c:pt>
                <c:pt idx="29">
                  <c:v>1.5</c:v>
                </c:pt>
                <c:pt idx="30">
                  <c:v>1.8</c:v>
                </c:pt>
                <c:pt idx="31">
                  <c:v>1.5</c:v>
                </c:pt>
                <c:pt idx="32">
                  <c:v>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2.6</c:v>
                </c:pt>
                <c:pt idx="36">
                  <c:v>3</c:v>
                </c:pt>
                <c:pt idx="37">
                  <c:v>3</c:v>
                </c:pt>
                <c:pt idx="38">
                  <c:v>2.2000000000000002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</c:v>
                </c:pt>
                <c:pt idx="45">
                  <c:v>1.8</c:v>
                </c:pt>
                <c:pt idx="46">
                  <c:v>1.9</c:v>
                </c:pt>
                <c:pt idx="47">
                  <c:v>1.9</c:v>
                </c:pt>
                <c:pt idx="48">
                  <c:v>1.7</c:v>
                </c:pt>
                <c:pt idx="49">
                  <c:v>1.7</c:v>
                </c:pt>
                <c:pt idx="50">
                  <c:v>2.2999999999999998</c:v>
                </c:pt>
                <c:pt idx="51">
                  <c:v>3.1</c:v>
                </c:pt>
                <c:pt idx="52">
                  <c:v>3.3</c:v>
                </c:pt>
                <c:pt idx="53">
                  <c:v>3</c:v>
                </c:pt>
                <c:pt idx="54">
                  <c:v>2.7</c:v>
                </c:pt>
                <c:pt idx="55">
                  <c:v>2.5</c:v>
                </c:pt>
                <c:pt idx="56">
                  <c:v>3.2</c:v>
                </c:pt>
                <c:pt idx="57">
                  <c:v>3.5</c:v>
                </c:pt>
                <c:pt idx="58">
                  <c:v>3.3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3.5</c:v>
                </c:pt>
                <c:pt idx="63">
                  <c:v>2.8</c:v>
                </c:pt>
                <c:pt idx="64">
                  <c:v>2.5</c:v>
                </c:pt>
                <c:pt idx="65">
                  <c:v>3.2</c:v>
                </c:pt>
                <c:pt idx="66">
                  <c:v>3.6</c:v>
                </c:pt>
                <c:pt idx="67">
                  <c:v>4.7</c:v>
                </c:pt>
                <c:pt idx="68">
                  <c:v>4.3</c:v>
                </c:pt>
                <c:pt idx="69">
                  <c:v>3.5</c:v>
                </c:pt>
                <c:pt idx="70">
                  <c:v>3.4</c:v>
                </c:pt>
                <c:pt idx="71">
                  <c:v>4</c:v>
                </c:pt>
                <c:pt idx="72">
                  <c:v>3.6</c:v>
                </c:pt>
                <c:pt idx="73">
                  <c:v>3.4</c:v>
                </c:pt>
                <c:pt idx="74">
                  <c:v>3.5</c:v>
                </c:pt>
                <c:pt idx="75">
                  <c:v>4.2</c:v>
                </c:pt>
                <c:pt idx="76">
                  <c:v>4.3</c:v>
                </c:pt>
                <c:pt idx="77">
                  <c:v>4.0999999999999996</c:v>
                </c:pt>
                <c:pt idx="78">
                  <c:v>3.8</c:v>
                </c:pt>
                <c:pt idx="79">
                  <c:v>2.1</c:v>
                </c:pt>
                <c:pt idx="80">
                  <c:v>1.3</c:v>
                </c:pt>
                <c:pt idx="81">
                  <c:v>2</c:v>
                </c:pt>
                <c:pt idx="82">
                  <c:v>2.5</c:v>
                </c:pt>
                <c:pt idx="83">
                  <c:v>2.1</c:v>
                </c:pt>
                <c:pt idx="84">
                  <c:v>2.4</c:v>
                </c:pt>
                <c:pt idx="85">
                  <c:v>2.8</c:v>
                </c:pt>
                <c:pt idx="86">
                  <c:v>2.6</c:v>
                </c:pt>
                <c:pt idx="87">
                  <c:v>2.7</c:v>
                </c:pt>
                <c:pt idx="88">
                  <c:v>2.7</c:v>
                </c:pt>
                <c:pt idx="89">
                  <c:v>2.4</c:v>
                </c:pt>
                <c:pt idx="90">
                  <c:v>2</c:v>
                </c:pt>
                <c:pt idx="91">
                  <c:v>2.8</c:v>
                </c:pt>
                <c:pt idx="92">
                  <c:v>3.5</c:v>
                </c:pt>
                <c:pt idx="93">
                  <c:v>4.3</c:v>
                </c:pt>
                <c:pt idx="94">
                  <c:v>4.0999999999999996</c:v>
                </c:pt>
                <c:pt idx="95">
                  <c:v>4.3</c:v>
                </c:pt>
                <c:pt idx="96">
                  <c:v>4</c:v>
                </c:pt>
                <c:pt idx="97">
                  <c:v>4</c:v>
                </c:pt>
                <c:pt idx="98">
                  <c:v>3.9</c:v>
                </c:pt>
                <c:pt idx="99">
                  <c:v>4.2</c:v>
                </c:pt>
                <c:pt idx="100">
                  <c:v>5</c:v>
                </c:pt>
                <c:pt idx="101">
                  <c:v>5.6</c:v>
                </c:pt>
                <c:pt idx="102">
                  <c:v>5.4</c:v>
                </c:pt>
                <c:pt idx="103">
                  <c:v>4.9000000000000004</c:v>
                </c:pt>
                <c:pt idx="104">
                  <c:v>3.7</c:v>
                </c:pt>
                <c:pt idx="105">
                  <c:v>1.1000000000000001</c:v>
                </c:pt>
                <c:pt idx="106">
                  <c:v>0.1</c:v>
                </c:pt>
                <c:pt idx="107">
                  <c:v>0</c:v>
                </c:pt>
                <c:pt idx="108">
                  <c:v>0.2</c:v>
                </c:pt>
                <c:pt idx="109">
                  <c:v>-0.4</c:v>
                </c:pt>
                <c:pt idx="110">
                  <c:v>-0.7</c:v>
                </c:pt>
                <c:pt idx="111">
                  <c:v>-1.3</c:v>
                </c:pt>
                <c:pt idx="112">
                  <c:v>-1.4</c:v>
                </c:pt>
                <c:pt idx="113">
                  <c:v>-2.1</c:v>
                </c:pt>
                <c:pt idx="114">
                  <c:v>-1.5</c:v>
                </c:pt>
                <c:pt idx="115">
                  <c:v>-1.3</c:v>
                </c:pt>
                <c:pt idx="116">
                  <c:v>-0.2</c:v>
                </c:pt>
                <c:pt idx="117">
                  <c:v>1.8</c:v>
                </c:pt>
                <c:pt idx="118">
                  <c:v>2.7</c:v>
                </c:pt>
                <c:pt idx="119">
                  <c:v>2.6</c:v>
                </c:pt>
                <c:pt idx="120">
                  <c:v>2.1</c:v>
                </c:pt>
                <c:pt idx="121">
                  <c:v>2.2999999999999998</c:v>
                </c:pt>
                <c:pt idx="122">
                  <c:v>2.2000000000000002</c:v>
                </c:pt>
                <c:pt idx="123">
                  <c:v>2</c:v>
                </c:pt>
                <c:pt idx="124">
                  <c:v>1.1000000000000001</c:v>
                </c:pt>
                <c:pt idx="125">
                  <c:v>1.2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1.2</c:v>
                </c:pt>
                <c:pt idx="129">
                  <c:v>1.1000000000000001</c:v>
                </c:pt>
                <c:pt idx="130">
                  <c:v>1.5</c:v>
                </c:pt>
                <c:pt idx="131">
                  <c:v>1.6</c:v>
                </c:pt>
                <c:pt idx="132">
                  <c:v>2.1</c:v>
                </c:pt>
                <c:pt idx="133">
                  <c:v>2.7</c:v>
                </c:pt>
                <c:pt idx="134">
                  <c:v>3.2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3.8</c:v>
                </c:pt>
                <c:pt idx="139">
                  <c:v>3.9</c:v>
                </c:pt>
                <c:pt idx="140">
                  <c:v>3.5</c:v>
                </c:pt>
                <c:pt idx="141">
                  <c:v>3.4</c:v>
                </c:pt>
                <c:pt idx="142">
                  <c:v>3</c:v>
                </c:pt>
                <c:pt idx="143">
                  <c:v>2.9</c:v>
                </c:pt>
                <c:pt idx="144">
                  <c:v>2.9</c:v>
                </c:pt>
                <c:pt idx="145">
                  <c:v>2.7</c:v>
                </c:pt>
                <c:pt idx="146">
                  <c:v>2.2999999999999998</c:v>
                </c:pt>
                <c:pt idx="147">
                  <c:v>1.7</c:v>
                </c:pt>
                <c:pt idx="148">
                  <c:v>1.7</c:v>
                </c:pt>
                <c:pt idx="149">
                  <c:v>1.4</c:v>
                </c:pt>
                <c:pt idx="150">
                  <c:v>1.7</c:v>
                </c:pt>
                <c:pt idx="151">
                  <c:v>2</c:v>
                </c:pt>
                <c:pt idx="152">
                  <c:v>2.2000000000000002</c:v>
                </c:pt>
                <c:pt idx="153">
                  <c:v>1.8</c:v>
                </c:pt>
                <c:pt idx="154">
                  <c:v>1.7</c:v>
                </c:pt>
                <c:pt idx="155">
                  <c:v>1.6</c:v>
                </c:pt>
                <c:pt idx="156">
                  <c:v>2</c:v>
                </c:pt>
                <c:pt idx="157">
                  <c:v>1.5</c:v>
                </c:pt>
                <c:pt idx="158">
                  <c:v>1.1000000000000001</c:v>
                </c:pt>
                <c:pt idx="159">
                  <c:v>1.4</c:v>
                </c:pt>
                <c:pt idx="160">
                  <c:v>1.8</c:v>
                </c:pt>
                <c:pt idx="161">
                  <c:v>2</c:v>
                </c:pt>
                <c:pt idx="162">
                  <c:v>1.5</c:v>
                </c:pt>
                <c:pt idx="163">
                  <c:v>1.2</c:v>
                </c:pt>
                <c:pt idx="164">
                  <c:v>1</c:v>
                </c:pt>
                <c:pt idx="165">
                  <c:v>1.2</c:v>
                </c:pt>
                <c:pt idx="166">
                  <c:v>1.5</c:v>
                </c:pt>
                <c:pt idx="167">
                  <c:v>1.6</c:v>
                </c:pt>
                <c:pt idx="168">
                  <c:v>1.1000000000000001</c:v>
                </c:pt>
                <c:pt idx="169">
                  <c:v>1.5</c:v>
                </c:pt>
                <c:pt idx="170">
                  <c:v>2</c:v>
                </c:pt>
                <c:pt idx="171">
                  <c:v>2.1</c:v>
                </c:pt>
                <c:pt idx="172">
                  <c:v>2.1</c:v>
                </c:pt>
                <c:pt idx="173">
                  <c:v>2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1.3</c:v>
                </c:pt>
                <c:pt idx="178">
                  <c:v>0.8</c:v>
                </c:pt>
                <c:pt idx="179">
                  <c:v>-0.1</c:v>
                </c:pt>
                <c:pt idx="180">
                  <c:v>0</c:v>
                </c:pt>
                <c:pt idx="181">
                  <c:v>-0.1</c:v>
                </c:pt>
                <c:pt idx="182">
                  <c:v>-0.2</c:v>
                </c:pt>
                <c:pt idx="183">
                  <c:v>0</c:v>
                </c:pt>
                <c:pt idx="184">
                  <c:v>0.1</c:v>
                </c:pt>
                <c:pt idx="185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86912"/>
        <c:axId val="389285376"/>
      </c:lineChart>
      <c:dateAx>
        <c:axId val="389421312"/>
        <c:scaling>
          <c:orientation val="minMax"/>
          <c:min val="38838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389283840"/>
        <c:crosses val="autoZero"/>
        <c:auto val="1"/>
        <c:lblOffset val="100"/>
        <c:baseTimeUnit val="months"/>
      </c:dateAx>
      <c:valAx>
        <c:axId val="38928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9421312"/>
        <c:crosses val="autoZero"/>
        <c:crossBetween val="between"/>
      </c:valAx>
      <c:valAx>
        <c:axId val="38928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89286912"/>
        <c:crosses val="max"/>
        <c:crossBetween val="between"/>
      </c:valAx>
      <c:catAx>
        <c:axId val="389286912"/>
        <c:scaling>
          <c:orientation val="minMax"/>
        </c:scaling>
        <c:delete val="1"/>
        <c:axPos val="b"/>
        <c:majorTickMark val="out"/>
        <c:minorTickMark val="none"/>
        <c:tickLblPos val="none"/>
        <c:crossAx val="3892853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Inflación!$AM$21:$AM$84</c:f>
              <c:numCache>
                <c:formatCode>General</c:formatCode>
                <c:ptCount val="64"/>
                <c:pt idx="0">
                  <c:v>3.7</c:v>
                </c:pt>
                <c:pt idx="1">
                  <c:v>3.5</c:v>
                </c:pt>
                <c:pt idx="2">
                  <c:v>3.4</c:v>
                </c:pt>
                <c:pt idx="3">
                  <c:v>2.9</c:v>
                </c:pt>
                <c:pt idx="4">
                  <c:v>3.2</c:v>
                </c:pt>
                <c:pt idx="5">
                  <c:v>2.6</c:v>
                </c:pt>
                <c:pt idx="6">
                  <c:v>1.6</c:v>
                </c:pt>
                <c:pt idx="7">
                  <c:v>1.5</c:v>
                </c:pt>
                <c:pt idx="8">
                  <c:v>1.1000000000000001</c:v>
                </c:pt>
                <c:pt idx="9">
                  <c:v>1.5</c:v>
                </c:pt>
                <c:pt idx="10">
                  <c:v>2.4</c:v>
                </c:pt>
                <c:pt idx="11">
                  <c:v>3</c:v>
                </c:pt>
                <c:pt idx="12">
                  <c:v>2.1</c:v>
                </c:pt>
                <c:pt idx="13">
                  <c:v>2.2999999999999998</c:v>
                </c:pt>
                <c:pt idx="14">
                  <c:v>1.9</c:v>
                </c:pt>
                <c:pt idx="15">
                  <c:v>1.7</c:v>
                </c:pt>
                <c:pt idx="16">
                  <c:v>3.3</c:v>
                </c:pt>
                <c:pt idx="17">
                  <c:v>2.5</c:v>
                </c:pt>
                <c:pt idx="18">
                  <c:v>3.3</c:v>
                </c:pt>
                <c:pt idx="19">
                  <c:v>3.1</c:v>
                </c:pt>
                <c:pt idx="20">
                  <c:v>2.5</c:v>
                </c:pt>
                <c:pt idx="21">
                  <c:v>4.7</c:v>
                </c:pt>
                <c:pt idx="22">
                  <c:v>3.4</c:v>
                </c:pt>
                <c:pt idx="23">
                  <c:v>3.4</c:v>
                </c:pt>
                <c:pt idx="24">
                  <c:v>4.3</c:v>
                </c:pt>
                <c:pt idx="25">
                  <c:v>2.1</c:v>
                </c:pt>
                <c:pt idx="26">
                  <c:v>2.5</c:v>
                </c:pt>
                <c:pt idx="27">
                  <c:v>2.8</c:v>
                </c:pt>
                <c:pt idx="28">
                  <c:v>2.7</c:v>
                </c:pt>
                <c:pt idx="29">
                  <c:v>2.8</c:v>
                </c:pt>
                <c:pt idx="30">
                  <c:v>4.0999999999999996</c:v>
                </c:pt>
                <c:pt idx="31">
                  <c:v>4</c:v>
                </c:pt>
                <c:pt idx="32">
                  <c:v>5</c:v>
                </c:pt>
                <c:pt idx="33">
                  <c:v>4.9000000000000004</c:v>
                </c:pt>
                <c:pt idx="34">
                  <c:v>0.1</c:v>
                </c:pt>
                <c:pt idx="35">
                  <c:v>-0.4</c:v>
                </c:pt>
                <c:pt idx="36">
                  <c:v>-1.4</c:v>
                </c:pt>
                <c:pt idx="37">
                  <c:v>-1.3</c:v>
                </c:pt>
                <c:pt idx="38">
                  <c:v>2.7</c:v>
                </c:pt>
                <c:pt idx="39">
                  <c:v>2.2999999999999998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1.5</c:v>
                </c:pt>
                <c:pt idx="43">
                  <c:v>2.7</c:v>
                </c:pt>
                <c:pt idx="44">
                  <c:v>3.6</c:v>
                </c:pt>
                <c:pt idx="45">
                  <c:v>3.9</c:v>
                </c:pt>
                <c:pt idx="46">
                  <c:v>3</c:v>
                </c:pt>
                <c:pt idx="47">
                  <c:v>2.7</c:v>
                </c:pt>
                <c:pt idx="48">
                  <c:v>1.7</c:v>
                </c:pt>
                <c:pt idx="49">
                  <c:v>2</c:v>
                </c:pt>
                <c:pt idx="50">
                  <c:v>1.7</c:v>
                </c:pt>
                <c:pt idx="51">
                  <c:v>1.5</c:v>
                </c:pt>
                <c:pt idx="52">
                  <c:v>1.8</c:v>
                </c:pt>
                <c:pt idx="53">
                  <c:v>1.2</c:v>
                </c:pt>
                <c:pt idx="54">
                  <c:v>1.5</c:v>
                </c:pt>
                <c:pt idx="55">
                  <c:v>1.5</c:v>
                </c:pt>
                <c:pt idx="56">
                  <c:v>2.1</c:v>
                </c:pt>
                <c:pt idx="57">
                  <c:v>1.7</c:v>
                </c:pt>
                <c:pt idx="58">
                  <c:v>0.8</c:v>
                </c:pt>
                <c:pt idx="59">
                  <c:v>-0.1</c:v>
                </c:pt>
                <c:pt idx="60">
                  <c:v>0.1</c:v>
                </c:pt>
                <c:pt idx="61">
                  <c:v>0</c:v>
                </c:pt>
                <c:pt idx="62">
                  <c:v>0.7</c:v>
                </c:pt>
                <c:pt idx="63">
                  <c:v>0.9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val>
            <c:numRef>
              <c:f>Inflación!$AO$21:$AO$82</c:f>
              <c:numCache>
                <c:formatCode>General</c:formatCode>
                <c:ptCount val="62"/>
                <c:pt idx="0">
                  <c:v>1.71356</c:v>
                </c:pt>
                <c:pt idx="1">
                  <c:v>1.82273</c:v>
                </c:pt>
                <c:pt idx="2">
                  <c:v>1.8059799999999999</c:v>
                </c:pt>
                <c:pt idx="3">
                  <c:v>1.77488</c:v>
                </c:pt>
                <c:pt idx="4">
                  <c:v>2.0015399999999999</c:v>
                </c:pt>
                <c:pt idx="5">
                  <c:v>1.1741999999999999</c:v>
                </c:pt>
                <c:pt idx="6">
                  <c:v>1.73882</c:v>
                </c:pt>
                <c:pt idx="7">
                  <c:v>1.5076000000000001</c:v>
                </c:pt>
                <c:pt idx="8">
                  <c:v>1.6551200000000001</c:v>
                </c:pt>
                <c:pt idx="9">
                  <c:v>2.4338299999999999</c:v>
                </c:pt>
                <c:pt idx="10">
                  <c:v>1.7482199999999999</c:v>
                </c:pt>
                <c:pt idx="11">
                  <c:v>1.69509</c:v>
                </c:pt>
                <c:pt idx="12">
                  <c:v>1.4126699999999999</c:v>
                </c:pt>
                <c:pt idx="13">
                  <c:v>1.29972</c:v>
                </c:pt>
                <c:pt idx="14">
                  <c:v>1.40713</c:v>
                </c:pt>
                <c:pt idx="15">
                  <c:v>1.71984</c:v>
                </c:pt>
                <c:pt idx="16">
                  <c:v>2.0181</c:v>
                </c:pt>
                <c:pt idx="17">
                  <c:v>2.0186099999999998</c:v>
                </c:pt>
                <c:pt idx="18">
                  <c:v>2.1171000000000002</c:v>
                </c:pt>
                <c:pt idx="19">
                  <c:v>2.22627</c:v>
                </c:pt>
                <c:pt idx="20">
                  <c:v>2.0531199999999998</c:v>
                </c:pt>
                <c:pt idx="21">
                  <c:v>2.11145</c:v>
                </c:pt>
                <c:pt idx="22">
                  <c:v>2.2763800000000001</c:v>
                </c:pt>
                <c:pt idx="23">
                  <c:v>2.1137899999999998</c:v>
                </c:pt>
                <c:pt idx="24">
                  <c:v>2.37574</c:v>
                </c:pt>
                <c:pt idx="25">
                  <c:v>2.3923700000000001</c:v>
                </c:pt>
                <c:pt idx="26">
                  <c:v>2.1349299999999998</c:v>
                </c:pt>
                <c:pt idx="27">
                  <c:v>2.2856399999999999</c:v>
                </c:pt>
                <c:pt idx="28">
                  <c:v>1.9493</c:v>
                </c:pt>
                <c:pt idx="29">
                  <c:v>2.0457200000000002</c:v>
                </c:pt>
                <c:pt idx="30">
                  <c:v>2.3266299999999998</c:v>
                </c:pt>
                <c:pt idx="31">
                  <c:v>2.1691500000000001</c:v>
                </c:pt>
                <c:pt idx="32">
                  <c:v>2.3207200000000001</c:v>
                </c:pt>
                <c:pt idx="33">
                  <c:v>2.1075699999999999</c:v>
                </c:pt>
                <c:pt idx="34">
                  <c:v>1.4010199999999999</c:v>
                </c:pt>
                <c:pt idx="35">
                  <c:v>1.1037300000000001</c:v>
                </c:pt>
                <c:pt idx="36">
                  <c:v>1.0920799999999999</c:v>
                </c:pt>
                <c:pt idx="37">
                  <c:v>1.02851</c:v>
                </c:pt>
                <c:pt idx="38">
                  <c:v>1.49655</c:v>
                </c:pt>
                <c:pt idx="39">
                  <c:v>1.56111</c:v>
                </c:pt>
                <c:pt idx="40">
                  <c:v>1.3143400000000001</c:v>
                </c:pt>
                <c:pt idx="41">
                  <c:v>1.19353</c:v>
                </c:pt>
                <c:pt idx="42">
                  <c:v>0.94725000000000004</c:v>
                </c:pt>
                <c:pt idx="43">
                  <c:v>1.08677</c:v>
                </c:pt>
                <c:pt idx="44">
                  <c:v>1.4601899999999999</c:v>
                </c:pt>
                <c:pt idx="45">
                  <c:v>1.7164600000000001</c:v>
                </c:pt>
                <c:pt idx="46">
                  <c:v>1.9563899999999999</c:v>
                </c:pt>
                <c:pt idx="47">
                  <c:v>2.1061200000000002</c:v>
                </c:pt>
                <c:pt idx="48">
                  <c:v>1.8984700000000001</c:v>
                </c:pt>
                <c:pt idx="49">
                  <c:v>1.72818</c:v>
                </c:pt>
                <c:pt idx="50">
                  <c:v>1.7230099999999999</c:v>
                </c:pt>
                <c:pt idx="51">
                  <c:v>1.5554000000000001</c:v>
                </c:pt>
                <c:pt idx="52">
                  <c:v>1.4496100000000001</c:v>
                </c:pt>
                <c:pt idx="53">
                  <c:v>1.4950399999999999</c:v>
                </c:pt>
                <c:pt idx="54">
                  <c:v>1.54966</c:v>
                </c:pt>
                <c:pt idx="55">
                  <c:v>1.54291</c:v>
                </c:pt>
                <c:pt idx="56">
                  <c:v>1.7131699999999999</c:v>
                </c:pt>
                <c:pt idx="57">
                  <c:v>1.7150799999999999</c:v>
                </c:pt>
                <c:pt idx="58">
                  <c:v>1.49987</c:v>
                </c:pt>
                <c:pt idx="59">
                  <c:v>1.43763</c:v>
                </c:pt>
                <c:pt idx="60">
                  <c:v>1.3567100000000001</c:v>
                </c:pt>
                <c:pt idx="61">
                  <c:v>1.38453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307392"/>
        <c:axId val="389309184"/>
      </c:lineChart>
      <c:catAx>
        <c:axId val="3893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89309184"/>
        <c:crosses val="autoZero"/>
        <c:auto val="1"/>
        <c:lblAlgn val="ctr"/>
        <c:lblOffset val="100"/>
        <c:noMultiLvlLbl val="0"/>
      </c:catAx>
      <c:valAx>
        <c:axId val="3893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30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71741032370958E-2"/>
          <c:y val="6.5289442986293383E-2"/>
          <c:w val="0.89706430446194207"/>
          <c:h val="0.64604549431321112"/>
        </c:manualLayout>
      </c:layout>
      <c:lineChart>
        <c:grouping val="standard"/>
        <c:varyColors val="0"/>
        <c:ser>
          <c:idx val="1"/>
          <c:order val="0"/>
          <c:tx>
            <c:strRef>
              <c:f>Inflación!$AT$18</c:f>
              <c:strCache>
                <c:ptCount val="1"/>
                <c:pt idx="0">
                  <c:v>PCE 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Inflación!$AQ$22:$AQ$299</c:f>
              <c:numCache>
                <c:formatCode>m/d/yyyy</c:formatCode>
                <c:ptCount val="27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Inflación!$AU$22:$AU$299</c:f>
              <c:numCache>
                <c:formatCode>General</c:formatCode>
                <c:ptCount val="278"/>
                <c:pt idx="0">
                  <c:v>2.5</c:v>
                </c:pt>
                <c:pt idx="1">
                  <c:v>2.9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2.7</c:v>
                </c:pt>
                <c:pt idx="5">
                  <c:v>2.6</c:v>
                </c:pt>
                <c:pt idx="6">
                  <c:v>2.4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2.4</c:v>
                </c:pt>
                <c:pt idx="11">
                  <c:v>2.6</c:v>
                </c:pt>
                <c:pt idx="12">
                  <c:v>2.4</c:v>
                </c:pt>
                <c:pt idx="13">
                  <c:v>2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2.2999999999999998</c:v>
                </c:pt>
                <c:pt idx="17">
                  <c:v>2</c:v>
                </c:pt>
                <c:pt idx="18">
                  <c:v>2</c:v>
                </c:pt>
                <c:pt idx="19">
                  <c:v>1.3</c:v>
                </c:pt>
                <c:pt idx="20">
                  <c:v>1.5</c:v>
                </c:pt>
                <c:pt idx="21">
                  <c:v>1.3</c:v>
                </c:pt>
                <c:pt idx="22">
                  <c:v>1.1000000000000001</c:v>
                </c:pt>
                <c:pt idx="23">
                  <c:v>0.7</c:v>
                </c:pt>
                <c:pt idx="24">
                  <c:v>0.7</c:v>
                </c:pt>
                <c:pt idx="25">
                  <c:v>1</c:v>
                </c:pt>
                <c:pt idx="26">
                  <c:v>1.2</c:v>
                </c:pt>
                <c:pt idx="27">
                  <c:v>1.1000000000000001</c:v>
                </c:pt>
                <c:pt idx="28">
                  <c:v>1</c:v>
                </c:pt>
                <c:pt idx="29">
                  <c:v>1.2</c:v>
                </c:pt>
                <c:pt idx="30">
                  <c:v>1.4</c:v>
                </c:pt>
                <c:pt idx="31">
                  <c:v>1.9</c:v>
                </c:pt>
                <c:pt idx="32">
                  <c:v>1.8</c:v>
                </c:pt>
                <c:pt idx="33">
                  <c:v>1.9</c:v>
                </c:pt>
                <c:pt idx="34">
                  <c:v>2.1</c:v>
                </c:pt>
                <c:pt idx="35">
                  <c:v>2.2999999999999998</c:v>
                </c:pt>
                <c:pt idx="36">
                  <c:v>2.6</c:v>
                </c:pt>
                <c:pt idx="37">
                  <c:v>2.5</c:v>
                </c:pt>
                <c:pt idx="38">
                  <c:v>1.9</c:v>
                </c:pt>
                <c:pt idx="39">
                  <c:v>1.7</c:v>
                </c:pt>
                <c:pt idx="40">
                  <c:v>1.7</c:v>
                </c:pt>
                <c:pt idx="41">
                  <c:v>1.8</c:v>
                </c:pt>
                <c:pt idx="42">
                  <c:v>1.9</c:v>
                </c:pt>
                <c:pt idx="43">
                  <c:v>2</c:v>
                </c:pt>
                <c:pt idx="44">
                  <c:v>1.8</c:v>
                </c:pt>
                <c:pt idx="45">
                  <c:v>1.8</c:v>
                </c:pt>
                <c:pt idx="46">
                  <c:v>1.9</c:v>
                </c:pt>
                <c:pt idx="47">
                  <c:v>2</c:v>
                </c:pt>
                <c:pt idx="48">
                  <c:v>1.8</c:v>
                </c:pt>
                <c:pt idx="49">
                  <c:v>1.8</c:v>
                </c:pt>
                <c:pt idx="50">
                  <c:v>2.1</c:v>
                </c:pt>
                <c:pt idx="51">
                  <c:v>2.6</c:v>
                </c:pt>
                <c:pt idx="52">
                  <c:v>2.8</c:v>
                </c:pt>
                <c:pt idx="53">
                  <c:v>2.7</c:v>
                </c:pt>
                <c:pt idx="54">
                  <c:v>2.4</c:v>
                </c:pt>
                <c:pt idx="55">
                  <c:v>2.2999999999999998</c:v>
                </c:pt>
                <c:pt idx="56">
                  <c:v>2.8</c:v>
                </c:pt>
                <c:pt idx="57">
                  <c:v>3</c:v>
                </c:pt>
                <c:pt idx="58">
                  <c:v>2.8</c:v>
                </c:pt>
                <c:pt idx="59">
                  <c:v>2.5</c:v>
                </c:pt>
                <c:pt idx="60">
                  <c:v>2.6</c:v>
                </c:pt>
                <c:pt idx="61">
                  <c:v>2.7</c:v>
                </c:pt>
                <c:pt idx="62">
                  <c:v>2.8</c:v>
                </c:pt>
                <c:pt idx="63">
                  <c:v>2.6</c:v>
                </c:pt>
                <c:pt idx="64">
                  <c:v>2.2999999999999998</c:v>
                </c:pt>
                <c:pt idx="65">
                  <c:v>2.6</c:v>
                </c:pt>
                <c:pt idx="66">
                  <c:v>3</c:v>
                </c:pt>
                <c:pt idx="67">
                  <c:v>3.7</c:v>
                </c:pt>
                <c:pt idx="68">
                  <c:v>3.5</c:v>
                </c:pt>
                <c:pt idx="69">
                  <c:v>2.9</c:v>
                </c:pt>
                <c:pt idx="70">
                  <c:v>2.9</c:v>
                </c:pt>
                <c:pt idx="71">
                  <c:v>3.3</c:v>
                </c:pt>
                <c:pt idx="72">
                  <c:v>3</c:v>
                </c:pt>
                <c:pt idx="73">
                  <c:v>2.9</c:v>
                </c:pt>
                <c:pt idx="74">
                  <c:v>3</c:v>
                </c:pt>
                <c:pt idx="75">
                  <c:v>3.1</c:v>
                </c:pt>
                <c:pt idx="76">
                  <c:v>3.3</c:v>
                </c:pt>
                <c:pt idx="77">
                  <c:v>3.2</c:v>
                </c:pt>
                <c:pt idx="78">
                  <c:v>3.1</c:v>
                </c:pt>
                <c:pt idx="79">
                  <c:v>1.9</c:v>
                </c:pt>
                <c:pt idx="80">
                  <c:v>1.5</c:v>
                </c:pt>
                <c:pt idx="81">
                  <c:v>1.7</c:v>
                </c:pt>
                <c:pt idx="82">
                  <c:v>2.1</c:v>
                </c:pt>
                <c:pt idx="83">
                  <c:v>2</c:v>
                </c:pt>
                <c:pt idx="84">
                  <c:v>2.2999999999999998</c:v>
                </c:pt>
                <c:pt idx="85">
                  <c:v>2.5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2.1</c:v>
                </c:pt>
                <c:pt idx="90">
                  <c:v>1.8</c:v>
                </c:pt>
                <c:pt idx="91">
                  <c:v>2.5</c:v>
                </c:pt>
                <c:pt idx="92">
                  <c:v>3.1</c:v>
                </c:pt>
                <c:pt idx="93">
                  <c:v>3.5</c:v>
                </c:pt>
                <c:pt idx="94">
                  <c:v>3.4</c:v>
                </c:pt>
                <c:pt idx="95">
                  <c:v>3.3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3.4</c:v>
                </c:pt>
                <c:pt idx="100">
                  <c:v>3.9</c:v>
                </c:pt>
                <c:pt idx="101">
                  <c:v>4.2</c:v>
                </c:pt>
                <c:pt idx="102">
                  <c:v>4</c:v>
                </c:pt>
                <c:pt idx="103">
                  <c:v>3.7</c:v>
                </c:pt>
                <c:pt idx="104">
                  <c:v>2.9</c:v>
                </c:pt>
                <c:pt idx="105">
                  <c:v>1.2</c:v>
                </c:pt>
                <c:pt idx="106">
                  <c:v>0.4</c:v>
                </c:pt>
                <c:pt idx="107">
                  <c:v>0.2</c:v>
                </c:pt>
                <c:pt idx="108">
                  <c:v>0.2</c:v>
                </c:pt>
                <c:pt idx="109">
                  <c:v>-0.2</c:v>
                </c:pt>
                <c:pt idx="110">
                  <c:v>-0.3</c:v>
                </c:pt>
                <c:pt idx="111">
                  <c:v>-0.6</c:v>
                </c:pt>
                <c:pt idx="112">
                  <c:v>-0.7</c:v>
                </c:pt>
                <c:pt idx="113">
                  <c:v>-1.2</c:v>
                </c:pt>
                <c:pt idx="114">
                  <c:v>-0.8</c:v>
                </c:pt>
                <c:pt idx="115">
                  <c:v>-0.8</c:v>
                </c:pt>
                <c:pt idx="116">
                  <c:v>0.1</c:v>
                </c:pt>
                <c:pt idx="117">
                  <c:v>1.5</c:v>
                </c:pt>
                <c:pt idx="118">
                  <c:v>2.1</c:v>
                </c:pt>
                <c:pt idx="119">
                  <c:v>2.2000000000000002</c:v>
                </c:pt>
                <c:pt idx="120">
                  <c:v>2</c:v>
                </c:pt>
                <c:pt idx="121">
                  <c:v>2.2000000000000002</c:v>
                </c:pt>
                <c:pt idx="122">
                  <c:v>2</c:v>
                </c:pt>
                <c:pt idx="123">
                  <c:v>1.9</c:v>
                </c:pt>
                <c:pt idx="124">
                  <c:v>1.4</c:v>
                </c:pt>
                <c:pt idx="125">
                  <c:v>1.5</c:v>
                </c:pt>
                <c:pt idx="126">
                  <c:v>1.4</c:v>
                </c:pt>
                <c:pt idx="127">
                  <c:v>1.3</c:v>
                </c:pt>
                <c:pt idx="128">
                  <c:v>1.3</c:v>
                </c:pt>
                <c:pt idx="129">
                  <c:v>1.2</c:v>
                </c:pt>
                <c:pt idx="130">
                  <c:v>1.4</c:v>
                </c:pt>
                <c:pt idx="131">
                  <c:v>1.4</c:v>
                </c:pt>
                <c:pt idx="132">
                  <c:v>1.7</c:v>
                </c:pt>
                <c:pt idx="133">
                  <c:v>2</c:v>
                </c:pt>
                <c:pt idx="134">
                  <c:v>2.4</c:v>
                </c:pt>
                <c:pt idx="135">
                  <c:v>2.7</c:v>
                </c:pt>
                <c:pt idx="136">
                  <c:v>2.7</c:v>
                </c:pt>
                <c:pt idx="137">
                  <c:v>2.8</c:v>
                </c:pt>
                <c:pt idx="138">
                  <c:v>2.9</c:v>
                </c:pt>
                <c:pt idx="139">
                  <c:v>2.9</c:v>
                </c:pt>
                <c:pt idx="140">
                  <c:v>2.7</c:v>
                </c:pt>
                <c:pt idx="141">
                  <c:v>2.7</c:v>
                </c:pt>
                <c:pt idx="142">
                  <c:v>2.5</c:v>
                </c:pt>
                <c:pt idx="143">
                  <c:v>2.6</c:v>
                </c:pt>
                <c:pt idx="144">
                  <c:v>2.5</c:v>
                </c:pt>
                <c:pt idx="145">
                  <c:v>2.4</c:v>
                </c:pt>
                <c:pt idx="146">
                  <c:v>2.1</c:v>
                </c:pt>
                <c:pt idx="147">
                  <c:v>1.7</c:v>
                </c:pt>
                <c:pt idx="148">
                  <c:v>1.6</c:v>
                </c:pt>
                <c:pt idx="149">
                  <c:v>1.4</c:v>
                </c:pt>
                <c:pt idx="150">
                  <c:v>1.5</c:v>
                </c:pt>
                <c:pt idx="151">
                  <c:v>1.7</c:v>
                </c:pt>
                <c:pt idx="152">
                  <c:v>1.9</c:v>
                </c:pt>
                <c:pt idx="153">
                  <c:v>1.7</c:v>
                </c:pt>
                <c:pt idx="154">
                  <c:v>1.7</c:v>
                </c:pt>
                <c:pt idx="155">
                  <c:v>1.5</c:v>
                </c:pt>
                <c:pt idx="156">
                  <c:v>1.7</c:v>
                </c:pt>
                <c:pt idx="157">
                  <c:v>1.3</c:v>
                </c:pt>
                <c:pt idx="158">
                  <c:v>1.1000000000000001</c:v>
                </c:pt>
                <c:pt idx="159">
                  <c:v>1.2</c:v>
                </c:pt>
                <c:pt idx="160">
                  <c:v>1.4</c:v>
                </c:pt>
                <c:pt idx="161">
                  <c:v>1.5</c:v>
                </c:pt>
                <c:pt idx="162">
                  <c:v>1.3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1.2</c:v>
                </c:pt>
                <c:pt idx="166">
                  <c:v>1.4</c:v>
                </c:pt>
                <c:pt idx="167">
                  <c:v>1.5</c:v>
                </c:pt>
                <c:pt idx="168">
                  <c:v>1.1000000000000001</c:v>
                </c:pt>
                <c:pt idx="169">
                  <c:v>1.4</c:v>
                </c:pt>
                <c:pt idx="170">
                  <c:v>1.7</c:v>
                </c:pt>
                <c:pt idx="171">
                  <c:v>1.8</c:v>
                </c:pt>
                <c:pt idx="172">
                  <c:v>1.7</c:v>
                </c:pt>
                <c:pt idx="173">
                  <c:v>1.8</c:v>
                </c:pt>
                <c:pt idx="174">
                  <c:v>1.6</c:v>
                </c:pt>
                <c:pt idx="175">
                  <c:v>1.6</c:v>
                </c:pt>
                <c:pt idx="176">
                  <c:v>1.5</c:v>
                </c:pt>
                <c:pt idx="177">
                  <c:v>1.3</c:v>
                </c:pt>
                <c:pt idx="178">
                  <c:v>0.9</c:v>
                </c:pt>
                <c:pt idx="179">
                  <c:v>0.3</c:v>
                </c:pt>
                <c:pt idx="180">
                  <c:v>0.4</c:v>
                </c:pt>
                <c:pt idx="181">
                  <c:v>0.4</c:v>
                </c:pt>
                <c:pt idx="182">
                  <c:v>0.2</c:v>
                </c:pt>
                <c:pt idx="183">
                  <c:v>0.3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0.2</c:v>
                </c:pt>
                <c:pt idx="188">
                  <c:v>0.3</c:v>
                </c:pt>
                <c:pt idx="189">
                  <c:v>0.5</c:v>
                </c:pt>
                <c:pt idx="190">
                  <c:v>0.6</c:v>
                </c:pt>
                <c:pt idx="191">
                  <c:v>1.1000000000000001</c:v>
                </c:pt>
                <c:pt idx="192">
                  <c:v>0.9</c:v>
                </c:pt>
                <c:pt idx="193">
                  <c:v>0.8</c:v>
                </c:pt>
                <c:pt idx="194">
                  <c:v>1</c:v>
                </c:pt>
                <c:pt idx="195">
                  <c:v>1</c:v>
                </c:pt>
                <c:pt idx="196">
                  <c:v>0.9</c:v>
                </c:pt>
                <c:pt idx="197">
                  <c:v>0.9</c:v>
                </c:pt>
                <c:pt idx="198">
                  <c:v>1</c:v>
                </c:pt>
                <c:pt idx="199">
                  <c:v>1.2</c:v>
                </c:pt>
                <c:pt idx="200">
                  <c:v>1.4</c:v>
                </c:pt>
                <c:pt idx="201">
                  <c:v>1.3</c:v>
                </c:pt>
                <c:pt idx="202">
                  <c:v>1.6</c:v>
                </c:pt>
                <c:pt idx="203">
                  <c:v>1.9</c:v>
                </c:pt>
                <c:pt idx="204">
                  <c:v>2.1</c:v>
                </c:pt>
                <c:pt idx="205">
                  <c:v>1.9</c:v>
                </c:pt>
                <c:pt idx="206">
                  <c:v>1.7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Inflación!$AQ$18</c:f>
              <c:strCache>
                <c:ptCount val="1"/>
                <c:pt idx="0">
                  <c:v>Inflación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Inflación!$AQ$22:$AQ$299</c:f>
              <c:numCache>
                <c:formatCode>m/d/yyyy</c:formatCode>
                <c:ptCount val="27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Inflación!$AR$22:$AR$299</c:f>
              <c:numCache>
                <c:formatCode>General</c:formatCode>
                <c:ptCount val="278"/>
                <c:pt idx="0">
                  <c:v>3.2</c:v>
                </c:pt>
                <c:pt idx="1">
                  <c:v>3.8</c:v>
                </c:pt>
                <c:pt idx="2">
                  <c:v>3.1</c:v>
                </c:pt>
                <c:pt idx="3">
                  <c:v>3.2</c:v>
                </c:pt>
                <c:pt idx="4">
                  <c:v>3.7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3.7</c:v>
                </c:pt>
                <c:pt idx="12">
                  <c:v>3.5</c:v>
                </c:pt>
                <c:pt idx="13">
                  <c:v>2.9</c:v>
                </c:pt>
                <c:pt idx="14">
                  <c:v>3.3</c:v>
                </c:pt>
                <c:pt idx="15">
                  <c:v>3.6</c:v>
                </c:pt>
                <c:pt idx="16">
                  <c:v>3.2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2.1</c:v>
                </c:pt>
                <c:pt idx="21">
                  <c:v>1.9</c:v>
                </c:pt>
                <c:pt idx="22">
                  <c:v>1.6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1.2</c:v>
                </c:pt>
                <c:pt idx="28">
                  <c:v>1.1000000000000001</c:v>
                </c:pt>
                <c:pt idx="29">
                  <c:v>1.5</c:v>
                </c:pt>
                <c:pt idx="30">
                  <c:v>1.8</c:v>
                </c:pt>
                <c:pt idx="31">
                  <c:v>1.5</c:v>
                </c:pt>
                <c:pt idx="32">
                  <c:v>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2.6</c:v>
                </c:pt>
                <c:pt idx="36">
                  <c:v>3</c:v>
                </c:pt>
                <c:pt idx="37">
                  <c:v>3</c:v>
                </c:pt>
                <c:pt idx="38">
                  <c:v>2.2000000000000002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</c:v>
                </c:pt>
                <c:pt idx="45">
                  <c:v>1.8</c:v>
                </c:pt>
                <c:pt idx="46">
                  <c:v>1.9</c:v>
                </c:pt>
                <c:pt idx="47">
                  <c:v>1.9</c:v>
                </c:pt>
                <c:pt idx="48">
                  <c:v>1.7</c:v>
                </c:pt>
                <c:pt idx="49">
                  <c:v>1.7</c:v>
                </c:pt>
                <c:pt idx="50">
                  <c:v>2.2999999999999998</c:v>
                </c:pt>
                <c:pt idx="51">
                  <c:v>3.1</c:v>
                </c:pt>
                <c:pt idx="52">
                  <c:v>3.3</c:v>
                </c:pt>
                <c:pt idx="53">
                  <c:v>3</c:v>
                </c:pt>
                <c:pt idx="54">
                  <c:v>2.7</c:v>
                </c:pt>
                <c:pt idx="55">
                  <c:v>2.5</c:v>
                </c:pt>
                <c:pt idx="56">
                  <c:v>3.2</c:v>
                </c:pt>
                <c:pt idx="57">
                  <c:v>3.5</c:v>
                </c:pt>
                <c:pt idx="58">
                  <c:v>3.3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3.5</c:v>
                </c:pt>
                <c:pt idx="63">
                  <c:v>2.8</c:v>
                </c:pt>
                <c:pt idx="64">
                  <c:v>2.5</c:v>
                </c:pt>
                <c:pt idx="65">
                  <c:v>3.2</c:v>
                </c:pt>
                <c:pt idx="66">
                  <c:v>3.6</c:v>
                </c:pt>
                <c:pt idx="67">
                  <c:v>4.7</c:v>
                </c:pt>
                <c:pt idx="68">
                  <c:v>4.3</c:v>
                </c:pt>
                <c:pt idx="69">
                  <c:v>3.5</c:v>
                </c:pt>
                <c:pt idx="70">
                  <c:v>3.4</c:v>
                </c:pt>
                <c:pt idx="71">
                  <c:v>4</c:v>
                </c:pt>
                <c:pt idx="72">
                  <c:v>3.6</c:v>
                </c:pt>
                <c:pt idx="73">
                  <c:v>3.4</c:v>
                </c:pt>
                <c:pt idx="74">
                  <c:v>3.5</c:v>
                </c:pt>
                <c:pt idx="75">
                  <c:v>4.2</c:v>
                </c:pt>
                <c:pt idx="76">
                  <c:v>4.3</c:v>
                </c:pt>
                <c:pt idx="77">
                  <c:v>4.0999999999999996</c:v>
                </c:pt>
                <c:pt idx="78">
                  <c:v>3.8</c:v>
                </c:pt>
                <c:pt idx="79">
                  <c:v>2.1</c:v>
                </c:pt>
                <c:pt idx="80">
                  <c:v>1.3</c:v>
                </c:pt>
                <c:pt idx="81">
                  <c:v>2</c:v>
                </c:pt>
                <c:pt idx="82">
                  <c:v>2.5</c:v>
                </c:pt>
                <c:pt idx="83">
                  <c:v>2.1</c:v>
                </c:pt>
                <c:pt idx="84">
                  <c:v>2.4</c:v>
                </c:pt>
                <c:pt idx="85">
                  <c:v>2.8</c:v>
                </c:pt>
                <c:pt idx="86">
                  <c:v>2.6</c:v>
                </c:pt>
                <c:pt idx="87">
                  <c:v>2.7</c:v>
                </c:pt>
                <c:pt idx="88">
                  <c:v>2.7</c:v>
                </c:pt>
                <c:pt idx="89">
                  <c:v>2.4</c:v>
                </c:pt>
                <c:pt idx="90">
                  <c:v>2</c:v>
                </c:pt>
                <c:pt idx="91">
                  <c:v>2.8</c:v>
                </c:pt>
                <c:pt idx="92">
                  <c:v>3.5</c:v>
                </c:pt>
                <c:pt idx="93">
                  <c:v>4.3</c:v>
                </c:pt>
                <c:pt idx="94">
                  <c:v>4.0999999999999996</c:v>
                </c:pt>
                <c:pt idx="95">
                  <c:v>4.3</c:v>
                </c:pt>
                <c:pt idx="96">
                  <c:v>4</c:v>
                </c:pt>
                <c:pt idx="97">
                  <c:v>4</c:v>
                </c:pt>
                <c:pt idx="98">
                  <c:v>3.9</c:v>
                </c:pt>
                <c:pt idx="99">
                  <c:v>4.2</c:v>
                </c:pt>
                <c:pt idx="100">
                  <c:v>5</c:v>
                </c:pt>
                <c:pt idx="101">
                  <c:v>5.6</c:v>
                </c:pt>
                <c:pt idx="102">
                  <c:v>5.4</c:v>
                </c:pt>
                <c:pt idx="103">
                  <c:v>4.9000000000000004</c:v>
                </c:pt>
                <c:pt idx="104">
                  <c:v>3.7</c:v>
                </c:pt>
                <c:pt idx="105">
                  <c:v>1.1000000000000001</c:v>
                </c:pt>
                <c:pt idx="106">
                  <c:v>0.1</c:v>
                </c:pt>
                <c:pt idx="107">
                  <c:v>0</c:v>
                </c:pt>
                <c:pt idx="108">
                  <c:v>0.2</c:v>
                </c:pt>
                <c:pt idx="109">
                  <c:v>-0.4</c:v>
                </c:pt>
                <c:pt idx="110">
                  <c:v>-0.7</c:v>
                </c:pt>
                <c:pt idx="111">
                  <c:v>-1.3</c:v>
                </c:pt>
                <c:pt idx="112">
                  <c:v>-1.4</c:v>
                </c:pt>
                <c:pt idx="113">
                  <c:v>-2.1</c:v>
                </c:pt>
                <c:pt idx="114">
                  <c:v>-1.5</c:v>
                </c:pt>
                <c:pt idx="115">
                  <c:v>-1.3</c:v>
                </c:pt>
                <c:pt idx="116">
                  <c:v>-0.2</c:v>
                </c:pt>
                <c:pt idx="117">
                  <c:v>1.8</c:v>
                </c:pt>
                <c:pt idx="118">
                  <c:v>2.7</c:v>
                </c:pt>
                <c:pt idx="119">
                  <c:v>2.6</c:v>
                </c:pt>
                <c:pt idx="120">
                  <c:v>2.1</c:v>
                </c:pt>
                <c:pt idx="121">
                  <c:v>2.2999999999999998</c:v>
                </c:pt>
                <c:pt idx="122">
                  <c:v>2.2000000000000002</c:v>
                </c:pt>
                <c:pt idx="123">
                  <c:v>2</c:v>
                </c:pt>
                <c:pt idx="124">
                  <c:v>1.1000000000000001</c:v>
                </c:pt>
                <c:pt idx="125">
                  <c:v>1.2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1.2</c:v>
                </c:pt>
                <c:pt idx="129">
                  <c:v>1.1000000000000001</c:v>
                </c:pt>
                <c:pt idx="130">
                  <c:v>1.5</c:v>
                </c:pt>
                <c:pt idx="131">
                  <c:v>1.6</c:v>
                </c:pt>
                <c:pt idx="132">
                  <c:v>2.1</c:v>
                </c:pt>
                <c:pt idx="133">
                  <c:v>2.7</c:v>
                </c:pt>
                <c:pt idx="134">
                  <c:v>3.2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3.8</c:v>
                </c:pt>
                <c:pt idx="139">
                  <c:v>3.9</c:v>
                </c:pt>
                <c:pt idx="140">
                  <c:v>3.5</c:v>
                </c:pt>
                <c:pt idx="141">
                  <c:v>3.4</c:v>
                </c:pt>
                <c:pt idx="142">
                  <c:v>3</c:v>
                </c:pt>
                <c:pt idx="143">
                  <c:v>2.9</c:v>
                </c:pt>
                <c:pt idx="144">
                  <c:v>2.9</c:v>
                </c:pt>
                <c:pt idx="145">
                  <c:v>2.7</c:v>
                </c:pt>
                <c:pt idx="146">
                  <c:v>2.2999999999999998</c:v>
                </c:pt>
                <c:pt idx="147">
                  <c:v>1.7</c:v>
                </c:pt>
                <c:pt idx="148">
                  <c:v>1.7</c:v>
                </c:pt>
                <c:pt idx="149">
                  <c:v>1.4</c:v>
                </c:pt>
                <c:pt idx="150">
                  <c:v>1.7</c:v>
                </c:pt>
                <c:pt idx="151">
                  <c:v>2</c:v>
                </c:pt>
                <c:pt idx="152">
                  <c:v>2.2000000000000002</c:v>
                </c:pt>
                <c:pt idx="153">
                  <c:v>1.8</c:v>
                </c:pt>
                <c:pt idx="154">
                  <c:v>1.7</c:v>
                </c:pt>
                <c:pt idx="155">
                  <c:v>1.6</c:v>
                </c:pt>
                <c:pt idx="156">
                  <c:v>2</c:v>
                </c:pt>
                <c:pt idx="157">
                  <c:v>1.5</c:v>
                </c:pt>
                <c:pt idx="158">
                  <c:v>1.1000000000000001</c:v>
                </c:pt>
                <c:pt idx="159">
                  <c:v>1.4</c:v>
                </c:pt>
                <c:pt idx="160">
                  <c:v>1.8</c:v>
                </c:pt>
                <c:pt idx="161">
                  <c:v>2</c:v>
                </c:pt>
                <c:pt idx="162">
                  <c:v>1.5</c:v>
                </c:pt>
                <c:pt idx="163">
                  <c:v>1.2</c:v>
                </c:pt>
                <c:pt idx="164">
                  <c:v>1</c:v>
                </c:pt>
                <c:pt idx="165">
                  <c:v>1.2</c:v>
                </c:pt>
                <c:pt idx="166">
                  <c:v>1.5</c:v>
                </c:pt>
                <c:pt idx="167">
                  <c:v>1.6</c:v>
                </c:pt>
                <c:pt idx="168">
                  <c:v>1.1000000000000001</c:v>
                </c:pt>
                <c:pt idx="169">
                  <c:v>1.5</c:v>
                </c:pt>
                <c:pt idx="170">
                  <c:v>2</c:v>
                </c:pt>
                <c:pt idx="171">
                  <c:v>2.1</c:v>
                </c:pt>
                <c:pt idx="172">
                  <c:v>2.1</c:v>
                </c:pt>
                <c:pt idx="173">
                  <c:v>2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1.3</c:v>
                </c:pt>
                <c:pt idx="178">
                  <c:v>0.8</c:v>
                </c:pt>
                <c:pt idx="179">
                  <c:v>-0.1</c:v>
                </c:pt>
                <c:pt idx="180">
                  <c:v>0</c:v>
                </c:pt>
                <c:pt idx="181">
                  <c:v>-0.1</c:v>
                </c:pt>
                <c:pt idx="182">
                  <c:v>-0.2</c:v>
                </c:pt>
                <c:pt idx="183">
                  <c:v>0</c:v>
                </c:pt>
                <c:pt idx="184">
                  <c:v>0.1</c:v>
                </c:pt>
                <c:pt idx="185">
                  <c:v>0.2</c:v>
                </c:pt>
                <c:pt idx="186">
                  <c:v>0.2</c:v>
                </c:pt>
                <c:pt idx="187">
                  <c:v>0</c:v>
                </c:pt>
                <c:pt idx="188">
                  <c:v>0.2</c:v>
                </c:pt>
                <c:pt idx="189">
                  <c:v>0.5</c:v>
                </c:pt>
                <c:pt idx="190">
                  <c:v>0.7</c:v>
                </c:pt>
                <c:pt idx="191">
                  <c:v>1.4</c:v>
                </c:pt>
                <c:pt idx="192">
                  <c:v>1</c:v>
                </c:pt>
                <c:pt idx="193">
                  <c:v>0.9</c:v>
                </c:pt>
                <c:pt idx="194">
                  <c:v>1.1000000000000001</c:v>
                </c:pt>
                <c:pt idx="195">
                  <c:v>1</c:v>
                </c:pt>
                <c:pt idx="196">
                  <c:v>1</c:v>
                </c:pt>
                <c:pt idx="197">
                  <c:v>0.8</c:v>
                </c:pt>
                <c:pt idx="198">
                  <c:v>1.1000000000000001</c:v>
                </c:pt>
                <c:pt idx="199">
                  <c:v>1.5</c:v>
                </c:pt>
                <c:pt idx="200">
                  <c:v>1.6</c:v>
                </c:pt>
                <c:pt idx="201">
                  <c:v>1.7</c:v>
                </c:pt>
                <c:pt idx="202">
                  <c:v>2.1</c:v>
                </c:pt>
                <c:pt idx="203">
                  <c:v>2.5</c:v>
                </c:pt>
                <c:pt idx="204">
                  <c:v>2.7</c:v>
                </c:pt>
                <c:pt idx="205">
                  <c:v>2.4</c:v>
                </c:pt>
                <c:pt idx="206">
                  <c:v>2.2000000000000002</c:v>
                </c:pt>
                <c:pt idx="207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346432"/>
        <c:axId val="389347968"/>
      </c:lineChart>
      <c:dateAx>
        <c:axId val="389346432"/>
        <c:scaling>
          <c:orientation val="minMax"/>
          <c:min val="38473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389347968"/>
        <c:crosses val="autoZero"/>
        <c:auto val="1"/>
        <c:lblOffset val="100"/>
        <c:baseTimeUnit val="months"/>
      </c:dateAx>
      <c:valAx>
        <c:axId val="389347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34643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8573928258973"/>
          <c:y val="3.0763779527559067E-2"/>
          <c:w val="0.87103626146514768"/>
          <c:h val="0.64658748906386698"/>
        </c:manualLayout>
      </c:layout>
      <c:lineChart>
        <c:grouping val="standard"/>
        <c:varyColors val="0"/>
        <c:ser>
          <c:idx val="0"/>
          <c:order val="0"/>
          <c:tx>
            <c:strRef>
              <c:f>Inflación!$B$17</c:f>
              <c:strCache>
                <c:ptCount val="1"/>
                <c:pt idx="0">
                  <c:v>Inflación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Inflación!$B$21:$B$500</c:f>
              <c:numCache>
                <c:formatCode>m/d/yyyy</c:formatCode>
                <c:ptCount val="480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</c:numCache>
            </c:numRef>
          </c:cat>
          <c:val>
            <c:numRef>
              <c:f>Inflación!$C$21:$C$508</c:f>
              <c:numCache>
                <c:formatCode>General</c:formatCode>
                <c:ptCount val="488"/>
                <c:pt idx="0">
                  <c:v>3.2</c:v>
                </c:pt>
                <c:pt idx="1">
                  <c:v>3.8</c:v>
                </c:pt>
                <c:pt idx="2">
                  <c:v>3.1</c:v>
                </c:pt>
                <c:pt idx="3">
                  <c:v>3.2</c:v>
                </c:pt>
                <c:pt idx="4">
                  <c:v>3.7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3.7</c:v>
                </c:pt>
                <c:pt idx="12">
                  <c:v>3.5</c:v>
                </c:pt>
                <c:pt idx="13">
                  <c:v>2.9</c:v>
                </c:pt>
                <c:pt idx="14">
                  <c:v>3.3</c:v>
                </c:pt>
                <c:pt idx="15">
                  <c:v>3.6</c:v>
                </c:pt>
                <c:pt idx="16">
                  <c:v>3.2</c:v>
                </c:pt>
                <c:pt idx="17">
                  <c:v>2.7</c:v>
                </c:pt>
                <c:pt idx="18">
                  <c:v>2.7</c:v>
                </c:pt>
                <c:pt idx="19">
                  <c:v>2.6</c:v>
                </c:pt>
                <c:pt idx="20">
                  <c:v>2.1</c:v>
                </c:pt>
                <c:pt idx="21">
                  <c:v>1.9</c:v>
                </c:pt>
                <c:pt idx="22">
                  <c:v>1.6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1.2</c:v>
                </c:pt>
                <c:pt idx="28">
                  <c:v>1.1000000000000001</c:v>
                </c:pt>
                <c:pt idx="29">
                  <c:v>1.5</c:v>
                </c:pt>
                <c:pt idx="30">
                  <c:v>1.8</c:v>
                </c:pt>
                <c:pt idx="31">
                  <c:v>1.5</c:v>
                </c:pt>
                <c:pt idx="32">
                  <c:v>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2.6</c:v>
                </c:pt>
                <c:pt idx="36">
                  <c:v>3</c:v>
                </c:pt>
                <c:pt idx="37">
                  <c:v>3</c:v>
                </c:pt>
                <c:pt idx="38">
                  <c:v>2.2000000000000002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</c:v>
                </c:pt>
                <c:pt idx="45">
                  <c:v>1.8</c:v>
                </c:pt>
                <c:pt idx="46">
                  <c:v>1.9</c:v>
                </c:pt>
                <c:pt idx="47">
                  <c:v>1.9</c:v>
                </c:pt>
                <c:pt idx="48">
                  <c:v>1.7</c:v>
                </c:pt>
                <c:pt idx="49">
                  <c:v>1.7</c:v>
                </c:pt>
                <c:pt idx="50">
                  <c:v>2.2999999999999998</c:v>
                </c:pt>
                <c:pt idx="51">
                  <c:v>3.1</c:v>
                </c:pt>
                <c:pt idx="52">
                  <c:v>3.3</c:v>
                </c:pt>
                <c:pt idx="53">
                  <c:v>3</c:v>
                </c:pt>
                <c:pt idx="54">
                  <c:v>2.7</c:v>
                </c:pt>
                <c:pt idx="55">
                  <c:v>2.5</c:v>
                </c:pt>
                <c:pt idx="56">
                  <c:v>3.2</c:v>
                </c:pt>
                <c:pt idx="57">
                  <c:v>3.5</c:v>
                </c:pt>
                <c:pt idx="58">
                  <c:v>3.3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3.5</c:v>
                </c:pt>
                <c:pt idx="63">
                  <c:v>2.8</c:v>
                </c:pt>
                <c:pt idx="64">
                  <c:v>2.5</c:v>
                </c:pt>
                <c:pt idx="65">
                  <c:v>3.2</c:v>
                </c:pt>
                <c:pt idx="66">
                  <c:v>3.6</c:v>
                </c:pt>
                <c:pt idx="67">
                  <c:v>4.7</c:v>
                </c:pt>
                <c:pt idx="68">
                  <c:v>4.3</c:v>
                </c:pt>
                <c:pt idx="69">
                  <c:v>3.5</c:v>
                </c:pt>
                <c:pt idx="70">
                  <c:v>3.4</c:v>
                </c:pt>
                <c:pt idx="71">
                  <c:v>4</c:v>
                </c:pt>
                <c:pt idx="72">
                  <c:v>3.6</c:v>
                </c:pt>
                <c:pt idx="73">
                  <c:v>3.4</c:v>
                </c:pt>
                <c:pt idx="74">
                  <c:v>3.5</c:v>
                </c:pt>
                <c:pt idx="75">
                  <c:v>4.2</c:v>
                </c:pt>
                <c:pt idx="76">
                  <c:v>4.3</c:v>
                </c:pt>
                <c:pt idx="77">
                  <c:v>4.0999999999999996</c:v>
                </c:pt>
                <c:pt idx="78">
                  <c:v>3.8</c:v>
                </c:pt>
                <c:pt idx="79">
                  <c:v>2.1</c:v>
                </c:pt>
                <c:pt idx="80">
                  <c:v>1.3</c:v>
                </c:pt>
                <c:pt idx="81">
                  <c:v>2</c:v>
                </c:pt>
                <c:pt idx="82">
                  <c:v>2.5</c:v>
                </c:pt>
                <c:pt idx="83">
                  <c:v>2.1</c:v>
                </c:pt>
                <c:pt idx="84">
                  <c:v>2.4</c:v>
                </c:pt>
                <c:pt idx="85">
                  <c:v>2.8</c:v>
                </c:pt>
                <c:pt idx="86">
                  <c:v>2.6</c:v>
                </c:pt>
                <c:pt idx="87">
                  <c:v>2.7</c:v>
                </c:pt>
                <c:pt idx="88">
                  <c:v>2.7</c:v>
                </c:pt>
                <c:pt idx="89">
                  <c:v>2.4</c:v>
                </c:pt>
                <c:pt idx="90">
                  <c:v>2</c:v>
                </c:pt>
                <c:pt idx="91">
                  <c:v>2.8</c:v>
                </c:pt>
                <c:pt idx="92">
                  <c:v>3.5</c:v>
                </c:pt>
                <c:pt idx="93">
                  <c:v>4.3</c:v>
                </c:pt>
                <c:pt idx="94">
                  <c:v>4.0999999999999996</c:v>
                </c:pt>
                <c:pt idx="95">
                  <c:v>4.3</c:v>
                </c:pt>
                <c:pt idx="96">
                  <c:v>4</c:v>
                </c:pt>
                <c:pt idx="97">
                  <c:v>4</c:v>
                </c:pt>
                <c:pt idx="98">
                  <c:v>3.9</c:v>
                </c:pt>
                <c:pt idx="99">
                  <c:v>4.2</c:v>
                </c:pt>
                <c:pt idx="100">
                  <c:v>5</c:v>
                </c:pt>
                <c:pt idx="101">
                  <c:v>5.6</c:v>
                </c:pt>
                <c:pt idx="102">
                  <c:v>5.4</c:v>
                </c:pt>
                <c:pt idx="103">
                  <c:v>4.9000000000000004</c:v>
                </c:pt>
                <c:pt idx="104">
                  <c:v>3.7</c:v>
                </c:pt>
                <c:pt idx="105">
                  <c:v>1.1000000000000001</c:v>
                </c:pt>
                <c:pt idx="106">
                  <c:v>0.1</c:v>
                </c:pt>
                <c:pt idx="107">
                  <c:v>0</c:v>
                </c:pt>
                <c:pt idx="108">
                  <c:v>0.2</c:v>
                </c:pt>
                <c:pt idx="109">
                  <c:v>-0.4</c:v>
                </c:pt>
                <c:pt idx="110">
                  <c:v>-0.7</c:v>
                </c:pt>
                <c:pt idx="111">
                  <c:v>-1.3</c:v>
                </c:pt>
                <c:pt idx="112">
                  <c:v>-1.4</c:v>
                </c:pt>
                <c:pt idx="113">
                  <c:v>-2.1</c:v>
                </c:pt>
                <c:pt idx="114">
                  <c:v>-1.5</c:v>
                </c:pt>
                <c:pt idx="115">
                  <c:v>-1.3</c:v>
                </c:pt>
                <c:pt idx="116">
                  <c:v>-0.2</c:v>
                </c:pt>
                <c:pt idx="117">
                  <c:v>1.8</c:v>
                </c:pt>
                <c:pt idx="118">
                  <c:v>2.7</c:v>
                </c:pt>
                <c:pt idx="119">
                  <c:v>2.6</c:v>
                </c:pt>
                <c:pt idx="120">
                  <c:v>2.1</c:v>
                </c:pt>
                <c:pt idx="121">
                  <c:v>2.2999999999999998</c:v>
                </c:pt>
                <c:pt idx="122">
                  <c:v>2.2000000000000002</c:v>
                </c:pt>
                <c:pt idx="123">
                  <c:v>2</c:v>
                </c:pt>
                <c:pt idx="124">
                  <c:v>1.1000000000000001</c:v>
                </c:pt>
                <c:pt idx="125">
                  <c:v>1.2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1.2</c:v>
                </c:pt>
                <c:pt idx="129">
                  <c:v>1.1000000000000001</c:v>
                </c:pt>
                <c:pt idx="130">
                  <c:v>1.5</c:v>
                </c:pt>
                <c:pt idx="131">
                  <c:v>1.6</c:v>
                </c:pt>
                <c:pt idx="132">
                  <c:v>2.1</c:v>
                </c:pt>
                <c:pt idx="133">
                  <c:v>2.7</c:v>
                </c:pt>
                <c:pt idx="134">
                  <c:v>3.2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3.8</c:v>
                </c:pt>
                <c:pt idx="139">
                  <c:v>3.9</c:v>
                </c:pt>
                <c:pt idx="140">
                  <c:v>3.5</c:v>
                </c:pt>
                <c:pt idx="141">
                  <c:v>3.4</c:v>
                </c:pt>
                <c:pt idx="142">
                  <c:v>3</c:v>
                </c:pt>
                <c:pt idx="143">
                  <c:v>2.9</c:v>
                </c:pt>
                <c:pt idx="144">
                  <c:v>2.9</c:v>
                </c:pt>
                <c:pt idx="145">
                  <c:v>2.7</c:v>
                </c:pt>
                <c:pt idx="146">
                  <c:v>2.2999999999999998</c:v>
                </c:pt>
                <c:pt idx="147">
                  <c:v>1.7</c:v>
                </c:pt>
                <c:pt idx="148">
                  <c:v>1.7</c:v>
                </c:pt>
                <c:pt idx="149">
                  <c:v>1.4</c:v>
                </c:pt>
                <c:pt idx="150">
                  <c:v>1.7</c:v>
                </c:pt>
                <c:pt idx="151">
                  <c:v>2</c:v>
                </c:pt>
                <c:pt idx="152">
                  <c:v>2.2000000000000002</c:v>
                </c:pt>
                <c:pt idx="153">
                  <c:v>1.8</c:v>
                </c:pt>
                <c:pt idx="154">
                  <c:v>1.7</c:v>
                </c:pt>
                <c:pt idx="155">
                  <c:v>1.6</c:v>
                </c:pt>
                <c:pt idx="156">
                  <c:v>2</c:v>
                </c:pt>
                <c:pt idx="157">
                  <c:v>1.5</c:v>
                </c:pt>
                <c:pt idx="158">
                  <c:v>1.1000000000000001</c:v>
                </c:pt>
                <c:pt idx="159">
                  <c:v>1.4</c:v>
                </c:pt>
                <c:pt idx="160">
                  <c:v>1.8</c:v>
                </c:pt>
                <c:pt idx="161">
                  <c:v>2</c:v>
                </c:pt>
                <c:pt idx="162">
                  <c:v>1.5</c:v>
                </c:pt>
                <c:pt idx="163">
                  <c:v>1.2</c:v>
                </c:pt>
                <c:pt idx="164">
                  <c:v>1</c:v>
                </c:pt>
                <c:pt idx="165">
                  <c:v>1.2</c:v>
                </c:pt>
                <c:pt idx="166">
                  <c:v>1.5</c:v>
                </c:pt>
                <c:pt idx="167">
                  <c:v>1.6</c:v>
                </c:pt>
                <c:pt idx="168">
                  <c:v>1.1000000000000001</c:v>
                </c:pt>
                <c:pt idx="169">
                  <c:v>1.5</c:v>
                </c:pt>
                <c:pt idx="170">
                  <c:v>2</c:v>
                </c:pt>
                <c:pt idx="171">
                  <c:v>2.1</c:v>
                </c:pt>
                <c:pt idx="172">
                  <c:v>2.1</c:v>
                </c:pt>
                <c:pt idx="173">
                  <c:v>2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1.3</c:v>
                </c:pt>
                <c:pt idx="178">
                  <c:v>0.8</c:v>
                </c:pt>
                <c:pt idx="179">
                  <c:v>-0.1</c:v>
                </c:pt>
                <c:pt idx="180">
                  <c:v>0</c:v>
                </c:pt>
                <c:pt idx="181">
                  <c:v>-0.1</c:v>
                </c:pt>
                <c:pt idx="182">
                  <c:v>-0.2</c:v>
                </c:pt>
                <c:pt idx="183">
                  <c:v>0</c:v>
                </c:pt>
                <c:pt idx="184">
                  <c:v>0.1</c:v>
                </c:pt>
                <c:pt idx="185">
                  <c:v>0.2</c:v>
                </c:pt>
                <c:pt idx="186">
                  <c:v>0.2</c:v>
                </c:pt>
                <c:pt idx="187">
                  <c:v>0</c:v>
                </c:pt>
                <c:pt idx="188">
                  <c:v>0.2</c:v>
                </c:pt>
                <c:pt idx="189">
                  <c:v>0.5</c:v>
                </c:pt>
                <c:pt idx="190">
                  <c:v>0.7</c:v>
                </c:pt>
                <c:pt idx="191">
                  <c:v>1.4</c:v>
                </c:pt>
                <c:pt idx="192">
                  <c:v>1</c:v>
                </c:pt>
                <c:pt idx="193">
                  <c:v>0.9</c:v>
                </c:pt>
                <c:pt idx="194">
                  <c:v>1.1000000000000001</c:v>
                </c:pt>
                <c:pt idx="195">
                  <c:v>1</c:v>
                </c:pt>
                <c:pt idx="196">
                  <c:v>1</c:v>
                </c:pt>
                <c:pt idx="197">
                  <c:v>0.8</c:v>
                </c:pt>
                <c:pt idx="198">
                  <c:v>1.1000000000000001</c:v>
                </c:pt>
                <c:pt idx="199">
                  <c:v>1.5</c:v>
                </c:pt>
                <c:pt idx="200">
                  <c:v>1.6</c:v>
                </c:pt>
                <c:pt idx="201">
                  <c:v>1.7</c:v>
                </c:pt>
                <c:pt idx="202">
                  <c:v>2.1</c:v>
                </c:pt>
                <c:pt idx="203">
                  <c:v>2.5</c:v>
                </c:pt>
                <c:pt idx="204">
                  <c:v>2.7</c:v>
                </c:pt>
                <c:pt idx="205">
                  <c:v>2.4</c:v>
                </c:pt>
                <c:pt idx="206">
                  <c:v>2.2000000000000002</c:v>
                </c:pt>
                <c:pt idx="207">
                  <c:v>1.9</c:v>
                </c:pt>
                <c:pt idx="208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Inflación!$E$17</c:f>
              <c:strCache>
                <c:ptCount val="1"/>
                <c:pt idx="0">
                  <c:v>Inflación del Gasto</c:v>
                </c:pt>
              </c:strCache>
            </c:strRef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Inflación!$B$21:$B$500</c:f>
              <c:numCache>
                <c:formatCode>m/d/yyyy</c:formatCode>
                <c:ptCount val="480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</c:numCache>
            </c:numRef>
          </c:cat>
          <c:val>
            <c:numRef>
              <c:f>Inflación!$F$21:$F$508</c:f>
              <c:numCache>
                <c:formatCode>General</c:formatCode>
                <c:ptCount val="488"/>
                <c:pt idx="0">
                  <c:v>1.65831</c:v>
                </c:pt>
                <c:pt idx="1">
                  <c:v>1.84135</c:v>
                </c:pt>
                <c:pt idx="2">
                  <c:v>1.65645</c:v>
                </c:pt>
                <c:pt idx="3">
                  <c:v>1.6901999999999999</c:v>
                </c:pt>
                <c:pt idx="4">
                  <c:v>1.71356</c:v>
                </c:pt>
                <c:pt idx="5">
                  <c:v>1.75614</c:v>
                </c:pt>
                <c:pt idx="6">
                  <c:v>1.8297699999999999</c:v>
                </c:pt>
                <c:pt idx="7">
                  <c:v>1.82273</c:v>
                </c:pt>
                <c:pt idx="8">
                  <c:v>1.8055099999999999</c:v>
                </c:pt>
                <c:pt idx="9">
                  <c:v>1.88018</c:v>
                </c:pt>
                <c:pt idx="10">
                  <c:v>1.8059799999999999</c:v>
                </c:pt>
                <c:pt idx="11">
                  <c:v>1.8786499999999999</c:v>
                </c:pt>
                <c:pt idx="12">
                  <c:v>1.88178</c:v>
                </c:pt>
                <c:pt idx="13">
                  <c:v>1.77488</c:v>
                </c:pt>
                <c:pt idx="14">
                  <c:v>1.89354</c:v>
                </c:pt>
                <c:pt idx="15">
                  <c:v>1.8253699999999999</c:v>
                </c:pt>
                <c:pt idx="16">
                  <c:v>2.0015399999999999</c:v>
                </c:pt>
                <c:pt idx="17">
                  <c:v>2.0431499999999998</c:v>
                </c:pt>
                <c:pt idx="18">
                  <c:v>1.9854099999999999</c:v>
                </c:pt>
                <c:pt idx="19">
                  <c:v>1.1741999999999999</c:v>
                </c:pt>
                <c:pt idx="20">
                  <c:v>1.7547199999999998</c:v>
                </c:pt>
                <c:pt idx="21">
                  <c:v>1.7868900000000001</c:v>
                </c:pt>
                <c:pt idx="22">
                  <c:v>1.73882</c:v>
                </c:pt>
                <c:pt idx="23">
                  <c:v>1.44136</c:v>
                </c:pt>
                <c:pt idx="24">
                  <c:v>1.47878</c:v>
                </c:pt>
                <c:pt idx="25">
                  <c:v>1.5076000000000001</c:v>
                </c:pt>
                <c:pt idx="26">
                  <c:v>1.6363799999999999</c:v>
                </c:pt>
                <c:pt idx="27">
                  <c:v>1.73224</c:v>
                </c:pt>
                <c:pt idx="28">
                  <c:v>1.6551200000000001</c:v>
                </c:pt>
                <c:pt idx="29">
                  <c:v>1.5803</c:v>
                </c:pt>
                <c:pt idx="30">
                  <c:v>1.7156899999999999</c:v>
                </c:pt>
                <c:pt idx="31">
                  <c:v>2.4338299999999999</c:v>
                </c:pt>
                <c:pt idx="32">
                  <c:v>1.7982800000000001</c:v>
                </c:pt>
                <c:pt idx="33">
                  <c:v>1.6922000000000001</c:v>
                </c:pt>
                <c:pt idx="34">
                  <c:v>1.7482199999999999</c:v>
                </c:pt>
                <c:pt idx="35">
                  <c:v>1.74187</c:v>
                </c:pt>
                <c:pt idx="36">
                  <c:v>1.6742699999999999</c:v>
                </c:pt>
                <c:pt idx="37">
                  <c:v>1.69509</c:v>
                </c:pt>
                <c:pt idx="38">
                  <c:v>1.50482</c:v>
                </c:pt>
                <c:pt idx="39">
                  <c:v>1.51772</c:v>
                </c:pt>
                <c:pt idx="40">
                  <c:v>1.4126699999999999</c:v>
                </c:pt>
                <c:pt idx="41">
                  <c:v>1.4498599999999999</c:v>
                </c:pt>
                <c:pt idx="42">
                  <c:v>1.3471299999999999</c:v>
                </c:pt>
                <c:pt idx="43">
                  <c:v>1.29972</c:v>
                </c:pt>
                <c:pt idx="44">
                  <c:v>1.3416000000000001</c:v>
                </c:pt>
                <c:pt idx="45">
                  <c:v>1.35501</c:v>
                </c:pt>
                <c:pt idx="46">
                  <c:v>1.40713</c:v>
                </c:pt>
                <c:pt idx="47">
                  <c:v>1.61141</c:v>
                </c:pt>
                <c:pt idx="48">
                  <c:v>1.67719</c:v>
                </c:pt>
                <c:pt idx="49">
                  <c:v>1.71984</c:v>
                </c:pt>
                <c:pt idx="50">
                  <c:v>1.8587799999999999</c:v>
                </c:pt>
                <c:pt idx="51">
                  <c:v>1.8718900000000001</c:v>
                </c:pt>
                <c:pt idx="52">
                  <c:v>2.0181</c:v>
                </c:pt>
                <c:pt idx="53">
                  <c:v>1.9575100000000001</c:v>
                </c:pt>
                <c:pt idx="54">
                  <c:v>1.94004</c:v>
                </c:pt>
                <c:pt idx="55">
                  <c:v>2.0186099999999998</c:v>
                </c:pt>
                <c:pt idx="56">
                  <c:v>2.0550799999999998</c:v>
                </c:pt>
                <c:pt idx="57">
                  <c:v>2.1052900000000001</c:v>
                </c:pt>
                <c:pt idx="58">
                  <c:v>2.1171000000000002</c:v>
                </c:pt>
                <c:pt idx="59">
                  <c:v>2.17679</c:v>
                </c:pt>
                <c:pt idx="60">
                  <c:v>2.1682600000000001</c:v>
                </c:pt>
                <c:pt idx="61">
                  <c:v>2.22627</c:v>
                </c:pt>
                <c:pt idx="62">
                  <c:v>2.10467</c:v>
                </c:pt>
                <c:pt idx="63">
                  <c:v>2.1930700000000001</c:v>
                </c:pt>
                <c:pt idx="64">
                  <c:v>2.0531199999999998</c:v>
                </c:pt>
                <c:pt idx="65">
                  <c:v>2.0376500000000002</c:v>
                </c:pt>
                <c:pt idx="66">
                  <c:v>2.0636299999999999</c:v>
                </c:pt>
                <c:pt idx="67">
                  <c:v>2.11145</c:v>
                </c:pt>
                <c:pt idx="68">
                  <c:v>2.2119900000000001</c:v>
                </c:pt>
                <c:pt idx="69">
                  <c:v>2.2904999999999998</c:v>
                </c:pt>
                <c:pt idx="70">
                  <c:v>2.2763800000000001</c:v>
                </c:pt>
                <c:pt idx="71">
                  <c:v>2.1565500000000002</c:v>
                </c:pt>
                <c:pt idx="72">
                  <c:v>2.1179000000000001</c:v>
                </c:pt>
                <c:pt idx="73">
                  <c:v>2.1137899999999998</c:v>
                </c:pt>
                <c:pt idx="74">
                  <c:v>2.2410899999999998</c:v>
                </c:pt>
                <c:pt idx="75">
                  <c:v>2.1957100000000001</c:v>
                </c:pt>
                <c:pt idx="76">
                  <c:v>2.37574</c:v>
                </c:pt>
                <c:pt idx="77">
                  <c:v>2.3420100000000001</c:v>
                </c:pt>
                <c:pt idx="78">
                  <c:v>2.4506399999999999</c:v>
                </c:pt>
                <c:pt idx="79">
                  <c:v>2.3923700000000001</c:v>
                </c:pt>
                <c:pt idx="80">
                  <c:v>2.2713200000000002</c:v>
                </c:pt>
                <c:pt idx="81">
                  <c:v>2.0691799999999998</c:v>
                </c:pt>
                <c:pt idx="82">
                  <c:v>2.1349299999999998</c:v>
                </c:pt>
                <c:pt idx="83">
                  <c:v>2.3509199999999999</c:v>
                </c:pt>
                <c:pt idx="84">
                  <c:v>2.4497999999999998</c:v>
                </c:pt>
                <c:pt idx="85">
                  <c:v>2.2856399999999999</c:v>
                </c:pt>
                <c:pt idx="86">
                  <c:v>2.12629</c:v>
                </c:pt>
                <c:pt idx="87">
                  <c:v>2.0343499999999999</c:v>
                </c:pt>
                <c:pt idx="88">
                  <c:v>1.9493</c:v>
                </c:pt>
                <c:pt idx="89">
                  <c:v>1.9807600000000001</c:v>
                </c:pt>
                <c:pt idx="90">
                  <c:v>1.9430499999999999</c:v>
                </c:pt>
                <c:pt idx="91">
                  <c:v>2.0457200000000002</c:v>
                </c:pt>
                <c:pt idx="92">
                  <c:v>2.14541</c:v>
                </c:pt>
                <c:pt idx="93">
                  <c:v>2.2724000000000002</c:v>
                </c:pt>
                <c:pt idx="94">
                  <c:v>2.3266299999999998</c:v>
                </c:pt>
                <c:pt idx="95">
                  <c:v>2.14588</c:v>
                </c:pt>
                <c:pt idx="96">
                  <c:v>2.0223</c:v>
                </c:pt>
                <c:pt idx="97">
                  <c:v>2.1691500000000001</c:v>
                </c:pt>
                <c:pt idx="98">
                  <c:v>2.1961200000000001</c:v>
                </c:pt>
                <c:pt idx="99">
                  <c:v>2.2818700000000001</c:v>
                </c:pt>
                <c:pt idx="100">
                  <c:v>2.3207200000000001</c:v>
                </c:pt>
                <c:pt idx="101">
                  <c:v>2.3100800000000001</c:v>
                </c:pt>
                <c:pt idx="102">
                  <c:v>2.2597900000000002</c:v>
                </c:pt>
                <c:pt idx="103">
                  <c:v>2.1075699999999999</c:v>
                </c:pt>
                <c:pt idx="104">
                  <c:v>1.8479399999999999</c:v>
                </c:pt>
                <c:pt idx="105">
                  <c:v>1.6758999999999999</c:v>
                </c:pt>
                <c:pt idx="106">
                  <c:v>1.4010199999999999</c:v>
                </c:pt>
                <c:pt idx="107">
                  <c:v>1.22479</c:v>
                </c:pt>
                <c:pt idx="108">
                  <c:v>1.20706</c:v>
                </c:pt>
                <c:pt idx="109">
                  <c:v>1.1037300000000001</c:v>
                </c:pt>
                <c:pt idx="110">
                  <c:v>1.2414499999999999</c:v>
                </c:pt>
                <c:pt idx="111">
                  <c:v>1.15296</c:v>
                </c:pt>
                <c:pt idx="112">
                  <c:v>1.0920799999999999</c:v>
                </c:pt>
                <c:pt idx="113">
                  <c:v>0.97143000000000002</c:v>
                </c:pt>
                <c:pt idx="114">
                  <c:v>0.97128000000000003</c:v>
                </c:pt>
                <c:pt idx="115">
                  <c:v>1.02851</c:v>
                </c:pt>
                <c:pt idx="116">
                  <c:v>1.3298300000000001</c:v>
                </c:pt>
                <c:pt idx="117">
                  <c:v>1.4215900000000001</c:v>
                </c:pt>
                <c:pt idx="118">
                  <c:v>1.49655</c:v>
                </c:pt>
                <c:pt idx="119">
                  <c:v>1.55955</c:v>
                </c:pt>
                <c:pt idx="120">
                  <c:v>1.5419</c:v>
                </c:pt>
                <c:pt idx="121">
                  <c:v>1.56111</c:v>
                </c:pt>
                <c:pt idx="122">
                  <c:v>1.3274900000000001</c:v>
                </c:pt>
                <c:pt idx="123">
                  <c:v>1.34415</c:v>
                </c:pt>
                <c:pt idx="124">
                  <c:v>1.3143400000000001</c:v>
                </c:pt>
                <c:pt idx="125">
                  <c:v>1.3541300000000001</c:v>
                </c:pt>
                <c:pt idx="126">
                  <c:v>1.3305400000000001</c:v>
                </c:pt>
                <c:pt idx="127">
                  <c:v>1.19353</c:v>
                </c:pt>
                <c:pt idx="128">
                  <c:v>0.97235000000000005</c:v>
                </c:pt>
                <c:pt idx="129">
                  <c:v>0.99238999999999999</c:v>
                </c:pt>
                <c:pt idx="130">
                  <c:v>0.94725000000000004</c:v>
                </c:pt>
                <c:pt idx="131">
                  <c:v>0.99299000000000004</c:v>
                </c:pt>
                <c:pt idx="132">
                  <c:v>1.0833600000000001</c:v>
                </c:pt>
                <c:pt idx="133">
                  <c:v>1.08677</c:v>
                </c:pt>
                <c:pt idx="134">
                  <c:v>1.3091200000000001</c:v>
                </c:pt>
                <c:pt idx="135">
                  <c:v>1.4291100000000001</c:v>
                </c:pt>
                <c:pt idx="136">
                  <c:v>1.4601899999999999</c:v>
                </c:pt>
                <c:pt idx="137">
                  <c:v>1.5758100000000002</c:v>
                </c:pt>
                <c:pt idx="138">
                  <c:v>1.69062</c:v>
                </c:pt>
                <c:pt idx="139">
                  <c:v>1.7164600000000001</c:v>
                </c:pt>
                <c:pt idx="140">
                  <c:v>1.7841900000000002</c:v>
                </c:pt>
                <c:pt idx="141">
                  <c:v>1.84331</c:v>
                </c:pt>
                <c:pt idx="142">
                  <c:v>1.9563899999999999</c:v>
                </c:pt>
                <c:pt idx="143">
                  <c:v>2.0941399999999999</c:v>
                </c:pt>
                <c:pt idx="144">
                  <c:v>2.05721</c:v>
                </c:pt>
                <c:pt idx="145">
                  <c:v>2.1061200000000002</c:v>
                </c:pt>
                <c:pt idx="146">
                  <c:v>2.0286300000000002</c:v>
                </c:pt>
                <c:pt idx="147">
                  <c:v>1.90981</c:v>
                </c:pt>
                <c:pt idx="148">
                  <c:v>1.8984700000000001</c:v>
                </c:pt>
                <c:pt idx="149">
                  <c:v>1.83501</c:v>
                </c:pt>
                <c:pt idx="150">
                  <c:v>1.67997</c:v>
                </c:pt>
                <c:pt idx="151">
                  <c:v>1.72818</c:v>
                </c:pt>
                <c:pt idx="152">
                  <c:v>1.8380399999999999</c:v>
                </c:pt>
                <c:pt idx="153">
                  <c:v>1.7751700000000001</c:v>
                </c:pt>
                <c:pt idx="154">
                  <c:v>1.7230099999999999</c:v>
                </c:pt>
                <c:pt idx="155">
                  <c:v>1.6701899999999998</c:v>
                </c:pt>
                <c:pt idx="156">
                  <c:v>1.6592799999999999</c:v>
                </c:pt>
                <c:pt idx="157">
                  <c:v>1.5554000000000001</c:v>
                </c:pt>
                <c:pt idx="158">
                  <c:v>1.44265</c:v>
                </c:pt>
                <c:pt idx="159">
                  <c:v>1.4332400000000001</c:v>
                </c:pt>
                <c:pt idx="160">
                  <c:v>1.4496100000000001</c:v>
                </c:pt>
                <c:pt idx="161">
                  <c:v>1.44232</c:v>
                </c:pt>
                <c:pt idx="162">
                  <c:v>1.50444</c:v>
                </c:pt>
                <c:pt idx="163">
                  <c:v>1.4950399999999999</c:v>
                </c:pt>
                <c:pt idx="164">
                  <c:v>1.42964</c:v>
                </c:pt>
                <c:pt idx="165">
                  <c:v>1.4936799999999999</c:v>
                </c:pt>
                <c:pt idx="166">
                  <c:v>1.54966</c:v>
                </c:pt>
                <c:pt idx="167">
                  <c:v>1.4743200000000001</c:v>
                </c:pt>
                <c:pt idx="168">
                  <c:v>1.4327799999999999</c:v>
                </c:pt>
                <c:pt idx="169">
                  <c:v>1.54291</c:v>
                </c:pt>
                <c:pt idx="170">
                  <c:v>1.6731400000000001</c:v>
                </c:pt>
                <c:pt idx="171">
                  <c:v>1.7391399999999999</c:v>
                </c:pt>
                <c:pt idx="172">
                  <c:v>1.7131699999999999</c:v>
                </c:pt>
                <c:pt idx="173">
                  <c:v>1.7697400000000001</c:v>
                </c:pt>
                <c:pt idx="174">
                  <c:v>1.70662</c:v>
                </c:pt>
                <c:pt idx="175">
                  <c:v>1.7150799999999999</c:v>
                </c:pt>
                <c:pt idx="176">
                  <c:v>1.64269</c:v>
                </c:pt>
                <c:pt idx="177">
                  <c:v>1.55399</c:v>
                </c:pt>
                <c:pt idx="178">
                  <c:v>1.49987</c:v>
                </c:pt>
                <c:pt idx="179">
                  <c:v>1.41187</c:v>
                </c:pt>
                <c:pt idx="180">
                  <c:v>1.46193</c:v>
                </c:pt>
                <c:pt idx="181">
                  <c:v>1.43763</c:v>
                </c:pt>
                <c:pt idx="182">
                  <c:v>1.3996599999999999</c:v>
                </c:pt>
                <c:pt idx="183">
                  <c:v>1.3452899999999999</c:v>
                </c:pt>
                <c:pt idx="184">
                  <c:v>1.3567100000000001</c:v>
                </c:pt>
                <c:pt idx="185">
                  <c:v>1.30931</c:v>
                </c:pt>
                <c:pt idx="186">
                  <c:v>1.35568</c:v>
                </c:pt>
                <c:pt idx="187">
                  <c:v>1.38453</c:v>
                </c:pt>
                <c:pt idx="188">
                  <c:v>1.33511</c:v>
                </c:pt>
                <c:pt idx="189">
                  <c:v>1.38381</c:v>
                </c:pt>
                <c:pt idx="190">
                  <c:v>1.38846</c:v>
                </c:pt>
                <c:pt idx="191">
                  <c:v>1.60555</c:v>
                </c:pt>
                <c:pt idx="192">
                  <c:v>1.66127</c:v>
                </c:pt>
                <c:pt idx="193">
                  <c:v>1.5510999999999999</c:v>
                </c:pt>
                <c:pt idx="194">
                  <c:v>1.59819</c:v>
                </c:pt>
                <c:pt idx="195">
                  <c:v>1.64375</c:v>
                </c:pt>
                <c:pt idx="196">
                  <c:v>1.59876</c:v>
                </c:pt>
                <c:pt idx="197">
                  <c:v>1.6408</c:v>
                </c:pt>
                <c:pt idx="198">
                  <c:v>1.7366299999999999</c:v>
                </c:pt>
                <c:pt idx="199">
                  <c:v>1.69679</c:v>
                </c:pt>
                <c:pt idx="200">
                  <c:v>1.7521499999999999</c:v>
                </c:pt>
                <c:pt idx="201">
                  <c:v>1.6691500000000001</c:v>
                </c:pt>
                <c:pt idx="202">
                  <c:v>1.74515</c:v>
                </c:pt>
                <c:pt idx="203">
                  <c:v>1.7928500000000001</c:v>
                </c:pt>
                <c:pt idx="204">
                  <c:v>1.7885800000000001</c:v>
                </c:pt>
                <c:pt idx="205">
                  <c:v>1.5860799999999999</c:v>
                </c:pt>
                <c:pt idx="206">
                  <c:v>1.5379100000000001</c:v>
                </c:pt>
                <c:pt idx="207">
                  <c:v>1.5379100000000001</c:v>
                </c:pt>
                <c:pt idx="208">
                  <c:v>1.5379100000000001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Inflación!$H$17</c:f>
              <c:strCache>
                <c:ptCount val="1"/>
                <c:pt idx="0">
                  <c:v>Objetivo Fed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Inflación!$B$21:$B$500</c:f>
              <c:numCache>
                <c:formatCode>m/d/yyyy</c:formatCode>
                <c:ptCount val="480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</c:numCache>
            </c:numRef>
          </c:cat>
          <c:val>
            <c:numRef>
              <c:f>Inflación!$H$20:$H$508</c:f>
              <c:numCache>
                <c:formatCode>General</c:formatCode>
                <c:ptCount val="48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382144"/>
        <c:axId val="389383680"/>
      </c:lineChart>
      <c:dateAx>
        <c:axId val="389382144"/>
        <c:scaling>
          <c:orientation val="minMax"/>
          <c:min val="38473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9383680"/>
        <c:crosses val="autoZero"/>
        <c:auto val="1"/>
        <c:lblOffset val="100"/>
        <c:baseTimeUnit val="months"/>
      </c:dateAx>
      <c:valAx>
        <c:axId val="389383680"/>
        <c:scaling>
          <c:orientation val="minMax"/>
          <c:max val="6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s-ES"/>
                  <a:t>% Var Anual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9382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87124900563686303"/>
          <c:w val="1"/>
          <c:h val="0.11183639545056864"/>
        </c:manualLayout>
      </c:layout>
      <c:overlay val="0"/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85724</xdr:rowOff>
    </xdr:from>
    <xdr:to>
      <xdr:col>6</xdr:col>
      <xdr:colOff>733425</xdr:colOff>
      <xdr:row>15</xdr:row>
      <xdr:rowOff>161924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0</xdr:row>
      <xdr:rowOff>28575</xdr:rowOff>
    </xdr:from>
    <xdr:to>
      <xdr:col>13</xdr:col>
      <xdr:colOff>180975</xdr:colOff>
      <xdr:row>15</xdr:row>
      <xdr:rowOff>9525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0</xdr:row>
      <xdr:rowOff>57150</xdr:rowOff>
    </xdr:from>
    <xdr:to>
      <xdr:col>19</xdr:col>
      <xdr:colOff>609600</xdr:colOff>
      <xdr:row>14</xdr:row>
      <xdr:rowOff>76200</xdr:rowOff>
    </xdr:to>
    <xdr:graphicFrame macro="">
      <xdr:nvGraphicFramePr>
        <xdr:cNvPr id="4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0</xdr:row>
      <xdr:rowOff>66675</xdr:rowOff>
    </xdr:from>
    <xdr:to>
      <xdr:col>25</xdr:col>
      <xdr:colOff>657225</xdr:colOff>
      <xdr:row>14</xdr:row>
      <xdr:rowOff>85725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519734</xdr:colOff>
      <xdr:row>2</xdr:row>
      <xdr:rowOff>12010</xdr:rowOff>
    </xdr:from>
    <xdr:to>
      <xdr:col>32</xdr:col>
      <xdr:colOff>629479</xdr:colOff>
      <xdr:row>12</xdr:row>
      <xdr:rowOff>124239</xdr:rowOff>
    </xdr:to>
    <xdr:graphicFrame macro="">
      <xdr:nvGraphicFramePr>
        <xdr:cNvPr id="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33130</xdr:colOff>
      <xdr:row>19</xdr:row>
      <xdr:rowOff>131695</xdr:rowOff>
    </xdr:from>
    <xdr:to>
      <xdr:col>23</xdr:col>
      <xdr:colOff>33130</xdr:colOff>
      <xdr:row>36</xdr:row>
      <xdr:rowOff>58808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149087</xdr:colOff>
      <xdr:row>0</xdr:row>
      <xdr:rowOff>0</xdr:rowOff>
    </xdr:from>
    <xdr:to>
      <xdr:col>39</xdr:col>
      <xdr:colOff>149087</xdr:colOff>
      <xdr:row>16</xdr:row>
      <xdr:rowOff>92765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720587</xdr:colOff>
      <xdr:row>0</xdr:row>
      <xdr:rowOff>57978</xdr:rowOff>
    </xdr:from>
    <xdr:to>
      <xdr:col>46</xdr:col>
      <xdr:colOff>720587</xdr:colOff>
      <xdr:row>16</xdr:row>
      <xdr:rowOff>150743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109413</xdr:colOff>
      <xdr:row>227</xdr:row>
      <xdr:rowOff>3312</xdr:rowOff>
    </xdr:from>
    <xdr:to>
      <xdr:col>6</xdr:col>
      <xdr:colOff>713298</xdr:colOff>
      <xdr:row>241</xdr:row>
      <xdr:rowOff>22362</xdr:rowOff>
    </xdr:to>
    <xdr:graphicFrame macro="">
      <xdr:nvGraphicFramePr>
        <xdr:cNvPr id="11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57978</xdr:colOff>
      <xdr:row>0</xdr:row>
      <xdr:rowOff>0</xdr:rowOff>
    </xdr:from>
    <xdr:to>
      <xdr:col>54</xdr:col>
      <xdr:colOff>57978</xdr:colOff>
      <xdr:row>16</xdr:row>
      <xdr:rowOff>92765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23</xdr:col>
      <xdr:colOff>0</xdr:colOff>
      <xdr:row>56</xdr:row>
      <xdr:rowOff>83995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58</xdr:row>
      <xdr:rowOff>0</xdr:rowOff>
    </xdr:from>
    <xdr:to>
      <xdr:col>23</xdr:col>
      <xdr:colOff>0</xdr:colOff>
      <xdr:row>74</xdr:row>
      <xdr:rowOff>83995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66675</xdr:rowOff>
    </xdr:from>
    <xdr:to>
      <xdr:col>17</xdr:col>
      <xdr:colOff>0</xdr:colOff>
      <xdr:row>15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28574</xdr:colOff>
      <xdr:row>1</xdr:row>
      <xdr:rowOff>61911</xdr:rowOff>
    </xdr:from>
    <xdr:to>
      <xdr:col>23</xdr:col>
      <xdr:colOff>723899</xdr:colOff>
      <xdr:row>15</xdr:row>
      <xdr:rowOff>180974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16</xdr:row>
      <xdr:rowOff>138112</xdr:rowOff>
    </xdr:from>
    <xdr:to>
      <xdr:col>10</xdr:col>
      <xdr:colOff>447675</xdr:colOff>
      <xdr:row>31</xdr:row>
      <xdr:rowOff>23812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1</xdr:row>
      <xdr:rowOff>38100</xdr:rowOff>
    </xdr:from>
    <xdr:to>
      <xdr:col>20</xdr:col>
      <xdr:colOff>628650</xdr:colOff>
      <xdr:row>15</xdr:row>
      <xdr:rowOff>114300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Copia%20de%20Estados%20Un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Inflación"/>
      <sheetName val="PIB comp"/>
      <sheetName val="Empleo 1"/>
      <sheetName val="Empleo 2"/>
      <sheetName val="Empleo3"/>
      <sheetName val="Wages Fed"/>
      <sheetName val="EH"/>
      <sheetName val="Vivienda 1"/>
      <sheetName val="Vivienda 2"/>
      <sheetName val="Personal"/>
      <sheetName val="Confianza Cons"/>
      <sheetName val="Crédito"/>
      <sheetName val="Balance FED"/>
      <sheetName val="Ind Act Eco"/>
      <sheetName val="Hoja1"/>
      <sheetName val="Act Fed"/>
      <sheetName val="Bal Comercial"/>
      <sheetName val="ism"/>
      <sheetName val="tasa fed tesoros"/>
      <sheetName val="Tesoros"/>
      <sheetName val="infl"/>
      <sheetName val="S&amp;P"/>
      <sheetName val="Resumen"/>
      <sheetName val="US-AL"/>
      <sheetName val="IPCEner"/>
    </sheetNames>
    <sheetDataSet>
      <sheetData sheetId="0" refreshError="1"/>
      <sheetData sheetId="1" refreshError="1">
        <row r="21">
          <cell r="U21">
            <v>36707</v>
          </cell>
          <cell r="W21">
            <v>3.7</v>
          </cell>
          <cell r="AA21">
            <v>6.5</v>
          </cell>
        </row>
        <row r="22">
          <cell r="U22">
            <v>36798</v>
          </cell>
          <cell r="W22">
            <v>3.5</v>
          </cell>
          <cell r="AA22">
            <v>6.5</v>
          </cell>
        </row>
        <row r="23">
          <cell r="U23">
            <v>36889</v>
          </cell>
          <cell r="W23">
            <v>3.4</v>
          </cell>
          <cell r="AA23">
            <v>6.5</v>
          </cell>
        </row>
        <row r="24">
          <cell r="U24">
            <v>36980</v>
          </cell>
          <cell r="W24">
            <v>2.9</v>
          </cell>
          <cell r="AA24">
            <v>5</v>
          </cell>
        </row>
        <row r="25">
          <cell r="U25">
            <v>37071</v>
          </cell>
          <cell r="W25">
            <v>3.2</v>
          </cell>
          <cell r="AA25">
            <v>3.75</v>
          </cell>
        </row>
        <row r="26">
          <cell r="U26">
            <v>37162</v>
          </cell>
          <cell r="W26">
            <v>2.6</v>
          </cell>
          <cell r="AA26">
            <v>3</v>
          </cell>
        </row>
        <row r="27">
          <cell r="U27">
            <v>37256</v>
          </cell>
          <cell r="W27">
            <v>1.6</v>
          </cell>
          <cell r="AA27">
            <v>1.75</v>
          </cell>
        </row>
        <row r="28">
          <cell r="U28">
            <v>37344</v>
          </cell>
          <cell r="W28">
            <v>1.5</v>
          </cell>
          <cell r="AA28">
            <v>1.75</v>
          </cell>
        </row>
        <row r="29">
          <cell r="U29">
            <v>37435</v>
          </cell>
          <cell r="W29">
            <v>1.1000000000000001</v>
          </cell>
          <cell r="AA29">
            <v>1.75</v>
          </cell>
        </row>
        <row r="30">
          <cell r="U30">
            <v>37529</v>
          </cell>
          <cell r="W30">
            <v>1.5</v>
          </cell>
          <cell r="AA30">
            <v>1.75</v>
          </cell>
        </row>
        <row r="31">
          <cell r="U31">
            <v>37621</v>
          </cell>
          <cell r="W31">
            <v>2.4</v>
          </cell>
          <cell r="AA31">
            <v>1.25</v>
          </cell>
        </row>
        <row r="32">
          <cell r="U32">
            <v>37711</v>
          </cell>
          <cell r="W32">
            <v>3</v>
          </cell>
          <cell r="AA32">
            <v>1.25</v>
          </cell>
        </row>
        <row r="33">
          <cell r="U33">
            <v>37802</v>
          </cell>
          <cell r="W33">
            <v>2.1</v>
          </cell>
          <cell r="AA33">
            <v>1</v>
          </cell>
        </row>
        <row r="34">
          <cell r="U34">
            <v>37894</v>
          </cell>
          <cell r="W34">
            <v>2.2999999999999998</v>
          </cell>
          <cell r="AA34">
            <v>1</v>
          </cell>
        </row>
        <row r="35">
          <cell r="U35">
            <v>37986</v>
          </cell>
          <cell r="W35">
            <v>1.9</v>
          </cell>
          <cell r="AA35">
            <v>1</v>
          </cell>
        </row>
        <row r="36">
          <cell r="U36">
            <v>38077</v>
          </cell>
          <cell r="W36">
            <v>1.7</v>
          </cell>
          <cell r="AA36">
            <v>1</v>
          </cell>
        </row>
        <row r="37">
          <cell r="U37">
            <v>38168</v>
          </cell>
          <cell r="W37">
            <v>3.3</v>
          </cell>
          <cell r="AA37">
            <v>1.25</v>
          </cell>
        </row>
        <row r="38">
          <cell r="U38">
            <v>38260</v>
          </cell>
          <cell r="W38">
            <v>2.5</v>
          </cell>
          <cell r="AA38">
            <v>1.75</v>
          </cell>
        </row>
        <row r="39">
          <cell r="U39">
            <v>38352</v>
          </cell>
          <cell r="W39">
            <v>3.3</v>
          </cell>
          <cell r="AA39">
            <v>2.25</v>
          </cell>
        </row>
        <row r="40">
          <cell r="U40">
            <v>38442</v>
          </cell>
          <cell r="W40">
            <v>3.1</v>
          </cell>
          <cell r="AA40">
            <v>2.75</v>
          </cell>
        </row>
        <row r="41">
          <cell r="U41">
            <v>38533</v>
          </cell>
          <cell r="W41">
            <v>2.5</v>
          </cell>
          <cell r="AA41">
            <v>3.25</v>
          </cell>
        </row>
        <row r="42">
          <cell r="U42">
            <v>38625</v>
          </cell>
          <cell r="W42">
            <v>4.7</v>
          </cell>
          <cell r="AA42">
            <v>3.75</v>
          </cell>
        </row>
        <row r="43">
          <cell r="U43">
            <v>38716</v>
          </cell>
          <cell r="W43">
            <v>3.4</v>
          </cell>
          <cell r="AA43">
            <v>4.25</v>
          </cell>
        </row>
        <row r="44">
          <cell r="U44">
            <v>38807</v>
          </cell>
          <cell r="W44">
            <v>3.4</v>
          </cell>
          <cell r="AA44">
            <v>4.75</v>
          </cell>
        </row>
        <row r="45">
          <cell r="U45">
            <v>38898</v>
          </cell>
          <cell r="W45">
            <v>4.3</v>
          </cell>
          <cell r="AA45">
            <v>5.25</v>
          </cell>
        </row>
        <row r="46">
          <cell r="U46">
            <v>38989</v>
          </cell>
          <cell r="W46">
            <v>2.1</v>
          </cell>
          <cell r="AA46">
            <v>5.25</v>
          </cell>
        </row>
        <row r="47">
          <cell r="U47">
            <v>39080</v>
          </cell>
          <cell r="W47">
            <v>2.5</v>
          </cell>
          <cell r="AA47">
            <v>5.25</v>
          </cell>
        </row>
        <row r="48">
          <cell r="U48">
            <v>39171</v>
          </cell>
          <cell r="W48">
            <v>2.8</v>
          </cell>
          <cell r="AA48">
            <v>5.25</v>
          </cell>
        </row>
        <row r="49">
          <cell r="U49">
            <v>39262</v>
          </cell>
          <cell r="W49">
            <v>2.7</v>
          </cell>
          <cell r="AA49">
            <v>5.25</v>
          </cell>
        </row>
        <row r="50">
          <cell r="U50">
            <v>39353</v>
          </cell>
          <cell r="W50">
            <v>2.8</v>
          </cell>
          <cell r="AA50">
            <v>4.75</v>
          </cell>
        </row>
        <row r="51">
          <cell r="U51">
            <v>39447</v>
          </cell>
          <cell r="W51">
            <v>4.0999999999999996</v>
          </cell>
          <cell r="AA51">
            <v>4.25</v>
          </cell>
        </row>
        <row r="52">
          <cell r="U52">
            <v>39538</v>
          </cell>
          <cell r="W52">
            <v>4</v>
          </cell>
          <cell r="AA52">
            <v>2.25</v>
          </cell>
        </row>
        <row r="53">
          <cell r="U53">
            <v>39629</v>
          </cell>
          <cell r="W53">
            <v>5</v>
          </cell>
          <cell r="AA53">
            <v>2</v>
          </cell>
        </row>
        <row r="54">
          <cell r="U54">
            <v>39721</v>
          </cell>
          <cell r="W54">
            <v>4.9000000000000004</v>
          </cell>
          <cell r="AA54">
            <v>2</v>
          </cell>
        </row>
        <row r="55">
          <cell r="U55">
            <v>39813</v>
          </cell>
          <cell r="W55">
            <v>0.1</v>
          </cell>
          <cell r="AA55">
            <v>0.25</v>
          </cell>
        </row>
        <row r="56">
          <cell r="U56">
            <v>39903</v>
          </cell>
          <cell r="W56">
            <v>-0.4</v>
          </cell>
          <cell r="AA56">
            <v>0.25</v>
          </cell>
        </row>
        <row r="57">
          <cell r="U57">
            <v>39994</v>
          </cell>
          <cell r="W57">
            <v>-1.4</v>
          </cell>
          <cell r="AA57">
            <v>0.25</v>
          </cell>
        </row>
        <row r="58">
          <cell r="U58">
            <v>40086</v>
          </cell>
          <cell r="W58">
            <v>-1.3</v>
          </cell>
          <cell r="AA58">
            <v>0.25</v>
          </cell>
        </row>
        <row r="59">
          <cell r="U59">
            <v>40178</v>
          </cell>
          <cell r="W59">
            <v>2.7</v>
          </cell>
          <cell r="AA59">
            <v>0.25</v>
          </cell>
        </row>
        <row r="60">
          <cell r="U60">
            <v>40268</v>
          </cell>
          <cell r="W60">
            <v>2.2999999999999998</v>
          </cell>
          <cell r="AA60">
            <v>0.25</v>
          </cell>
        </row>
        <row r="61">
          <cell r="U61">
            <v>40359</v>
          </cell>
          <cell r="W61">
            <v>1.1000000000000001</v>
          </cell>
          <cell r="AA61">
            <v>0.25</v>
          </cell>
        </row>
        <row r="62">
          <cell r="U62">
            <v>40451</v>
          </cell>
          <cell r="W62">
            <v>1.1000000000000001</v>
          </cell>
          <cell r="AA62">
            <v>0.25</v>
          </cell>
        </row>
        <row r="63">
          <cell r="U63">
            <v>40543</v>
          </cell>
          <cell r="W63">
            <v>1.5</v>
          </cell>
          <cell r="AA63">
            <v>0.25</v>
          </cell>
        </row>
        <row r="64">
          <cell r="U64">
            <v>40633</v>
          </cell>
          <cell r="W64">
            <v>2.7</v>
          </cell>
          <cell r="AA64">
            <v>0.25</v>
          </cell>
        </row>
        <row r="65">
          <cell r="U65">
            <v>40724</v>
          </cell>
          <cell r="W65">
            <v>3.6</v>
          </cell>
          <cell r="AA65">
            <v>0.25</v>
          </cell>
        </row>
        <row r="66">
          <cell r="U66">
            <v>40816</v>
          </cell>
          <cell r="W66">
            <v>3.9</v>
          </cell>
          <cell r="AA66">
            <v>0.25</v>
          </cell>
        </row>
        <row r="67">
          <cell r="U67">
            <v>40907</v>
          </cell>
          <cell r="W67">
            <v>3</v>
          </cell>
          <cell r="AA67">
            <v>0.25</v>
          </cell>
        </row>
        <row r="68">
          <cell r="U68">
            <v>40998</v>
          </cell>
          <cell r="W68">
            <v>2.7</v>
          </cell>
          <cell r="AA68">
            <v>0.25</v>
          </cell>
        </row>
        <row r="69">
          <cell r="U69">
            <v>41089</v>
          </cell>
          <cell r="W69">
            <v>1.7</v>
          </cell>
          <cell r="AA69">
            <v>0.25</v>
          </cell>
        </row>
        <row r="70">
          <cell r="U70">
            <v>41180</v>
          </cell>
          <cell r="W70">
            <v>2</v>
          </cell>
          <cell r="AA70">
            <v>0.25</v>
          </cell>
        </row>
        <row r="71">
          <cell r="U71">
            <v>41274</v>
          </cell>
          <cell r="W71">
            <v>1.7</v>
          </cell>
          <cell r="AA71">
            <v>0.25</v>
          </cell>
        </row>
        <row r="72">
          <cell r="U72">
            <v>41362</v>
          </cell>
          <cell r="W72">
            <v>1.5</v>
          </cell>
          <cell r="AA72">
            <v>0.25</v>
          </cell>
        </row>
        <row r="73">
          <cell r="U73">
            <v>41453</v>
          </cell>
          <cell r="W73">
            <v>1.8</v>
          </cell>
          <cell r="AA73">
            <v>0.25</v>
          </cell>
        </row>
        <row r="74">
          <cell r="U74">
            <v>41547</v>
          </cell>
          <cell r="W74">
            <v>1.2</v>
          </cell>
          <cell r="AA74">
            <v>0.25</v>
          </cell>
        </row>
        <row r="75">
          <cell r="U75">
            <v>41639</v>
          </cell>
          <cell r="W75">
            <v>1.5</v>
          </cell>
          <cell r="AA75">
            <v>0.25</v>
          </cell>
        </row>
        <row r="76">
          <cell r="U76">
            <v>41729</v>
          </cell>
          <cell r="W76">
            <v>1.5</v>
          </cell>
          <cell r="AA76">
            <v>0.25</v>
          </cell>
        </row>
        <row r="77">
          <cell r="U77">
            <v>41820</v>
          </cell>
          <cell r="W77">
            <v>2.1</v>
          </cell>
          <cell r="AA77">
            <v>0.25</v>
          </cell>
        </row>
        <row r="78">
          <cell r="U78">
            <v>41912</v>
          </cell>
          <cell r="W78">
            <v>1.7</v>
          </cell>
          <cell r="AA78">
            <v>0.25</v>
          </cell>
        </row>
        <row r="79">
          <cell r="U79">
            <v>42004</v>
          </cell>
          <cell r="W79">
            <v>0.8</v>
          </cell>
          <cell r="Y79">
            <v>1.5</v>
          </cell>
          <cell r="AA79">
            <v>0.25</v>
          </cell>
          <cell r="AB79">
            <v>0.25</v>
          </cell>
        </row>
        <row r="80">
          <cell r="U80">
            <v>42094</v>
          </cell>
          <cell r="Y80">
            <v>1.4</v>
          </cell>
          <cell r="AB80">
            <v>0.25</v>
          </cell>
        </row>
        <row r="81">
          <cell r="U81">
            <v>42185</v>
          </cell>
          <cell r="Y81">
            <v>1.1000000000000001</v>
          </cell>
          <cell r="AB81">
            <v>0.4</v>
          </cell>
        </row>
        <row r="82">
          <cell r="U82">
            <v>42277</v>
          </cell>
          <cell r="Y82">
            <v>1.4</v>
          </cell>
          <cell r="AB82">
            <v>0.65</v>
          </cell>
        </row>
        <row r="83">
          <cell r="U83">
            <v>42369</v>
          </cell>
          <cell r="Y83">
            <v>1.9</v>
          </cell>
          <cell r="AB83">
            <v>0.95</v>
          </cell>
        </row>
        <row r="84">
          <cell r="U84">
            <v>42460</v>
          </cell>
          <cell r="Y84">
            <v>2.2000000000000002</v>
          </cell>
          <cell r="AB84">
            <v>1.25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BB229"/>
  <sheetViews>
    <sheetView topLeftCell="P1" zoomScaleNormal="100" workbookViewId="0">
      <pane ySplit="19" topLeftCell="A218" activePane="bottomLeft" state="frozen"/>
      <selection pane="bottomLeft" activeCell="BB226" sqref="BB226"/>
    </sheetView>
  </sheetViews>
  <sheetFormatPr baseColWidth="10" defaultColWidth="11.44140625" defaultRowHeight="13.2" x14ac:dyDescent="0.25"/>
  <cols>
    <col min="1" max="16384" width="11.44140625" style="9"/>
  </cols>
  <sheetData>
    <row r="16" spans="30:30" x14ac:dyDescent="0.25">
      <c r="AD16" s="9" t="s">
        <v>86</v>
      </c>
    </row>
    <row r="17" spans="1:54" x14ac:dyDescent="0.25">
      <c r="B17" s="9" t="s">
        <v>86</v>
      </c>
      <c r="C17" s="9" t="s">
        <v>180</v>
      </c>
      <c r="E17" s="9" t="s">
        <v>87</v>
      </c>
      <c r="H17" s="9" t="s">
        <v>88</v>
      </c>
      <c r="J17" s="10" t="s">
        <v>89</v>
      </c>
      <c r="M17" s="9" t="s">
        <v>141</v>
      </c>
      <c r="N17" s="10" t="s">
        <v>187</v>
      </c>
      <c r="Q17" s="10"/>
      <c r="AD17" s="10" t="s">
        <v>10</v>
      </c>
    </row>
    <row r="18" spans="1:54" x14ac:dyDescent="0.25">
      <c r="B18" s="9" t="s">
        <v>10</v>
      </c>
      <c r="E18" s="9" t="s">
        <v>90</v>
      </c>
      <c r="J18" s="9" t="s">
        <v>91</v>
      </c>
      <c r="M18" s="9" t="s">
        <v>178</v>
      </c>
      <c r="N18" s="10"/>
      <c r="AD18" s="9" t="s">
        <v>10</v>
      </c>
      <c r="AH18" s="9" t="s">
        <v>92</v>
      </c>
      <c r="AL18" s="10" t="s">
        <v>10</v>
      </c>
      <c r="AN18" s="9" t="s">
        <v>90</v>
      </c>
      <c r="AQ18" s="9" t="s">
        <v>86</v>
      </c>
      <c r="AS18" s="9" t="s">
        <v>181</v>
      </c>
      <c r="AT18" s="9" t="s">
        <v>182</v>
      </c>
      <c r="AV18" s="9" t="s">
        <v>91</v>
      </c>
      <c r="AW18" s="9" t="s">
        <v>184</v>
      </c>
      <c r="AY18" s="9" t="s">
        <v>90</v>
      </c>
      <c r="AZ18" s="9" t="s">
        <v>183</v>
      </c>
    </row>
    <row r="19" spans="1:54" x14ac:dyDescent="0.25">
      <c r="B19" s="9" t="s">
        <v>93</v>
      </c>
      <c r="C19" s="9" t="s">
        <v>94</v>
      </c>
      <c r="D19" s="10" t="s">
        <v>95</v>
      </c>
      <c r="E19" s="9" t="s">
        <v>93</v>
      </c>
      <c r="F19" s="9" t="s">
        <v>94</v>
      </c>
      <c r="J19" s="9" t="s">
        <v>93</v>
      </c>
      <c r="K19" s="9" t="s">
        <v>94</v>
      </c>
      <c r="M19" s="9" t="s">
        <v>93</v>
      </c>
      <c r="N19" s="9" t="s">
        <v>94</v>
      </c>
      <c r="AD19" s="9" t="s">
        <v>93</v>
      </c>
      <c r="AE19" s="9" t="s">
        <v>94</v>
      </c>
      <c r="AH19" s="9" t="s">
        <v>93</v>
      </c>
      <c r="AI19" s="9" t="s">
        <v>94</v>
      </c>
      <c r="AL19" s="9" t="s">
        <v>93</v>
      </c>
      <c r="AM19" s="9" t="s">
        <v>94</v>
      </c>
      <c r="AN19" s="9" t="s">
        <v>93</v>
      </c>
      <c r="AO19" s="9" t="s">
        <v>94</v>
      </c>
      <c r="AQ19" s="9" t="s">
        <v>10</v>
      </c>
      <c r="AT19" s="9" t="s">
        <v>181</v>
      </c>
      <c r="AW19" s="9" t="s">
        <v>91</v>
      </c>
      <c r="AZ19" s="9" t="s">
        <v>90</v>
      </c>
      <c r="BB19" s="9" t="s">
        <v>88</v>
      </c>
    </row>
    <row r="20" spans="1:54" x14ac:dyDescent="0.25">
      <c r="A20" s="11">
        <f>B20</f>
        <v>36556</v>
      </c>
      <c r="B20" s="11">
        <f>_xll.BDH($B$18,$C$19:$C$19,"1/1/2000","","Dir=V","Dts=S","Sort=A","Quote=C","QtTyp=Y","Days=W","Per=cm","DtFmt=D","Fill=P","UseDPDF=Y","cols=2;rows=210")</f>
        <v>36556</v>
      </c>
      <c r="C20" s="9">
        <v>2.7</v>
      </c>
      <c r="E20" s="11">
        <f>_xll.BDH($E$18,$F$19:$F$19,"1/1/2000","","Dir=V","Dts=S","Sort=A","Quote=C","QtTyp=Y","Days=W","Per=cm","DtFmt=D","Fill=P","UseDPDF=Y","cols=2;rows=210")</f>
        <v>36556</v>
      </c>
      <c r="F20" s="9">
        <v>1.5074700000000001</v>
      </c>
      <c r="H20" s="9">
        <v>2</v>
      </c>
      <c r="J20" s="11">
        <f>_xll.BDH($J$18,$K$19,"1/1/2000","","Dir=V","Dts=S","Sort=A","Quote=C","QtTyp=Y","Days=W","Per=cm","DtFmt=D","Fill=P","UseDPDF=Y","cols=2;rows=210")</f>
        <v>36556</v>
      </c>
      <c r="K20" s="9">
        <v>2</v>
      </c>
      <c r="M20" s="11">
        <f>_xll.BDH($M$18,$N$19,"1/1/2000","","Dir=V","Dts=S","Sort=A","Quote=C","QtTyp=Y","Days=W","Per=cm","DtFmt=D","Fill=P","UseDPDF=Y","cols=2;rows=209")</f>
        <v>36556</v>
      </c>
      <c r="N20" s="9" t="s">
        <v>179</v>
      </c>
      <c r="AC20" s="11" t="e">
        <f>AD20</f>
        <v>#N/A</v>
      </c>
      <c r="AD20" s="11" t="e">
        <f>_xll.BDH($V$18,$W$19:$W$19,"01/01/2000","","Dir=V","Dts=S","Sort=A","Quote=C","QtTyp=Y","Days=T","Per=cq","DtFmt=D","UseDPDF=Y","cols=2;rows=60")</f>
        <v>#N/A</v>
      </c>
      <c r="AE20" s="9">
        <v>3.8</v>
      </c>
      <c r="AH20" s="11" t="e">
        <f>_xll.BDH($Z$18,$AA$19:$AA$19,"01/01/2000","","Dir=V","Dts=S","Sort=A","Quote=C","QtTyp=Y","Days=T","Per=cq","DtFmt=D","UseDPDF=Y","cols=2;rows=60")</f>
        <v>#N/A</v>
      </c>
      <c r="AI20" s="9">
        <v>6</v>
      </c>
      <c r="AL20" s="11">
        <f>_xll.BDH(AL18,AM19,"01/01/2000","","Dir=V","Dts=S","Sort=A","Quote=C","QtTyp=Y","Days=T","Per=cq","DtFmt=D","UseDPDF=Y","cols=2;rows=69")</f>
        <v>36616</v>
      </c>
      <c r="AM20" s="9">
        <v>3.8</v>
      </c>
      <c r="AN20" s="11">
        <f>_xll.BDH(AN18,AO19,"01/01/2000","","Dir=V","Dts=S","Sort=A","Quote=C","QtTyp=Y","Days=T","Per=cq","DtFmt=D","UseDPDF=Y","cols=2;rows=69")</f>
        <v>36616</v>
      </c>
      <c r="AO20" s="9">
        <v>1.84135</v>
      </c>
      <c r="AQ20" s="11" t="s">
        <v>93</v>
      </c>
      <c r="AR20" s="9" t="s">
        <v>94</v>
      </c>
      <c r="AS20" s="11"/>
      <c r="AT20" s="9" t="s">
        <v>93</v>
      </c>
      <c r="AU20" s="9" t="s">
        <v>94</v>
      </c>
      <c r="AW20" s="9" t="s">
        <v>93</v>
      </c>
      <c r="AX20" s="9" t="s">
        <v>94</v>
      </c>
      <c r="AY20" s="11"/>
      <c r="AZ20" s="9" t="s">
        <v>93</v>
      </c>
      <c r="BA20" s="9" t="s">
        <v>94</v>
      </c>
    </row>
    <row r="21" spans="1:54" x14ac:dyDescent="0.25">
      <c r="A21" s="11">
        <f t="shared" ref="A21:A84" si="0">B21</f>
        <v>36585</v>
      </c>
      <c r="B21" s="11">
        <v>36585</v>
      </c>
      <c r="C21" s="9">
        <v>3.2</v>
      </c>
      <c r="E21" s="11">
        <v>36585</v>
      </c>
      <c r="F21" s="9">
        <v>1.65831</v>
      </c>
      <c r="H21" s="9">
        <v>2</v>
      </c>
      <c r="J21" s="11">
        <v>36585</v>
      </c>
      <c r="K21" s="9">
        <v>2.2000000000000002</v>
      </c>
      <c r="M21" s="11">
        <v>36585</v>
      </c>
      <c r="N21" s="9" t="s">
        <v>179</v>
      </c>
      <c r="AC21" s="11">
        <f t="shared" ref="AC21:AC79" si="1">AD21</f>
        <v>36707</v>
      </c>
      <c r="AD21" s="11">
        <v>36707</v>
      </c>
      <c r="AE21" s="9">
        <v>3.7</v>
      </c>
      <c r="AH21" s="11">
        <v>36707</v>
      </c>
      <c r="AI21" s="9">
        <v>6.5</v>
      </c>
      <c r="AL21" s="11">
        <v>36707</v>
      </c>
      <c r="AM21" s="9">
        <v>3.7</v>
      </c>
      <c r="AN21" s="11">
        <v>36707</v>
      </c>
      <c r="AO21" s="9">
        <v>1.71356</v>
      </c>
      <c r="AQ21" s="11">
        <f>_xll.BDH($AQ$19,$AR$20:$AR$20,"1/1/2000","","Dir=V","Dts=S","Sort=A","Quote=C","QtTyp=Y","Days=T","Per=cm","DtFmt=D","UseDPDF=Y","cols=2;rows=209")</f>
        <v>36556</v>
      </c>
      <c r="AR21" s="9">
        <v>2.7</v>
      </c>
      <c r="AS21" s="11"/>
      <c r="AT21" s="11">
        <f>_xll.BDH($AT$19,$AU$20:$AU$20,"1/1/2000","","Dir=V","Dts=S","Sort=A","Quote=C","QtTyp=Y","Days=T","Per=cm","DtFmt=D","UseDPDF=Y","cols=2;rows=208")</f>
        <v>36556</v>
      </c>
      <c r="AU21" s="9">
        <v>2.2000000000000002</v>
      </c>
      <c r="AW21" s="11">
        <f>_xll.BDH($AW$19,$AX$20:$AX$20,"1/1/2000","","Dir=V","Dts=S","Sort=A","Quote=C","QtTyp=Y","Days=T","Per=cm","DtFmt=D","UseDPDF=Y","cols=2;rows=209")</f>
        <v>36556</v>
      </c>
      <c r="AX21" s="9">
        <v>2</v>
      </c>
      <c r="AY21" s="11"/>
      <c r="AZ21" s="11">
        <f>_xll.BDH($AZ$19,$BA$20:$BA$20,"1/1/2000","","Dir=V","Dts=S","Sort=A","Quote=C","QtTyp=Y","Days=T","Per=cm","DtFmt=D","UseDPDF=Y","cols=2;rows=208")</f>
        <v>36556</v>
      </c>
      <c r="BA21" s="9">
        <v>1.5074700000000001</v>
      </c>
    </row>
    <row r="22" spans="1:54" x14ac:dyDescent="0.25">
      <c r="A22" s="11">
        <f t="shared" si="0"/>
        <v>36616</v>
      </c>
      <c r="B22" s="11">
        <v>36616</v>
      </c>
      <c r="C22" s="9">
        <v>3.8</v>
      </c>
      <c r="E22" s="11">
        <v>36616</v>
      </c>
      <c r="F22" s="9">
        <v>1.84135</v>
      </c>
      <c r="H22" s="9">
        <v>2</v>
      </c>
      <c r="J22" s="11">
        <v>36616</v>
      </c>
      <c r="K22" s="9">
        <v>2.4</v>
      </c>
      <c r="M22" s="11">
        <v>36616</v>
      </c>
      <c r="N22" s="9" t="s">
        <v>179</v>
      </c>
      <c r="AC22" s="11">
        <f t="shared" si="1"/>
        <v>36798</v>
      </c>
      <c r="AD22" s="11">
        <v>36798</v>
      </c>
      <c r="AE22" s="9">
        <v>3.5</v>
      </c>
      <c r="AH22" s="11">
        <v>36798</v>
      </c>
      <c r="AI22" s="9">
        <v>6.5</v>
      </c>
      <c r="AL22" s="11">
        <v>36798</v>
      </c>
      <c r="AM22" s="9">
        <v>3.5</v>
      </c>
      <c r="AN22" s="11">
        <v>36798</v>
      </c>
      <c r="AO22" s="9">
        <v>1.82273</v>
      </c>
      <c r="AQ22" s="11">
        <v>36585</v>
      </c>
      <c r="AR22" s="9">
        <v>3.2</v>
      </c>
      <c r="AS22" s="11"/>
      <c r="AT22" s="11">
        <v>36585</v>
      </c>
      <c r="AU22" s="9">
        <v>2.5</v>
      </c>
      <c r="AW22" s="11">
        <v>36585</v>
      </c>
      <c r="AX22" s="9">
        <v>2.2000000000000002</v>
      </c>
      <c r="AY22" s="11"/>
      <c r="AZ22" s="11">
        <v>36585</v>
      </c>
      <c r="BA22" s="9">
        <v>1.65831</v>
      </c>
      <c r="BB22" s="9">
        <v>2</v>
      </c>
    </row>
    <row r="23" spans="1:54" x14ac:dyDescent="0.25">
      <c r="A23" s="11">
        <f t="shared" si="0"/>
        <v>36646</v>
      </c>
      <c r="B23" s="11">
        <v>36646</v>
      </c>
      <c r="C23" s="9">
        <v>3.1</v>
      </c>
      <c r="E23" s="11">
        <v>36646</v>
      </c>
      <c r="F23" s="9">
        <v>1.65645</v>
      </c>
      <c r="H23" s="9">
        <v>2</v>
      </c>
      <c r="J23" s="11">
        <v>36646</v>
      </c>
      <c r="K23" s="9">
        <v>2.2999999999999998</v>
      </c>
      <c r="M23" s="11">
        <v>36644</v>
      </c>
      <c r="N23" s="9" t="s">
        <v>179</v>
      </c>
      <c r="AC23" s="11">
        <f t="shared" si="1"/>
        <v>36889</v>
      </c>
      <c r="AD23" s="11">
        <v>36889</v>
      </c>
      <c r="AE23" s="9">
        <v>3.4</v>
      </c>
      <c r="AH23" s="11">
        <v>36889</v>
      </c>
      <c r="AI23" s="9">
        <v>6.5</v>
      </c>
      <c r="AL23" s="11">
        <v>36889</v>
      </c>
      <c r="AM23" s="9">
        <v>3.4</v>
      </c>
      <c r="AN23" s="11">
        <v>36889</v>
      </c>
      <c r="AO23" s="9">
        <v>1.8059799999999999</v>
      </c>
      <c r="AQ23" s="11">
        <v>36616</v>
      </c>
      <c r="AR23" s="9">
        <v>3.8</v>
      </c>
      <c r="AS23" s="11"/>
      <c r="AT23" s="11">
        <v>36616</v>
      </c>
      <c r="AU23" s="9">
        <v>2.9</v>
      </c>
      <c r="AW23" s="11">
        <v>36616</v>
      </c>
      <c r="AX23" s="9">
        <v>2.4</v>
      </c>
      <c r="AY23" s="11"/>
      <c r="AZ23" s="11">
        <v>36616</v>
      </c>
      <c r="BA23" s="9">
        <v>1.84135</v>
      </c>
      <c r="BB23" s="9">
        <v>2</v>
      </c>
    </row>
    <row r="24" spans="1:54" x14ac:dyDescent="0.25">
      <c r="A24" s="11">
        <f t="shared" si="0"/>
        <v>36677</v>
      </c>
      <c r="B24" s="11">
        <v>36677</v>
      </c>
      <c r="C24" s="9">
        <v>3.2</v>
      </c>
      <c r="E24" s="11">
        <v>36677</v>
      </c>
      <c r="F24" s="9">
        <v>1.6901999999999999</v>
      </c>
      <c r="H24" s="9">
        <v>2</v>
      </c>
      <c r="J24" s="11">
        <v>36677</v>
      </c>
      <c r="K24" s="9">
        <v>2.4</v>
      </c>
      <c r="M24" s="11">
        <v>36677</v>
      </c>
      <c r="N24" s="9" t="s">
        <v>179</v>
      </c>
      <c r="AC24" s="11">
        <f t="shared" si="1"/>
        <v>36980</v>
      </c>
      <c r="AD24" s="11">
        <v>36980</v>
      </c>
      <c r="AE24" s="9">
        <v>2.9</v>
      </c>
      <c r="AH24" s="11">
        <v>36980</v>
      </c>
      <c r="AI24" s="9">
        <v>5</v>
      </c>
      <c r="AL24" s="11">
        <v>36980</v>
      </c>
      <c r="AM24" s="9">
        <v>2.9</v>
      </c>
      <c r="AN24" s="11">
        <v>36980</v>
      </c>
      <c r="AO24" s="9">
        <v>1.77488</v>
      </c>
      <c r="AQ24" s="11">
        <v>36646</v>
      </c>
      <c r="AR24" s="9">
        <v>3.1</v>
      </c>
      <c r="AS24" s="11"/>
      <c r="AT24" s="11">
        <v>36646</v>
      </c>
      <c r="AU24" s="9">
        <v>2.2999999999999998</v>
      </c>
      <c r="AW24" s="11">
        <v>36646</v>
      </c>
      <c r="AX24" s="9">
        <v>2.2999999999999998</v>
      </c>
      <c r="AY24" s="11"/>
      <c r="AZ24" s="11">
        <v>36646</v>
      </c>
      <c r="BA24" s="9">
        <v>1.65645</v>
      </c>
      <c r="BB24" s="9">
        <v>2</v>
      </c>
    </row>
    <row r="25" spans="1:54" x14ac:dyDescent="0.25">
      <c r="A25" s="11">
        <f t="shared" si="0"/>
        <v>36707</v>
      </c>
      <c r="B25" s="11">
        <v>36707</v>
      </c>
      <c r="C25" s="9">
        <v>3.7</v>
      </c>
      <c r="E25" s="11">
        <v>36707</v>
      </c>
      <c r="F25" s="9">
        <v>1.71356</v>
      </c>
      <c r="H25" s="9">
        <v>2</v>
      </c>
      <c r="J25" s="11">
        <v>36707</v>
      </c>
      <c r="K25" s="9">
        <v>2.5</v>
      </c>
      <c r="M25" s="11">
        <v>36707</v>
      </c>
      <c r="N25" s="9" t="s">
        <v>179</v>
      </c>
      <c r="AC25" s="11">
        <f t="shared" si="1"/>
        <v>37071</v>
      </c>
      <c r="AD25" s="11">
        <v>37071</v>
      </c>
      <c r="AE25" s="9">
        <v>3.2</v>
      </c>
      <c r="AH25" s="11">
        <v>37071</v>
      </c>
      <c r="AI25" s="9">
        <v>3.75</v>
      </c>
      <c r="AL25" s="11">
        <v>37071</v>
      </c>
      <c r="AM25" s="9">
        <v>3.2</v>
      </c>
      <c r="AN25" s="11">
        <v>37071</v>
      </c>
      <c r="AO25" s="9">
        <v>2.0015399999999999</v>
      </c>
      <c r="AQ25" s="11">
        <v>36677</v>
      </c>
      <c r="AR25" s="9">
        <v>3.2</v>
      </c>
      <c r="AS25" s="11"/>
      <c r="AT25" s="11">
        <v>36677</v>
      </c>
      <c r="AU25" s="9">
        <v>2.2999999999999998</v>
      </c>
      <c r="AW25" s="11">
        <v>36677</v>
      </c>
      <c r="AX25" s="9">
        <v>2.4</v>
      </c>
      <c r="AY25" s="11"/>
      <c r="AZ25" s="11">
        <v>36677</v>
      </c>
      <c r="BA25" s="9">
        <v>1.6901999999999999</v>
      </c>
      <c r="BB25" s="9">
        <v>2</v>
      </c>
    </row>
    <row r="26" spans="1:54" x14ac:dyDescent="0.25">
      <c r="A26" s="11">
        <f t="shared" si="0"/>
        <v>36738</v>
      </c>
      <c r="B26" s="11">
        <v>36738</v>
      </c>
      <c r="C26" s="9">
        <v>3.7</v>
      </c>
      <c r="E26" s="11">
        <v>36738</v>
      </c>
      <c r="F26" s="9">
        <v>1.75614</v>
      </c>
      <c r="H26" s="9">
        <v>2</v>
      </c>
      <c r="J26" s="11">
        <v>36738</v>
      </c>
      <c r="K26" s="9">
        <v>2.5</v>
      </c>
      <c r="M26" s="11">
        <v>36738</v>
      </c>
      <c r="N26" s="9" t="s">
        <v>179</v>
      </c>
      <c r="AC26" s="11">
        <f t="shared" si="1"/>
        <v>37162</v>
      </c>
      <c r="AD26" s="11">
        <v>37162</v>
      </c>
      <c r="AE26" s="9">
        <v>2.6</v>
      </c>
      <c r="AH26" s="11">
        <v>37162</v>
      </c>
      <c r="AI26" s="9">
        <v>3</v>
      </c>
      <c r="AL26" s="11">
        <v>37162</v>
      </c>
      <c r="AM26" s="9">
        <v>2.6</v>
      </c>
      <c r="AN26" s="11">
        <v>37162</v>
      </c>
      <c r="AO26" s="9">
        <v>1.1741999999999999</v>
      </c>
      <c r="AQ26" s="11">
        <v>36707</v>
      </c>
      <c r="AR26" s="9">
        <v>3.7</v>
      </c>
      <c r="AS26" s="11"/>
      <c r="AT26" s="11">
        <v>36707</v>
      </c>
      <c r="AU26" s="9">
        <v>2.7</v>
      </c>
      <c r="AW26" s="11">
        <v>36707</v>
      </c>
      <c r="AX26" s="9">
        <v>2.5</v>
      </c>
      <c r="AY26" s="11"/>
      <c r="AZ26" s="11">
        <v>36707</v>
      </c>
      <c r="BA26" s="9">
        <v>1.71356</v>
      </c>
      <c r="BB26" s="9">
        <v>2</v>
      </c>
    </row>
    <row r="27" spans="1:54" x14ac:dyDescent="0.25">
      <c r="A27" s="11">
        <f t="shared" si="0"/>
        <v>36769</v>
      </c>
      <c r="B27" s="11">
        <v>36769</v>
      </c>
      <c r="C27" s="9">
        <v>3.4</v>
      </c>
      <c r="E27" s="11">
        <v>36769</v>
      </c>
      <c r="F27" s="9">
        <v>1.8297699999999999</v>
      </c>
      <c r="H27" s="9">
        <v>2</v>
      </c>
      <c r="J27" s="11">
        <v>36769</v>
      </c>
      <c r="K27" s="9">
        <v>2.6</v>
      </c>
      <c r="M27" s="11">
        <v>36769</v>
      </c>
      <c r="N27" s="9" t="s">
        <v>179</v>
      </c>
      <c r="AC27" s="11">
        <f t="shared" si="1"/>
        <v>37256</v>
      </c>
      <c r="AD27" s="11">
        <v>37256</v>
      </c>
      <c r="AE27" s="9">
        <v>1.6</v>
      </c>
      <c r="AH27" s="11">
        <v>37256</v>
      </c>
      <c r="AI27" s="9">
        <v>1.75</v>
      </c>
      <c r="AL27" s="11">
        <v>37256</v>
      </c>
      <c r="AM27" s="9">
        <v>1.6</v>
      </c>
      <c r="AN27" s="11">
        <v>37256</v>
      </c>
      <c r="AO27" s="9">
        <v>1.73882</v>
      </c>
      <c r="AQ27" s="11">
        <v>36738</v>
      </c>
      <c r="AR27" s="9">
        <v>3.7</v>
      </c>
      <c r="AS27" s="11"/>
      <c r="AT27" s="11">
        <v>36738</v>
      </c>
      <c r="AU27" s="9">
        <v>2.6</v>
      </c>
      <c r="AW27" s="11">
        <v>36738</v>
      </c>
      <c r="AX27" s="9">
        <v>2.5</v>
      </c>
      <c r="AY27" s="11"/>
      <c r="AZ27" s="11">
        <v>36738</v>
      </c>
      <c r="BA27" s="9">
        <v>1.75614</v>
      </c>
      <c r="BB27" s="9">
        <v>2</v>
      </c>
    </row>
    <row r="28" spans="1:54" x14ac:dyDescent="0.25">
      <c r="A28" s="11">
        <f t="shared" si="0"/>
        <v>36799</v>
      </c>
      <c r="B28" s="11">
        <v>36799</v>
      </c>
      <c r="C28" s="9">
        <v>3.5</v>
      </c>
      <c r="E28" s="11">
        <v>36799</v>
      </c>
      <c r="F28" s="9">
        <v>1.82273</v>
      </c>
      <c r="H28" s="9">
        <v>2</v>
      </c>
      <c r="J28" s="11">
        <v>36799</v>
      </c>
      <c r="K28" s="9">
        <v>2.6</v>
      </c>
      <c r="M28" s="11">
        <v>36798</v>
      </c>
      <c r="N28" s="9" t="s">
        <v>179</v>
      </c>
      <c r="AC28" s="11">
        <f t="shared" si="1"/>
        <v>37344</v>
      </c>
      <c r="AD28" s="11">
        <v>37344</v>
      </c>
      <c r="AE28" s="9">
        <v>1.5</v>
      </c>
      <c r="AH28" s="11">
        <v>37344</v>
      </c>
      <c r="AI28" s="9">
        <v>1.75</v>
      </c>
      <c r="AL28" s="11">
        <v>37344</v>
      </c>
      <c r="AM28" s="9">
        <v>1.5</v>
      </c>
      <c r="AN28" s="11">
        <v>37344</v>
      </c>
      <c r="AO28" s="9">
        <v>1.5076000000000001</v>
      </c>
      <c r="AQ28" s="11">
        <v>36769</v>
      </c>
      <c r="AR28" s="9">
        <v>3.4</v>
      </c>
      <c r="AS28" s="11"/>
      <c r="AT28" s="11">
        <v>36769</v>
      </c>
      <c r="AU28" s="9">
        <v>2.4</v>
      </c>
      <c r="AW28" s="11">
        <v>36769</v>
      </c>
      <c r="AX28" s="9">
        <v>2.6</v>
      </c>
      <c r="AY28" s="11"/>
      <c r="AZ28" s="11">
        <v>36769</v>
      </c>
      <c r="BA28" s="9">
        <v>1.8297699999999999</v>
      </c>
      <c r="BB28" s="9">
        <v>2</v>
      </c>
    </row>
    <row r="29" spans="1:54" x14ac:dyDescent="0.25">
      <c r="A29" s="11">
        <f t="shared" si="0"/>
        <v>36830</v>
      </c>
      <c r="B29" s="11">
        <v>36830</v>
      </c>
      <c r="C29" s="9">
        <v>3.4</v>
      </c>
      <c r="E29" s="11">
        <v>36830</v>
      </c>
      <c r="F29" s="9">
        <v>1.8055099999999999</v>
      </c>
      <c r="H29" s="9">
        <v>2</v>
      </c>
      <c r="J29" s="11">
        <v>36830</v>
      </c>
      <c r="K29" s="9">
        <v>2.5</v>
      </c>
      <c r="M29" s="11">
        <v>36830</v>
      </c>
      <c r="N29" s="9" t="s">
        <v>179</v>
      </c>
      <c r="AC29" s="11">
        <f t="shared" si="1"/>
        <v>37435</v>
      </c>
      <c r="AD29" s="11">
        <v>37435</v>
      </c>
      <c r="AE29" s="9">
        <v>1.1000000000000001</v>
      </c>
      <c r="AH29" s="11">
        <v>37435</v>
      </c>
      <c r="AI29" s="9">
        <v>1.75</v>
      </c>
      <c r="AL29" s="11">
        <v>37435</v>
      </c>
      <c r="AM29" s="9">
        <v>1.1000000000000001</v>
      </c>
      <c r="AN29" s="11">
        <v>37435</v>
      </c>
      <c r="AO29" s="9">
        <v>1.6551200000000001</v>
      </c>
      <c r="AQ29" s="11">
        <v>36799</v>
      </c>
      <c r="AR29" s="9">
        <v>3.5</v>
      </c>
      <c r="AS29" s="11"/>
      <c r="AT29" s="11">
        <v>36799</v>
      </c>
      <c r="AU29" s="9">
        <v>2.5</v>
      </c>
      <c r="AW29" s="11">
        <v>36799</v>
      </c>
      <c r="AX29" s="9">
        <v>2.6</v>
      </c>
      <c r="AY29" s="11"/>
      <c r="AZ29" s="11">
        <v>36799</v>
      </c>
      <c r="BA29" s="9">
        <v>1.82273</v>
      </c>
      <c r="BB29" s="9">
        <v>2</v>
      </c>
    </row>
    <row r="30" spans="1:54" x14ac:dyDescent="0.25">
      <c r="A30" s="11">
        <f t="shared" si="0"/>
        <v>36860</v>
      </c>
      <c r="B30" s="11">
        <v>36860</v>
      </c>
      <c r="C30" s="9">
        <v>3.4</v>
      </c>
      <c r="E30" s="11">
        <v>36860</v>
      </c>
      <c r="F30" s="9">
        <v>1.88018</v>
      </c>
      <c r="H30" s="9">
        <v>2</v>
      </c>
      <c r="J30" s="11">
        <v>36860</v>
      </c>
      <c r="K30" s="9">
        <v>2.6</v>
      </c>
      <c r="M30" s="11">
        <v>36860</v>
      </c>
      <c r="N30" s="9" t="s">
        <v>179</v>
      </c>
      <c r="AC30" s="11">
        <f t="shared" si="1"/>
        <v>37529</v>
      </c>
      <c r="AD30" s="11">
        <v>37529</v>
      </c>
      <c r="AE30" s="9">
        <v>1.5</v>
      </c>
      <c r="AH30" s="11">
        <v>37529</v>
      </c>
      <c r="AI30" s="9">
        <v>1.75</v>
      </c>
      <c r="AL30" s="11">
        <v>37529</v>
      </c>
      <c r="AM30" s="9">
        <v>1.5</v>
      </c>
      <c r="AN30" s="11">
        <v>37529</v>
      </c>
      <c r="AO30" s="9">
        <v>2.4338299999999999</v>
      </c>
      <c r="AQ30" s="11">
        <v>36830</v>
      </c>
      <c r="AR30" s="9">
        <v>3.4</v>
      </c>
      <c r="AS30" s="11"/>
      <c r="AT30" s="11">
        <v>36830</v>
      </c>
      <c r="AU30" s="9">
        <v>2.5</v>
      </c>
      <c r="AW30" s="11">
        <v>36830</v>
      </c>
      <c r="AX30" s="9">
        <v>2.5</v>
      </c>
      <c r="AY30" s="11"/>
      <c r="AZ30" s="11">
        <v>36830</v>
      </c>
      <c r="BA30" s="9">
        <v>1.8055099999999999</v>
      </c>
      <c r="BB30" s="9">
        <v>2</v>
      </c>
    </row>
    <row r="31" spans="1:54" x14ac:dyDescent="0.25">
      <c r="A31" s="11">
        <f t="shared" si="0"/>
        <v>36891</v>
      </c>
      <c r="B31" s="11">
        <v>36891</v>
      </c>
      <c r="C31" s="9">
        <v>3.4</v>
      </c>
      <c r="E31" s="11">
        <v>36891</v>
      </c>
      <c r="F31" s="9">
        <v>1.8059799999999999</v>
      </c>
      <c r="H31" s="9">
        <v>2</v>
      </c>
      <c r="J31" s="11">
        <v>36891</v>
      </c>
      <c r="K31" s="9">
        <v>2.6</v>
      </c>
      <c r="M31" s="11">
        <v>36889</v>
      </c>
      <c r="N31" s="9" t="s">
        <v>179</v>
      </c>
      <c r="AC31" s="11">
        <f t="shared" si="1"/>
        <v>37621</v>
      </c>
      <c r="AD31" s="11">
        <v>37621</v>
      </c>
      <c r="AE31" s="9">
        <v>2.4</v>
      </c>
      <c r="AH31" s="11">
        <v>37621</v>
      </c>
      <c r="AI31" s="9">
        <v>1.25</v>
      </c>
      <c r="AL31" s="11">
        <v>37621</v>
      </c>
      <c r="AM31" s="9">
        <v>2.4</v>
      </c>
      <c r="AN31" s="11">
        <v>37621</v>
      </c>
      <c r="AO31" s="9">
        <v>1.7482199999999999</v>
      </c>
      <c r="AQ31" s="11">
        <v>36860</v>
      </c>
      <c r="AR31" s="9">
        <v>3.4</v>
      </c>
      <c r="AS31" s="11"/>
      <c r="AT31" s="11">
        <v>36860</v>
      </c>
      <c r="AU31" s="9">
        <v>2.5</v>
      </c>
      <c r="AW31" s="11">
        <v>36860</v>
      </c>
      <c r="AX31" s="9">
        <v>2.6</v>
      </c>
      <c r="AY31" s="11"/>
      <c r="AZ31" s="11">
        <v>36860</v>
      </c>
      <c r="BA31" s="9">
        <v>1.88018</v>
      </c>
      <c r="BB31" s="9">
        <v>2</v>
      </c>
    </row>
    <row r="32" spans="1:54" x14ac:dyDescent="0.25">
      <c r="A32" s="11">
        <f t="shared" si="0"/>
        <v>36922</v>
      </c>
      <c r="B32" s="11">
        <v>36922</v>
      </c>
      <c r="C32" s="9">
        <v>3.7</v>
      </c>
      <c r="E32" s="11">
        <v>36922</v>
      </c>
      <c r="F32" s="9">
        <v>1.8786499999999999</v>
      </c>
      <c r="H32" s="9">
        <v>2</v>
      </c>
      <c r="J32" s="11">
        <v>36922</v>
      </c>
      <c r="K32" s="9">
        <v>2.6</v>
      </c>
      <c r="M32" s="11">
        <v>36922</v>
      </c>
      <c r="N32" s="9" t="s">
        <v>179</v>
      </c>
      <c r="O32" s="9" t="e">
        <f>(N32/N20-1)*100</f>
        <v>#VALUE!</v>
      </c>
      <c r="AC32" s="11">
        <f t="shared" si="1"/>
        <v>37711</v>
      </c>
      <c r="AD32" s="11">
        <v>37711</v>
      </c>
      <c r="AE32" s="9">
        <v>3</v>
      </c>
      <c r="AH32" s="11">
        <v>37711</v>
      </c>
      <c r="AI32" s="9">
        <v>1.25</v>
      </c>
      <c r="AL32" s="11">
        <v>37711</v>
      </c>
      <c r="AM32" s="9">
        <v>3</v>
      </c>
      <c r="AN32" s="11">
        <v>37711</v>
      </c>
      <c r="AO32" s="9">
        <v>1.69509</v>
      </c>
      <c r="AQ32" s="11">
        <v>36891</v>
      </c>
      <c r="AR32" s="9">
        <v>3.4</v>
      </c>
      <c r="AS32" s="11"/>
      <c r="AT32" s="11">
        <v>36891</v>
      </c>
      <c r="AU32" s="9">
        <v>2.4</v>
      </c>
      <c r="AW32" s="11">
        <v>36891</v>
      </c>
      <c r="AX32" s="9">
        <v>2.6</v>
      </c>
      <c r="AY32" s="11"/>
      <c r="AZ32" s="11">
        <v>36891</v>
      </c>
      <c r="BA32" s="9">
        <v>1.8059799999999999</v>
      </c>
      <c r="BB32" s="9">
        <v>2</v>
      </c>
    </row>
    <row r="33" spans="1:54" x14ac:dyDescent="0.25">
      <c r="A33" s="11">
        <f t="shared" si="0"/>
        <v>36950</v>
      </c>
      <c r="B33" s="11">
        <v>36950</v>
      </c>
      <c r="C33" s="9">
        <v>3.5</v>
      </c>
      <c r="E33" s="11">
        <v>36950</v>
      </c>
      <c r="F33" s="9">
        <v>1.88178</v>
      </c>
      <c r="H33" s="9">
        <v>2</v>
      </c>
      <c r="J33" s="11">
        <v>36950</v>
      </c>
      <c r="K33" s="9">
        <v>2.7</v>
      </c>
      <c r="M33" s="11">
        <v>36950</v>
      </c>
      <c r="N33" s="9" t="s">
        <v>179</v>
      </c>
      <c r="O33" s="9" t="e">
        <f t="shared" ref="O33:O96" si="2">(N33/N21-1)*100</f>
        <v>#VALUE!</v>
      </c>
      <c r="AC33" s="11">
        <f t="shared" si="1"/>
        <v>37802</v>
      </c>
      <c r="AD33" s="11">
        <v>37802</v>
      </c>
      <c r="AE33" s="9">
        <v>2.1</v>
      </c>
      <c r="AH33" s="11">
        <v>37802</v>
      </c>
      <c r="AI33" s="9">
        <v>1</v>
      </c>
      <c r="AL33" s="11">
        <v>37802</v>
      </c>
      <c r="AM33" s="9">
        <v>2.1</v>
      </c>
      <c r="AN33" s="11">
        <v>37802</v>
      </c>
      <c r="AO33" s="9">
        <v>1.4126699999999999</v>
      </c>
      <c r="AQ33" s="11">
        <v>36922</v>
      </c>
      <c r="AR33" s="9">
        <v>3.7</v>
      </c>
      <c r="AS33" s="11"/>
      <c r="AT33" s="11">
        <v>36922</v>
      </c>
      <c r="AU33" s="9">
        <v>2.6</v>
      </c>
      <c r="AW33" s="11">
        <v>36922</v>
      </c>
      <c r="AX33" s="9">
        <v>2.6</v>
      </c>
      <c r="AY33" s="11"/>
      <c r="AZ33" s="11">
        <v>36922</v>
      </c>
      <c r="BA33" s="9">
        <v>1.8786499999999999</v>
      </c>
      <c r="BB33" s="9">
        <v>2</v>
      </c>
    </row>
    <row r="34" spans="1:54" x14ac:dyDescent="0.25">
      <c r="A34" s="11">
        <f t="shared" si="0"/>
        <v>36981</v>
      </c>
      <c r="B34" s="11">
        <v>36981</v>
      </c>
      <c r="C34" s="9">
        <v>2.9</v>
      </c>
      <c r="E34" s="11">
        <v>36981</v>
      </c>
      <c r="F34" s="9">
        <v>1.77488</v>
      </c>
      <c r="H34" s="9">
        <v>2</v>
      </c>
      <c r="J34" s="11">
        <v>36981</v>
      </c>
      <c r="K34" s="9">
        <v>2.7</v>
      </c>
      <c r="M34" s="11">
        <v>36980</v>
      </c>
      <c r="N34" s="9" t="s">
        <v>179</v>
      </c>
      <c r="O34" s="9" t="e">
        <f t="shared" si="2"/>
        <v>#VALUE!</v>
      </c>
      <c r="AC34" s="11">
        <f t="shared" si="1"/>
        <v>37894</v>
      </c>
      <c r="AD34" s="11">
        <v>37894</v>
      </c>
      <c r="AE34" s="9">
        <v>2.2999999999999998</v>
      </c>
      <c r="AH34" s="11">
        <v>37894</v>
      </c>
      <c r="AI34" s="9">
        <v>1</v>
      </c>
      <c r="AL34" s="11">
        <v>37894</v>
      </c>
      <c r="AM34" s="9">
        <v>2.2999999999999998</v>
      </c>
      <c r="AN34" s="11">
        <v>37894</v>
      </c>
      <c r="AO34" s="9">
        <v>1.29972</v>
      </c>
      <c r="AQ34" s="11">
        <v>36950</v>
      </c>
      <c r="AR34" s="9">
        <v>3.5</v>
      </c>
      <c r="AS34" s="11"/>
      <c r="AT34" s="11">
        <v>36950</v>
      </c>
      <c r="AU34" s="9">
        <v>2.4</v>
      </c>
      <c r="AW34" s="11">
        <v>36950</v>
      </c>
      <c r="AX34" s="9">
        <v>2.7</v>
      </c>
      <c r="AY34" s="11"/>
      <c r="AZ34" s="11">
        <v>36950</v>
      </c>
      <c r="BA34" s="9">
        <v>1.88178</v>
      </c>
      <c r="BB34" s="9">
        <v>2</v>
      </c>
    </row>
    <row r="35" spans="1:54" x14ac:dyDescent="0.25">
      <c r="A35" s="11">
        <f t="shared" si="0"/>
        <v>37011</v>
      </c>
      <c r="B35" s="11">
        <v>37011</v>
      </c>
      <c r="C35" s="9">
        <v>3.3</v>
      </c>
      <c r="E35" s="11">
        <v>37011</v>
      </c>
      <c r="F35" s="9">
        <v>1.89354</v>
      </c>
      <c r="H35" s="9">
        <v>2</v>
      </c>
      <c r="J35" s="11">
        <v>37011</v>
      </c>
      <c r="K35" s="9">
        <v>2.6</v>
      </c>
      <c r="M35" s="11">
        <v>37011</v>
      </c>
      <c r="N35" s="9" t="s">
        <v>179</v>
      </c>
      <c r="O35" s="9" t="e">
        <f t="shared" si="2"/>
        <v>#VALUE!</v>
      </c>
      <c r="AC35" s="11">
        <f t="shared" si="1"/>
        <v>37986</v>
      </c>
      <c r="AD35" s="11">
        <v>37986</v>
      </c>
      <c r="AE35" s="9">
        <v>1.9</v>
      </c>
      <c r="AH35" s="11">
        <v>37986</v>
      </c>
      <c r="AI35" s="9">
        <v>1</v>
      </c>
      <c r="AL35" s="11">
        <v>37986</v>
      </c>
      <c r="AM35" s="9">
        <v>1.9</v>
      </c>
      <c r="AN35" s="11">
        <v>37986</v>
      </c>
      <c r="AO35" s="9">
        <v>1.40713</v>
      </c>
      <c r="AQ35" s="11">
        <v>36981</v>
      </c>
      <c r="AR35" s="9">
        <v>2.9</v>
      </c>
      <c r="AS35" s="11"/>
      <c r="AT35" s="11">
        <v>36981</v>
      </c>
      <c r="AU35" s="9">
        <v>2</v>
      </c>
      <c r="AW35" s="11">
        <v>36981</v>
      </c>
      <c r="AX35" s="9">
        <v>2.7</v>
      </c>
      <c r="AY35" s="11"/>
      <c r="AZ35" s="11">
        <v>36981</v>
      </c>
      <c r="BA35" s="9">
        <v>1.77488</v>
      </c>
      <c r="BB35" s="9">
        <v>2</v>
      </c>
    </row>
    <row r="36" spans="1:54" x14ac:dyDescent="0.25">
      <c r="A36" s="11">
        <f t="shared" si="0"/>
        <v>37042</v>
      </c>
      <c r="B36" s="11">
        <v>37042</v>
      </c>
      <c r="C36" s="9">
        <v>3.6</v>
      </c>
      <c r="E36" s="11">
        <v>37042</v>
      </c>
      <c r="F36" s="9">
        <v>1.8253699999999999</v>
      </c>
      <c r="H36" s="9">
        <v>2</v>
      </c>
      <c r="J36" s="11">
        <v>37042</v>
      </c>
      <c r="K36" s="9">
        <v>2.5</v>
      </c>
      <c r="M36" s="11">
        <v>37042</v>
      </c>
      <c r="N36" s="9" t="s">
        <v>179</v>
      </c>
      <c r="O36" s="9" t="e">
        <f t="shared" si="2"/>
        <v>#VALUE!</v>
      </c>
      <c r="AC36" s="11">
        <f t="shared" si="1"/>
        <v>38077</v>
      </c>
      <c r="AD36" s="11">
        <v>38077</v>
      </c>
      <c r="AE36" s="9">
        <v>1.7</v>
      </c>
      <c r="AH36" s="11">
        <v>38077</v>
      </c>
      <c r="AI36" s="9">
        <v>1</v>
      </c>
      <c r="AL36" s="11">
        <v>38077</v>
      </c>
      <c r="AM36" s="9">
        <v>1.7</v>
      </c>
      <c r="AN36" s="11">
        <v>38077</v>
      </c>
      <c r="AO36" s="9">
        <v>1.71984</v>
      </c>
      <c r="AQ36" s="11">
        <v>37011</v>
      </c>
      <c r="AR36" s="9">
        <v>3.3</v>
      </c>
      <c r="AS36" s="11"/>
      <c r="AT36" s="11">
        <v>37011</v>
      </c>
      <c r="AU36" s="9">
        <v>2.2999999999999998</v>
      </c>
      <c r="AW36" s="11">
        <v>37011</v>
      </c>
      <c r="AX36" s="9">
        <v>2.6</v>
      </c>
      <c r="AY36" s="11"/>
      <c r="AZ36" s="11">
        <v>37011</v>
      </c>
      <c r="BA36" s="9">
        <v>1.89354</v>
      </c>
      <c r="BB36" s="9">
        <v>2</v>
      </c>
    </row>
    <row r="37" spans="1:54" x14ac:dyDescent="0.25">
      <c r="A37" s="11">
        <f t="shared" si="0"/>
        <v>37072</v>
      </c>
      <c r="B37" s="11">
        <v>37072</v>
      </c>
      <c r="C37" s="9">
        <v>3.2</v>
      </c>
      <c r="E37" s="11">
        <v>37072</v>
      </c>
      <c r="F37" s="9">
        <v>2.0015399999999999</v>
      </c>
      <c r="H37" s="9">
        <v>2</v>
      </c>
      <c r="J37" s="11">
        <v>37072</v>
      </c>
      <c r="K37" s="9">
        <v>2.7</v>
      </c>
      <c r="M37" s="11">
        <v>37071</v>
      </c>
      <c r="N37" s="9" t="s">
        <v>179</v>
      </c>
      <c r="O37" s="9" t="e">
        <f t="shared" si="2"/>
        <v>#VALUE!</v>
      </c>
      <c r="AC37" s="11">
        <f t="shared" si="1"/>
        <v>38168</v>
      </c>
      <c r="AD37" s="11">
        <v>38168</v>
      </c>
      <c r="AE37" s="9">
        <v>3.3</v>
      </c>
      <c r="AH37" s="11">
        <v>38168</v>
      </c>
      <c r="AI37" s="9">
        <v>1.25</v>
      </c>
      <c r="AL37" s="11">
        <v>38168</v>
      </c>
      <c r="AM37" s="9">
        <v>3.3</v>
      </c>
      <c r="AN37" s="11">
        <v>38168</v>
      </c>
      <c r="AO37" s="9">
        <v>2.0181</v>
      </c>
      <c r="AQ37" s="11">
        <v>37042</v>
      </c>
      <c r="AR37" s="9">
        <v>3.6</v>
      </c>
      <c r="AS37" s="11"/>
      <c r="AT37" s="11">
        <v>37042</v>
      </c>
      <c r="AU37" s="9">
        <v>2.5</v>
      </c>
      <c r="AW37" s="11">
        <v>37042</v>
      </c>
      <c r="AX37" s="9">
        <v>2.5</v>
      </c>
      <c r="AY37" s="11"/>
      <c r="AZ37" s="11">
        <v>37042</v>
      </c>
      <c r="BA37" s="9">
        <v>1.8253699999999999</v>
      </c>
      <c r="BB37" s="9">
        <v>2</v>
      </c>
    </row>
    <row r="38" spans="1:54" x14ac:dyDescent="0.25">
      <c r="A38" s="11">
        <f t="shared" si="0"/>
        <v>37103</v>
      </c>
      <c r="B38" s="11">
        <v>37103</v>
      </c>
      <c r="C38" s="9">
        <v>2.7</v>
      </c>
      <c r="E38" s="11">
        <v>37103</v>
      </c>
      <c r="F38" s="9">
        <v>2.0431499999999998</v>
      </c>
      <c r="H38" s="9">
        <v>2</v>
      </c>
      <c r="J38" s="11">
        <v>37103</v>
      </c>
      <c r="K38" s="9">
        <v>2.7</v>
      </c>
      <c r="M38" s="11">
        <v>37103</v>
      </c>
      <c r="N38" s="9" t="s">
        <v>179</v>
      </c>
      <c r="O38" s="9" t="e">
        <f t="shared" si="2"/>
        <v>#VALUE!</v>
      </c>
      <c r="AC38" s="11">
        <f t="shared" si="1"/>
        <v>38260</v>
      </c>
      <c r="AD38" s="11">
        <v>38260</v>
      </c>
      <c r="AE38" s="9">
        <v>2.5</v>
      </c>
      <c r="AH38" s="11">
        <v>38260</v>
      </c>
      <c r="AI38" s="9">
        <v>1.75</v>
      </c>
      <c r="AL38" s="11">
        <v>38260</v>
      </c>
      <c r="AM38" s="9">
        <v>2.5</v>
      </c>
      <c r="AN38" s="11">
        <v>38260</v>
      </c>
      <c r="AO38" s="9">
        <v>2.0186099999999998</v>
      </c>
      <c r="AQ38" s="11">
        <v>37072</v>
      </c>
      <c r="AR38" s="9">
        <v>3.2</v>
      </c>
      <c r="AS38" s="11"/>
      <c r="AT38" s="11">
        <v>37072</v>
      </c>
      <c r="AU38" s="9">
        <v>2.2999999999999998</v>
      </c>
      <c r="AW38" s="11">
        <v>37072</v>
      </c>
      <c r="AX38" s="9">
        <v>2.7</v>
      </c>
      <c r="AY38" s="11"/>
      <c r="AZ38" s="11">
        <v>37072</v>
      </c>
      <c r="BA38" s="9">
        <v>2.0015399999999999</v>
      </c>
      <c r="BB38" s="9">
        <v>2</v>
      </c>
    </row>
    <row r="39" spans="1:54" x14ac:dyDescent="0.25">
      <c r="A39" s="11">
        <f t="shared" si="0"/>
        <v>37134</v>
      </c>
      <c r="B39" s="11">
        <v>37134</v>
      </c>
      <c r="C39" s="9">
        <v>2.7</v>
      </c>
      <c r="E39" s="11">
        <v>37134</v>
      </c>
      <c r="F39" s="9">
        <v>1.9854099999999999</v>
      </c>
      <c r="H39" s="9">
        <v>2</v>
      </c>
      <c r="J39" s="11">
        <v>37134</v>
      </c>
      <c r="K39" s="9">
        <v>2.7</v>
      </c>
      <c r="M39" s="11">
        <v>37134</v>
      </c>
      <c r="N39" s="9" t="s">
        <v>179</v>
      </c>
      <c r="O39" s="9" t="e">
        <f t="shared" si="2"/>
        <v>#VALUE!</v>
      </c>
      <c r="AC39" s="11">
        <f t="shared" si="1"/>
        <v>38352</v>
      </c>
      <c r="AD39" s="11">
        <v>38352</v>
      </c>
      <c r="AE39" s="9">
        <v>3.3</v>
      </c>
      <c r="AH39" s="11">
        <v>38352</v>
      </c>
      <c r="AI39" s="9">
        <v>2.25</v>
      </c>
      <c r="AL39" s="11">
        <v>38352</v>
      </c>
      <c r="AM39" s="9">
        <v>3.3</v>
      </c>
      <c r="AN39" s="11">
        <v>38352</v>
      </c>
      <c r="AO39" s="9">
        <v>2.1171000000000002</v>
      </c>
      <c r="AQ39" s="11">
        <v>37103</v>
      </c>
      <c r="AR39" s="9">
        <v>2.7</v>
      </c>
      <c r="AS39" s="11"/>
      <c r="AT39" s="11">
        <v>37103</v>
      </c>
      <c r="AU39" s="9">
        <v>2</v>
      </c>
      <c r="AW39" s="11">
        <v>37103</v>
      </c>
      <c r="AX39" s="9">
        <v>2.7</v>
      </c>
      <c r="AY39" s="11"/>
      <c r="AZ39" s="11">
        <v>37103</v>
      </c>
      <c r="BA39" s="9">
        <v>2.0431499999999998</v>
      </c>
      <c r="BB39" s="9">
        <v>2</v>
      </c>
    </row>
    <row r="40" spans="1:54" x14ac:dyDescent="0.25">
      <c r="A40" s="11">
        <f t="shared" si="0"/>
        <v>37164</v>
      </c>
      <c r="B40" s="11">
        <v>37164</v>
      </c>
      <c r="C40" s="9">
        <v>2.6</v>
      </c>
      <c r="E40" s="11">
        <v>37164</v>
      </c>
      <c r="F40" s="9">
        <v>1.1741999999999999</v>
      </c>
      <c r="H40" s="9">
        <v>2</v>
      </c>
      <c r="J40" s="11">
        <v>37164</v>
      </c>
      <c r="K40" s="9">
        <v>2.6</v>
      </c>
      <c r="M40" s="11">
        <v>37162</v>
      </c>
      <c r="N40" s="9" t="s">
        <v>179</v>
      </c>
      <c r="O40" s="9" t="e">
        <f t="shared" si="2"/>
        <v>#VALUE!</v>
      </c>
      <c r="AC40" s="11">
        <f t="shared" si="1"/>
        <v>38442</v>
      </c>
      <c r="AD40" s="11">
        <v>38442</v>
      </c>
      <c r="AE40" s="9">
        <v>3.1</v>
      </c>
      <c r="AH40" s="11">
        <v>38442</v>
      </c>
      <c r="AI40" s="9">
        <v>2.75</v>
      </c>
      <c r="AL40" s="11">
        <v>38442</v>
      </c>
      <c r="AM40" s="9">
        <v>3.1</v>
      </c>
      <c r="AN40" s="11">
        <v>38442</v>
      </c>
      <c r="AO40" s="9">
        <v>2.22627</v>
      </c>
      <c r="AQ40" s="11">
        <v>37134</v>
      </c>
      <c r="AR40" s="9">
        <v>2.7</v>
      </c>
      <c r="AS40" s="11"/>
      <c r="AT40" s="11">
        <v>37134</v>
      </c>
      <c r="AU40" s="9">
        <v>2</v>
      </c>
      <c r="AW40" s="11">
        <v>37134</v>
      </c>
      <c r="AX40" s="9">
        <v>2.7</v>
      </c>
      <c r="AY40" s="11"/>
      <c r="AZ40" s="11">
        <v>37134</v>
      </c>
      <c r="BA40" s="9">
        <v>1.9854099999999999</v>
      </c>
      <c r="BB40" s="9">
        <v>2</v>
      </c>
    </row>
    <row r="41" spans="1:54" x14ac:dyDescent="0.25">
      <c r="A41" s="11">
        <f t="shared" si="0"/>
        <v>37195</v>
      </c>
      <c r="B41" s="11">
        <v>37195</v>
      </c>
      <c r="C41" s="9">
        <v>2.1</v>
      </c>
      <c r="E41" s="11">
        <v>37195</v>
      </c>
      <c r="F41" s="9">
        <v>1.7547199999999998</v>
      </c>
      <c r="H41" s="9">
        <v>2</v>
      </c>
      <c r="J41" s="11">
        <v>37195</v>
      </c>
      <c r="K41" s="9">
        <v>2.6</v>
      </c>
      <c r="M41" s="11">
        <v>37195</v>
      </c>
      <c r="N41" s="9" t="s">
        <v>179</v>
      </c>
      <c r="O41" s="9" t="e">
        <f t="shared" si="2"/>
        <v>#VALUE!</v>
      </c>
      <c r="AC41" s="11">
        <f t="shared" si="1"/>
        <v>38533</v>
      </c>
      <c r="AD41" s="11">
        <v>38533</v>
      </c>
      <c r="AE41" s="9">
        <v>2.5</v>
      </c>
      <c r="AH41" s="11">
        <v>38533</v>
      </c>
      <c r="AI41" s="9">
        <v>3.25</v>
      </c>
      <c r="AL41" s="11">
        <v>38533</v>
      </c>
      <c r="AM41" s="9">
        <v>2.5</v>
      </c>
      <c r="AN41" s="11">
        <v>38533</v>
      </c>
      <c r="AO41" s="9">
        <v>2.0531199999999998</v>
      </c>
      <c r="AQ41" s="11">
        <v>37164</v>
      </c>
      <c r="AR41" s="9">
        <v>2.6</v>
      </c>
      <c r="AS41" s="11"/>
      <c r="AT41" s="11">
        <v>37164</v>
      </c>
      <c r="AU41" s="9">
        <v>1.3</v>
      </c>
      <c r="AW41" s="11">
        <v>37164</v>
      </c>
      <c r="AX41" s="9">
        <v>2.6</v>
      </c>
      <c r="AY41" s="11"/>
      <c r="AZ41" s="11">
        <v>37164</v>
      </c>
      <c r="BA41" s="9">
        <v>1.1741999999999999</v>
      </c>
      <c r="BB41" s="9">
        <v>2</v>
      </c>
    </row>
    <row r="42" spans="1:54" x14ac:dyDescent="0.25">
      <c r="A42" s="11">
        <f t="shared" si="0"/>
        <v>37225</v>
      </c>
      <c r="B42" s="11">
        <v>37225</v>
      </c>
      <c r="C42" s="9">
        <v>1.9</v>
      </c>
      <c r="E42" s="11">
        <v>37225</v>
      </c>
      <c r="F42" s="9">
        <v>1.7868900000000001</v>
      </c>
      <c r="H42" s="9">
        <v>2</v>
      </c>
      <c r="J42" s="11">
        <v>37225</v>
      </c>
      <c r="K42" s="9">
        <v>2.8</v>
      </c>
      <c r="M42" s="11">
        <v>37225</v>
      </c>
      <c r="N42" s="9" t="s">
        <v>179</v>
      </c>
      <c r="O42" s="9" t="e">
        <f t="shared" si="2"/>
        <v>#VALUE!</v>
      </c>
      <c r="AC42" s="11">
        <f t="shared" si="1"/>
        <v>38625</v>
      </c>
      <c r="AD42" s="11">
        <v>38625</v>
      </c>
      <c r="AE42" s="9">
        <v>4.7</v>
      </c>
      <c r="AH42" s="11">
        <v>38625</v>
      </c>
      <c r="AI42" s="9">
        <v>3.75</v>
      </c>
      <c r="AL42" s="11">
        <v>38625</v>
      </c>
      <c r="AM42" s="9">
        <v>4.7</v>
      </c>
      <c r="AN42" s="11">
        <v>38625</v>
      </c>
      <c r="AO42" s="9">
        <v>2.11145</v>
      </c>
      <c r="AQ42" s="11">
        <v>37195</v>
      </c>
      <c r="AR42" s="9">
        <v>2.1</v>
      </c>
      <c r="AS42" s="11"/>
      <c r="AT42" s="11">
        <v>37195</v>
      </c>
      <c r="AU42" s="9">
        <v>1.5</v>
      </c>
      <c r="AW42" s="11">
        <v>37195</v>
      </c>
      <c r="AX42" s="9">
        <v>2.6</v>
      </c>
      <c r="AY42" s="11"/>
      <c r="AZ42" s="11">
        <v>37195</v>
      </c>
      <c r="BA42" s="9">
        <v>1.7547199999999998</v>
      </c>
      <c r="BB42" s="9">
        <v>2</v>
      </c>
    </row>
    <row r="43" spans="1:54" x14ac:dyDescent="0.25">
      <c r="A43" s="11">
        <f t="shared" si="0"/>
        <v>37256</v>
      </c>
      <c r="B43" s="11">
        <v>37256</v>
      </c>
      <c r="C43" s="9">
        <v>1.6</v>
      </c>
      <c r="E43" s="11">
        <v>37256</v>
      </c>
      <c r="F43" s="9">
        <v>1.73882</v>
      </c>
      <c r="H43" s="9">
        <v>2</v>
      </c>
      <c r="J43" s="11">
        <v>37256</v>
      </c>
      <c r="K43" s="9">
        <v>2.7</v>
      </c>
      <c r="M43" s="11">
        <v>37256</v>
      </c>
      <c r="N43" s="9" t="s">
        <v>179</v>
      </c>
      <c r="O43" s="9" t="e">
        <f t="shared" si="2"/>
        <v>#VALUE!</v>
      </c>
      <c r="AC43" s="11">
        <f t="shared" si="1"/>
        <v>38716</v>
      </c>
      <c r="AD43" s="11">
        <v>38716</v>
      </c>
      <c r="AE43" s="9">
        <v>3.4</v>
      </c>
      <c r="AH43" s="11">
        <v>38716</v>
      </c>
      <c r="AI43" s="9">
        <v>4.25</v>
      </c>
      <c r="AL43" s="11">
        <v>38716</v>
      </c>
      <c r="AM43" s="9">
        <v>3.4</v>
      </c>
      <c r="AN43" s="11">
        <v>38716</v>
      </c>
      <c r="AO43" s="9">
        <v>2.2763800000000001</v>
      </c>
      <c r="AQ43" s="11">
        <v>37225</v>
      </c>
      <c r="AR43" s="9">
        <v>1.9</v>
      </c>
      <c r="AS43" s="11"/>
      <c r="AT43" s="11">
        <v>37225</v>
      </c>
      <c r="AU43" s="9">
        <v>1.3</v>
      </c>
      <c r="AW43" s="11">
        <v>37225</v>
      </c>
      <c r="AX43" s="9">
        <v>2.8</v>
      </c>
      <c r="AY43" s="11"/>
      <c r="AZ43" s="11">
        <v>37225</v>
      </c>
      <c r="BA43" s="9">
        <v>1.7868900000000001</v>
      </c>
      <c r="BB43" s="9">
        <v>2</v>
      </c>
    </row>
    <row r="44" spans="1:54" x14ac:dyDescent="0.25">
      <c r="A44" s="11">
        <f t="shared" si="0"/>
        <v>37287</v>
      </c>
      <c r="B44" s="11">
        <v>37287</v>
      </c>
      <c r="C44" s="9">
        <v>1.1000000000000001</v>
      </c>
      <c r="E44" s="11">
        <v>37287</v>
      </c>
      <c r="F44" s="9">
        <v>1.44136</v>
      </c>
      <c r="H44" s="9">
        <v>2</v>
      </c>
      <c r="J44" s="11">
        <v>37287</v>
      </c>
      <c r="K44" s="9">
        <v>2.6</v>
      </c>
      <c r="M44" s="11">
        <v>37287</v>
      </c>
      <c r="N44" s="9" t="s">
        <v>179</v>
      </c>
      <c r="O44" s="9" t="e">
        <f t="shared" si="2"/>
        <v>#VALUE!</v>
      </c>
      <c r="AC44" s="11">
        <f t="shared" si="1"/>
        <v>38807</v>
      </c>
      <c r="AD44" s="11">
        <v>38807</v>
      </c>
      <c r="AE44" s="9">
        <v>3.4</v>
      </c>
      <c r="AH44" s="11">
        <v>38807</v>
      </c>
      <c r="AI44" s="9">
        <v>4.75</v>
      </c>
      <c r="AL44" s="11">
        <v>38807</v>
      </c>
      <c r="AM44" s="9">
        <v>3.4</v>
      </c>
      <c r="AN44" s="11">
        <v>38807</v>
      </c>
      <c r="AO44" s="9">
        <v>2.1137899999999998</v>
      </c>
      <c r="AQ44" s="11">
        <v>37256</v>
      </c>
      <c r="AR44" s="9">
        <v>1.6</v>
      </c>
      <c r="AS44" s="11"/>
      <c r="AT44" s="11">
        <v>37256</v>
      </c>
      <c r="AU44" s="9">
        <v>1.1000000000000001</v>
      </c>
      <c r="AW44" s="11">
        <v>37256</v>
      </c>
      <c r="AX44" s="9">
        <v>2.7</v>
      </c>
      <c r="AY44" s="11"/>
      <c r="AZ44" s="11">
        <v>37256</v>
      </c>
      <c r="BA44" s="9">
        <v>1.73882</v>
      </c>
      <c r="BB44" s="9">
        <v>2</v>
      </c>
    </row>
    <row r="45" spans="1:54" x14ac:dyDescent="0.25">
      <c r="A45" s="11">
        <f t="shared" si="0"/>
        <v>37315</v>
      </c>
      <c r="B45" s="11">
        <v>37315</v>
      </c>
      <c r="C45" s="9">
        <v>1.1000000000000001</v>
      </c>
      <c r="E45" s="11">
        <v>37315</v>
      </c>
      <c r="F45" s="9">
        <v>1.47878</v>
      </c>
      <c r="H45" s="9">
        <v>2</v>
      </c>
      <c r="J45" s="11">
        <v>37315</v>
      </c>
      <c r="K45" s="9">
        <v>2.6</v>
      </c>
      <c r="M45" s="11">
        <v>37315</v>
      </c>
      <c r="N45" s="9" t="s">
        <v>179</v>
      </c>
      <c r="O45" s="9" t="e">
        <f t="shared" si="2"/>
        <v>#VALUE!</v>
      </c>
      <c r="AC45" s="11">
        <f t="shared" si="1"/>
        <v>38898</v>
      </c>
      <c r="AD45" s="11">
        <v>38898</v>
      </c>
      <c r="AE45" s="9">
        <v>4.3</v>
      </c>
      <c r="AH45" s="11">
        <v>38898</v>
      </c>
      <c r="AI45" s="9">
        <v>5.25</v>
      </c>
      <c r="AL45" s="11">
        <v>38898</v>
      </c>
      <c r="AM45" s="9">
        <v>4.3</v>
      </c>
      <c r="AN45" s="11">
        <v>38898</v>
      </c>
      <c r="AO45" s="9">
        <v>2.37574</v>
      </c>
      <c r="AQ45" s="11">
        <v>37287</v>
      </c>
      <c r="AR45" s="9">
        <v>1.1000000000000001</v>
      </c>
      <c r="AS45" s="11"/>
      <c r="AT45" s="11">
        <v>37287</v>
      </c>
      <c r="AU45" s="9">
        <v>0.7</v>
      </c>
      <c r="AW45" s="11">
        <v>37287</v>
      </c>
      <c r="AX45" s="9">
        <v>2.6</v>
      </c>
      <c r="AY45" s="11"/>
      <c r="AZ45" s="11">
        <v>37287</v>
      </c>
      <c r="BA45" s="9">
        <v>1.44136</v>
      </c>
      <c r="BB45" s="9">
        <v>2</v>
      </c>
    </row>
    <row r="46" spans="1:54" x14ac:dyDescent="0.25">
      <c r="A46" s="11">
        <f t="shared" si="0"/>
        <v>37346</v>
      </c>
      <c r="B46" s="11">
        <v>37346</v>
      </c>
      <c r="C46" s="9">
        <v>1.5</v>
      </c>
      <c r="E46" s="11">
        <v>37346</v>
      </c>
      <c r="F46" s="9">
        <v>1.5076000000000001</v>
      </c>
      <c r="H46" s="9">
        <v>2</v>
      </c>
      <c r="J46" s="11">
        <v>37346</v>
      </c>
      <c r="K46" s="9">
        <v>2.4</v>
      </c>
      <c r="M46" s="11">
        <v>37344</v>
      </c>
      <c r="N46" s="9" t="s">
        <v>179</v>
      </c>
      <c r="O46" s="9" t="e">
        <f t="shared" si="2"/>
        <v>#VALUE!</v>
      </c>
      <c r="AC46" s="11">
        <f t="shared" si="1"/>
        <v>38989</v>
      </c>
      <c r="AD46" s="11">
        <v>38989</v>
      </c>
      <c r="AE46" s="9">
        <v>2.1</v>
      </c>
      <c r="AH46" s="11">
        <v>38989</v>
      </c>
      <c r="AI46" s="9">
        <v>5.25</v>
      </c>
      <c r="AL46" s="11">
        <v>38989</v>
      </c>
      <c r="AM46" s="9">
        <v>2.1</v>
      </c>
      <c r="AN46" s="11">
        <v>38989</v>
      </c>
      <c r="AO46" s="9">
        <v>2.3923700000000001</v>
      </c>
      <c r="AQ46" s="11">
        <v>37315</v>
      </c>
      <c r="AR46" s="9">
        <v>1.1000000000000001</v>
      </c>
      <c r="AS46" s="11"/>
      <c r="AT46" s="11">
        <v>37315</v>
      </c>
      <c r="AU46" s="9">
        <v>0.7</v>
      </c>
      <c r="AW46" s="11">
        <v>37315</v>
      </c>
      <c r="AX46" s="9">
        <v>2.6</v>
      </c>
      <c r="AY46" s="11"/>
      <c r="AZ46" s="11">
        <v>37315</v>
      </c>
      <c r="BA46" s="9">
        <v>1.47878</v>
      </c>
      <c r="BB46" s="9">
        <v>2</v>
      </c>
    </row>
    <row r="47" spans="1:54" x14ac:dyDescent="0.25">
      <c r="A47" s="11">
        <f t="shared" si="0"/>
        <v>37376</v>
      </c>
      <c r="B47" s="11">
        <v>37376</v>
      </c>
      <c r="C47" s="9">
        <v>1.6</v>
      </c>
      <c r="E47" s="11">
        <v>37376</v>
      </c>
      <c r="F47" s="9">
        <v>1.6363799999999999</v>
      </c>
      <c r="H47" s="9">
        <v>2</v>
      </c>
      <c r="J47" s="11">
        <v>37376</v>
      </c>
      <c r="K47" s="9">
        <v>2.5</v>
      </c>
      <c r="M47" s="11">
        <v>37376</v>
      </c>
      <c r="N47" s="9" t="s">
        <v>179</v>
      </c>
      <c r="O47" s="9" t="e">
        <f t="shared" si="2"/>
        <v>#VALUE!</v>
      </c>
      <c r="AC47" s="11">
        <f t="shared" si="1"/>
        <v>39080</v>
      </c>
      <c r="AD47" s="11">
        <v>39080</v>
      </c>
      <c r="AE47" s="9">
        <v>2.5</v>
      </c>
      <c r="AH47" s="11">
        <v>39080</v>
      </c>
      <c r="AI47" s="9">
        <v>5.25</v>
      </c>
      <c r="AL47" s="11">
        <v>39080</v>
      </c>
      <c r="AM47" s="9">
        <v>2.5</v>
      </c>
      <c r="AN47" s="11">
        <v>39080</v>
      </c>
      <c r="AO47" s="9">
        <v>2.1349299999999998</v>
      </c>
      <c r="AQ47" s="11">
        <v>37346</v>
      </c>
      <c r="AR47" s="9">
        <v>1.5</v>
      </c>
      <c r="AS47" s="11"/>
      <c r="AT47" s="11">
        <v>37346</v>
      </c>
      <c r="AU47" s="9">
        <v>1</v>
      </c>
      <c r="AW47" s="11">
        <v>37346</v>
      </c>
      <c r="AX47" s="9">
        <v>2.4</v>
      </c>
      <c r="AY47" s="11"/>
      <c r="AZ47" s="11">
        <v>37346</v>
      </c>
      <c r="BA47" s="9">
        <v>1.5076000000000001</v>
      </c>
      <c r="BB47" s="9">
        <v>2</v>
      </c>
    </row>
    <row r="48" spans="1:54" x14ac:dyDescent="0.25">
      <c r="A48" s="11">
        <f t="shared" si="0"/>
        <v>37407</v>
      </c>
      <c r="B48" s="11">
        <v>37407</v>
      </c>
      <c r="C48" s="9">
        <v>1.2</v>
      </c>
      <c r="E48" s="11">
        <v>37407</v>
      </c>
      <c r="F48" s="9">
        <v>1.73224</v>
      </c>
      <c r="H48" s="9">
        <v>2</v>
      </c>
      <c r="J48" s="11">
        <v>37407</v>
      </c>
      <c r="K48" s="9">
        <v>2.5</v>
      </c>
      <c r="M48" s="11">
        <v>37407</v>
      </c>
      <c r="N48" s="9" t="s">
        <v>179</v>
      </c>
      <c r="O48" s="9" t="e">
        <f t="shared" si="2"/>
        <v>#VALUE!</v>
      </c>
      <c r="AC48" s="11">
        <f t="shared" si="1"/>
        <v>39171</v>
      </c>
      <c r="AD48" s="11">
        <v>39171</v>
      </c>
      <c r="AE48" s="9">
        <v>2.8</v>
      </c>
      <c r="AH48" s="11">
        <v>39171</v>
      </c>
      <c r="AI48" s="9">
        <v>5.25</v>
      </c>
      <c r="AL48" s="11">
        <v>39171</v>
      </c>
      <c r="AM48" s="9">
        <v>2.8</v>
      </c>
      <c r="AN48" s="11">
        <v>39171</v>
      </c>
      <c r="AO48" s="9">
        <v>2.2856399999999999</v>
      </c>
      <c r="AQ48" s="11">
        <v>37376</v>
      </c>
      <c r="AR48" s="9">
        <v>1.6</v>
      </c>
      <c r="AS48" s="11"/>
      <c r="AT48" s="11">
        <v>37376</v>
      </c>
      <c r="AU48" s="9">
        <v>1.2</v>
      </c>
      <c r="AW48" s="11">
        <v>37376</v>
      </c>
      <c r="AX48" s="9">
        <v>2.5</v>
      </c>
      <c r="AY48" s="11"/>
      <c r="AZ48" s="11">
        <v>37376</v>
      </c>
      <c r="BA48" s="9">
        <v>1.6363799999999999</v>
      </c>
      <c r="BB48" s="9">
        <v>2</v>
      </c>
    </row>
    <row r="49" spans="1:54" x14ac:dyDescent="0.25">
      <c r="A49" s="11">
        <f t="shared" si="0"/>
        <v>37437</v>
      </c>
      <c r="B49" s="11">
        <v>37437</v>
      </c>
      <c r="C49" s="9">
        <v>1.1000000000000001</v>
      </c>
      <c r="E49" s="11">
        <v>37437</v>
      </c>
      <c r="F49" s="9">
        <v>1.6551200000000001</v>
      </c>
      <c r="H49" s="9">
        <v>2</v>
      </c>
      <c r="J49" s="11">
        <v>37437</v>
      </c>
      <c r="K49" s="9">
        <v>2.2999999999999998</v>
      </c>
      <c r="M49" s="11">
        <v>37435</v>
      </c>
      <c r="N49" s="9" t="s">
        <v>179</v>
      </c>
      <c r="O49" s="9" t="e">
        <f t="shared" si="2"/>
        <v>#VALUE!</v>
      </c>
      <c r="AC49" s="11">
        <f t="shared" si="1"/>
        <v>39262</v>
      </c>
      <c r="AD49" s="11">
        <v>39262</v>
      </c>
      <c r="AE49" s="9">
        <v>2.7</v>
      </c>
      <c r="AH49" s="11">
        <v>39262</v>
      </c>
      <c r="AI49" s="9">
        <v>5.25</v>
      </c>
      <c r="AL49" s="11">
        <v>39262</v>
      </c>
      <c r="AM49" s="9">
        <v>2.7</v>
      </c>
      <c r="AN49" s="11">
        <v>39262</v>
      </c>
      <c r="AO49" s="9">
        <v>1.9493</v>
      </c>
      <c r="AQ49" s="11">
        <v>37407</v>
      </c>
      <c r="AR49" s="9">
        <v>1.2</v>
      </c>
      <c r="AS49" s="11"/>
      <c r="AT49" s="11">
        <v>37407</v>
      </c>
      <c r="AU49" s="9">
        <v>1.1000000000000001</v>
      </c>
      <c r="AW49" s="11">
        <v>37407</v>
      </c>
      <c r="AX49" s="9">
        <v>2.5</v>
      </c>
      <c r="AY49" s="11"/>
      <c r="AZ49" s="11">
        <v>37407</v>
      </c>
      <c r="BA49" s="9">
        <v>1.73224</v>
      </c>
      <c r="BB49" s="9">
        <v>2</v>
      </c>
    </row>
    <row r="50" spans="1:54" x14ac:dyDescent="0.25">
      <c r="A50" s="11">
        <f t="shared" si="0"/>
        <v>37468</v>
      </c>
      <c r="B50" s="11">
        <v>37468</v>
      </c>
      <c r="C50" s="9">
        <v>1.5</v>
      </c>
      <c r="E50" s="11">
        <v>37468</v>
      </c>
      <c r="F50" s="9">
        <v>1.5803</v>
      </c>
      <c r="H50" s="9">
        <v>2</v>
      </c>
      <c r="J50" s="11">
        <v>37468</v>
      </c>
      <c r="K50" s="9">
        <v>2.2000000000000002</v>
      </c>
      <c r="M50" s="11">
        <v>37468</v>
      </c>
      <c r="N50" s="9" t="s">
        <v>179</v>
      </c>
      <c r="O50" s="9" t="e">
        <f t="shared" si="2"/>
        <v>#VALUE!</v>
      </c>
      <c r="AC50" s="11">
        <f t="shared" si="1"/>
        <v>39353</v>
      </c>
      <c r="AD50" s="11">
        <v>39353</v>
      </c>
      <c r="AE50" s="9">
        <v>2.8</v>
      </c>
      <c r="AH50" s="11">
        <v>39353</v>
      </c>
      <c r="AI50" s="9">
        <v>4.75</v>
      </c>
      <c r="AL50" s="11">
        <v>39353</v>
      </c>
      <c r="AM50" s="9">
        <v>2.8</v>
      </c>
      <c r="AN50" s="11">
        <v>39353</v>
      </c>
      <c r="AO50" s="9">
        <v>2.0457200000000002</v>
      </c>
      <c r="AQ50" s="11">
        <v>37437</v>
      </c>
      <c r="AR50" s="9">
        <v>1.1000000000000001</v>
      </c>
      <c r="AS50" s="11"/>
      <c r="AT50" s="11">
        <v>37437</v>
      </c>
      <c r="AU50" s="9">
        <v>1</v>
      </c>
      <c r="AW50" s="11">
        <v>37437</v>
      </c>
      <c r="AX50" s="9">
        <v>2.2999999999999998</v>
      </c>
      <c r="AY50" s="11"/>
      <c r="AZ50" s="11">
        <v>37437</v>
      </c>
      <c r="BA50" s="9">
        <v>1.6551200000000001</v>
      </c>
      <c r="BB50" s="9">
        <v>2</v>
      </c>
    </row>
    <row r="51" spans="1:54" x14ac:dyDescent="0.25">
      <c r="A51" s="11">
        <f t="shared" si="0"/>
        <v>37499</v>
      </c>
      <c r="B51" s="11">
        <v>37499</v>
      </c>
      <c r="C51" s="9">
        <v>1.8</v>
      </c>
      <c r="E51" s="11">
        <v>37499</v>
      </c>
      <c r="F51" s="9">
        <v>1.7156899999999999</v>
      </c>
      <c r="H51" s="9">
        <v>2</v>
      </c>
      <c r="J51" s="11">
        <v>37499</v>
      </c>
      <c r="K51" s="9">
        <v>2.4</v>
      </c>
      <c r="M51" s="11">
        <v>37498</v>
      </c>
      <c r="N51" s="9" t="s">
        <v>179</v>
      </c>
      <c r="O51" s="9" t="e">
        <f t="shared" si="2"/>
        <v>#VALUE!</v>
      </c>
      <c r="AC51" s="11">
        <f t="shared" si="1"/>
        <v>39447</v>
      </c>
      <c r="AD51" s="11">
        <v>39447</v>
      </c>
      <c r="AE51" s="9">
        <v>4.0999999999999996</v>
      </c>
      <c r="AH51" s="11">
        <v>39447</v>
      </c>
      <c r="AI51" s="9">
        <v>4.25</v>
      </c>
      <c r="AL51" s="11">
        <v>39447</v>
      </c>
      <c r="AM51" s="9">
        <v>4.0999999999999996</v>
      </c>
      <c r="AN51" s="11">
        <v>39447</v>
      </c>
      <c r="AO51" s="9">
        <v>2.3266299999999998</v>
      </c>
      <c r="AQ51" s="11">
        <v>37468</v>
      </c>
      <c r="AR51" s="9">
        <v>1.5</v>
      </c>
      <c r="AS51" s="11"/>
      <c r="AT51" s="11">
        <v>37468</v>
      </c>
      <c r="AU51" s="9">
        <v>1.2</v>
      </c>
      <c r="AW51" s="11">
        <v>37468</v>
      </c>
      <c r="AX51" s="9">
        <v>2.2000000000000002</v>
      </c>
      <c r="AY51" s="11"/>
      <c r="AZ51" s="11">
        <v>37468</v>
      </c>
      <c r="BA51" s="9">
        <v>1.5803</v>
      </c>
      <c r="BB51" s="9">
        <v>2</v>
      </c>
    </row>
    <row r="52" spans="1:54" x14ac:dyDescent="0.25">
      <c r="A52" s="11">
        <f t="shared" si="0"/>
        <v>37529</v>
      </c>
      <c r="B52" s="11">
        <v>37529</v>
      </c>
      <c r="C52" s="9">
        <v>1.5</v>
      </c>
      <c r="E52" s="11">
        <v>37529</v>
      </c>
      <c r="F52" s="9">
        <v>2.4338299999999999</v>
      </c>
      <c r="H52" s="9">
        <v>2</v>
      </c>
      <c r="J52" s="11">
        <v>37529</v>
      </c>
      <c r="K52" s="9">
        <v>2.2000000000000002</v>
      </c>
      <c r="M52" s="11">
        <v>37529</v>
      </c>
      <c r="N52" s="9" t="s">
        <v>179</v>
      </c>
      <c r="O52" s="9" t="e">
        <f t="shared" si="2"/>
        <v>#VALUE!</v>
      </c>
      <c r="AC52" s="11">
        <f t="shared" si="1"/>
        <v>39538</v>
      </c>
      <c r="AD52" s="11">
        <v>39538</v>
      </c>
      <c r="AE52" s="9">
        <v>4</v>
      </c>
      <c r="AH52" s="11">
        <v>39538</v>
      </c>
      <c r="AI52" s="9">
        <v>2.25</v>
      </c>
      <c r="AL52" s="11">
        <v>39538</v>
      </c>
      <c r="AM52" s="9">
        <v>4</v>
      </c>
      <c r="AN52" s="11">
        <v>39538</v>
      </c>
      <c r="AO52" s="9">
        <v>2.1691500000000001</v>
      </c>
      <c r="AQ52" s="11">
        <v>37499</v>
      </c>
      <c r="AR52" s="9">
        <v>1.8</v>
      </c>
      <c r="AS52" s="11"/>
      <c r="AT52" s="11">
        <v>37499</v>
      </c>
      <c r="AU52" s="9">
        <v>1.4</v>
      </c>
      <c r="AW52" s="11">
        <v>37499</v>
      </c>
      <c r="AX52" s="9">
        <v>2.4</v>
      </c>
      <c r="AY52" s="11"/>
      <c r="AZ52" s="11">
        <v>37499</v>
      </c>
      <c r="BA52" s="9">
        <v>1.7156899999999999</v>
      </c>
      <c r="BB52" s="9">
        <v>2</v>
      </c>
    </row>
    <row r="53" spans="1:54" x14ac:dyDescent="0.25">
      <c r="A53" s="11">
        <f t="shared" si="0"/>
        <v>37560</v>
      </c>
      <c r="B53" s="11">
        <v>37560</v>
      </c>
      <c r="C53" s="9">
        <v>2</v>
      </c>
      <c r="E53" s="11">
        <v>37560</v>
      </c>
      <c r="F53" s="9">
        <v>1.7982800000000001</v>
      </c>
      <c r="H53" s="9">
        <v>2</v>
      </c>
      <c r="J53" s="11">
        <v>37560</v>
      </c>
      <c r="K53" s="9">
        <v>2.2000000000000002</v>
      </c>
      <c r="M53" s="11">
        <v>37560</v>
      </c>
      <c r="N53" s="9" t="s">
        <v>179</v>
      </c>
      <c r="O53" s="9" t="e">
        <f t="shared" si="2"/>
        <v>#VALUE!</v>
      </c>
      <c r="AC53" s="11">
        <f t="shared" si="1"/>
        <v>39629</v>
      </c>
      <c r="AD53" s="11">
        <v>39629</v>
      </c>
      <c r="AE53" s="9">
        <v>5</v>
      </c>
      <c r="AH53" s="11">
        <v>39629</v>
      </c>
      <c r="AI53" s="9">
        <v>2</v>
      </c>
      <c r="AL53" s="11">
        <v>39629</v>
      </c>
      <c r="AM53" s="9">
        <v>5</v>
      </c>
      <c r="AN53" s="11">
        <v>39629</v>
      </c>
      <c r="AO53" s="9">
        <v>2.3207200000000001</v>
      </c>
      <c r="AQ53" s="11">
        <v>37529</v>
      </c>
      <c r="AR53" s="9">
        <v>1.5</v>
      </c>
      <c r="AS53" s="11"/>
      <c r="AT53" s="11">
        <v>37529</v>
      </c>
      <c r="AU53" s="9">
        <v>1.9</v>
      </c>
      <c r="AW53" s="11">
        <v>37529</v>
      </c>
      <c r="AX53" s="9">
        <v>2.2000000000000002</v>
      </c>
      <c r="AY53" s="11"/>
      <c r="AZ53" s="11">
        <v>37529</v>
      </c>
      <c r="BA53" s="9">
        <v>2.4338299999999999</v>
      </c>
      <c r="BB53" s="9">
        <v>2</v>
      </c>
    </row>
    <row r="54" spans="1:54" x14ac:dyDescent="0.25">
      <c r="A54" s="11">
        <f t="shared" si="0"/>
        <v>37590</v>
      </c>
      <c r="B54" s="11">
        <v>37590</v>
      </c>
      <c r="C54" s="9">
        <v>2.2000000000000002</v>
      </c>
      <c r="E54" s="11">
        <v>37590</v>
      </c>
      <c r="F54" s="9">
        <v>1.6922000000000001</v>
      </c>
      <c r="H54" s="9">
        <v>2</v>
      </c>
      <c r="J54" s="11">
        <v>37590</v>
      </c>
      <c r="K54" s="9">
        <v>2</v>
      </c>
      <c r="M54" s="11">
        <v>37589</v>
      </c>
      <c r="N54" s="9" t="s">
        <v>179</v>
      </c>
      <c r="O54" s="9" t="e">
        <f t="shared" si="2"/>
        <v>#VALUE!</v>
      </c>
      <c r="AC54" s="11">
        <f t="shared" si="1"/>
        <v>39721</v>
      </c>
      <c r="AD54" s="11">
        <v>39721</v>
      </c>
      <c r="AE54" s="9">
        <v>4.9000000000000004</v>
      </c>
      <c r="AH54" s="11">
        <v>39721</v>
      </c>
      <c r="AI54" s="9">
        <v>2</v>
      </c>
      <c r="AL54" s="11">
        <v>39721</v>
      </c>
      <c r="AM54" s="9">
        <v>4.9000000000000004</v>
      </c>
      <c r="AN54" s="11">
        <v>39721</v>
      </c>
      <c r="AO54" s="9">
        <v>2.1075699999999999</v>
      </c>
      <c r="AQ54" s="11">
        <v>37560</v>
      </c>
      <c r="AR54" s="9">
        <v>2</v>
      </c>
      <c r="AS54" s="11"/>
      <c r="AT54" s="11">
        <v>37560</v>
      </c>
      <c r="AU54" s="9">
        <v>1.8</v>
      </c>
      <c r="AW54" s="11">
        <v>37560</v>
      </c>
      <c r="AX54" s="9">
        <v>2.2000000000000002</v>
      </c>
      <c r="AY54" s="11"/>
      <c r="AZ54" s="11">
        <v>37560</v>
      </c>
      <c r="BA54" s="9">
        <v>1.7982800000000001</v>
      </c>
      <c r="BB54" s="9">
        <v>2</v>
      </c>
    </row>
    <row r="55" spans="1:54" x14ac:dyDescent="0.25">
      <c r="A55" s="11">
        <f t="shared" si="0"/>
        <v>37621</v>
      </c>
      <c r="B55" s="11">
        <v>37621</v>
      </c>
      <c r="C55" s="9">
        <v>2.4</v>
      </c>
      <c r="E55" s="11">
        <v>37621</v>
      </c>
      <c r="F55" s="9">
        <v>1.7482199999999999</v>
      </c>
      <c r="H55" s="9">
        <v>2</v>
      </c>
      <c r="J55" s="11">
        <v>37621</v>
      </c>
      <c r="K55" s="9">
        <v>1.9</v>
      </c>
      <c r="M55" s="11">
        <v>37621</v>
      </c>
      <c r="N55" s="9" t="s">
        <v>179</v>
      </c>
      <c r="O55" s="9" t="e">
        <f t="shared" si="2"/>
        <v>#VALUE!</v>
      </c>
      <c r="AC55" s="11">
        <f t="shared" si="1"/>
        <v>39813</v>
      </c>
      <c r="AD55" s="11">
        <v>39813</v>
      </c>
      <c r="AE55" s="9">
        <v>0.1</v>
      </c>
      <c r="AH55" s="11">
        <v>39813</v>
      </c>
      <c r="AI55" s="9">
        <v>0.25</v>
      </c>
      <c r="AL55" s="11">
        <v>39813</v>
      </c>
      <c r="AM55" s="9">
        <v>0.1</v>
      </c>
      <c r="AN55" s="11">
        <v>39813</v>
      </c>
      <c r="AO55" s="9">
        <v>1.4010199999999999</v>
      </c>
      <c r="AQ55" s="11">
        <v>37590</v>
      </c>
      <c r="AR55" s="9">
        <v>2.2000000000000002</v>
      </c>
      <c r="AS55" s="11"/>
      <c r="AT55" s="11">
        <v>37590</v>
      </c>
      <c r="AU55" s="9">
        <v>1.9</v>
      </c>
      <c r="AW55" s="11">
        <v>37590</v>
      </c>
      <c r="AX55" s="9">
        <v>2</v>
      </c>
      <c r="AY55" s="11"/>
      <c r="AZ55" s="11">
        <v>37590</v>
      </c>
      <c r="BA55" s="9">
        <v>1.6922000000000001</v>
      </c>
      <c r="BB55" s="9">
        <v>2</v>
      </c>
    </row>
    <row r="56" spans="1:54" x14ac:dyDescent="0.25">
      <c r="A56" s="11">
        <f t="shared" si="0"/>
        <v>37652</v>
      </c>
      <c r="B56" s="11">
        <v>37652</v>
      </c>
      <c r="C56" s="9">
        <v>2.6</v>
      </c>
      <c r="E56" s="11">
        <v>37652</v>
      </c>
      <c r="F56" s="9">
        <v>1.74187</v>
      </c>
      <c r="H56" s="9">
        <v>2</v>
      </c>
      <c r="J56" s="11">
        <v>37652</v>
      </c>
      <c r="K56" s="9">
        <v>1.9</v>
      </c>
      <c r="M56" s="11">
        <v>37652</v>
      </c>
      <c r="N56" s="9" t="s">
        <v>179</v>
      </c>
      <c r="O56" s="9" t="e">
        <f t="shared" si="2"/>
        <v>#VALUE!</v>
      </c>
      <c r="AC56" s="11">
        <f t="shared" si="1"/>
        <v>39903</v>
      </c>
      <c r="AD56" s="11">
        <v>39903</v>
      </c>
      <c r="AE56" s="9">
        <v>-0.4</v>
      </c>
      <c r="AH56" s="11">
        <v>39903</v>
      </c>
      <c r="AI56" s="9">
        <v>0.25</v>
      </c>
      <c r="AL56" s="11">
        <v>39903</v>
      </c>
      <c r="AM56" s="9">
        <v>-0.4</v>
      </c>
      <c r="AN56" s="11">
        <v>39903</v>
      </c>
      <c r="AO56" s="9">
        <v>1.1037300000000001</v>
      </c>
      <c r="AQ56" s="11">
        <v>37621</v>
      </c>
      <c r="AR56" s="9">
        <v>2.4</v>
      </c>
      <c r="AS56" s="11"/>
      <c r="AT56" s="11">
        <v>37621</v>
      </c>
      <c r="AU56" s="9">
        <v>2.1</v>
      </c>
      <c r="AW56" s="11">
        <v>37621</v>
      </c>
      <c r="AX56" s="9">
        <v>1.9</v>
      </c>
      <c r="AY56" s="11"/>
      <c r="AZ56" s="11">
        <v>37621</v>
      </c>
      <c r="BA56" s="9">
        <v>1.7482199999999999</v>
      </c>
      <c r="BB56" s="9">
        <v>2</v>
      </c>
    </row>
    <row r="57" spans="1:54" x14ac:dyDescent="0.25">
      <c r="A57" s="11">
        <f t="shared" si="0"/>
        <v>37680</v>
      </c>
      <c r="B57" s="11">
        <v>37680</v>
      </c>
      <c r="C57" s="9">
        <v>3</v>
      </c>
      <c r="E57" s="11">
        <v>37680</v>
      </c>
      <c r="F57" s="9">
        <v>1.6742699999999999</v>
      </c>
      <c r="H57" s="9">
        <v>2</v>
      </c>
      <c r="J57" s="11">
        <v>37680</v>
      </c>
      <c r="K57" s="9">
        <v>1.7</v>
      </c>
      <c r="M57" s="11">
        <v>37680</v>
      </c>
      <c r="N57" s="9" t="s">
        <v>179</v>
      </c>
      <c r="O57" s="9" t="e">
        <f t="shared" si="2"/>
        <v>#VALUE!</v>
      </c>
      <c r="AC57" s="11">
        <f t="shared" si="1"/>
        <v>39994</v>
      </c>
      <c r="AD57" s="11">
        <v>39994</v>
      </c>
      <c r="AE57" s="9">
        <v>-1.4</v>
      </c>
      <c r="AH57" s="11">
        <v>39994</v>
      </c>
      <c r="AI57" s="9">
        <v>0.25</v>
      </c>
      <c r="AL57" s="11">
        <v>39994</v>
      </c>
      <c r="AM57" s="9">
        <v>-1.4</v>
      </c>
      <c r="AN57" s="11">
        <v>39994</v>
      </c>
      <c r="AO57" s="9">
        <v>1.0920799999999999</v>
      </c>
      <c r="AQ57" s="11">
        <v>37652</v>
      </c>
      <c r="AR57" s="9">
        <v>2.6</v>
      </c>
      <c r="AS57" s="11"/>
      <c r="AT57" s="11">
        <v>37652</v>
      </c>
      <c r="AU57" s="9">
        <v>2.2999999999999998</v>
      </c>
      <c r="AW57" s="11">
        <v>37652</v>
      </c>
      <c r="AX57" s="9">
        <v>1.9</v>
      </c>
      <c r="AY57" s="11"/>
      <c r="AZ57" s="11">
        <v>37652</v>
      </c>
      <c r="BA57" s="9">
        <v>1.74187</v>
      </c>
      <c r="BB57" s="9">
        <v>2</v>
      </c>
    </row>
    <row r="58" spans="1:54" x14ac:dyDescent="0.25">
      <c r="A58" s="11">
        <f t="shared" si="0"/>
        <v>37711</v>
      </c>
      <c r="B58" s="11">
        <v>37711</v>
      </c>
      <c r="C58" s="9">
        <v>3</v>
      </c>
      <c r="E58" s="11">
        <v>37711</v>
      </c>
      <c r="F58" s="9">
        <v>1.69509</v>
      </c>
      <c r="H58" s="9">
        <v>2</v>
      </c>
      <c r="J58" s="11">
        <v>37711</v>
      </c>
      <c r="K58" s="9">
        <v>1.7</v>
      </c>
      <c r="M58" s="11">
        <v>37711</v>
      </c>
      <c r="N58" s="9" t="s">
        <v>179</v>
      </c>
      <c r="O58" s="9" t="e">
        <f t="shared" si="2"/>
        <v>#VALUE!</v>
      </c>
      <c r="AC58" s="11">
        <f t="shared" si="1"/>
        <v>40086</v>
      </c>
      <c r="AD58" s="11">
        <v>40086</v>
      </c>
      <c r="AE58" s="9">
        <v>-1.3</v>
      </c>
      <c r="AH58" s="11">
        <v>40086</v>
      </c>
      <c r="AI58" s="9">
        <v>0.25</v>
      </c>
      <c r="AL58" s="11">
        <v>40086</v>
      </c>
      <c r="AM58" s="9">
        <v>-1.3</v>
      </c>
      <c r="AN58" s="11">
        <v>40086</v>
      </c>
      <c r="AO58" s="9">
        <v>1.02851</v>
      </c>
      <c r="AQ58" s="11">
        <v>37680</v>
      </c>
      <c r="AR58" s="9">
        <v>3</v>
      </c>
      <c r="AS58" s="11"/>
      <c r="AT58" s="11">
        <v>37680</v>
      </c>
      <c r="AU58" s="9">
        <v>2.6</v>
      </c>
      <c r="AW58" s="11">
        <v>37680</v>
      </c>
      <c r="AX58" s="9">
        <v>1.7</v>
      </c>
      <c r="AY58" s="11"/>
      <c r="AZ58" s="11">
        <v>37680</v>
      </c>
      <c r="BA58" s="9">
        <v>1.6742699999999999</v>
      </c>
      <c r="BB58" s="9">
        <v>2</v>
      </c>
    </row>
    <row r="59" spans="1:54" x14ac:dyDescent="0.25">
      <c r="A59" s="11">
        <f t="shared" si="0"/>
        <v>37741</v>
      </c>
      <c r="B59" s="11">
        <v>37741</v>
      </c>
      <c r="C59" s="9">
        <v>2.2000000000000002</v>
      </c>
      <c r="E59" s="11">
        <v>37741</v>
      </c>
      <c r="F59" s="9">
        <v>1.50482</v>
      </c>
      <c r="H59" s="9">
        <v>2</v>
      </c>
      <c r="J59" s="11">
        <v>37741</v>
      </c>
      <c r="K59" s="9">
        <v>1.5</v>
      </c>
      <c r="M59" s="11">
        <v>37741</v>
      </c>
      <c r="N59" s="9" t="s">
        <v>179</v>
      </c>
      <c r="O59" s="9" t="e">
        <f t="shared" si="2"/>
        <v>#VALUE!</v>
      </c>
      <c r="AC59" s="11">
        <f t="shared" si="1"/>
        <v>40178</v>
      </c>
      <c r="AD59" s="11">
        <v>40178</v>
      </c>
      <c r="AE59" s="9">
        <v>2.7</v>
      </c>
      <c r="AH59" s="11">
        <v>40178</v>
      </c>
      <c r="AI59" s="9">
        <v>0.25</v>
      </c>
      <c r="AL59" s="11">
        <v>40178</v>
      </c>
      <c r="AM59" s="9">
        <v>2.7</v>
      </c>
      <c r="AN59" s="11">
        <v>40178</v>
      </c>
      <c r="AO59" s="9">
        <v>1.49655</v>
      </c>
      <c r="AQ59" s="11">
        <v>37711</v>
      </c>
      <c r="AR59" s="9">
        <v>3</v>
      </c>
      <c r="AS59" s="11"/>
      <c r="AT59" s="11">
        <v>37711</v>
      </c>
      <c r="AU59" s="9">
        <v>2.5</v>
      </c>
      <c r="AW59" s="11">
        <v>37711</v>
      </c>
      <c r="AX59" s="9">
        <v>1.7</v>
      </c>
      <c r="AY59" s="11"/>
      <c r="AZ59" s="11">
        <v>37711</v>
      </c>
      <c r="BA59" s="9">
        <v>1.69509</v>
      </c>
      <c r="BB59" s="9">
        <v>2</v>
      </c>
    </row>
    <row r="60" spans="1:54" x14ac:dyDescent="0.25">
      <c r="A60" s="11">
        <f t="shared" si="0"/>
        <v>37772</v>
      </c>
      <c r="B60" s="11">
        <v>37772</v>
      </c>
      <c r="C60" s="9">
        <v>2.1</v>
      </c>
      <c r="E60" s="11">
        <v>37772</v>
      </c>
      <c r="F60" s="9">
        <v>1.51772</v>
      </c>
      <c r="H60" s="9">
        <v>2</v>
      </c>
      <c r="J60" s="11">
        <v>37772</v>
      </c>
      <c r="K60" s="9">
        <v>1.6</v>
      </c>
      <c r="M60" s="11">
        <v>37771</v>
      </c>
      <c r="N60" s="9" t="s">
        <v>179</v>
      </c>
      <c r="O60" s="9" t="e">
        <f t="shared" si="2"/>
        <v>#VALUE!</v>
      </c>
      <c r="AC60" s="11">
        <f t="shared" si="1"/>
        <v>40268</v>
      </c>
      <c r="AD60" s="11">
        <v>40268</v>
      </c>
      <c r="AE60" s="9">
        <v>2.2999999999999998</v>
      </c>
      <c r="AH60" s="11">
        <v>40268</v>
      </c>
      <c r="AI60" s="9">
        <v>0.25</v>
      </c>
      <c r="AL60" s="11">
        <v>40268</v>
      </c>
      <c r="AM60" s="9">
        <v>2.2999999999999998</v>
      </c>
      <c r="AN60" s="11">
        <v>40268</v>
      </c>
      <c r="AO60" s="9">
        <v>1.56111</v>
      </c>
      <c r="AQ60" s="11">
        <v>37741</v>
      </c>
      <c r="AR60" s="9">
        <v>2.2000000000000002</v>
      </c>
      <c r="AS60" s="11"/>
      <c r="AT60" s="11">
        <v>37741</v>
      </c>
      <c r="AU60" s="9">
        <v>1.9</v>
      </c>
      <c r="AW60" s="11">
        <v>37741</v>
      </c>
      <c r="AX60" s="9">
        <v>1.5</v>
      </c>
      <c r="AY60" s="11"/>
      <c r="AZ60" s="11">
        <v>37741</v>
      </c>
      <c r="BA60" s="9">
        <v>1.50482</v>
      </c>
      <c r="BB60" s="9">
        <v>2</v>
      </c>
    </row>
    <row r="61" spans="1:54" x14ac:dyDescent="0.25">
      <c r="A61" s="11">
        <f t="shared" si="0"/>
        <v>37802</v>
      </c>
      <c r="B61" s="11">
        <v>37802</v>
      </c>
      <c r="C61" s="9">
        <v>2.1</v>
      </c>
      <c r="E61" s="11">
        <v>37802</v>
      </c>
      <c r="F61" s="9">
        <v>1.4126699999999999</v>
      </c>
      <c r="H61" s="9">
        <v>2</v>
      </c>
      <c r="J61" s="11">
        <v>37802</v>
      </c>
      <c r="K61" s="9">
        <v>1.5</v>
      </c>
      <c r="M61" s="11">
        <v>37802</v>
      </c>
      <c r="N61" s="9" t="s">
        <v>179</v>
      </c>
      <c r="O61" s="9" t="e">
        <f t="shared" si="2"/>
        <v>#VALUE!</v>
      </c>
      <c r="AC61" s="11">
        <f t="shared" si="1"/>
        <v>40359</v>
      </c>
      <c r="AD61" s="11">
        <v>40359</v>
      </c>
      <c r="AE61" s="9">
        <v>1.1000000000000001</v>
      </c>
      <c r="AH61" s="11">
        <v>40359</v>
      </c>
      <c r="AI61" s="9">
        <v>0.25</v>
      </c>
      <c r="AL61" s="11">
        <v>40359</v>
      </c>
      <c r="AM61" s="9">
        <v>1.1000000000000001</v>
      </c>
      <c r="AN61" s="11">
        <v>40359</v>
      </c>
      <c r="AO61" s="9">
        <v>1.3143400000000001</v>
      </c>
      <c r="AQ61" s="11">
        <v>37772</v>
      </c>
      <c r="AR61" s="9">
        <v>2.1</v>
      </c>
      <c r="AS61" s="11"/>
      <c r="AT61" s="11">
        <v>37772</v>
      </c>
      <c r="AU61" s="9">
        <v>1.7</v>
      </c>
      <c r="AW61" s="11">
        <v>37772</v>
      </c>
      <c r="AX61" s="9">
        <v>1.6</v>
      </c>
      <c r="AY61" s="11"/>
      <c r="AZ61" s="11">
        <v>37772</v>
      </c>
      <c r="BA61" s="9">
        <v>1.51772</v>
      </c>
      <c r="BB61" s="9">
        <v>2</v>
      </c>
    </row>
    <row r="62" spans="1:54" x14ac:dyDescent="0.25">
      <c r="A62" s="11">
        <f t="shared" si="0"/>
        <v>37833</v>
      </c>
      <c r="B62" s="11">
        <v>37833</v>
      </c>
      <c r="C62" s="9">
        <v>2.1</v>
      </c>
      <c r="E62" s="11">
        <v>37833</v>
      </c>
      <c r="F62" s="9">
        <v>1.4498599999999999</v>
      </c>
      <c r="H62" s="9">
        <v>2</v>
      </c>
      <c r="J62" s="11">
        <v>37833</v>
      </c>
      <c r="K62" s="9">
        <v>1.5</v>
      </c>
      <c r="M62" s="11">
        <v>37833</v>
      </c>
      <c r="N62" s="9" t="s">
        <v>179</v>
      </c>
      <c r="O62" s="9" t="e">
        <f t="shared" si="2"/>
        <v>#VALUE!</v>
      </c>
      <c r="AC62" s="11">
        <f t="shared" si="1"/>
        <v>40451</v>
      </c>
      <c r="AD62" s="11">
        <v>40451</v>
      </c>
      <c r="AE62" s="9">
        <v>1.1000000000000001</v>
      </c>
      <c r="AH62" s="11">
        <v>40451</v>
      </c>
      <c r="AI62" s="9">
        <v>0.25</v>
      </c>
      <c r="AL62" s="11">
        <v>40451</v>
      </c>
      <c r="AM62" s="9">
        <v>1.1000000000000001</v>
      </c>
      <c r="AN62" s="11">
        <v>40451</v>
      </c>
      <c r="AO62" s="9">
        <v>1.19353</v>
      </c>
      <c r="AQ62" s="11">
        <v>37802</v>
      </c>
      <c r="AR62" s="9">
        <v>2.1</v>
      </c>
      <c r="AS62" s="11"/>
      <c r="AT62" s="11">
        <v>37802</v>
      </c>
      <c r="AU62" s="9">
        <v>1.7</v>
      </c>
      <c r="AW62" s="11">
        <v>37802</v>
      </c>
      <c r="AX62" s="9">
        <v>1.5</v>
      </c>
      <c r="AY62" s="11"/>
      <c r="AZ62" s="11">
        <v>37802</v>
      </c>
      <c r="BA62" s="9">
        <v>1.4126699999999999</v>
      </c>
      <c r="BB62" s="9">
        <v>2</v>
      </c>
    </row>
    <row r="63" spans="1:54" x14ac:dyDescent="0.25">
      <c r="A63" s="11">
        <f t="shared" si="0"/>
        <v>37864</v>
      </c>
      <c r="B63" s="11">
        <v>37864</v>
      </c>
      <c r="C63" s="9">
        <v>2.2000000000000002</v>
      </c>
      <c r="E63" s="11">
        <v>37864</v>
      </c>
      <c r="F63" s="9">
        <v>1.3471299999999999</v>
      </c>
      <c r="H63" s="9">
        <v>2</v>
      </c>
      <c r="J63" s="11">
        <v>37864</v>
      </c>
      <c r="K63" s="9">
        <v>1.3</v>
      </c>
      <c r="M63" s="11">
        <v>37862</v>
      </c>
      <c r="N63" s="9" t="s">
        <v>179</v>
      </c>
      <c r="O63" s="9" t="e">
        <f t="shared" si="2"/>
        <v>#VALUE!</v>
      </c>
      <c r="AC63" s="11">
        <f t="shared" si="1"/>
        <v>40543</v>
      </c>
      <c r="AD63" s="11">
        <v>40543</v>
      </c>
      <c r="AE63" s="9">
        <v>1.5</v>
      </c>
      <c r="AH63" s="11">
        <v>40543</v>
      </c>
      <c r="AI63" s="9">
        <v>0.25</v>
      </c>
      <c r="AL63" s="11">
        <v>40543</v>
      </c>
      <c r="AM63" s="9">
        <v>1.5</v>
      </c>
      <c r="AN63" s="11">
        <v>40543</v>
      </c>
      <c r="AO63" s="9">
        <v>0.94725000000000004</v>
      </c>
      <c r="AQ63" s="11">
        <v>37833</v>
      </c>
      <c r="AR63" s="9">
        <v>2.1</v>
      </c>
      <c r="AS63" s="11"/>
      <c r="AT63" s="11">
        <v>37833</v>
      </c>
      <c r="AU63" s="9">
        <v>1.8</v>
      </c>
      <c r="AW63" s="11">
        <v>37833</v>
      </c>
      <c r="AX63" s="9">
        <v>1.5</v>
      </c>
      <c r="AY63" s="11"/>
      <c r="AZ63" s="11">
        <v>37833</v>
      </c>
      <c r="BA63" s="9">
        <v>1.4498599999999999</v>
      </c>
      <c r="BB63" s="9">
        <v>2</v>
      </c>
    </row>
    <row r="64" spans="1:54" x14ac:dyDescent="0.25">
      <c r="A64" s="11">
        <f t="shared" si="0"/>
        <v>37894</v>
      </c>
      <c r="B64" s="11">
        <v>37894</v>
      </c>
      <c r="C64" s="9">
        <v>2.2999999999999998</v>
      </c>
      <c r="E64" s="11">
        <v>37894</v>
      </c>
      <c r="F64" s="9">
        <v>1.29972</v>
      </c>
      <c r="H64" s="9">
        <v>2</v>
      </c>
      <c r="J64" s="11">
        <v>37894</v>
      </c>
      <c r="K64" s="9">
        <v>1.2</v>
      </c>
      <c r="M64" s="11">
        <v>37894</v>
      </c>
      <c r="N64" s="9" t="s">
        <v>179</v>
      </c>
      <c r="O64" s="9" t="e">
        <f t="shared" si="2"/>
        <v>#VALUE!</v>
      </c>
      <c r="AC64" s="11">
        <f t="shared" si="1"/>
        <v>40633</v>
      </c>
      <c r="AD64" s="11">
        <v>40633</v>
      </c>
      <c r="AE64" s="9">
        <v>2.7</v>
      </c>
      <c r="AH64" s="11">
        <v>40633</v>
      </c>
      <c r="AI64" s="9">
        <v>0.25</v>
      </c>
      <c r="AL64" s="11">
        <v>40633</v>
      </c>
      <c r="AM64" s="9">
        <v>2.7</v>
      </c>
      <c r="AN64" s="11">
        <v>40633</v>
      </c>
      <c r="AO64" s="9">
        <v>1.08677</v>
      </c>
      <c r="AQ64" s="11">
        <v>37864</v>
      </c>
      <c r="AR64" s="9">
        <v>2.2000000000000002</v>
      </c>
      <c r="AS64" s="11"/>
      <c r="AT64" s="11">
        <v>37864</v>
      </c>
      <c r="AU64" s="9">
        <v>1.9</v>
      </c>
      <c r="AW64" s="11">
        <v>37864</v>
      </c>
      <c r="AX64" s="9">
        <v>1.3</v>
      </c>
      <c r="AY64" s="11"/>
      <c r="AZ64" s="11">
        <v>37864</v>
      </c>
      <c r="BA64" s="9">
        <v>1.3471299999999999</v>
      </c>
      <c r="BB64" s="9">
        <v>2</v>
      </c>
    </row>
    <row r="65" spans="1:54" x14ac:dyDescent="0.25">
      <c r="A65" s="11">
        <f t="shared" si="0"/>
        <v>37925</v>
      </c>
      <c r="B65" s="11">
        <v>37925</v>
      </c>
      <c r="C65" s="9">
        <v>2</v>
      </c>
      <c r="E65" s="11">
        <v>37925</v>
      </c>
      <c r="F65" s="9">
        <v>1.3416000000000001</v>
      </c>
      <c r="H65" s="9">
        <v>2</v>
      </c>
      <c r="J65" s="11">
        <v>37925</v>
      </c>
      <c r="K65" s="9">
        <v>1.3</v>
      </c>
      <c r="M65" s="11">
        <v>37925</v>
      </c>
      <c r="N65" s="9" t="s">
        <v>179</v>
      </c>
      <c r="O65" s="9" t="e">
        <f t="shared" si="2"/>
        <v>#VALUE!</v>
      </c>
      <c r="AC65" s="11">
        <f t="shared" si="1"/>
        <v>40724</v>
      </c>
      <c r="AD65" s="11">
        <v>40724</v>
      </c>
      <c r="AE65" s="9">
        <v>3.6</v>
      </c>
      <c r="AH65" s="11">
        <v>40724</v>
      </c>
      <c r="AI65" s="9">
        <v>0.25</v>
      </c>
      <c r="AL65" s="11">
        <v>40724</v>
      </c>
      <c r="AM65" s="9">
        <v>3.6</v>
      </c>
      <c r="AN65" s="11">
        <v>40724</v>
      </c>
      <c r="AO65" s="9">
        <v>1.4601899999999999</v>
      </c>
      <c r="AQ65" s="11">
        <v>37894</v>
      </c>
      <c r="AR65" s="9">
        <v>2.2999999999999998</v>
      </c>
      <c r="AS65" s="11"/>
      <c r="AT65" s="11">
        <v>37894</v>
      </c>
      <c r="AU65" s="9">
        <v>2</v>
      </c>
      <c r="AW65" s="11">
        <v>37894</v>
      </c>
      <c r="AX65" s="9">
        <v>1.2</v>
      </c>
      <c r="AY65" s="11"/>
      <c r="AZ65" s="11">
        <v>37894</v>
      </c>
      <c r="BA65" s="9">
        <v>1.29972</v>
      </c>
      <c r="BB65" s="9">
        <v>2</v>
      </c>
    </row>
    <row r="66" spans="1:54" x14ac:dyDescent="0.25">
      <c r="A66" s="11">
        <f t="shared" si="0"/>
        <v>37955</v>
      </c>
      <c r="B66" s="11">
        <v>37955</v>
      </c>
      <c r="C66" s="9">
        <v>1.8</v>
      </c>
      <c r="E66" s="11">
        <v>37955</v>
      </c>
      <c r="F66" s="9">
        <v>1.35501</v>
      </c>
      <c r="H66" s="9">
        <v>2</v>
      </c>
      <c r="J66" s="11">
        <v>37955</v>
      </c>
      <c r="K66" s="9">
        <v>1.1000000000000001</v>
      </c>
      <c r="M66" s="11">
        <v>37953</v>
      </c>
      <c r="N66" s="9" t="s">
        <v>179</v>
      </c>
      <c r="O66" s="9" t="e">
        <f t="shared" si="2"/>
        <v>#VALUE!</v>
      </c>
      <c r="AC66" s="11">
        <f t="shared" si="1"/>
        <v>40816</v>
      </c>
      <c r="AD66" s="11">
        <v>40816</v>
      </c>
      <c r="AE66" s="9">
        <v>3.9</v>
      </c>
      <c r="AH66" s="11">
        <v>40816</v>
      </c>
      <c r="AI66" s="9">
        <v>0.25</v>
      </c>
      <c r="AL66" s="11">
        <v>40816</v>
      </c>
      <c r="AM66" s="9">
        <v>3.9</v>
      </c>
      <c r="AN66" s="11">
        <v>40816</v>
      </c>
      <c r="AO66" s="9">
        <v>1.7164600000000001</v>
      </c>
      <c r="AQ66" s="11">
        <v>37925</v>
      </c>
      <c r="AR66" s="9">
        <v>2</v>
      </c>
      <c r="AS66" s="11"/>
      <c r="AT66" s="11">
        <v>37925</v>
      </c>
      <c r="AU66" s="9">
        <v>1.8</v>
      </c>
      <c r="AW66" s="11">
        <v>37925</v>
      </c>
      <c r="AX66" s="9">
        <v>1.3</v>
      </c>
      <c r="AY66" s="11"/>
      <c r="AZ66" s="11">
        <v>37925</v>
      </c>
      <c r="BA66" s="9">
        <v>1.3416000000000001</v>
      </c>
      <c r="BB66" s="9">
        <v>2</v>
      </c>
    </row>
    <row r="67" spans="1:54" x14ac:dyDescent="0.25">
      <c r="A67" s="11">
        <f t="shared" si="0"/>
        <v>37986</v>
      </c>
      <c r="B67" s="11">
        <v>37986</v>
      </c>
      <c r="C67" s="9">
        <v>1.9</v>
      </c>
      <c r="E67" s="11">
        <v>37986</v>
      </c>
      <c r="F67" s="9">
        <v>1.40713</v>
      </c>
      <c r="H67" s="9">
        <v>2</v>
      </c>
      <c r="J67" s="11">
        <v>37986</v>
      </c>
      <c r="K67" s="9">
        <v>1.1000000000000001</v>
      </c>
      <c r="M67" s="11">
        <v>37986</v>
      </c>
      <c r="N67" s="9" t="s">
        <v>179</v>
      </c>
      <c r="O67" s="9" t="e">
        <f t="shared" si="2"/>
        <v>#VALUE!</v>
      </c>
      <c r="AC67" s="11">
        <f t="shared" si="1"/>
        <v>40907</v>
      </c>
      <c r="AD67" s="11">
        <v>40907</v>
      </c>
      <c r="AE67" s="9">
        <v>3</v>
      </c>
      <c r="AH67" s="11">
        <v>40907</v>
      </c>
      <c r="AI67" s="9">
        <v>0.25</v>
      </c>
      <c r="AL67" s="11">
        <v>40907</v>
      </c>
      <c r="AM67" s="9">
        <v>3</v>
      </c>
      <c r="AN67" s="11">
        <v>40907</v>
      </c>
      <c r="AO67" s="9">
        <v>1.9563899999999999</v>
      </c>
      <c r="AQ67" s="11">
        <v>37955</v>
      </c>
      <c r="AR67" s="9">
        <v>1.8</v>
      </c>
      <c r="AS67" s="11"/>
      <c r="AT67" s="11">
        <v>37955</v>
      </c>
      <c r="AU67" s="9">
        <v>1.8</v>
      </c>
      <c r="AW67" s="11">
        <v>37955</v>
      </c>
      <c r="AX67" s="9">
        <v>1.1000000000000001</v>
      </c>
      <c r="AY67" s="11"/>
      <c r="AZ67" s="11">
        <v>37955</v>
      </c>
      <c r="BA67" s="9">
        <v>1.35501</v>
      </c>
      <c r="BB67" s="9">
        <v>2</v>
      </c>
    </row>
    <row r="68" spans="1:54" x14ac:dyDescent="0.25">
      <c r="A68" s="11">
        <f t="shared" si="0"/>
        <v>38017</v>
      </c>
      <c r="B68" s="11">
        <v>38017</v>
      </c>
      <c r="C68" s="9">
        <v>1.9</v>
      </c>
      <c r="E68" s="11">
        <v>38017</v>
      </c>
      <c r="F68" s="9">
        <v>1.61141</v>
      </c>
      <c r="H68" s="9">
        <v>2</v>
      </c>
      <c r="J68" s="11">
        <v>38017</v>
      </c>
      <c r="K68" s="9">
        <v>1.1000000000000001</v>
      </c>
      <c r="M68" s="11">
        <v>38016</v>
      </c>
      <c r="N68" s="9" t="s">
        <v>179</v>
      </c>
      <c r="O68" s="9" t="e">
        <f t="shared" si="2"/>
        <v>#VALUE!</v>
      </c>
      <c r="AC68" s="11">
        <f t="shared" si="1"/>
        <v>40998</v>
      </c>
      <c r="AD68" s="11">
        <v>40998</v>
      </c>
      <c r="AE68" s="9">
        <v>2.7</v>
      </c>
      <c r="AH68" s="11">
        <v>40998</v>
      </c>
      <c r="AI68" s="9">
        <v>0.25</v>
      </c>
      <c r="AL68" s="11">
        <v>40998</v>
      </c>
      <c r="AM68" s="9">
        <v>2.7</v>
      </c>
      <c r="AN68" s="11">
        <v>40998</v>
      </c>
      <c r="AO68" s="9">
        <v>2.1061200000000002</v>
      </c>
      <c r="AQ68" s="11">
        <v>37986</v>
      </c>
      <c r="AR68" s="9">
        <v>1.9</v>
      </c>
      <c r="AS68" s="11"/>
      <c r="AT68" s="11">
        <v>37986</v>
      </c>
      <c r="AU68" s="9">
        <v>1.9</v>
      </c>
      <c r="AW68" s="11">
        <v>37986</v>
      </c>
      <c r="AX68" s="9">
        <v>1.1000000000000001</v>
      </c>
      <c r="AY68" s="11"/>
      <c r="AZ68" s="11">
        <v>37986</v>
      </c>
      <c r="BA68" s="9">
        <v>1.40713</v>
      </c>
      <c r="BB68" s="9">
        <v>2</v>
      </c>
    </row>
    <row r="69" spans="1:54" x14ac:dyDescent="0.25">
      <c r="A69" s="11">
        <f t="shared" si="0"/>
        <v>38046</v>
      </c>
      <c r="B69" s="11">
        <v>38046</v>
      </c>
      <c r="C69" s="9">
        <v>1.7</v>
      </c>
      <c r="E69" s="11">
        <v>38046</v>
      </c>
      <c r="F69" s="9">
        <v>1.67719</v>
      </c>
      <c r="H69" s="9">
        <v>2</v>
      </c>
      <c r="J69" s="11">
        <v>38046</v>
      </c>
      <c r="K69" s="9">
        <v>1.2</v>
      </c>
      <c r="M69" s="11">
        <v>38044</v>
      </c>
      <c r="N69" s="9" t="s">
        <v>179</v>
      </c>
      <c r="O69" s="9" t="e">
        <f t="shared" si="2"/>
        <v>#VALUE!</v>
      </c>
      <c r="AC69" s="11">
        <f t="shared" si="1"/>
        <v>41089</v>
      </c>
      <c r="AD69" s="11">
        <v>41089</v>
      </c>
      <c r="AE69" s="9">
        <v>1.7</v>
      </c>
      <c r="AH69" s="11">
        <v>41089</v>
      </c>
      <c r="AI69" s="9">
        <v>0.25</v>
      </c>
      <c r="AL69" s="11">
        <v>41089</v>
      </c>
      <c r="AM69" s="9">
        <v>1.7</v>
      </c>
      <c r="AN69" s="11">
        <v>41089</v>
      </c>
      <c r="AO69" s="9">
        <v>1.8984700000000001</v>
      </c>
      <c r="AQ69" s="11">
        <v>38017</v>
      </c>
      <c r="AR69" s="9">
        <v>1.9</v>
      </c>
      <c r="AS69" s="11"/>
      <c r="AT69" s="11">
        <v>38017</v>
      </c>
      <c r="AU69" s="9">
        <v>2</v>
      </c>
      <c r="AW69" s="11">
        <v>38017</v>
      </c>
      <c r="AX69" s="9">
        <v>1.1000000000000001</v>
      </c>
      <c r="AY69" s="11"/>
      <c r="AZ69" s="11">
        <v>38017</v>
      </c>
      <c r="BA69" s="9">
        <v>1.61141</v>
      </c>
      <c r="BB69" s="9">
        <v>2</v>
      </c>
    </row>
    <row r="70" spans="1:54" x14ac:dyDescent="0.25">
      <c r="A70" s="11">
        <f t="shared" si="0"/>
        <v>38077</v>
      </c>
      <c r="B70" s="11">
        <v>38077</v>
      </c>
      <c r="C70" s="9">
        <v>1.7</v>
      </c>
      <c r="E70" s="11">
        <v>38077</v>
      </c>
      <c r="F70" s="9">
        <v>1.71984</v>
      </c>
      <c r="H70" s="9">
        <v>2</v>
      </c>
      <c r="J70" s="11">
        <v>38077</v>
      </c>
      <c r="K70" s="9">
        <v>1.6</v>
      </c>
      <c r="M70" s="11">
        <v>38077</v>
      </c>
      <c r="N70" s="9" t="s">
        <v>179</v>
      </c>
      <c r="O70" s="9" t="e">
        <f t="shared" si="2"/>
        <v>#VALUE!</v>
      </c>
      <c r="AC70" s="11">
        <f t="shared" si="1"/>
        <v>41180</v>
      </c>
      <c r="AD70" s="11">
        <v>41180</v>
      </c>
      <c r="AE70" s="9">
        <v>2</v>
      </c>
      <c r="AH70" s="11">
        <v>41180</v>
      </c>
      <c r="AI70" s="9">
        <v>0.25</v>
      </c>
      <c r="AL70" s="11">
        <v>41180</v>
      </c>
      <c r="AM70" s="9">
        <v>2</v>
      </c>
      <c r="AN70" s="11">
        <v>41180</v>
      </c>
      <c r="AO70" s="9">
        <v>1.72818</v>
      </c>
      <c r="AQ70" s="11">
        <v>38046</v>
      </c>
      <c r="AR70" s="9">
        <v>1.7</v>
      </c>
      <c r="AS70" s="11"/>
      <c r="AT70" s="11">
        <v>38046</v>
      </c>
      <c r="AU70" s="9">
        <v>1.8</v>
      </c>
      <c r="AW70" s="11">
        <v>38046</v>
      </c>
      <c r="AX70" s="9">
        <v>1.2</v>
      </c>
      <c r="AY70" s="11"/>
      <c r="AZ70" s="11">
        <v>38046</v>
      </c>
      <c r="BA70" s="9">
        <v>1.67719</v>
      </c>
      <c r="BB70" s="9">
        <v>2</v>
      </c>
    </row>
    <row r="71" spans="1:54" x14ac:dyDescent="0.25">
      <c r="A71" s="11">
        <f t="shared" si="0"/>
        <v>38107</v>
      </c>
      <c r="B71" s="11">
        <v>38107</v>
      </c>
      <c r="C71" s="9">
        <v>2.2999999999999998</v>
      </c>
      <c r="E71" s="11">
        <v>38107</v>
      </c>
      <c r="F71" s="9">
        <v>1.8587799999999999</v>
      </c>
      <c r="H71" s="9">
        <v>2</v>
      </c>
      <c r="J71" s="11">
        <v>38107</v>
      </c>
      <c r="K71" s="9">
        <v>1.8</v>
      </c>
      <c r="M71" s="11">
        <v>38107</v>
      </c>
      <c r="N71" s="9" t="s">
        <v>179</v>
      </c>
      <c r="O71" s="9" t="e">
        <f t="shared" si="2"/>
        <v>#VALUE!</v>
      </c>
      <c r="AC71" s="11">
        <f t="shared" si="1"/>
        <v>41274</v>
      </c>
      <c r="AD71" s="11">
        <v>41274</v>
      </c>
      <c r="AE71" s="9">
        <v>1.7</v>
      </c>
      <c r="AH71" s="11">
        <v>41274</v>
      </c>
      <c r="AI71" s="9">
        <v>0.25</v>
      </c>
      <c r="AL71" s="11">
        <v>41274</v>
      </c>
      <c r="AM71" s="9">
        <v>1.7</v>
      </c>
      <c r="AN71" s="11">
        <v>41274</v>
      </c>
      <c r="AO71" s="9">
        <v>1.7230099999999999</v>
      </c>
      <c r="AQ71" s="11">
        <v>38077</v>
      </c>
      <c r="AR71" s="9">
        <v>1.7</v>
      </c>
      <c r="AS71" s="11"/>
      <c r="AT71" s="11">
        <v>38077</v>
      </c>
      <c r="AU71" s="9">
        <v>1.8</v>
      </c>
      <c r="AW71" s="11">
        <v>38077</v>
      </c>
      <c r="AX71" s="9">
        <v>1.6</v>
      </c>
      <c r="AY71" s="11"/>
      <c r="AZ71" s="11">
        <v>38077</v>
      </c>
      <c r="BA71" s="9">
        <v>1.71984</v>
      </c>
      <c r="BB71" s="9">
        <v>2</v>
      </c>
    </row>
    <row r="72" spans="1:54" x14ac:dyDescent="0.25">
      <c r="A72" s="11">
        <f t="shared" si="0"/>
        <v>38138</v>
      </c>
      <c r="B72" s="11">
        <v>38138</v>
      </c>
      <c r="C72" s="9">
        <v>3.1</v>
      </c>
      <c r="E72" s="11">
        <v>38138</v>
      </c>
      <c r="F72" s="9">
        <v>1.8718900000000001</v>
      </c>
      <c r="H72" s="9">
        <v>2</v>
      </c>
      <c r="J72" s="11">
        <v>38138</v>
      </c>
      <c r="K72" s="9">
        <v>1.7</v>
      </c>
      <c r="M72" s="11">
        <v>38138</v>
      </c>
      <c r="N72" s="9" t="s">
        <v>179</v>
      </c>
      <c r="O72" s="9" t="e">
        <f t="shared" si="2"/>
        <v>#VALUE!</v>
      </c>
      <c r="AC72" s="11">
        <f t="shared" si="1"/>
        <v>41362</v>
      </c>
      <c r="AD72" s="11">
        <v>41362</v>
      </c>
      <c r="AE72" s="9">
        <v>1.5</v>
      </c>
      <c r="AH72" s="11">
        <v>41362</v>
      </c>
      <c r="AI72" s="9">
        <v>0.25</v>
      </c>
      <c r="AL72" s="11">
        <v>41362</v>
      </c>
      <c r="AM72" s="9">
        <v>1.5</v>
      </c>
      <c r="AN72" s="11">
        <v>41362</v>
      </c>
      <c r="AO72" s="9">
        <v>1.5554000000000001</v>
      </c>
      <c r="AQ72" s="11">
        <v>38107</v>
      </c>
      <c r="AR72" s="9">
        <v>2.2999999999999998</v>
      </c>
      <c r="AS72" s="11"/>
      <c r="AT72" s="11">
        <v>38107</v>
      </c>
      <c r="AU72" s="9">
        <v>2.1</v>
      </c>
      <c r="AW72" s="11">
        <v>38107</v>
      </c>
      <c r="AX72" s="9">
        <v>1.8</v>
      </c>
      <c r="AY72" s="11"/>
      <c r="AZ72" s="11">
        <v>38107</v>
      </c>
      <c r="BA72" s="9">
        <v>1.8587799999999999</v>
      </c>
      <c r="BB72" s="9">
        <v>2</v>
      </c>
    </row>
    <row r="73" spans="1:54" x14ac:dyDescent="0.25">
      <c r="A73" s="11">
        <f t="shared" si="0"/>
        <v>38168</v>
      </c>
      <c r="B73" s="11">
        <v>38168</v>
      </c>
      <c r="C73" s="9">
        <v>3.3</v>
      </c>
      <c r="E73" s="11">
        <v>38168</v>
      </c>
      <c r="F73" s="9">
        <v>2.0181</v>
      </c>
      <c r="H73" s="9">
        <v>2</v>
      </c>
      <c r="J73" s="11">
        <v>38168</v>
      </c>
      <c r="K73" s="9">
        <v>1.9</v>
      </c>
      <c r="M73" s="11">
        <v>38168</v>
      </c>
      <c r="N73" s="9" t="s">
        <v>179</v>
      </c>
      <c r="O73" s="9" t="e">
        <f t="shared" si="2"/>
        <v>#VALUE!</v>
      </c>
      <c r="AC73" s="11">
        <f t="shared" si="1"/>
        <v>41453</v>
      </c>
      <c r="AD73" s="11">
        <v>41453</v>
      </c>
      <c r="AE73" s="9">
        <v>1.8</v>
      </c>
      <c r="AH73" s="11">
        <v>41453</v>
      </c>
      <c r="AI73" s="9">
        <v>0.25</v>
      </c>
      <c r="AL73" s="11">
        <v>41453</v>
      </c>
      <c r="AM73" s="9">
        <v>1.8</v>
      </c>
      <c r="AN73" s="11">
        <v>41453</v>
      </c>
      <c r="AO73" s="9">
        <v>1.4496100000000001</v>
      </c>
      <c r="AQ73" s="11">
        <v>38138</v>
      </c>
      <c r="AR73" s="9">
        <v>3.1</v>
      </c>
      <c r="AS73" s="11"/>
      <c r="AT73" s="11">
        <v>38138</v>
      </c>
      <c r="AU73" s="9">
        <v>2.6</v>
      </c>
      <c r="AW73" s="11">
        <v>38138</v>
      </c>
      <c r="AX73" s="9">
        <v>1.7</v>
      </c>
      <c r="AY73" s="11"/>
      <c r="AZ73" s="11">
        <v>38138</v>
      </c>
      <c r="BA73" s="9">
        <v>1.8718900000000001</v>
      </c>
      <c r="BB73" s="9">
        <v>2</v>
      </c>
    </row>
    <row r="74" spans="1:54" x14ac:dyDescent="0.25">
      <c r="A74" s="11">
        <f t="shared" si="0"/>
        <v>38199</v>
      </c>
      <c r="B74" s="11">
        <v>38199</v>
      </c>
      <c r="C74" s="9">
        <v>3</v>
      </c>
      <c r="E74" s="11">
        <v>38199</v>
      </c>
      <c r="F74" s="9">
        <v>1.9575100000000001</v>
      </c>
      <c r="H74" s="9">
        <v>2</v>
      </c>
      <c r="J74" s="11">
        <v>38199</v>
      </c>
      <c r="K74" s="9">
        <v>1.8</v>
      </c>
      <c r="M74" s="11">
        <v>38198</v>
      </c>
      <c r="N74" s="9" t="s">
        <v>179</v>
      </c>
      <c r="O74" s="9" t="e">
        <f t="shared" si="2"/>
        <v>#VALUE!</v>
      </c>
      <c r="AC74" s="11">
        <f t="shared" si="1"/>
        <v>41547</v>
      </c>
      <c r="AD74" s="11">
        <v>41547</v>
      </c>
      <c r="AE74" s="9">
        <v>1.2</v>
      </c>
      <c r="AH74" s="11">
        <v>41547</v>
      </c>
      <c r="AI74" s="9">
        <v>0.25</v>
      </c>
      <c r="AL74" s="11">
        <v>41547</v>
      </c>
      <c r="AM74" s="9">
        <v>1.2</v>
      </c>
      <c r="AN74" s="11">
        <v>41547</v>
      </c>
      <c r="AO74" s="9">
        <v>1.4950399999999999</v>
      </c>
      <c r="AQ74" s="11">
        <v>38168</v>
      </c>
      <c r="AR74" s="9">
        <v>3.3</v>
      </c>
      <c r="AS74" s="11"/>
      <c r="AT74" s="11">
        <v>38168</v>
      </c>
      <c r="AU74" s="9">
        <v>2.8</v>
      </c>
      <c r="AW74" s="11">
        <v>38168</v>
      </c>
      <c r="AX74" s="9">
        <v>1.9</v>
      </c>
      <c r="AY74" s="11"/>
      <c r="AZ74" s="11">
        <v>38168</v>
      </c>
      <c r="BA74" s="9">
        <v>2.0181</v>
      </c>
      <c r="BB74" s="9">
        <v>2</v>
      </c>
    </row>
    <row r="75" spans="1:54" x14ac:dyDescent="0.25">
      <c r="A75" s="11">
        <f t="shared" si="0"/>
        <v>38230</v>
      </c>
      <c r="B75" s="11">
        <v>38230</v>
      </c>
      <c r="C75" s="9">
        <v>2.7</v>
      </c>
      <c r="E75" s="11">
        <v>38230</v>
      </c>
      <c r="F75" s="9">
        <v>1.94004</v>
      </c>
      <c r="H75" s="9">
        <v>2</v>
      </c>
      <c r="J75" s="11">
        <v>38230</v>
      </c>
      <c r="K75" s="9">
        <v>1.7</v>
      </c>
      <c r="M75" s="11">
        <v>38230</v>
      </c>
      <c r="N75" s="9" t="s">
        <v>179</v>
      </c>
      <c r="O75" s="9" t="e">
        <f t="shared" si="2"/>
        <v>#VALUE!</v>
      </c>
      <c r="AC75" s="11">
        <f t="shared" si="1"/>
        <v>41639</v>
      </c>
      <c r="AD75" s="11">
        <v>41639</v>
      </c>
      <c r="AE75" s="9">
        <v>1.5</v>
      </c>
      <c r="AH75" s="11">
        <v>41639</v>
      </c>
      <c r="AI75" s="9">
        <v>0.25</v>
      </c>
      <c r="AL75" s="11">
        <v>41639</v>
      </c>
      <c r="AM75" s="9">
        <v>1.5</v>
      </c>
      <c r="AN75" s="11">
        <v>41639</v>
      </c>
      <c r="AO75" s="9">
        <v>1.54966</v>
      </c>
      <c r="AQ75" s="11">
        <v>38199</v>
      </c>
      <c r="AR75" s="9">
        <v>3</v>
      </c>
      <c r="AS75" s="11"/>
      <c r="AT75" s="11">
        <v>38199</v>
      </c>
      <c r="AU75" s="9">
        <v>2.7</v>
      </c>
      <c r="AW75" s="11">
        <v>38199</v>
      </c>
      <c r="AX75" s="9">
        <v>1.8</v>
      </c>
      <c r="AY75" s="11"/>
      <c r="AZ75" s="11">
        <v>38199</v>
      </c>
      <c r="BA75" s="9">
        <v>1.9575100000000001</v>
      </c>
      <c r="BB75" s="9">
        <v>2</v>
      </c>
    </row>
    <row r="76" spans="1:54" x14ac:dyDescent="0.25">
      <c r="A76" s="11">
        <f t="shared" si="0"/>
        <v>38260</v>
      </c>
      <c r="B76" s="11">
        <v>38260</v>
      </c>
      <c r="C76" s="9">
        <v>2.5</v>
      </c>
      <c r="E76" s="11">
        <v>38260</v>
      </c>
      <c r="F76" s="9">
        <v>2.0186099999999998</v>
      </c>
      <c r="H76" s="9">
        <v>2</v>
      </c>
      <c r="J76" s="11">
        <v>38260</v>
      </c>
      <c r="K76" s="9">
        <v>2</v>
      </c>
      <c r="M76" s="11">
        <v>38260</v>
      </c>
      <c r="N76" s="9" t="s">
        <v>179</v>
      </c>
      <c r="O76" s="9" t="e">
        <f t="shared" si="2"/>
        <v>#VALUE!</v>
      </c>
      <c r="AC76" s="11">
        <f t="shared" si="1"/>
        <v>41729</v>
      </c>
      <c r="AD76" s="11">
        <v>41729</v>
      </c>
      <c r="AE76" s="9">
        <v>1.5</v>
      </c>
      <c r="AH76" s="11">
        <v>41729</v>
      </c>
      <c r="AI76" s="9">
        <v>0.25</v>
      </c>
      <c r="AL76" s="11">
        <v>41729</v>
      </c>
      <c r="AM76" s="9">
        <v>1.5</v>
      </c>
      <c r="AN76" s="11">
        <v>41729</v>
      </c>
      <c r="AO76" s="9">
        <v>1.54291</v>
      </c>
      <c r="AQ76" s="11">
        <v>38230</v>
      </c>
      <c r="AR76" s="9">
        <v>2.7</v>
      </c>
      <c r="AS76" s="11"/>
      <c r="AT76" s="11">
        <v>38230</v>
      </c>
      <c r="AU76" s="9">
        <v>2.4</v>
      </c>
      <c r="AW76" s="11">
        <v>38230</v>
      </c>
      <c r="AX76" s="9">
        <v>1.7</v>
      </c>
      <c r="AY76" s="11"/>
      <c r="AZ76" s="11">
        <v>38230</v>
      </c>
      <c r="BA76" s="9">
        <v>1.94004</v>
      </c>
      <c r="BB76" s="9">
        <v>2</v>
      </c>
    </row>
    <row r="77" spans="1:54" x14ac:dyDescent="0.25">
      <c r="A77" s="11">
        <f t="shared" si="0"/>
        <v>38291</v>
      </c>
      <c r="B77" s="11">
        <v>38291</v>
      </c>
      <c r="C77" s="9">
        <v>3.2</v>
      </c>
      <c r="E77" s="11">
        <v>38291</v>
      </c>
      <c r="F77" s="9">
        <v>2.0550799999999998</v>
      </c>
      <c r="H77" s="9">
        <v>2</v>
      </c>
      <c r="J77" s="11">
        <v>38291</v>
      </c>
      <c r="K77" s="9">
        <v>2</v>
      </c>
      <c r="M77" s="11">
        <v>38289</v>
      </c>
      <c r="N77" s="9" t="s">
        <v>179</v>
      </c>
      <c r="O77" s="9" t="e">
        <f t="shared" si="2"/>
        <v>#VALUE!</v>
      </c>
      <c r="AC77" s="11">
        <f t="shared" si="1"/>
        <v>41820</v>
      </c>
      <c r="AD77" s="11">
        <v>41820</v>
      </c>
      <c r="AE77" s="9">
        <v>2.1</v>
      </c>
      <c r="AH77" s="11">
        <v>41820</v>
      </c>
      <c r="AI77" s="9">
        <v>0.25</v>
      </c>
      <c r="AL77" s="11">
        <v>41820</v>
      </c>
      <c r="AM77" s="9">
        <v>2.1</v>
      </c>
      <c r="AN77" s="11">
        <v>41820</v>
      </c>
      <c r="AO77" s="9">
        <v>1.7131699999999999</v>
      </c>
      <c r="AQ77" s="11">
        <v>38260</v>
      </c>
      <c r="AR77" s="9">
        <v>2.5</v>
      </c>
      <c r="AS77" s="11"/>
      <c r="AT77" s="11">
        <v>38260</v>
      </c>
      <c r="AU77" s="9">
        <v>2.2999999999999998</v>
      </c>
      <c r="AW77" s="11">
        <v>38260</v>
      </c>
      <c r="AX77" s="9">
        <v>2</v>
      </c>
      <c r="AY77" s="11"/>
      <c r="AZ77" s="11">
        <v>38260</v>
      </c>
      <c r="BA77" s="9">
        <v>2.0186099999999998</v>
      </c>
      <c r="BB77" s="9">
        <v>2</v>
      </c>
    </row>
    <row r="78" spans="1:54" x14ac:dyDescent="0.25">
      <c r="A78" s="11">
        <f t="shared" si="0"/>
        <v>38321</v>
      </c>
      <c r="B78" s="11">
        <v>38321</v>
      </c>
      <c r="C78" s="9">
        <v>3.5</v>
      </c>
      <c r="E78" s="11">
        <v>38321</v>
      </c>
      <c r="F78" s="9">
        <v>2.1052900000000001</v>
      </c>
      <c r="H78" s="9">
        <v>2</v>
      </c>
      <c r="J78" s="11">
        <v>38321</v>
      </c>
      <c r="K78" s="9">
        <v>2.2000000000000002</v>
      </c>
      <c r="M78" s="11">
        <v>38321</v>
      </c>
      <c r="N78" s="9" t="s">
        <v>179</v>
      </c>
      <c r="O78" s="9" t="e">
        <f t="shared" si="2"/>
        <v>#VALUE!</v>
      </c>
      <c r="AC78" s="11">
        <f t="shared" si="1"/>
        <v>41912</v>
      </c>
      <c r="AD78" s="11">
        <v>41912</v>
      </c>
      <c r="AE78" s="9">
        <v>1.7</v>
      </c>
      <c r="AH78" s="11">
        <v>41912</v>
      </c>
      <c r="AI78" s="9">
        <v>0.25</v>
      </c>
      <c r="AL78" s="11">
        <v>41912</v>
      </c>
      <c r="AM78" s="9">
        <v>1.7</v>
      </c>
      <c r="AN78" s="11">
        <v>41912</v>
      </c>
      <c r="AO78" s="9">
        <v>1.7150799999999999</v>
      </c>
      <c r="AQ78" s="11">
        <v>38291</v>
      </c>
      <c r="AR78" s="9">
        <v>3.2</v>
      </c>
      <c r="AS78" s="11"/>
      <c r="AT78" s="11">
        <v>38291</v>
      </c>
      <c r="AU78" s="9">
        <v>2.8</v>
      </c>
      <c r="AW78" s="11">
        <v>38291</v>
      </c>
      <c r="AX78" s="9">
        <v>2</v>
      </c>
      <c r="AY78" s="11"/>
      <c r="AZ78" s="11">
        <v>38291</v>
      </c>
      <c r="BA78" s="9">
        <v>2.0550799999999998</v>
      </c>
      <c r="BB78" s="9">
        <v>2</v>
      </c>
    </row>
    <row r="79" spans="1:54" x14ac:dyDescent="0.25">
      <c r="A79" s="11">
        <f t="shared" si="0"/>
        <v>38352</v>
      </c>
      <c r="B79" s="11">
        <v>38352</v>
      </c>
      <c r="C79" s="9">
        <v>3.3</v>
      </c>
      <c r="E79" s="11">
        <v>38352</v>
      </c>
      <c r="F79" s="9">
        <v>2.1171000000000002</v>
      </c>
      <c r="H79" s="9">
        <v>2</v>
      </c>
      <c r="J79" s="11">
        <v>38352</v>
      </c>
      <c r="K79" s="9">
        <v>2.2000000000000002</v>
      </c>
      <c r="M79" s="11">
        <v>38352</v>
      </c>
      <c r="N79" s="9" t="s">
        <v>179</v>
      </c>
      <c r="O79" s="9" t="e">
        <f t="shared" si="2"/>
        <v>#VALUE!</v>
      </c>
      <c r="AC79" s="11">
        <f t="shared" si="1"/>
        <v>42004</v>
      </c>
      <c r="AD79" s="11">
        <v>42004</v>
      </c>
      <c r="AE79" s="9">
        <v>0.8</v>
      </c>
      <c r="AF79" s="11">
        <v>42004</v>
      </c>
      <c r="AG79" s="9">
        <v>1.5</v>
      </c>
      <c r="AH79" s="11">
        <v>42004</v>
      </c>
      <c r="AI79" s="9">
        <v>0.25</v>
      </c>
      <c r="AJ79" s="9">
        <v>0.25</v>
      </c>
      <c r="AL79" s="11">
        <v>42004</v>
      </c>
      <c r="AM79" s="9">
        <v>0.8</v>
      </c>
      <c r="AN79" s="11">
        <v>42004</v>
      </c>
      <c r="AO79" s="9">
        <v>1.49987</v>
      </c>
      <c r="AQ79" s="11">
        <v>38321</v>
      </c>
      <c r="AR79" s="9">
        <v>3.5</v>
      </c>
      <c r="AS79" s="11"/>
      <c r="AT79" s="11">
        <v>38321</v>
      </c>
      <c r="AU79" s="9">
        <v>3</v>
      </c>
      <c r="AW79" s="11">
        <v>38321</v>
      </c>
      <c r="AX79" s="9">
        <v>2.2000000000000002</v>
      </c>
      <c r="AY79" s="11"/>
      <c r="AZ79" s="11">
        <v>38321</v>
      </c>
      <c r="BA79" s="9">
        <v>2.1052900000000001</v>
      </c>
      <c r="BB79" s="9">
        <v>2</v>
      </c>
    </row>
    <row r="80" spans="1:54" x14ac:dyDescent="0.25">
      <c r="A80" s="11">
        <f t="shared" si="0"/>
        <v>38383</v>
      </c>
      <c r="B80" s="11">
        <v>38383</v>
      </c>
      <c r="C80" s="9">
        <v>3</v>
      </c>
      <c r="E80" s="11">
        <v>38383</v>
      </c>
      <c r="F80" s="9">
        <v>2.17679</v>
      </c>
      <c r="H80" s="9">
        <v>2</v>
      </c>
      <c r="J80" s="11">
        <v>38383</v>
      </c>
      <c r="K80" s="9">
        <v>2.2999999999999998</v>
      </c>
      <c r="M80" s="11">
        <v>38383</v>
      </c>
      <c r="N80" s="9" t="s">
        <v>179</v>
      </c>
      <c r="O80" s="9" t="e">
        <f t="shared" si="2"/>
        <v>#VALUE!</v>
      </c>
      <c r="AC80" s="11">
        <f>AF80</f>
        <v>42094</v>
      </c>
      <c r="AD80" s="11"/>
      <c r="AF80" s="11">
        <v>42094</v>
      </c>
      <c r="AG80" s="9">
        <v>1.4</v>
      </c>
      <c r="AJ80" s="9">
        <v>0.25</v>
      </c>
      <c r="AL80" s="11">
        <v>42094</v>
      </c>
      <c r="AM80" s="9">
        <v>-0.1</v>
      </c>
      <c r="AN80" s="11">
        <v>42094</v>
      </c>
      <c r="AO80" s="9">
        <v>1.43763</v>
      </c>
      <c r="AQ80" s="11">
        <v>38352</v>
      </c>
      <c r="AR80" s="9">
        <v>3.3</v>
      </c>
      <c r="AS80" s="11"/>
      <c r="AT80" s="11">
        <v>38352</v>
      </c>
      <c r="AU80" s="9">
        <v>2.8</v>
      </c>
      <c r="AW80" s="11">
        <v>38352</v>
      </c>
      <c r="AX80" s="9">
        <v>2.2000000000000002</v>
      </c>
      <c r="AY80" s="11"/>
      <c r="AZ80" s="11">
        <v>38352</v>
      </c>
      <c r="BA80" s="9">
        <v>2.1171000000000002</v>
      </c>
      <c r="BB80" s="9">
        <v>2</v>
      </c>
    </row>
    <row r="81" spans="1:54" x14ac:dyDescent="0.25">
      <c r="A81" s="11">
        <f t="shared" si="0"/>
        <v>38411</v>
      </c>
      <c r="B81" s="11">
        <v>38411</v>
      </c>
      <c r="C81" s="9">
        <v>3</v>
      </c>
      <c r="E81" s="11">
        <v>38411</v>
      </c>
      <c r="F81" s="9">
        <v>2.1682600000000001</v>
      </c>
      <c r="H81" s="9">
        <v>2</v>
      </c>
      <c r="J81" s="11">
        <v>38411</v>
      </c>
      <c r="K81" s="9">
        <v>2.4</v>
      </c>
      <c r="M81" s="11">
        <v>38411</v>
      </c>
      <c r="N81" s="9" t="s">
        <v>179</v>
      </c>
      <c r="O81" s="9" t="e">
        <f t="shared" si="2"/>
        <v>#VALUE!</v>
      </c>
      <c r="AC81" s="11">
        <f>AF81</f>
        <v>42185</v>
      </c>
      <c r="AD81" s="11"/>
      <c r="AF81" s="11">
        <v>42185</v>
      </c>
      <c r="AG81" s="9">
        <v>1.1000000000000001</v>
      </c>
      <c r="AJ81" s="9">
        <v>0.4</v>
      </c>
      <c r="AL81" s="11">
        <v>42185</v>
      </c>
      <c r="AM81" s="9">
        <v>0.1</v>
      </c>
      <c r="AN81" s="11">
        <v>42185</v>
      </c>
      <c r="AO81" s="9">
        <v>1.3567100000000001</v>
      </c>
      <c r="AQ81" s="11">
        <v>38383</v>
      </c>
      <c r="AR81" s="9">
        <v>3</v>
      </c>
      <c r="AT81" s="11">
        <v>38383</v>
      </c>
      <c r="AU81" s="9">
        <v>2.5</v>
      </c>
      <c r="AW81" s="11">
        <v>38383</v>
      </c>
      <c r="AX81" s="9">
        <v>2.2999999999999998</v>
      </c>
      <c r="AZ81" s="11">
        <v>38383</v>
      </c>
      <c r="BA81" s="9">
        <v>2.17679</v>
      </c>
      <c r="BB81" s="9">
        <v>2</v>
      </c>
    </row>
    <row r="82" spans="1:54" x14ac:dyDescent="0.25">
      <c r="A82" s="11">
        <f t="shared" si="0"/>
        <v>38442</v>
      </c>
      <c r="B82" s="11">
        <v>38442</v>
      </c>
      <c r="C82" s="9">
        <v>3.1</v>
      </c>
      <c r="E82" s="11">
        <v>38442</v>
      </c>
      <c r="F82" s="9">
        <v>2.22627</v>
      </c>
      <c r="H82" s="9">
        <v>2</v>
      </c>
      <c r="J82" s="11">
        <v>38442</v>
      </c>
      <c r="K82" s="9">
        <v>2.2999999999999998</v>
      </c>
      <c r="M82" s="11">
        <v>38442</v>
      </c>
      <c r="N82" s="9" t="s">
        <v>179</v>
      </c>
      <c r="O82" s="9" t="e">
        <f t="shared" si="2"/>
        <v>#VALUE!</v>
      </c>
      <c r="AC82" s="11">
        <f>AF82</f>
        <v>42277</v>
      </c>
      <c r="AD82" s="11"/>
      <c r="AF82" s="11">
        <v>42277</v>
      </c>
      <c r="AG82" s="9">
        <v>1.4</v>
      </c>
      <c r="AJ82" s="9">
        <v>0.65</v>
      </c>
      <c r="AL82" s="11">
        <v>42277</v>
      </c>
      <c r="AM82" s="9">
        <v>0</v>
      </c>
      <c r="AN82" s="11">
        <v>42277</v>
      </c>
      <c r="AO82" s="9">
        <v>1.38453</v>
      </c>
      <c r="AQ82" s="11">
        <v>38411</v>
      </c>
      <c r="AR82" s="9">
        <v>3</v>
      </c>
      <c r="AT82" s="11">
        <v>38411</v>
      </c>
      <c r="AU82" s="9">
        <v>2.6</v>
      </c>
      <c r="AW82" s="11">
        <v>38411</v>
      </c>
      <c r="AX82" s="9">
        <v>2.4</v>
      </c>
      <c r="AZ82" s="11">
        <v>38411</v>
      </c>
      <c r="BA82" s="9">
        <v>2.1682600000000001</v>
      </c>
      <c r="BB82" s="9">
        <v>2</v>
      </c>
    </row>
    <row r="83" spans="1:54" x14ac:dyDescent="0.25">
      <c r="A83" s="11">
        <f t="shared" si="0"/>
        <v>38472</v>
      </c>
      <c r="B83" s="11">
        <v>38472</v>
      </c>
      <c r="C83" s="9">
        <v>3.5</v>
      </c>
      <c r="E83" s="11">
        <v>38472</v>
      </c>
      <c r="F83" s="9">
        <v>2.10467</v>
      </c>
      <c r="H83" s="9">
        <v>2</v>
      </c>
      <c r="J83" s="11">
        <v>38472</v>
      </c>
      <c r="K83" s="9">
        <v>2.2000000000000002</v>
      </c>
      <c r="M83" s="11">
        <v>38471</v>
      </c>
      <c r="N83" s="9" t="s">
        <v>179</v>
      </c>
      <c r="O83" s="9" t="e">
        <f t="shared" si="2"/>
        <v>#VALUE!</v>
      </c>
      <c r="AC83" s="11">
        <f>AF83</f>
        <v>42369</v>
      </c>
      <c r="AD83" s="11"/>
      <c r="AF83" s="11">
        <v>42369</v>
      </c>
      <c r="AG83" s="9">
        <v>1.9</v>
      </c>
      <c r="AJ83" s="9">
        <v>0.95</v>
      </c>
      <c r="AL83" s="11">
        <v>42369</v>
      </c>
      <c r="AM83" s="9">
        <v>0.7</v>
      </c>
      <c r="AN83" s="11">
        <v>42369</v>
      </c>
      <c r="AO83" s="9">
        <v>1.38846</v>
      </c>
      <c r="AQ83" s="11">
        <v>38442</v>
      </c>
      <c r="AR83" s="9">
        <v>3.1</v>
      </c>
      <c r="AT83" s="11">
        <v>38442</v>
      </c>
      <c r="AU83" s="9">
        <v>2.7</v>
      </c>
      <c r="AW83" s="11">
        <v>38442</v>
      </c>
      <c r="AX83" s="9">
        <v>2.2999999999999998</v>
      </c>
      <c r="AZ83" s="11">
        <v>38442</v>
      </c>
      <c r="BA83" s="9">
        <v>2.22627</v>
      </c>
      <c r="BB83" s="9">
        <v>2</v>
      </c>
    </row>
    <row r="84" spans="1:54" x14ac:dyDescent="0.25">
      <c r="A84" s="11">
        <f t="shared" si="0"/>
        <v>38503</v>
      </c>
      <c r="B84" s="11">
        <v>38503</v>
      </c>
      <c r="C84" s="9">
        <v>2.8</v>
      </c>
      <c r="E84" s="11">
        <v>38503</v>
      </c>
      <c r="F84" s="9">
        <v>2.1930700000000001</v>
      </c>
      <c r="H84" s="9">
        <v>2</v>
      </c>
      <c r="J84" s="11">
        <v>38503</v>
      </c>
      <c r="K84" s="9">
        <v>2.2000000000000002</v>
      </c>
      <c r="M84" s="11">
        <v>38503</v>
      </c>
      <c r="N84" s="9" t="s">
        <v>179</v>
      </c>
      <c r="O84" s="9" t="e">
        <f t="shared" si="2"/>
        <v>#VALUE!</v>
      </c>
      <c r="AC84" s="11">
        <f>AF84</f>
        <v>42460</v>
      </c>
      <c r="AD84" s="11"/>
      <c r="AF84" s="11">
        <v>42460</v>
      </c>
      <c r="AG84" s="9">
        <v>2.2000000000000002</v>
      </c>
      <c r="AJ84" s="9">
        <v>1.25</v>
      </c>
      <c r="AL84" s="11">
        <v>42460</v>
      </c>
      <c r="AM84" s="9">
        <v>0.9</v>
      </c>
      <c r="AN84" s="11">
        <v>42460</v>
      </c>
      <c r="AO84" s="9">
        <v>1.5510999999999999</v>
      </c>
      <c r="AQ84" s="11">
        <v>38472</v>
      </c>
      <c r="AR84" s="9">
        <v>3.5</v>
      </c>
      <c r="AT84" s="11">
        <v>38472</v>
      </c>
      <c r="AU84" s="9">
        <v>2.8</v>
      </c>
      <c r="AW84" s="11">
        <v>38472</v>
      </c>
      <c r="AX84" s="9">
        <v>2.2000000000000002</v>
      </c>
      <c r="AZ84" s="11">
        <v>38472</v>
      </c>
      <c r="BA84" s="9">
        <v>2.10467</v>
      </c>
      <c r="BB84" s="9">
        <v>2</v>
      </c>
    </row>
    <row r="85" spans="1:54" x14ac:dyDescent="0.25">
      <c r="A85" s="11">
        <f t="shared" ref="A85:A148" si="3">B85</f>
        <v>38533</v>
      </c>
      <c r="B85" s="11">
        <v>38533</v>
      </c>
      <c r="C85" s="9">
        <v>2.5</v>
      </c>
      <c r="E85" s="11">
        <v>38533</v>
      </c>
      <c r="F85" s="9">
        <v>2.0531199999999998</v>
      </c>
      <c r="H85" s="9">
        <v>2</v>
      </c>
      <c r="J85" s="11">
        <v>38533</v>
      </c>
      <c r="K85" s="9">
        <v>2</v>
      </c>
      <c r="M85" s="11">
        <v>38533</v>
      </c>
      <c r="N85" s="9" t="s">
        <v>179</v>
      </c>
      <c r="O85" s="9" t="e">
        <f t="shared" si="2"/>
        <v>#VALUE!</v>
      </c>
      <c r="AD85" s="11"/>
      <c r="AL85" s="11">
        <v>42551</v>
      </c>
      <c r="AM85" s="9">
        <v>1</v>
      </c>
      <c r="AN85" s="11">
        <v>42551</v>
      </c>
      <c r="AO85" s="9">
        <v>1.59876</v>
      </c>
      <c r="AQ85" s="11">
        <v>38503</v>
      </c>
      <c r="AR85" s="9">
        <v>2.8</v>
      </c>
      <c r="AT85" s="11">
        <v>38503</v>
      </c>
      <c r="AU85" s="9">
        <v>2.6</v>
      </c>
      <c r="AW85" s="11">
        <v>38503</v>
      </c>
      <c r="AX85" s="9">
        <v>2.2000000000000002</v>
      </c>
      <c r="AZ85" s="11">
        <v>38503</v>
      </c>
      <c r="BA85" s="9">
        <v>2.1930700000000001</v>
      </c>
      <c r="BB85" s="9">
        <v>2</v>
      </c>
    </row>
    <row r="86" spans="1:54" x14ac:dyDescent="0.25">
      <c r="A86" s="11">
        <f t="shared" si="3"/>
        <v>38564</v>
      </c>
      <c r="B86" s="11">
        <v>38564</v>
      </c>
      <c r="C86" s="9">
        <v>3.2</v>
      </c>
      <c r="E86" s="11">
        <v>38564</v>
      </c>
      <c r="F86" s="9">
        <v>2.0376500000000002</v>
      </c>
      <c r="H86" s="9">
        <v>2</v>
      </c>
      <c r="J86" s="11">
        <v>38564</v>
      </c>
      <c r="K86" s="9">
        <v>2.1</v>
      </c>
      <c r="M86" s="11">
        <v>38562</v>
      </c>
      <c r="N86" s="9" t="s">
        <v>179</v>
      </c>
      <c r="O86" s="9" t="e">
        <f t="shared" si="2"/>
        <v>#VALUE!</v>
      </c>
      <c r="AD86" s="11"/>
      <c r="AL86" s="11">
        <v>42643</v>
      </c>
      <c r="AM86" s="9">
        <v>1.5</v>
      </c>
      <c r="AN86" s="11">
        <v>42643</v>
      </c>
      <c r="AO86" s="9">
        <v>1.69679</v>
      </c>
      <c r="AQ86" s="11">
        <v>38533</v>
      </c>
      <c r="AR86" s="9">
        <v>2.5</v>
      </c>
      <c r="AT86" s="11">
        <v>38533</v>
      </c>
      <c r="AU86" s="9">
        <v>2.2999999999999998</v>
      </c>
      <c r="AW86" s="11">
        <v>38533</v>
      </c>
      <c r="AX86" s="9">
        <v>2</v>
      </c>
      <c r="AZ86" s="11">
        <v>38533</v>
      </c>
      <c r="BA86" s="9">
        <v>2.0531199999999998</v>
      </c>
      <c r="BB86" s="9">
        <v>2</v>
      </c>
    </row>
    <row r="87" spans="1:54" x14ac:dyDescent="0.25">
      <c r="A87" s="11">
        <f t="shared" si="3"/>
        <v>38595</v>
      </c>
      <c r="B87" s="11">
        <v>38595</v>
      </c>
      <c r="C87" s="9">
        <v>3.6</v>
      </c>
      <c r="E87" s="11">
        <v>38595</v>
      </c>
      <c r="F87" s="9">
        <v>2.0636299999999999</v>
      </c>
      <c r="H87" s="9">
        <v>2</v>
      </c>
      <c r="J87" s="11">
        <v>38595</v>
      </c>
      <c r="K87" s="9">
        <v>2.1</v>
      </c>
      <c r="M87" s="11">
        <v>38595</v>
      </c>
      <c r="N87" s="9" t="s">
        <v>179</v>
      </c>
      <c r="O87" s="9" t="e">
        <f t="shared" si="2"/>
        <v>#VALUE!</v>
      </c>
      <c r="AD87" s="11"/>
      <c r="AL87" s="11">
        <v>42734</v>
      </c>
      <c r="AM87" s="9">
        <v>2.1</v>
      </c>
      <c r="AN87" s="11">
        <v>42734</v>
      </c>
      <c r="AO87" s="9">
        <v>1.74515</v>
      </c>
      <c r="AQ87" s="11">
        <v>38564</v>
      </c>
      <c r="AR87" s="9">
        <v>3.2</v>
      </c>
      <c r="AT87" s="11">
        <v>38564</v>
      </c>
      <c r="AU87" s="9">
        <v>2.6</v>
      </c>
      <c r="AW87" s="11">
        <v>38564</v>
      </c>
      <c r="AX87" s="9">
        <v>2.1</v>
      </c>
      <c r="AZ87" s="11">
        <v>38564</v>
      </c>
      <c r="BA87" s="9">
        <v>2.0376500000000002</v>
      </c>
      <c r="BB87" s="9">
        <v>2</v>
      </c>
    </row>
    <row r="88" spans="1:54" x14ac:dyDescent="0.25">
      <c r="A88" s="11">
        <f t="shared" si="3"/>
        <v>38625</v>
      </c>
      <c r="B88" s="11">
        <v>38625</v>
      </c>
      <c r="C88" s="9">
        <v>4.7</v>
      </c>
      <c r="E88" s="11">
        <v>38625</v>
      </c>
      <c r="F88" s="9">
        <v>2.11145</v>
      </c>
      <c r="H88" s="9">
        <v>2</v>
      </c>
      <c r="J88" s="11">
        <v>38625</v>
      </c>
      <c r="K88" s="9">
        <v>2</v>
      </c>
      <c r="M88" s="11">
        <v>38625</v>
      </c>
      <c r="N88" s="9">
        <v>2.98</v>
      </c>
      <c r="O88" s="9" t="e">
        <f t="shared" si="2"/>
        <v>#VALUE!</v>
      </c>
      <c r="AD88" s="11"/>
      <c r="AL88" s="11">
        <v>42825</v>
      </c>
      <c r="AM88" s="9">
        <v>2.4</v>
      </c>
      <c r="AN88" s="11">
        <v>42825</v>
      </c>
      <c r="AO88" s="9">
        <v>1.5860799999999999</v>
      </c>
      <c r="AQ88" s="11">
        <v>38595</v>
      </c>
      <c r="AR88" s="9">
        <v>3.6</v>
      </c>
      <c r="AT88" s="11">
        <v>38595</v>
      </c>
      <c r="AU88" s="9">
        <v>3</v>
      </c>
      <c r="AW88" s="11">
        <v>38595</v>
      </c>
      <c r="AX88" s="9">
        <v>2.1</v>
      </c>
      <c r="AZ88" s="11">
        <v>38595</v>
      </c>
      <c r="BA88" s="9">
        <v>2.0636299999999999</v>
      </c>
      <c r="BB88" s="9">
        <v>2</v>
      </c>
    </row>
    <row r="89" spans="1:54" x14ac:dyDescent="0.25">
      <c r="A89" s="11">
        <f t="shared" si="3"/>
        <v>38656</v>
      </c>
      <c r="B89" s="11">
        <v>38656</v>
      </c>
      <c r="C89" s="9">
        <v>4.3</v>
      </c>
      <c r="E89" s="11">
        <v>38656</v>
      </c>
      <c r="F89" s="9">
        <v>2.2119900000000001</v>
      </c>
      <c r="H89" s="9">
        <v>2</v>
      </c>
      <c r="J89" s="11">
        <v>38656</v>
      </c>
      <c r="K89" s="9">
        <v>2.1</v>
      </c>
      <c r="M89" s="11">
        <v>38656</v>
      </c>
      <c r="N89" s="9">
        <v>2.7199999999999998</v>
      </c>
      <c r="O89" s="9" t="e">
        <f t="shared" si="2"/>
        <v>#VALUE!</v>
      </c>
      <c r="AD89" s="11"/>
      <c r="AQ89" s="11">
        <v>38625</v>
      </c>
      <c r="AR89" s="9">
        <v>4.7</v>
      </c>
      <c r="AT89" s="11">
        <v>38625</v>
      </c>
      <c r="AU89" s="9">
        <v>3.7</v>
      </c>
      <c r="AW89" s="11">
        <v>38625</v>
      </c>
      <c r="AX89" s="9">
        <v>2</v>
      </c>
      <c r="AZ89" s="11">
        <v>38625</v>
      </c>
      <c r="BA89" s="9">
        <v>2.11145</v>
      </c>
      <c r="BB89" s="9">
        <v>2</v>
      </c>
    </row>
    <row r="90" spans="1:54" x14ac:dyDescent="0.25">
      <c r="A90" s="11">
        <f t="shared" si="3"/>
        <v>38686</v>
      </c>
      <c r="B90" s="11">
        <v>38686</v>
      </c>
      <c r="C90" s="9">
        <v>3.5</v>
      </c>
      <c r="E90" s="11">
        <v>38686</v>
      </c>
      <c r="F90" s="9">
        <v>2.2904999999999998</v>
      </c>
      <c r="H90" s="9">
        <v>2</v>
      </c>
      <c r="J90" s="11">
        <v>38686</v>
      </c>
      <c r="K90" s="9">
        <v>2.1</v>
      </c>
      <c r="M90" s="11">
        <v>38686</v>
      </c>
      <c r="N90" s="9">
        <v>2.34</v>
      </c>
      <c r="O90" s="9" t="e">
        <f t="shared" si="2"/>
        <v>#VALUE!</v>
      </c>
      <c r="AD90" s="11"/>
      <c r="AQ90" s="11">
        <v>38656</v>
      </c>
      <c r="AR90" s="9">
        <v>4.3</v>
      </c>
      <c r="AT90" s="11">
        <v>38656</v>
      </c>
      <c r="AU90" s="9">
        <v>3.5</v>
      </c>
      <c r="AW90" s="11">
        <v>38656</v>
      </c>
      <c r="AX90" s="9">
        <v>2.1</v>
      </c>
      <c r="AZ90" s="11">
        <v>38656</v>
      </c>
      <c r="BA90" s="9">
        <v>2.2119900000000001</v>
      </c>
      <c r="BB90" s="9">
        <v>2</v>
      </c>
    </row>
    <row r="91" spans="1:54" x14ac:dyDescent="0.25">
      <c r="A91" s="11">
        <f t="shared" si="3"/>
        <v>38717</v>
      </c>
      <c r="B91" s="11">
        <v>38717</v>
      </c>
      <c r="C91" s="9">
        <v>3.4</v>
      </c>
      <c r="E91" s="11">
        <v>38717</v>
      </c>
      <c r="F91" s="9">
        <v>2.2763800000000001</v>
      </c>
      <c r="H91" s="9">
        <v>2</v>
      </c>
      <c r="J91" s="11">
        <v>38717</v>
      </c>
      <c r="K91" s="9">
        <v>2.2000000000000002</v>
      </c>
      <c r="M91" s="11">
        <v>38716</v>
      </c>
      <c r="N91" s="9">
        <v>2.39</v>
      </c>
      <c r="O91" s="9" t="e">
        <f t="shared" si="2"/>
        <v>#VALUE!</v>
      </c>
      <c r="AD91" s="11"/>
      <c r="AQ91" s="11">
        <v>38686</v>
      </c>
      <c r="AR91" s="9">
        <v>3.5</v>
      </c>
      <c r="AT91" s="11">
        <v>38686</v>
      </c>
      <c r="AU91" s="9">
        <v>2.9</v>
      </c>
      <c r="AW91" s="11">
        <v>38686</v>
      </c>
      <c r="AX91" s="9">
        <v>2.1</v>
      </c>
      <c r="AZ91" s="11">
        <v>38686</v>
      </c>
      <c r="BA91" s="9">
        <v>2.2904999999999998</v>
      </c>
      <c r="BB91" s="9">
        <v>2</v>
      </c>
    </row>
    <row r="92" spans="1:54" x14ac:dyDescent="0.25">
      <c r="A92" s="11">
        <f t="shared" si="3"/>
        <v>38748</v>
      </c>
      <c r="B92" s="11">
        <v>38748</v>
      </c>
      <c r="C92" s="9">
        <v>4</v>
      </c>
      <c r="E92" s="11">
        <v>38748</v>
      </c>
      <c r="F92" s="9">
        <v>2.1565500000000002</v>
      </c>
      <c r="H92" s="9">
        <v>2</v>
      </c>
      <c r="J92" s="11">
        <v>38748</v>
      </c>
      <c r="K92" s="9">
        <v>2.1</v>
      </c>
      <c r="M92" s="11">
        <v>38748</v>
      </c>
      <c r="N92" s="9">
        <v>2.5</v>
      </c>
      <c r="O92" s="9" t="e">
        <f t="shared" si="2"/>
        <v>#VALUE!</v>
      </c>
      <c r="AD92" s="11"/>
      <c r="AQ92" s="11">
        <v>38717</v>
      </c>
      <c r="AR92" s="9">
        <v>3.4</v>
      </c>
      <c r="AT92" s="11">
        <v>38717</v>
      </c>
      <c r="AU92" s="9">
        <v>2.9</v>
      </c>
      <c r="AW92" s="11">
        <v>38717</v>
      </c>
      <c r="AX92" s="9">
        <v>2.2000000000000002</v>
      </c>
      <c r="AZ92" s="11">
        <v>38717</v>
      </c>
      <c r="BA92" s="9">
        <v>2.2763800000000001</v>
      </c>
      <c r="BB92" s="9">
        <v>2</v>
      </c>
    </row>
    <row r="93" spans="1:54" x14ac:dyDescent="0.25">
      <c r="A93" s="11">
        <f t="shared" si="3"/>
        <v>38776</v>
      </c>
      <c r="B93" s="11">
        <v>38776</v>
      </c>
      <c r="C93" s="9">
        <v>3.6</v>
      </c>
      <c r="E93" s="11">
        <v>38776</v>
      </c>
      <c r="F93" s="9">
        <v>2.1179000000000001</v>
      </c>
      <c r="H93" s="9">
        <v>2</v>
      </c>
      <c r="J93" s="11">
        <v>38776</v>
      </c>
      <c r="K93" s="9">
        <v>2.1</v>
      </c>
      <c r="M93" s="11">
        <v>38776</v>
      </c>
      <c r="N93" s="9">
        <v>2.42</v>
      </c>
      <c r="O93" s="9" t="e">
        <f t="shared" si="2"/>
        <v>#VALUE!</v>
      </c>
      <c r="AD93" s="11"/>
      <c r="AQ93" s="11">
        <v>38748</v>
      </c>
      <c r="AR93" s="9">
        <v>4</v>
      </c>
      <c r="AT93" s="11">
        <v>38748</v>
      </c>
      <c r="AU93" s="9">
        <v>3.3</v>
      </c>
      <c r="AW93" s="11">
        <v>38748</v>
      </c>
      <c r="AX93" s="9">
        <v>2.1</v>
      </c>
      <c r="AZ93" s="11">
        <v>38748</v>
      </c>
      <c r="BA93" s="9">
        <v>2.1565500000000002</v>
      </c>
      <c r="BB93" s="9">
        <v>2</v>
      </c>
    </row>
    <row r="94" spans="1:54" x14ac:dyDescent="0.25">
      <c r="A94" s="11">
        <f t="shared" si="3"/>
        <v>38807</v>
      </c>
      <c r="B94" s="11">
        <v>38807</v>
      </c>
      <c r="C94" s="9">
        <v>3.4</v>
      </c>
      <c r="E94" s="11">
        <v>38807</v>
      </c>
      <c r="F94" s="9">
        <v>2.1137899999999998</v>
      </c>
      <c r="H94" s="9">
        <v>2</v>
      </c>
      <c r="J94" s="11">
        <v>38807</v>
      </c>
      <c r="K94" s="9">
        <v>2.1</v>
      </c>
      <c r="M94" s="11">
        <v>38807</v>
      </c>
      <c r="N94" s="9">
        <v>2.71</v>
      </c>
      <c r="O94" s="9" t="e">
        <f t="shared" si="2"/>
        <v>#VALUE!</v>
      </c>
      <c r="AD94" s="11"/>
      <c r="AQ94" s="11">
        <v>38776</v>
      </c>
      <c r="AR94" s="9">
        <v>3.6</v>
      </c>
      <c r="AT94" s="11">
        <v>38776</v>
      </c>
      <c r="AU94" s="9">
        <v>3</v>
      </c>
      <c r="AW94" s="11">
        <v>38776</v>
      </c>
      <c r="AX94" s="9">
        <v>2.1</v>
      </c>
      <c r="AZ94" s="11">
        <v>38776</v>
      </c>
      <c r="BA94" s="9">
        <v>2.1179000000000001</v>
      </c>
      <c r="BB94" s="9">
        <v>2</v>
      </c>
    </row>
    <row r="95" spans="1:54" x14ac:dyDescent="0.25">
      <c r="A95" s="11">
        <f t="shared" si="3"/>
        <v>38837</v>
      </c>
      <c r="B95" s="11">
        <v>38837</v>
      </c>
      <c r="C95" s="9">
        <v>3.5</v>
      </c>
      <c r="E95" s="11">
        <v>38837</v>
      </c>
      <c r="F95" s="9">
        <v>2.2410899999999998</v>
      </c>
      <c r="H95" s="9">
        <v>2</v>
      </c>
      <c r="J95" s="11">
        <v>38837</v>
      </c>
      <c r="K95" s="9">
        <v>2.2999999999999998</v>
      </c>
      <c r="M95" s="11">
        <v>38835</v>
      </c>
      <c r="N95" s="9">
        <v>3.05</v>
      </c>
      <c r="O95" s="9" t="e">
        <f t="shared" si="2"/>
        <v>#VALUE!</v>
      </c>
      <c r="AD95" s="11"/>
      <c r="AQ95" s="11">
        <v>38807</v>
      </c>
      <c r="AR95" s="9">
        <v>3.4</v>
      </c>
      <c r="AT95" s="11">
        <v>38807</v>
      </c>
      <c r="AU95" s="9">
        <v>2.9</v>
      </c>
      <c r="AW95" s="11">
        <v>38807</v>
      </c>
      <c r="AX95" s="9">
        <v>2.1</v>
      </c>
      <c r="AZ95" s="11">
        <v>38807</v>
      </c>
      <c r="BA95" s="9">
        <v>2.1137899999999998</v>
      </c>
      <c r="BB95" s="9">
        <v>2</v>
      </c>
    </row>
    <row r="96" spans="1:54" x14ac:dyDescent="0.25">
      <c r="A96" s="11">
        <f t="shared" si="3"/>
        <v>38868</v>
      </c>
      <c r="B96" s="11">
        <v>38868</v>
      </c>
      <c r="C96" s="9">
        <v>4.2</v>
      </c>
      <c r="E96" s="11">
        <v>38868</v>
      </c>
      <c r="F96" s="9">
        <v>2.1957100000000001</v>
      </c>
      <c r="H96" s="9">
        <v>2</v>
      </c>
      <c r="J96" s="11">
        <v>38868</v>
      </c>
      <c r="K96" s="9">
        <v>2.4</v>
      </c>
      <c r="M96" s="11">
        <v>38868</v>
      </c>
      <c r="N96" s="9">
        <v>2.99</v>
      </c>
      <c r="O96" s="9" t="e">
        <f t="shared" si="2"/>
        <v>#VALUE!</v>
      </c>
      <c r="AD96" s="11"/>
      <c r="AQ96" s="11">
        <v>38837</v>
      </c>
      <c r="AR96" s="9">
        <v>3.5</v>
      </c>
      <c r="AT96" s="11">
        <v>38837</v>
      </c>
      <c r="AU96" s="9">
        <v>3</v>
      </c>
      <c r="AW96" s="11">
        <v>38837</v>
      </c>
      <c r="AX96" s="9">
        <v>2.2999999999999998</v>
      </c>
      <c r="AZ96" s="11">
        <v>38837</v>
      </c>
      <c r="BA96" s="9">
        <v>2.2410899999999998</v>
      </c>
      <c r="BB96" s="9">
        <v>2</v>
      </c>
    </row>
    <row r="97" spans="1:54" x14ac:dyDescent="0.25">
      <c r="A97" s="11">
        <f t="shared" si="3"/>
        <v>38898</v>
      </c>
      <c r="B97" s="11">
        <v>38898</v>
      </c>
      <c r="C97" s="9">
        <v>4.3</v>
      </c>
      <c r="E97" s="11">
        <v>38898</v>
      </c>
      <c r="F97" s="9">
        <v>2.37574</v>
      </c>
      <c r="H97" s="9">
        <v>2</v>
      </c>
      <c r="J97" s="11">
        <v>38898</v>
      </c>
      <c r="K97" s="9">
        <v>2.6</v>
      </c>
      <c r="M97" s="11">
        <v>38898</v>
      </c>
      <c r="N97" s="9">
        <v>3.01</v>
      </c>
      <c r="O97" s="9" t="e">
        <f t="shared" ref="O97:O160" si="4">(N97/N85-1)*100</f>
        <v>#VALUE!</v>
      </c>
      <c r="AD97" s="11"/>
      <c r="AQ97" s="11">
        <v>38868</v>
      </c>
      <c r="AR97" s="9">
        <v>4.2</v>
      </c>
      <c r="AT97" s="11">
        <v>38868</v>
      </c>
      <c r="AU97" s="9">
        <v>3.1</v>
      </c>
      <c r="AW97" s="11">
        <v>38868</v>
      </c>
      <c r="AX97" s="9">
        <v>2.4</v>
      </c>
      <c r="AZ97" s="11">
        <v>38868</v>
      </c>
      <c r="BA97" s="9">
        <v>2.1957100000000001</v>
      </c>
      <c r="BB97" s="9">
        <v>2</v>
      </c>
    </row>
    <row r="98" spans="1:54" x14ac:dyDescent="0.25">
      <c r="A98" s="11">
        <f t="shared" si="3"/>
        <v>38929</v>
      </c>
      <c r="B98" s="11">
        <v>38929</v>
      </c>
      <c r="C98" s="9">
        <v>4.0999999999999996</v>
      </c>
      <c r="E98" s="11">
        <v>38929</v>
      </c>
      <c r="F98" s="9">
        <v>2.3420100000000001</v>
      </c>
      <c r="H98" s="9">
        <v>2</v>
      </c>
      <c r="J98" s="11">
        <v>38929</v>
      </c>
      <c r="K98" s="9">
        <v>2.7</v>
      </c>
      <c r="M98" s="11">
        <v>38929</v>
      </c>
      <c r="N98" s="9">
        <v>3.14</v>
      </c>
      <c r="O98" s="9" t="e">
        <f t="shared" si="4"/>
        <v>#VALUE!</v>
      </c>
      <c r="AD98" s="11"/>
      <c r="AQ98" s="11">
        <v>38898</v>
      </c>
      <c r="AR98" s="9">
        <v>4.3</v>
      </c>
      <c r="AT98" s="11">
        <v>38898</v>
      </c>
      <c r="AU98" s="9">
        <v>3.3</v>
      </c>
      <c r="AW98" s="11">
        <v>38898</v>
      </c>
      <c r="AX98" s="9">
        <v>2.6</v>
      </c>
      <c r="AZ98" s="11">
        <v>38898</v>
      </c>
      <c r="BA98" s="9">
        <v>2.37574</v>
      </c>
      <c r="BB98" s="9">
        <v>2</v>
      </c>
    </row>
    <row r="99" spans="1:54" x14ac:dyDescent="0.25">
      <c r="A99" s="11">
        <f t="shared" si="3"/>
        <v>38960</v>
      </c>
      <c r="B99" s="11">
        <v>38960</v>
      </c>
      <c r="C99" s="9">
        <v>3.8</v>
      </c>
      <c r="E99" s="11">
        <v>38960</v>
      </c>
      <c r="F99" s="9">
        <v>2.4506399999999999</v>
      </c>
      <c r="H99" s="9">
        <v>2</v>
      </c>
      <c r="J99" s="11">
        <v>38960</v>
      </c>
      <c r="K99" s="9">
        <v>2.8</v>
      </c>
      <c r="M99" s="11">
        <v>38960</v>
      </c>
      <c r="N99" s="9">
        <v>2.99</v>
      </c>
      <c r="O99" s="9" t="e">
        <f t="shared" si="4"/>
        <v>#VALUE!</v>
      </c>
      <c r="AD99" s="11"/>
      <c r="AQ99" s="11">
        <v>38929</v>
      </c>
      <c r="AR99" s="9">
        <v>4.0999999999999996</v>
      </c>
      <c r="AT99" s="11">
        <v>38929</v>
      </c>
      <c r="AU99" s="9">
        <v>3.2</v>
      </c>
      <c r="AW99" s="11">
        <v>38929</v>
      </c>
      <c r="AX99" s="9">
        <v>2.7</v>
      </c>
      <c r="AZ99" s="11">
        <v>38929</v>
      </c>
      <c r="BA99" s="9">
        <v>2.3420100000000001</v>
      </c>
      <c r="BB99" s="9">
        <v>2</v>
      </c>
    </row>
    <row r="100" spans="1:54" x14ac:dyDescent="0.25">
      <c r="A100" s="11">
        <f t="shared" si="3"/>
        <v>38990</v>
      </c>
      <c r="B100" s="11">
        <v>38990</v>
      </c>
      <c r="C100" s="9">
        <v>2.1</v>
      </c>
      <c r="E100" s="11">
        <v>38990</v>
      </c>
      <c r="F100" s="9">
        <v>2.3923700000000001</v>
      </c>
      <c r="H100" s="9">
        <v>2</v>
      </c>
      <c r="J100" s="11">
        <v>38990</v>
      </c>
      <c r="K100" s="9">
        <v>2.9</v>
      </c>
      <c r="M100" s="11">
        <v>38989</v>
      </c>
      <c r="N100" s="9">
        <v>2.5300000000000002</v>
      </c>
      <c r="O100" s="9">
        <f t="shared" si="4"/>
        <v>-15.100671140939593</v>
      </c>
      <c r="AD100" s="11"/>
      <c r="AQ100" s="11">
        <v>38960</v>
      </c>
      <c r="AR100" s="9">
        <v>3.8</v>
      </c>
      <c r="AT100" s="11">
        <v>38960</v>
      </c>
      <c r="AU100" s="9">
        <v>3.1</v>
      </c>
      <c r="AW100" s="11">
        <v>38960</v>
      </c>
      <c r="AX100" s="9">
        <v>2.8</v>
      </c>
      <c r="AZ100" s="11">
        <v>38960</v>
      </c>
      <c r="BA100" s="9">
        <v>2.4506399999999999</v>
      </c>
      <c r="BB100" s="9">
        <v>2</v>
      </c>
    </row>
    <row r="101" spans="1:54" x14ac:dyDescent="0.25">
      <c r="A101" s="11">
        <f t="shared" si="3"/>
        <v>39021</v>
      </c>
      <c r="B101" s="11">
        <v>39021</v>
      </c>
      <c r="C101" s="9">
        <v>1.3</v>
      </c>
      <c r="E101" s="11">
        <v>39021</v>
      </c>
      <c r="F101" s="9">
        <v>2.2713200000000002</v>
      </c>
      <c r="H101" s="9">
        <v>2</v>
      </c>
      <c r="J101" s="11">
        <v>39021</v>
      </c>
      <c r="K101" s="9">
        <v>2.7</v>
      </c>
      <c r="M101" s="11">
        <v>39021</v>
      </c>
      <c r="N101" s="9">
        <v>2.4</v>
      </c>
      <c r="O101" s="9">
        <f t="shared" si="4"/>
        <v>-11.764705882352933</v>
      </c>
      <c r="AD101" s="11"/>
      <c r="AQ101" s="11">
        <v>38990</v>
      </c>
      <c r="AR101" s="9">
        <v>2.1</v>
      </c>
      <c r="AT101" s="11">
        <v>38990</v>
      </c>
      <c r="AU101" s="9">
        <v>1.9</v>
      </c>
      <c r="AW101" s="11">
        <v>38990</v>
      </c>
      <c r="AX101" s="9">
        <v>2.9</v>
      </c>
      <c r="AZ101" s="11">
        <v>38990</v>
      </c>
      <c r="BA101" s="9">
        <v>2.3923700000000001</v>
      </c>
      <c r="BB101" s="9">
        <v>2</v>
      </c>
    </row>
    <row r="102" spans="1:54" x14ac:dyDescent="0.25">
      <c r="A102" s="11">
        <f t="shared" si="3"/>
        <v>39051</v>
      </c>
      <c r="B102" s="11">
        <v>39051</v>
      </c>
      <c r="C102" s="9">
        <v>2</v>
      </c>
      <c r="E102" s="11">
        <v>39051</v>
      </c>
      <c r="F102" s="9">
        <v>2.0691799999999998</v>
      </c>
      <c r="H102" s="9">
        <v>2</v>
      </c>
      <c r="J102" s="11">
        <v>39051</v>
      </c>
      <c r="K102" s="9">
        <v>2.6</v>
      </c>
      <c r="M102" s="11">
        <v>39051</v>
      </c>
      <c r="N102" s="9">
        <v>2.4500000000000002</v>
      </c>
      <c r="O102" s="9">
        <f t="shared" si="4"/>
        <v>4.7008547008547064</v>
      </c>
      <c r="AD102" s="11"/>
      <c r="AQ102" s="11">
        <v>39021</v>
      </c>
      <c r="AR102" s="9">
        <v>1.3</v>
      </c>
      <c r="AT102" s="11">
        <v>39021</v>
      </c>
      <c r="AU102" s="9">
        <v>1.5</v>
      </c>
      <c r="AW102" s="11">
        <v>39021</v>
      </c>
      <c r="AX102" s="9">
        <v>2.7</v>
      </c>
      <c r="AZ102" s="11">
        <v>39021</v>
      </c>
      <c r="BA102" s="9">
        <v>2.2713200000000002</v>
      </c>
      <c r="BB102" s="9">
        <v>2</v>
      </c>
    </row>
    <row r="103" spans="1:54" x14ac:dyDescent="0.25">
      <c r="A103" s="11">
        <f t="shared" si="3"/>
        <v>39082</v>
      </c>
      <c r="B103" s="11">
        <v>39082</v>
      </c>
      <c r="C103" s="9">
        <v>2.5</v>
      </c>
      <c r="E103" s="11">
        <v>39082</v>
      </c>
      <c r="F103" s="9">
        <v>2.1349299999999998</v>
      </c>
      <c r="H103" s="9">
        <v>2</v>
      </c>
      <c r="J103" s="11">
        <v>39082</v>
      </c>
      <c r="K103" s="9">
        <v>2.6</v>
      </c>
      <c r="M103" s="11">
        <v>39080</v>
      </c>
      <c r="N103" s="9">
        <v>2.52</v>
      </c>
      <c r="O103" s="9">
        <f t="shared" si="4"/>
        <v>5.4393305439330408</v>
      </c>
      <c r="AD103" s="11"/>
      <c r="AQ103" s="11">
        <v>39051</v>
      </c>
      <c r="AR103" s="9">
        <v>2</v>
      </c>
      <c r="AT103" s="11">
        <v>39051</v>
      </c>
      <c r="AU103" s="9">
        <v>1.7</v>
      </c>
      <c r="AW103" s="11">
        <v>39051</v>
      </c>
      <c r="AX103" s="9">
        <v>2.6</v>
      </c>
      <c r="AZ103" s="11">
        <v>39051</v>
      </c>
      <c r="BA103" s="9">
        <v>2.0691799999999998</v>
      </c>
      <c r="BB103" s="9">
        <v>2</v>
      </c>
    </row>
    <row r="104" spans="1:54" x14ac:dyDescent="0.25">
      <c r="A104" s="11">
        <f t="shared" si="3"/>
        <v>39113</v>
      </c>
      <c r="B104" s="11">
        <v>39113</v>
      </c>
      <c r="C104" s="9">
        <v>2.1</v>
      </c>
      <c r="E104" s="11">
        <v>39113</v>
      </c>
      <c r="F104" s="9">
        <v>2.3509199999999999</v>
      </c>
      <c r="H104" s="9">
        <v>2</v>
      </c>
      <c r="J104" s="11">
        <v>39113</v>
      </c>
      <c r="K104" s="9">
        <v>2.7</v>
      </c>
      <c r="M104" s="11">
        <v>39113</v>
      </c>
      <c r="N104" s="9">
        <v>2.34</v>
      </c>
      <c r="O104" s="9">
        <f t="shared" si="4"/>
        <v>-6.4000000000000057</v>
      </c>
      <c r="AD104" s="11"/>
      <c r="AQ104" s="11">
        <v>39082</v>
      </c>
      <c r="AR104" s="9">
        <v>2.5</v>
      </c>
      <c r="AT104" s="11">
        <v>39082</v>
      </c>
      <c r="AU104" s="9">
        <v>2.1</v>
      </c>
      <c r="AW104" s="11">
        <v>39082</v>
      </c>
      <c r="AX104" s="9">
        <v>2.6</v>
      </c>
      <c r="AZ104" s="11">
        <v>39082</v>
      </c>
      <c r="BA104" s="9">
        <v>2.1349299999999998</v>
      </c>
      <c r="BB104" s="9">
        <v>2</v>
      </c>
    </row>
    <row r="105" spans="1:54" x14ac:dyDescent="0.25">
      <c r="A105" s="11">
        <f t="shared" si="3"/>
        <v>39141</v>
      </c>
      <c r="B105" s="11">
        <v>39141</v>
      </c>
      <c r="C105" s="9">
        <v>2.4</v>
      </c>
      <c r="E105" s="11">
        <v>39141</v>
      </c>
      <c r="F105" s="9">
        <v>2.4497999999999998</v>
      </c>
      <c r="H105" s="9">
        <v>2</v>
      </c>
      <c r="J105" s="11">
        <v>39141</v>
      </c>
      <c r="K105" s="9">
        <v>2.7</v>
      </c>
      <c r="M105" s="11">
        <v>39141</v>
      </c>
      <c r="N105" s="9">
        <v>2.57</v>
      </c>
      <c r="O105" s="9">
        <f t="shared" si="4"/>
        <v>6.198347107438007</v>
      </c>
      <c r="AD105" s="11"/>
      <c r="AQ105" s="11">
        <v>39113</v>
      </c>
      <c r="AR105" s="9">
        <v>2.1</v>
      </c>
      <c r="AT105" s="11">
        <v>39113</v>
      </c>
      <c r="AU105" s="9">
        <v>2</v>
      </c>
      <c r="AW105" s="11">
        <v>39113</v>
      </c>
      <c r="AX105" s="9">
        <v>2.7</v>
      </c>
      <c r="AZ105" s="11">
        <v>39113</v>
      </c>
      <c r="BA105" s="9">
        <v>2.3509199999999999</v>
      </c>
      <c r="BB105" s="9">
        <v>2</v>
      </c>
    </row>
    <row r="106" spans="1:54" x14ac:dyDescent="0.25">
      <c r="A106" s="11">
        <f t="shared" si="3"/>
        <v>39172</v>
      </c>
      <c r="B106" s="11">
        <v>39172</v>
      </c>
      <c r="C106" s="9">
        <v>2.8</v>
      </c>
      <c r="E106" s="11">
        <v>39172</v>
      </c>
      <c r="F106" s="9">
        <v>2.2856399999999999</v>
      </c>
      <c r="H106" s="9">
        <v>2</v>
      </c>
      <c r="J106" s="11">
        <v>39172</v>
      </c>
      <c r="K106" s="9">
        <v>2.5</v>
      </c>
      <c r="M106" s="11">
        <v>39171</v>
      </c>
      <c r="N106" s="9">
        <v>2.82</v>
      </c>
      <c r="O106" s="9">
        <f t="shared" si="4"/>
        <v>4.0590405904058935</v>
      </c>
      <c r="AD106" s="11"/>
      <c r="AQ106" s="11">
        <v>39141</v>
      </c>
      <c r="AR106" s="9">
        <v>2.4</v>
      </c>
      <c r="AT106" s="11">
        <v>39141</v>
      </c>
      <c r="AU106" s="9">
        <v>2.2999999999999998</v>
      </c>
      <c r="AW106" s="11">
        <v>39141</v>
      </c>
      <c r="AX106" s="9">
        <v>2.7</v>
      </c>
      <c r="AZ106" s="11">
        <v>39141</v>
      </c>
      <c r="BA106" s="9">
        <v>2.4497999999999998</v>
      </c>
      <c r="BB106" s="9">
        <v>2</v>
      </c>
    </row>
    <row r="107" spans="1:54" x14ac:dyDescent="0.25">
      <c r="A107" s="11">
        <f t="shared" si="3"/>
        <v>39202</v>
      </c>
      <c r="B107" s="11">
        <v>39202</v>
      </c>
      <c r="C107" s="9">
        <v>2.6</v>
      </c>
      <c r="E107" s="11">
        <v>39202</v>
      </c>
      <c r="F107" s="9">
        <v>2.12629</v>
      </c>
      <c r="H107" s="9">
        <v>2</v>
      </c>
      <c r="J107" s="11">
        <v>39202</v>
      </c>
      <c r="K107" s="9">
        <v>2.2999999999999998</v>
      </c>
      <c r="M107" s="11">
        <v>39202</v>
      </c>
      <c r="N107" s="9">
        <v>3.08</v>
      </c>
      <c r="O107" s="9">
        <f t="shared" si="4"/>
        <v>0.98360655737705915</v>
      </c>
      <c r="AD107" s="11"/>
      <c r="AQ107" s="11">
        <v>39172</v>
      </c>
      <c r="AR107" s="9">
        <v>2.8</v>
      </c>
      <c r="AT107" s="11">
        <v>39172</v>
      </c>
      <c r="AU107" s="9">
        <v>2.5</v>
      </c>
      <c r="AW107" s="11">
        <v>39172</v>
      </c>
      <c r="AX107" s="9">
        <v>2.5</v>
      </c>
      <c r="AZ107" s="11">
        <v>39172</v>
      </c>
      <c r="BA107" s="9">
        <v>2.2856399999999999</v>
      </c>
      <c r="BB107" s="9">
        <v>2</v>
      </c>
    </row>
    <row r="108" spans="1:54" x14ac:dyDescent="0.25">
      <c r="A108" s="11">
        <f t="shared" si="3"/>
        <v>39233</v>
      </c>
      <c r="B108" s="11">
        <v>39233</v>
      </c>
      <c r="C108" s="9">
        <v>2.7</v>
      </c>
      <c r="E108" s="11">
        <v>39233</v>
      </c>
      <c r="F108" s="9">
        <v>2.0343499999999999</v>
      </c>
      <c r="H108" s="9">
        <v>2</v>
      </c>
      <c r="J108" s="11">
        <v>39233</v>
      </c>
      <c r="K108" s="9">
        <v>2.2000000000000002</v>
      </c>
      <c r="M108" s="11">
        <v>39233</v>
      </c>
      <c r="N108" s="9">
        <v>3.24</v>
      </c>
      <c r="O108" s="9">
        <f t="shared" si="4"/>
        <v>8.3612040133779217</v>
      </c>
      <c r="AD108" s="11"/>
      <c r="AQ108" s="11">
        <v>39202</v>
      </c>
      <c r="AR108" s="9">
        <v>2.6</v>
      </c>
      <c r="AT108" s="11">
        <v>39202</v>
      </c>
      <c r="AU108" s="9">
        <v>2.2999999999999998</v>
      </c>
      <c r="AW108" s="11">
        <v>39202</v>
      </c>
      <c r="AX108" s="9">
        <v>2.2999999999999998</v>
      </c>
      <c r="AZ108" s="11">
        <v>39202</v>
      </c>
      <c r="BA108" s="9">
        <v>2.12629</v>
      </c>
      <c r="BB108" s="9">
        <v>2</v>
      </c>
    </row>
    <row r="109" spans="1:54" x14ac:dyDescent="0.25">
      <c r="A109" s="11">
        <f t="shared" si="3"/>
        <v>39263</v>
      </c>
      <c r="B109" s="11">
        <v>39263</v>
      </c>
      <c r="C109" s="9">
        <v>2.7</v>
      </c>
      <c r="E109" s="11">
        <v>39263</v>
      </c>
      <c r="F109" s="9">
        <v>1.9493</v>
      </c>
      <c r="H109" s="9">
        <v>2</v>
      </c>
      <c r="J109" s="11">
        <v>39263</v>
      </c>
      <c r="K109" s="9">
        <v>2.2000000000000002</v>
      </c>
      <c r="M109" s="11">
        <v>39262</v>
      </c>
      <c r="N109" s="9">
        <v>3.07</v>
      </c>
      <c r="O109" s="9">
        <f t="shared" si="4"/>
        <v>1.9933554817275656</v>
      </c>
      <c r="AD109" s="11"/>
      <c r="AQ109" s="11">
        <v>39233</v>
      </c>
      <c r="AR109" s="9">
        <v>2.7</v>
      </c>
      <c r="AT109" s="11">
        <v>39233</v>
      </c>
      <c r="AU109" s="9">
        <v>2.2999999999999998</v>
      </c>
      <c r="AW109" s="11">
        <v>39233</v>
      </c>
      <c r="AX109" s="9">
        <v>2.2000000000000002</v>
      </c>
      <c r="AZ109" s="11">
        <v>39233</v>
      </c>
      <c r="BA109" s="9">
        <v>2.0343499999999999</v>
      </c>
      <c r="BB109" s="9">
        <v>2</v>
      </c>
    </row>
    <row r="110" spans="1:54" x14ac:dyDescent="0.25">
      <c r="A110" s="11">
        <f t="shared" si="3"/>
        <v>39294</v>
      </c>
      <c r="B110" s="11">
        <v>39294</v>
      </c>
      <c r="C110" s="9">
        <v>2.4</v>
      </c>
      <c r="E110" s="11">
        <v>39294</v>
      </c>
      <c r="F110" s="9">
        <v>1.9807600000000001</v>
      </c>
      <c r="H110" s="9">
        <v>2</v>
      </c>
      <c r="J110" s="11">
        <v>39294</v>
      </c>
      <c r="K110" s="9">
        <v>2.2000000000000002</v>
      </c>
      <c r="M110" s="11">
        <v>39294</v>
      </c>
      <c r="N110" s="9">
        <v>3</v>
      </c>
      <c r="O110" s="9">
        <f t="shared" si="4"/>
        <v>-4.4585987261146487</v>
      </c>
      <c r="AD110" s="11"/>
      <c r="AQ110" s="11">
        <v>39263</v>
      </c>
      <c r="AR110" s="9">
        <v>2.7</v>
      </c>
      <c r="AT110" s="11">
        <v>39263</v>
      </c>
      <c r="AU110" s="9">
        <v>2.2999999999999998</v>
      </c>
      <c r="AW110" s="11">
        <v>39263</v>
      </c>
      <c r="AX110" s="9">
        <v>2.2000000000000002</v>
      </c>
      <c r="AZ110" s="11">
        <v>39263</v>
      </c>
      <c r="BA110" s="9">
        <v>1.9493</v>
      </c>
      <c r="BB110" s="9">
        <v>2</v>
      </c>
    </row>
    <row r="111" spans="1:54" x14ac:dyDescent="0.25">
      <c r="A111" s="11">
        <f t="shared" si="3"/>
        <v>39325</v>
      </c>
      <c r="B111" s="11">
        <v>39325</v>
      </c>
      <c r="C111" s="9">
        <v>2</v>
      </c>
      <c r="E111" s="11">
        <v>39325</v>
      </c>
      <c r="F111" s="9">
        <v>1.9430499999999999</v>
      </c>
      <c r="H111" s="9">
        <v>2</v>
      </c>
      <c r="J111" s="11">
        <v>39325</v>
      </c>
      <c r="K111" s="9">
        <v>2.1</v>
      </c>
      <c r="M111" s="11">
        <v>39325</v>
      </c>
      <c r="N111" s="9">
        <v>2.93</v>
      </c>
      <c r="O111" s="9">
        <f t="shared" si="4"/>
        <v>-2.006688963210701</v>
      </c>
      <c r="AD111" s="11"/>
      <c r="AQ111" s="11">
        <v>39294</v>
      </c>
      <c r="AR111" s="9">
        <v>2.4</v>
      </c>
      <c r="AT111" s="11">
        <v>39294</v>
      </c>
      <c r="AU111" s="9">
        <v>2.1</v>
      </c>
      <c r="AW111" s="11">
        <v>39294</v>
      </c>
      <c r="AX111" s="9">
        <v>2.2000000000000002</v>
      </c>
      <c r="AZ111" s="11">
        <v>39294</v>
      </c>
      <c r="BA111" s="9">
        <v>1.9807600000000001</v>
      </c>
      <c r="BB111" s="9">
        <v>2</v>
      </c>
    </row>
    <row r="112" spans="1:54" x14ac:dyDescent="0.25">
      <c r="A112" s="11">
        <f t="shared" si="3"/>
        <v>39355</v>
      </c>
      <c r="B112" s="11">
        <v>39355</v>
      </c>
      <c r="C112" s="9">
        <v>2.8</v>
      </c>
      <c r="E112" s="11">
        <v>39355</v>
      </c>
      <c r="F112" s="9">
        <v>2.0457200000000002</v>
      </c>
      <c r="H112" s="9">
        <v>2</v>
      </c>
      <c r="J112" s="11">
        <v>39355</v>
      </c>
      <c r="K112" s="9">
        <v>2.1</v>
      </c>
      <c r="M112" s="11">
        <v>39353</v>
      </c>
      <c r="N112" s="9">
        <v>2.98</v>
      </c>
      <c r="O112" s="9">
        <f t="shared" si="4"/>
        <v>17.786561264822119</v>
      </c>
      <c r="AD112" s="11"/>
      <c r="AQ112" s="11">
        <v>39325</v>
      </c>
      <c r="AR112" s="9">
        <v>2</v>
      </c>
      <c r="AT112" s="11">
        <v>39325</v>
      </c>
      <c r="AU112" s="9">
        <v>1.8</v>
      </c>
      <c r="AW112" s="11">
        <v>39325</v>
      </c>
      <c r="AX112" s="9">
        <v>2.1</v>
      </c>
      <c r="AZ112" s="11">
        <v>39325</v>
      </c>
      <c r="BA112" s="9">
        <v>1.9430499999999999</v>
      </c>
      <c r="BB112" s="9">
        <v>2</v>
      </c>
    </row>
    <row r="113" spans="1:54" x14ac:dyDescent="0.25">
      <c r="A113" s="11">
        <f t="shared" si="3"/>
        <v>39386</v>
      </c>
      <c r="B113" s="11">
        <v>39386</v>
      </c>
      <c r="C113" s="9">
        <v>3.5</v>
      </c>
      <c r="E113" s="11">
        <v>39386</v>
      </c>
      <c r="F113" s="9">
        <v>2.14541</v>
      </c>
      <c r="H113" s="9">
        <v>2</v>
      </c>
      <c r="J113" s="11">
        <v>39386</v>
      </c>
      <c r="K113" s="9">
        <v>2.2000000000000002</v>
      </c>
      <c r="M113" s="11">
        <v>39386</v>
      </c>
      <c r="N113" s="9">
        <v>3.14</v>
      </c>
      <c r="O113" s="9">
        <f t="shared" si="4"/>
        <v>30.833333333333336</v>
      </c>
      <c r="AD113" s="11"/>
      <c r="AQ113" s="11">
        <v>39355</v>
      </c>
      <c r="AR113" s="9">
        <v>2.8</v>
      </c>
      <c r="AT113" s="11">
        <v>39355</v>
      </c>
      <c r="AU113" s="9">
        <v>2.5</v>
      </c>
      <c r="AW113" s="11">
        <v>39355</v>
      </c>
      <c r="AX113" s="9">
        <v>2.1</v>
      </c>
      <c r="AZ113" s="11">
        <v>39355</v>
      </c>
      <c r="BA113" s="9">
        <v>2.0457200000000002</v>
      </c>
      <c r="BB113" s="9">
        <v>2</v>
      </c>
    </row>
    <row r="114" spans="1:54" x14ac:dyDescent="0.25">
      <c r="A114" s="11">
        <f t="shared" si="3"/>
        <v>39416</v>
      </c>
      <c r="B114" s="11">
        <v>39416</v>
      </c>
      <c r="C114" s="9">
        <v>4.3</v>
      </c>
      <c r="E114" s="11">
        <v>39416</v>
      </c>
      <c r="F114" s="9">
        <v>2.2724000000000002</v>
      </c>
      <c r="H114" s="9">
        <v>2</v>
      </c>
      <c r="J114" s="11">
        <v>39416</v>
      </c>
      <c r="K114" s="9">
        <v>2.2999999999999998</v>
      </c>
      <c r="M114" s="11">
        <v>39416</v>
      </c>
      <c r="N114" s="9">
        <v>3.3</v>
      </c>
      <c r="O114" s="9">
        <f t="shared" si="4"/>
        <v>34.693877551020378</v>
      </c>
      <c r="AD114" s="11"/>
      <c r="AQ114" s="11">
        <v>39386</v>
      </c>
      <c r="AR114" s="9">
        <v>3.5</v>
      </c>
      <c r="AT114" s="11">
        <v>39386</v>
      </c>
      <c r="AU114" s="9">
        <v>3.1</v>
      </c>
      <c r="AW114" s="11">
        <v>39386</v>
      </c>
      <c r="AX114" s="9">
        <v>2.2000000000000002</v>
      </c>
      <c r="AZ114" s="11">
        <v>39386</v>
      </c>
      <c r="BA114" s="9">
        <v>2.14541</v>
      </c>
      <c r="BB114" s="9">
        <v>2</v>
      </c>
    </row>
    <row r="115" spans="1:54" x14ac:dyDescent="0.25">
      <c r="A115" s="11">
        <f t="shared" si="3"/>
        <v>39447</v>
      </c>
      <c r="B115" s="11">
        <v>39447</v>
      </c>
      <c r="C115" s="9">
        <v>4.0999999999999996</v>
      </c>
      <c r="E115" s="11">
        <v>39447</v>
      </c>
      <c r="F115" s="9">
        <v>2.3266299999999998</v>
      </c>
      <c r="H115" s="9">
        <v>2</v>
      </c>
      <c r="J115" s="11">
        <v>39447</v>
      </c>
      <c r="K115" s="9">
        <v>2.4</v>
      </c>
      <c r="M115" s="11">
        <v>39447</v>
      </c>
      <c r="N115" s="9">
        <v>3.26</v>
      </c>
      <c r="O115" s="9">
        <f t="shared" si="4"/>
        <v>29.36507936507935</v>
      </c>
      <c r="AD115" s="11"/>
      <c r="AQ115" s="11">
        <v>39416</v>
      </c>
      <c r="AR115" s="9">
        <v>4.3</v>
      </c>
      <c r="AT115" s="11">
        <v>39416</v>
      </c>
      <c r="AU115" s="9">
        <v>3.5</v>
      </c>
      <c r="AW115" s="11">
        <v>39416</v>
      </c>
      <c r="AX115" s="9">
        <v>2.2999999999999998</v>
      </c>
      <c r="AZ115" s="11">
        <v>39416</v>
      </c>
      <c r="BA115" s="9">
        <v>2.2724000000000002</v>
      </c>
      <c r="BB115" s="9">
        <v>2</v>
      </c>
    </row>
    <row r="116" spans="1:54" x14ac:dyDescent="0.25">
      <c r="A116" s="11">
        <f t="shared" si="3"/>
        <v>39478</v>
      </c>
      <c r="B116" s="11">
        <v>39478</v>
      </c>
      <c r="C116" s="9">
        <v>4.3</v>
      </c>
      <c r="E116" s="11">
        <v>39478</v>
      </c>
      <c r="F116" s="9">
        <v>2.14588</v>
      </c>
      <c r="H116" s="9">
        <v>2</v>
      </c>
      <c r="J116" s="11">
        <v>39478</v>
      </c>
      <c r="K116" s="9">
        <v>2.5</v>
      </c>
      <c r="M116" s="11">
        <v>39478</v>
      </c>
      <c r="N116" s="9">
        <v>3.21</v>
      </c>
      <c r="O116" s="9">
        <f t="shared" si="4"/>
        <v>37.179487179487182</v>
      </c>
      <c r="AD116" s="11"/>
      <c r="AQ116" s="11">
        <v>39447</v>
      </c>
      <c r="AR116" s="9">
        <v>4.0999999999999996</v>
      </c>
      <c r="AT116" s="11">
        <v>39447</v>
      </c>
      <c r="AU116" s="9">
        <v>3.4</v>
      </c>
      <c r="AW116" s="11">
        <v>39447</v>
      </c>
      <c r="AX116" s="9">
        <v>2.4</v>
      </c>
      <c r="AZ116" s="11">
        <v>39447</v>
      </c>
      <c r="BA116" s="9">
        <v>2.3266299999999998</v>
      </c>
      <c r="BB116" s="9">
        <v>2</v>
      </c>
    </row>
    <row r="117" spans="1:54" x14ac:dyDescent="0.25">
      <c r="A117" s="11">
        <f t="shared" si="3"/>
        <v>39507</v>
      </c>
      <c r="B117" s="11">
        <v>39507</v>
      </c>
      <c r="C117" s="9">
        <v>4</v>
      </c>
      <c r="E117" s="11">
        <v>39507</v>
      </c>
      <c r="F117" s="9">
        <v>2.0223</v>
      </c>
      <c r="H117" s="9">
        <v>2</v>
      </c>
      <c r="J117" s="11">
        <v>39507</v>
      </c>
      <c r="K117" s="9">
        <v>2.2999999999999998</v>
      </c>
      <c r="M117" s="11">
        <v>39507</v>
      </c>
      <c r="N117" s="9">
        <v>3.42</v>
      </c>
      <c r="O117" s="9">
        <f t="shared" si="4"/>
        <v>33.073929961089512</v>
      </c>
      <c r="AD117" s="11"/>
      <c r="AQ117" s="11">
        <v>39478</v>
      </c>
      <c r="AR117" s="9">
        <v>4.3</v>
      </c>
      <c r="AT117" s="11">
        <v>39478</v>
      </c>
      <c r="AU117" s="9">
        <v>3.3</v>
      </c>
      <c r="AW117" s="11">
        <v>39478</v>
      </c>
      <c r="AX117" s="9">
        <v>2.5</v>
      </c>
      <c r="AZ117" s="11">
        <v>39478</v>
      </c>
      <c r="BA117" s="9">
        <v>2.14588</v>
      </c>
      <c r="BB117" s="9">
        <v>2</v>
      </c>
    </row>
    <row r="118" spans="1:54" x14ac:dyDescent="0.25">
      <c r="A118" s="11">
        <f t="shared" si="3"/>
        <v>39538</v>
      </c>
      <c r="B118" s="11">
        <v>39538</v>
      </c>
      <c r="C118" s="9">
        <v>4</v>
      </c>
      <c r="E118" s="11">
        <v>39538</v>
      </c>
      <c r="F118" s="9">
        <v>2.1691500000000001</v>
      </c>
      <c r="H118" s="9">
        <v>2</v>
      </c>
      <c r="J118" s="11">
        <v>39538</v>
      </c>
      <c r="K118" s="9">
        <v>2.4</v>
      </c>
      <c r="M118" s="11">
        <v>39538</v>
      </c>
      <c r="N118" s="9">
        <v>3.61</v>
      </c>
      <c r="O118" s="9">
        <f t="shared" si="4"/>
        <v>28.01418439716312</v>
      </c>
      <c r="AD118" s="11"/>
      <c r="AQ118" s="11">
        <v>39507</v>
      </c>
      <c r="AR118" s="9">
        <v>4</v>
      </c>
      <c r="AT118" s="11">
        <v>39507</v>
      </c>
      <c r="AU118" s="9">
        <v>3.2</v>
      </c>
      <c r="AW118" s="11">
        <v>39507</v>
      </c>
      <c r="AX118" s="9">
        <v>2.2999999999999998</v>
      </c>
      <c r="AZ118" s="11">
        <v>39507</v>
      </c>
      <c r="BA118" s="9">
        <v>2.0223</v>
      </c>
      <c r="BB118" s="9">
        <v>2</v>
      </c>
    </row>
    <row r="119" spans="1:54" x14ac:dyDescent="0.25">
      <c r="A119" s="11">
        <f t="shared" si="3"/>
        <v>39568</v>
      </c>
      <c r="B119" s="11">
        <v>39568</v>
      </c>
      <c r="C119" s="9">
        <v>3.9</v>
      </c>
      <c r="E119" s="11">
        <v>39568</v>
      </c>
      <c r="F119" s="9">
        <v>2.1961200000000001</v>
      </c>
      <c r="H119" s="9">
        <v>2</v>
      </c>
      <c r="J119" s="11">
        <v>39568</v>
      </c>
      <c r="K119" s="9">
        <v>2.2999999999999998</v>
      </c>
      <c r="M119" s="11">
        <v>39568</v>
      </c>
      <c r="N119" s="9">
        <v>3.93</v>
      </c>
      <c r="O119" s="9">
        <f t="shared" si="4"/>
        <v>27.597402597402599</v>
      </c>
      <c r="AD119" s="11"/>
      <c r="AQ119" s="11">
        <v>39538</v>
      </c>
      <c r="AR119" s="9">
        <v>4</v>
      </c>
      <c r="AT119" s="11">
        <v>39538</v>
      </c>
      <c r="AU119" s="9">
        <v>3.2</v>
      </c>
      <c r="AW119" s="11">
        <v>39538</v>
      </c>
      <c r="AX119" s="9">
        <v>2.4</v>
      </c>
      <c r="AZ119" s="11">
        <v>39538</v>
      </c>
      <c r="BA119" s="9">
        <v>2.1691500000000001</v>
      </c>
      <c r="BB119" s="9">
        <v>2</v>
      </c>
    </row>
    <row r="120" spans="1:54" x14ac:dyDescent="0.25">
      <c r="A120" s="11">
        <f t="shared" si="3"/>
        <v>39599</v>
      </c>
      <c r="B120" s="11">
        <v>39599</v>
      </c>
      <c r="C120" s="9">
        <v>4.2</v>
      </c>
      <c r="E120" s="11">
        <v>39599</v>
      </c>
      <c r="F120" s="9">
        <v>2.2818700000000001</v>
      </c>
      <c r="H120" s="9">
        <v>2</v>
      </c>
      <c r="J120" s="11">
        <v>39599</v>
      </c>
      <c r="K120" s="9">
        <v>2.2999999999999998</v>
      </c>
      <c r="M120" s="11">
        <v>39598</v>
      </c>
      <c r="N120" s="9">
        <v>4.34</v>
      </c>
      <c r="O120" s="9">
        <f t="shared" si="4"/>
        <v>33.950617283950614</v>
      </c>
      <c r="AD120" s="11"/>
      <c r="AQ120" s="11">
        <v>39568</v>
      </c>
      <c r="AR120" s="9">
        <v>3.9</v>
      </c>
      <c r="AT120" s="11">
        <v>39568</v>
      </c>
      <c r="AU120" s="9">
        <v>3.2</v>
      </c>
      <c r="AW120" s="11">
        <v>39568</v>
      </c>
      <c r="AX120" s="9">
        <v>2.2999999999999998</v>
      </c>
      <c r="AZ120" s="11">
        <v>39568</v>
      </c>
      <c r="BA120" s="9">
        <v>2.1961200000000001</v>
      </c>
      <c r="BB120" s="9">
        <v>2</v>
      </c>
    </row>
    <row r="121" spans="1:54" x14ac:dyDescent="0.25">
      <c r="A121" s="11">
        <f t="shared" si="3"/>
        <v>39629</v>
      </c>
      <c r="B121" s="11">
        <v>39629</v>
      </c>
      <c r="C121" s="9">
        <v>5</v>
      </c>
      <c r="E121" s="11">
        <v>39629</v>
      </c>
      <c r="F121" s="9">
        <v>2.3207200000000001</v>
      </c>
      <c r="H121" s="9">
        <v>2</v>
      </c>
      <c r="J121" s="11">
        <v>39629</v>
      </c>
      <c r="K121" s="9">
        <v>2.4</v>
      </c>
      <c r="M121" s="11">
        <v>39629</v>
      </c>
      <c r="N121" s="9">
        <v>4.43</v>
      </c>
      <c r="O121" s="9">
        <f t="shared" si="4"/>
        <v>44.299674267100976</v>
      </c>
      <c r="AD121" s="11"/>
      <c r="AQ121" s="11">
        <v>39599</v>
      </c>
      <c r="AR121" s="9">
        <v>4.2</v>
      </c>
      <c r="AT121" s="11">
        <v>39599</v>
      </c>
      <c r="AU121" s="9">
        <v>3.4</v>
      </c>
      <c r="AW121" s="11">
        <v>39599</v>
      </c>
      <c r="AX121" s="9">
        <v>2.2999999999999998</v>
      </c>
      <c r="AZ121" s="11">
        <v>39599</v>
      </c>
      <c r="BA121" s="9">
        <v>2.2818700000000001</v>
      </c>
      <c r="BB121" s="9">
        <v>2</v>
      </c>
    </row>
    <row r="122" spans="1:54" x14ac:dyDescent="0.25">
      <c r="A122" s="11">
        <f t="shared" si="3"/>
        <v>39660</v>
      </c>
      <c r="B122" s="11">
        <v>39660</v>
      </c>
      <c r="C122" s="9">
        <v>5.6</v>
      </c>
      <c r="E122" s="11">
        <v>39660</v>
      </c>
      <c r="F122" s="9">
        <v>2.3100800000000001</v>
      </c>
      <c r="H122" s="9">
        <v>2</v>
      </c>
      <c r="J122" s="11">
        <v>39660</v>
      </c>
      <c r="K122" s="9">
        <v>2.5</v>
      </c>
      <c r="M122" s="11">
        <v>39660</v>
      </c>
      <c r="N122" s="9">
        <v>4.2</v>
      </c>
      <c r="O122" s="9">
        <f t="shared" si="4"/>
        <v>40.000000000000014</v>
      </c>
      <c r="AD122" s="11"/>
      <c r="AQ122" s="11">
        <v>39629</v>
      </c>
      <c r="AR122" s="9">
        <v>5</v>
      </c>
      <c r="AT122" s="11">
        <v>39629</v>
      </c>
      <c r="AU122" s="9">
        <v>3.9</v>
      </c>
      <c r="AW122" s="11">
        <v>39629</v>
      </c>
      <c r="AX122" s="9">
        <v>2.4</v>
      </c>
      <c r="AZ122" s="11">
        <v>39629</v>
      </c>
      <c r="BA122" s="9">
        <v>2.3207200000000001</v>
      </c>
      <c r="BB122" s="9">
        <v>2</v>
      </c>
    </row>
    <row r="123" spans="1:54" x14ac:dyDescent="0.25">
      <c r="A123" s="11">
        <f t="shared" si="3"/>
        <v>39691</v>
      </c>
      <c r="B123" s="11">
        <v>39691</v>
      </c>
      <c r="C123" s="9">
        <v>5.4</v>
      </c>
      <c r="E123" s="11">
        <v>39691</v>
      </c>
      <c r="F123" s="9">
        <v>2.2597900000000002</v>
      </c>
      <c r="H123" s="9">
        <v>2</v>
      </c>
      <c r="J123" s="11">
        <v>39691</v>
      </c>
      <c r="K123" s="9">
        <v>2.5</v>
      </c>
      <c r="M123" s="11">
        <v>39689</v>
      </c>
      <c r="N123" s="9">
        <v>3.94</v>
      </c>
      <c r="O123" s="9">
        <f t="shared" si="4"/>
        <v>34.470989761092127</v>
      </c>
      <c r="AD123" s="11"/>
      <c r="AQ123" s="11">
        <v>39660</v>
      </c>
      <c r="AR123" s="9">
        <v>5.6</v>
      </c>
      <c r="AT123" s="11">
        <v>39660</v>
      </c>
      <c r="AU123" s="9">
        <v>4.2</v>
      </c>
      <c r="AW123" s="11">
        <v>39660</v>
      </c>
      <c r="AX123" s="9">
        <v>2.5</v>
      </c>
      <c r="AZ123" s="11">
        <v>39660</v>
      </c>
      <c r="BA123" s="9">
        <v>2.3100800000000001</v>
      </c>
      <c r="BB123" s="9">
        <v>2</v>
      </c>
    </row>
    <row r="124" spans="1:54" x14ac:dyDescent="0.25">
      <c r="A124" s="11">
        <f t="shared" si="3"/>
        <v>39721</v>
      </c>
      <c r="B124" s="11">
        <v>39721</v>
      </c>
      <c r="C124" s="9">
        <v>4.9000000000000004</v>
      </c>
      <c r="E124" s="11">
        <v>39721</v>
      </c>
      <c r="F124" s="9">
        <v>2.1075699999999999</v>
      </c>
      <c r="H124" s="9">
        <v>2</v>
      </c>
      <c r="J124" s="11">
        <v>39721</v>
      </c>
      <c r="K124" s="9">
        <v>2.5</v>
      </c>
      <c r="M124" s="11">
        <v>39721</v>
      </c>
      <c r="N124" s="9">
        <v>3.82</v>
      </c>
      <c r="O124" s="9">
        <f t="shared" si="4"/>
        <v>28.187919463087251</v>
      </c>
      <c r="AD124" s="11"/>
      <c r="AQ124" s="11">
        <v>39691</v>
      </c>
      <c r="AR124" s="9">
        <v>5.4</v>
      </c>
      <c r="AT124" s="11">
        <v>39691</v>
      </c>
      <c r="AU124" s="9">
        <v>4</v>
      </c>
      <c r="AW124" s="11">
        <v>39691</v>
      </c>
      <c r="AX124" s="9">
        <v>2.5</v>
      </c>
      <c r="AZ124" s="11">
        <v>39691</v>
      </c>
      <c r="BA124" s="9">
        <v>2.2597900000000002</v>
      </c>
      <c r="BB124" s="9">
        <v>2</v>
      </c>
    </row>
    <row r="125" spans="1:54" x14ac:dyDescent="0.25">
      <c r="A125" s="11">
        <f t="shared" si="3"/>
        <v>39752</v>
      </c>
      <c r="B125" s="11">
        <v>39752</v>
      </c>
      <c r="C125" s="9">
        <v>3.7</v>
      </c>
      <c r="E125" s="11">
        <v>39752</v>
      </c>
      <c r="F125" s="9">
        <v>1.8479399999999999</v>
      </c>
      <c r="H125" s="9">
        <v>2</v>
      </c>
      <c r="J125" s="11">
        <v>39752</v>
      </c>
      <c r="K125" s="9">
        <v>2.2000000000000002</v>
      </c>
      <c r="M125" s="11">
        <v>39752</v>
      </c>
      <c r="N125" s="9">
        <v>2.74</v>
      </c>
      <c r="O125" s="9">
        <f t="shared" si="4"/>
        <v>-12.738853503184711</v>
      </c>
      <c r="AD125" s="11"/>
      <c r="AQ125" s="11">
        <v>39721</v>
      </c>
      <c r="AR125" s="9">
        <v>4.9000000000000004</v>
      </c>
      <c r="AT125" s="11">
        <v>39721</v>
      </c>
      <c r="AU125" s="9">
        <v>3.7</v>
      </c>
      <c r="AW125" s="11">
        <v>39721</v>
      </c>
      <c r="AX125" s="9">
        <v>2.5</v>
      </c>
      <c r="AZ125" s="11">
        <v>39721</v>
      </c>
      <c r="BA125" s="9">
        <v>2.1075699999999999</v>
      </c>
      <c r="BB125" s="9">
        <v>2</v>
      </c>
    </row>
    <row r="126" spans="1:54" x14ac:dyDescent="0.25">
      <c r="A126" s="11">
        <f t="shared" si="3"/>
        <v>39782</v>
      </c>
      <c r="B126" s="11">
        <v>39782</v>
      </c>
      <c r="C126" s="9">
        <v>1.1000000000000001</v>
      </c>
      <c r="E126" s="11">
        <v>39782</v>
      </c>
      <c r="F126" s="9">
        <v>1.6758999999999999</v>
      </c>
      <c r="H126" s="9">
        <v>2</v>
      </c>
      <c r="J126" s="11">
        <v>39782</v>
      </c>
      <c r="K126" s="9">
        <v>2</v>
      </c>
      <c r="M126" s="11">
        <v>39780</v>
      </c>
      <c r="N126" s="9">
        <v>2.14</v>
      </c>
      <c r="O126" s="9">
        <f t="shared" si="4"/>
        <v>-35.151515151515142</v>
      </c>
      <c r="AD126" s="11"/>
      <c r="AQ126" s="11">
        <v>39752</v>
      </c>
      <c r="AR126" s="9">
        <v>3.7</v>
      </c>
      <c r="AT126" s="11">
        <v>39752</v>
      </c>
      <c r="AU126" s="9">
        <v>2.9</v>
      </c>
      <c r="AW126" s="11">
        <v>39752</v>
      </c>
      <c r="AX126" s="9">
        <v>2.2000000000000002</v>
      </c>
      <c r="AZ126" s="11">
        <v>39752</v>
      </c>
      <c r="BA126" s="9">
        <v>1.8479399999999999</v>
      </c>
      <c r="BB126" s="9">
        <v>2</v>
      </c>
    </row>
    <row r="127" spans="1:54" x14ac:dyDescent="0.25">
      <c r="A127" s="11">
        <f t="shared" si="3"/>
        <v>39813</v>
      </c>
      <c r="B127" s="11">
        <v>39813</v>
      </c>
      <c r="C127" s="9">
        <v>0.1</v>
      </c>
      <c r="E127" s="11">
        <v>39813</v>
      </c>
      <c r="F127" s="9">
        <v>1.4010199999999999</v>
      </c>
      <c r="H127" s="9">
        <v>2</v>
      </c>
      <c r="J127" s="11">
        <v>39813</v>
      </c>
      <c r="K127" s="9">
        <v>1.8</v>
      </c>
      <c r="M127" s="11">
        <v>39813</v>
      </c>
      <c r="N127" s="9">
        <v>1.88</v>
      </c>
      <c r="O127" s="9">
        <f t="shared" si="4"/>
        <v>-42.331288343558285</v>
      </c>
      <c r="AD127" s="11"/>
      <c r="AQ127" s="11">
        <v>39782</v>
      </c>
      <c r="AR127" s="9">
        <v>1.1000000000000001</v>
      </c>
      <c r="AT127" s="11">
        <v>39782</v>
      </c>
      <c r="AU127" s="9">
        <v>1.2</v>
      </c>
      <c r="AW127" s="11">
        <v>39782</v>
      </c>
      <c r="AX127" s="9">
        <v>2</v>
      </c>
      <c r="AZ127" s="11">
        <v>39782</v>
      </c>
      <c r="BA127" s="9">
        <v>1.6758999999999999</v>
      </c>
      <c r="BB127" s="9">
        <v>2</v>
      </c>
    </row>
    <row r="128" spans="1:54" x14ac:dyDescent="0.25">
      <c r="A128" s="11">
        <f t="shared" si="3"/>
        <v>39844</v>
      </c>
      <c r="B128" s="11">
        <v>39844</v>
      </c>
      <c r="C128" s="9">
        <v>0</v>
      </c>
      <c r="E128" s="11">
        <v>39844</v>
      </c>
      <c r="F128" s="9">
        <v>1.22479</v>
      </c>
      <c r="H128" s="9">
        <v>2</v>
      </c>
      <c r="J128" s="11">
        <v>39844</v>
      </c>
      <c r="K128" s="9">
        <v>1.7</v>
      </c>
      <c r="M128" s="11">
        <v>39843</v>
      </c>
      <c r="N128" s="9">
        <v>2.06</v>
      </c>
      <c r="O128" s="9">
        <f t="shared" si="4"/>
        <v>-35.825545171339556</v>
      </c>
      <c r="AD128" s="11"/>
      <c r="AQ128" s="11">
        <v>39813</v>
      </c>
      <c r="AR128" s="9">
        <v>0.1</v>
      </c>
      <c r="AT128" s="11">
        <v>39813</v>
      </c>
      <c r="AU128" s="9">
        <v>0.4</v>
      </c>
      <c r="AW128" s="11">
        <v>39813</v>
      </c>
      <c r="AX128" s="9">
        <v>1.8</v>
      </c>
      <c r="AZ128" s="11">
        <v>39813</v>
      </c>
      <c r="BA128" s="9">
        <v>1.4010199999999999</v>
      </c>
      <c r="BB128" s="9">
        <v>2</v>
      </c>
    </row>
    <row r="129" spans="1:54" x14ac:dyDescent="0.25">
      <c r="A129" s="11">
        <f t="shared" si="3"/>
        <v>39872</v>
      </c>
      <c r="B129" s="11">
        <v>39872</v>
      </c>
      <c r="C129" s="9">
        <v>0.2</v>
      </c>
      <c r="E129" s="11">
        <v>39872</v>
      </c>
      <c r="F129" s="9">
        <v>1.20706</v>
      </c>
      <c r="H129" s="9">
        <v>2</v>
      </c>
      <c r="J129" s="11">
        <v>39872</v>
      </c>
      <c r="K129" s="9">
        <v>1.8</v>
      </c>
      <c r="M129" s="11">
        <v>39871</v>
      </c>
      <c r="N129" s="9">
        <v>2.0499999999999998</v>
      </c>
      <c r="O129" s="9">
        <f t="shared" si="4"/>
        <v>-40.058479532163751</v>
      </c>
      <c r="AD129" s="11"/>
      <c r="AQ129" s="11">
        <v>39844</v>
      </c>
      <c r="AR129" s="9">
        <v>0</v>
      </c>
      <c r="AT129" s="11">
        <v>39844</v>
      </c>
      <c r="AU129" s="9">
        <v>0.2</v>
      </c>
      <c r="AW129" s="11">
        <v>39844</v>
      </c>
      <c r="AX129" s="9">
        <v>1.7</v>
      </c>
      <c r="AZ129" s="11">
        <v>39844</v>
      </c>
      <c r="BA129" s="9">
        <v>1.22479</v>
      </c>
      <c r="BB129" s="9">
        <v>2</v>
      </c>
    </row>
    <row r="130" spans="1:54" x14ac:dyDescent="0.25">
      <c r="A130" s="11">
        <f t="shared" si="3"/>
        <v>39903</v>
      </c>
      <c r="B130" s="11">
        <v>39903</v>
      </c>
      <c r="C130" s="9">
        <v>-0.4</v>
      </c>
      <c r="E130" s="11">
        <v>39903</v>
      </c>
      <c r="F130" s="9">
        <v>1.1037300000000001</v>
      </c>
      <c r="H130" s="9">
        <v>2</v>
      </c>
      <c r="J130" s="11">
        <v>39903</v>
      </c>
      <c r="K130" s="9">
        <v>1.8</v>
      </c>
      <c r="M130" s="11">
        <v>39903</v>
      </c>
      <c r="N130" s="9">
        <v>2.1800000000000002</v>
      </c>
      <c r="O130" s="9">
        <f t="shared" si="4"/>
        <v>-39.612188365650958</v>
      </c>
      <c r="AD130" s="11"/>
      <c r="AQ130" s="11">
        <v>39872</v>
      </c>
      <c r="AR130" s="9">
        <v>0.2</v>
      </c>
      <c r="AT130" s="11">
        <v>39872</v>
      </c>
      <c r="AU130" s="9">
        <v>0.2</v>
      </c>
      <c r="AW130" s="11">
        <v>39872</v>
      </c>
      <c r="AX130" s="9">
        <v>1.8</v>
      </c>
      <c r="AZ130" s="11">
        <v>39872</v>
      </c>
      <c r="BA130" s="9">
        <v>1.20706</v>
      </c>
      <c r="BB130" s="9">
        <v>2</v>
      </c>
    </row>
    <row r="131" spans="1:54" x14ac:dyDescent="0.25">
      <c r="A131" s="11">
        <f t="shared" si="3"/>
        <v>39933</v>
      </c>
      <c r="B131" s="11">
        <v>39933</v>
      </c>
      <c r="C131" s="9">
        <v>-0.7</v>
      </c>
      <c r="E131" s="11">
        <v>39933</v>
      </c>
      <c r="F131" s="9">
        <v>1.2414499999999999</v>
      </c>
      <c r="H131" s="9">
        <v>2</v>
      </c>
      <c r="J131" s="11">
        <v>39933</v>
      </c>
      <c r="K131" s="9">
        <v>1.9</v>
      </c>
      <c r="M131" s="11">
        <v>39933</v>
      </c>
      <c r="N131" s="9">
        <v>2.19</v>
      </c>
      <c r="O131" s="9">
        <f t="shared" si="4"/>
        <v>-44.274809160305352</v>
      </c>
      <c r="AD131" s="11"/>
      <c r="AQ131" s="11">
        <v>39903</v>
      </c>
      <c r="AR131" s="9">
        <v>-0.4</v>
      </c>
      <c r="AT131" s="11">
        <v>39903</v>
      </c>
      <c r="AU131" s="9">
        <v>-0.2</v>
      </c>
      <c r="AW131" s="11">
        <v>39903</v>
      </c>
      <c r="AX131" s="9">
        <v>1.8</v>
      </c>
      <c r="AZ131" s="11">
        <v>39903</v>
      </c>
      <c r="BA131" s="9">
        <v>1.1037300000000001</v>
      </c>
      <c r="BB131" s="9">
        <v>2</v>
      </c>
    </row>
    <row r="132" spans="1:54" x14ac:dyDescent="0.25">
      <c r="A132" s="11">
        <f t="shared" si="3"/>
        <v>39964</v>
      </c>
      <c r="B132" s="11">
        <v>39964</v>
      </c>
      <c r="C132" s="9">
        <v>-1.3</v>
      </c>
      <c r="E132" s="11">
        <v>39964</v>
      </c>
      <c r="F132" s="9">
        <v>1.15296</v>
      </c>
      <c r="H132" s="9">
        <v>2</v>
      </c>
      <c r="J132" s="11">
        <v>39964</v>
      </c>
      <c r="K132" s="9">
        <v>1.8</v>
      </c>
      <c r="M132" s="11">
        <v>39962</v>
      </c>
      <c r="N132" s="9">
        <v>2.56</v>
      </c>
      <c r="O132" s="9">
        <f t="shared" si="4"/>
        <v>-41.013824884792626</v>
      </c>
      <c r="AD132" s="11"/>
      <c r="AQ132" s="11">
        <v>39933</v>
      </c>
      <c r="AR132" s="9">
        <v>-0.7</v>
      </c>
      <c r="AT132" s="11">
        <v>39933</v>
      </c>
      <c r="AU132" s="9">
        <v>-0.3</v>
      </c>
      <c r="AW132" s="11">
        <v>39933</v>
      </c>
      <c r="AX132" s="9">
        <v>1.9</v>
      </c>
      <c r="AZ132" s="11">
        <v>39933</v>
      </c>
      <c r="BA132" s="9">
        <v>1.2414499999999999</v>
      </c>
      <c r="BB132" s="9">
        <v>2</v>
      </c>
    </row>
    <row r="133" spans="1:54" x14ac:dyDescent="0.25">
      <c r="A133" s="11">
        <f t="shared" si="3"/>
        <v>39994</v>
      </c>
      <c r="B133" s="11">
        <v>39994</v>
      </c>
      <c r="C133" s="9">
        <v>-1.4</v>
      </c>
      <c r="E133" s="11">
        <v>39994</v>
      </c>
      <c r="F133" s="9">
        <v>1.0920799999999999</v>
      </c>
      <c r="H133" s="9">
        <v>2</v>
      </c>
      <c r="J133" s="11">
        <v>39994</v>
      </c>
      <c r="K133" s="9">
        <v>1.7</v>
      </c>
      <c r="M133" s="11">
        <v>39994</v>
      </c>
      <c r="N133" s="9">
        <v>2.74</v>
      </c>
      <c r="O133" s="9">
        <f t="shared" si="4"/>
        <v>-38.148984198645586</v>
      </c>
      <c r="AD133" s="11"/>
      <c r="AQ133" s="11">
        <v>39964</v>
      </c>
      <c r="AR133" s="9">
        <v>-1.3</v>
      </c>
      <c r="AT133" s="11">
        <v>39964</v>
      </c>
      <c r="AU133" s="9">
        <v>-0.6</v>
      </c>
      <c r="AW133" s="11">
        <v>39964</v>
      </c>
      <c r="AX133" s="9">
        <v>1.8</v>
      </c>
      <c r="AZ133" s="11">
        <v>39964</v>
      </c>
      <c r="BA133" s="9">
        <v>1.15296</v>
      </c>
      <c r="BB133" s="9">
        <v>2</v>
      </c>
    </row>
    <row r="134" spans="1:54" x14ac:dyDescent="0.25">
      <c r="A134" s="11">
        <f t="shared" si="3"/>
        <v>40025</v>
      </c>
      <c r="B134" s="11">
        <v>40025</v>
      </c>
      <c r="C134" s="9">
        <v>-2.1</v>
      </c>
      <c r="E134" s="11">
        <v>40025</v>
      </c>
      <c r="F134" s="9">
        <v>0.97143000000000002</v>
      </c>
      <c r="H134" s="9">
        <v>2</v>
      </c>
      <c r="J134" s="11">
        <v>40025</v>
      </c>
      <c r="K134" s="9">
        <v>1.5</v>
      </c>
      <c r="M134" s="11">
        <v>40025</v>
      </c>
      <c r="N134" s="9">
        <v>2.64</v>
      </c>
      <c r="O134" s="9">
        <f t="shared" si="4"/>
        <v>-37.142857142857146</v>
      </c>
      <c r="AD134" s="11"/>
      <c r="AQ134" s="11">
        <v>39994</v>
      </c>
      <c r="AR134" s="9">
        <v>-1.4</v>
      </c>
      <c r="AT134" s="11">
        <v>39994</v>
      </c>
      <c r="AU134" s="9">
        <v>-0.7</v>
      </c>
      <c r="AW134" s="11">
        <v>39994</v>
      </c>
      <c r="AX134" s="9">
        <v>1.7</v>
      </c>
      <c r="AZ134" s="11">
        <v>39994</v>
      </c>
      <c r="BA134" s="9">
        <v>1.0920799999999999</v>
      </c>
      <c r="BB134" s="9">
        <v>2</v>
      </c>
    </row>
    <row r="135" spans="1:54" x14ac:dyDescent="0.25">
      <c r="A135" s="11">
        <f t="shared" si="3"/>
        <v>40056</v>
      </c>
      <c r="B135" s="11">
        <v>40056</v>
      </c>
      <c r="C135" s="9">
        <v>-1.5</v>
      </c>
      <c r="E135" s="11">
        <v>40056</v>
      </c>
      <c r="F135" s="9">
        <v>0.97128000000000003</v>
      </c>
      <c r="H135" s="9">
        <v>2</v>
      </c>
      <c r="J135" s="11">
        <v>40056</v>
      </c>
      <c r="K135" s="9">
        <v>1.4</v>
      </c>
      <c r="M135" s="11">
        <v>40056</v>
      </c>
      <c r="N135" s="9">
        <v>2.73</v>
      </c>
      <c r="O135" s="9">
        <f t="shared" si="4"/>
        <v>-30.710659898477154</v>
      </c>
      <c r="AD135" s="11"/>
      <c r="AQ135" s="11">
        <v>40025</v>
      </c>
      <c r="AR135" s="9">
        <v>-2.1</v>
      </c>
      <c r="AT135" s="11">
        <v>40025</v>
      </c>
      <c r="AU135" s="9">
        <v>-1.2</v>
      </c>
      <c r="AW135" s="11">
        <v>40025</v>
      </c>
      <c r="AX135" s="9">
        <v>1.5</v>
      </c>
      <c r="AZ135" s="11">
        <v>40025</v>
      </c>
      <c r="BA135" s="9">
        <v>0.97143000000000002</v>
      </c>
      <c r="BB135" s="9">
        <v>2</v>
      </c>
    </row>
    <row r="136" spans="1:54" x14ac:dyDescent="0.25">
      <c r="A136" s="11">
        <f t="shared" si="3"/>
        <v>40086</v>
      </c>
      <c r="B136" s="11">
        <v>40086</v>
      </c>
      <c r="C136" s="9">
        <v>-1.3</v>
      </c>
      <c r="E136" s="11">
        <v>40086</v>
      </c>
      <c r="F136" s="9">
        <v>1.02851</v>
      </c>
      <c r="H136" s="9">
        <v>2</v>
      </c>
      <c r="J136" s="11">
        <v>40086</v>
      </c>
      <c r="K136" s="9">
        <v>1.5</v>
      </c>
      <c r="M136" s="11">
        <v>40086</v>
      </c>
      <c r="N136" s="9">
        <v>2.6</v>
      </c>
      <c r="O136" s="9">
        <f t="shared" si="4"/>
        <v>-31.937172774869104</v>
      </c>
      <c r="AD136" s="11"/>
      <c r="AQ136" s="11">
        <v>40056</v>
      </c>
      <c r="AR136" s="9">
        <v>-1.5</v>
      </c>
      <c r="AT136" s="11">
        <v>40056</v>
      </c>
      <c r="AU136" s="9">
        <v>-0.8</v>
      </c>
      <c r="AW136" s="11">
        <v>40056</v>
      </c>
      <c r="AX136" s="9">
        <v>1.4</v>
      </c>
      <c r="AZ136" s="11">
        <v>40056</v>
      </c>
      <c r="BA136" s="9">
        <v>0.97128000000000003</v>
      </c>
      <c r="BB136" s="9">
        <v>2</v>
      </c>
    </row>
    <row r="137" spans="1:54" x14ac:dyDescent="0.25">
      <c r="A137" s="11">
        <f t="shared" si="3"/>
        <v>40117</v>
      </c>
      <c r="B137" s="11">
        <v>40117</v>
      </c>
      <c r="C137" s="9">
        <v>-0.2</v>
      </c>
      <c r="E137" s="11">
        <v>40117</v>
      </c>
      <c r="F137" s="9">
        <v>1.3298300000000001</v>
      </c>
      <c r="H137" s="9">
        <v>2</v>
      </c>
      <c r="J137" s="11">
        <v>40117</v>
      </c>
      <c r="K137" s="9">
        <v>1.7</v>
      </c>
      <c r="M137" s="11">
        <v>40116</v>
      </c>
      <c r="N137" s="9">
        <v>2.84</v>
      </c>
      <c r="O137" s="9">
        <f t="shared" si="4"/>
        <v>3.6496350364963348</v>
      </c>
      <c r="AD137" s="11"/>
      <c r="AQ137" s="11">
        <v>40086</v>
      </c>
      <c r="AR137" s="9">
        <v>-1.3</v>
      </c>
      <c r="AT137" s="11">
        <v>40086</v>
      </c>
      <c r="AU137" s="9">
        <v>-0.8</v>
      </c>
      <c r="AW137" s="11">
        <v>40086</v>
      </c>
      <c r="AX137" s="9">
        <v>1.5</v>
      </c>
      <c r="AZ137" s="11">
        <v>40086</v>
      </c>
      <c r="BA137" s="9">
        <v>1.02851</v>
      </c>
      <c r="BB137" s="9">
        <v>2</v>
      </c>
    </row>
    <row r="138" spans="1:54" x14ac:dyDescent="0.25">
      <c r="A138" s="11">
        <f t="shared" si="3"/>
        <v>40147</v>
      </c>
      <c r="B138" s="11">
        <v>40147</v>
      </c>
      <c r="C138" s="9">
        <v>1.8</v>
      </c>
      <c r="E138" s="11">
        <v>40147</v>
      </c>
      <c r="F138" s="9">
        <v>1.4215900000000001</v>
      </c>
      <c r="H138" s="9">
        <v>2</v>
      </c>
      <c r="J138" s="11">
        <v>40147</v>
      </c>
      <c r="K138" s="9">
        <v>1.7</v>
      </c>
      <c r="M138" s="11">
        <v>40147</v>
      </c>
      <c r="N138" s="9">
        <v>2.7800000000000002</v>
      </c>
      <c r="O138" s="9">
        <f t="shared" si="4"/>
        <v>29.90654205607477</v>
      </c>
      <c r="AD138" s="11"/>
      <c r="AQ138" s="11">
        <v>40117</v>
      </c>
      <c r="AR138" s="9">
        <v>-0.2</v>
      </c>
      <c r="AT138" s="11">
        <v>40117</v>
      </c>
      <c r="AU138" s="9">
        <v>0.1</v>
      </c>
      <c r="AW138" s="11">
        <v>40117</v>
      </c>
      <c r="AX138" s="9">
        <v>1.7</v>
      </c>
      <c r="AZ138" s="11">
        <v>40117</v>
      </c>
      <c r="BA138" s="9">
        <v>1.3298300000000001</v>
      </c>
      <c r="BB138" s="9">
        <v>2</v>
      </c>
    </row>
    <row r="139" spans="1:54" x14ac:dyDescent="0.25">
      <c r="A139" s="11">
        <f t="shared" si="3"/>
        <v>40178</v>
      </c>
      <c r="B139" s="11">
        <v>40178</v>
      </c>
      <c r="C139" s="9">
        <v>2.7</v>
      </c>
      <c r="E139" s="11">
        <v>40178</v>
      </c>
      <c r="F139" s="9">
        <v>1.49655</v>
      </c>
      <c r="H139" s="9">
        <v>2</v>
      </c>
      <c r="J139" s="11">
        <v>40178</v>
      </c>
      <c r="K139" s="9">
        <v>1.8</v>
      </c>
      <c r="M139" s="11">
        <v>40178</v>
      </c>
      <c r="N139" s="9">
        <v>2.8</v>
      </c>
      <c r="O139" s="9">
        <f t="shared" si="4"/>
        <v>48.936170212765951</v>
      </c>
      <c r="AD139" s="11"/>
      <c r="AQ139" s="11">
        <v>40147</v>
      </c>
      <c r="AR139" s="9">
        <v>1.8</v>
      </c>
      <c r="AT139" s="11">
        <v>40147</v>
      </c>
      <c r="AU139" s="9">
        <v>1.5</v>
      </c>
      <c r="AW139" s="11">
        <v>40147</v>
      </c>
      <c r="AX139" s="9">
        <v>1.7</v>
      </c>
      <c r="AZ139" s="11">
        <v>40147</v>
      </c>
      <c r="BA139" s="9">
        <v>1.4215900000000001</v>
      </c>
      <c r="BB139" s="9">
        <v>2</v>
      </c>
    </row>
    <row r="140" spans="1:54" x14ac:dyDescent="0.25">
      <c r="A140" s="11">
        <f t="shared" si="3"/>
        <v>40209</v>
      </c>
      <c r="B140" s="11">
        <v>40209</v>
      </c>
      <c r="C140" s="9">
        <v>2.6</v>
      </c>
      <c r="E140" s="11">
        <v>40209</v>
      </c>
      <c r="F140" s="9">
        <v>1.55955</v>
      </c>
      <c r="H140" s="9">
        <v>2</v>
      </c>
      <c r="J140" s="11">
        <v>40209</v>
      </c>
      <c r="K140" s="9">
        <v>1.6</v>
      </c>
      <c r="M140" s="11">
        <v>40207</v>
      </c>
      <c r="N140" s="9">
        <v>2.83</v>
      </c>
      <c r="O140" s="9">
        <f t="shared" si="4"/>
        <v>37.378640776699037</v>
      </c>
      <c r="AD140" s="11"/>
      <c r="AQ140" s="11">
        <v>40178</v>
      </c>
      <c r="AR140" s="9">
        <v>2.7</v>
      </c>
      <c r="AT140" s="11">
        <v>40178</v>
      </c>
      <c r="AU140" s="9">
        <v>2.1</v>
      </c>
      <c r="AW140" s="11">
        <v>40178</v>
      </c>
      <c r="AX140" s="9">
        <v>1.8</v>
      </c>
      <c r="AZ140" s="11">
        <v>40178</v>
      </c>
      <c r="BA140" s="9">
        <v>1.49655</v>
      </c>
      <c r="BB140" s="9">
        <v>2</v>
      </c>
    </row>
    <row r="141" spans="1:54" x14ac:dyDescent="0.25">
      <c r="A141" s="11">
        <f t="shared" si="3"/>
        <v>40237</v>
      </c>
      <c r="B141" s="11">
        <v>40237</v>
      </c>
      <c r="C141" s="9">
        <v>2.1</v>
      </c>
      <c r="E141" s="11">
        <v>40237</v>
      </c>
      <c r="F141" s="9">
        <v>1.5419</v>
      </c>
      <c r="H141" s="9">
        <v>2</v>
      </c>
      <c r="J141" s="11">
        <v>40237</v>
      </c>
      <c r="K141" s="9">
        <v>1.3</v>
      </c>
      <c r="M141" s="11">
        <v>40235</v>
      </c>
      <c r="N141" s="9">
        <v>2.85</v>
      </c>
      <c r="O141" s="9">
        <f t="shared" si="4"/>
        <v>39.024390243902452</v>
      </c>
      <c r="AD141" s="11"/>
      <c r="AQ141" s="11">
        <v>40209</v>
      </c>
      <c r="AR141" s="9">
        <v>2.6</v>
      </c>
      <c r="AT141" s="11">
        <v>40209</v>
      </c>
      <c r="AU141" s="9">
        <v>2.2000000000000002</v>
      </c>
      <c r="AW141" s="11">
        <v>40209</v>
      </c>
      <c r="AX141" s="9">
        <v>1.6</v>
      </c>
      <c r="AZ141" s="11">
        <v>40209</v>
      </c>
      <c r="BA141" s="9">
        <v>1.55955</v>
      </c>
      <c r="BB141" s="9">
        <v>2</v>
      </c>
    </row>
    <row r="142" spans="1:54" x14ac:dyDescent="0.25">
      <c r="A142" s="11">
        <f t="shared" si="3"/>
        <v>40268</v>
      </c>
      <c r="B142" s="11">
        <v>40268</v>
      </c>
      <c r="C142" s="9">
        <v>2.2999999999999998</v>
      </c>
      <c r="E142" s="11">
        <v>40268</v>
      </c>
      <c r="F142" s="9">
        <v>1.56111</v>
      </c>
      <c r="H142" s="9">
        <v>2</v>
      </c>
      <c r="J142" s="11">
        <v>40268</v>
      </c>
      <c r="K142" s="9">
        <v>1.1000000000000001</v>
      </c>
      <c r="M142" s="11">
        <v>40268</v>
      </c>
      <c r="N142" s="9">
        <v>2.96</v>
      </c>
      <c r="O142" s="9">
        <f t="shared" si="4"/>
        <v>35.779816513761453</v>
      </c>
      <c r="AD142" s="11"/>
      <c r="AQ142" s="11">
        <v>40237</v>
      </c>
      <c r="AR142" s="9">
        <v>2.1</v>
      </c>
      <c r="AT142" s="11">
        <v>40237</v>
      </c>
      <c r="AU142" s="9">
        <v>2</v>
      </c>
      <c r="AW142" s="11">
        <v>40237</v>
      </c>
      <c r="AX142" s="9">
        <v>1.3</v>
      </c>
      <c r="AZ142" s="11">
        <v>40237</v>
      </c>
      <c r="BA142" s="9">
        <v>1.5419</v>
      </c>
      <c r="BB142" s="9">
        <v>2</v>
      </c>
    </row>
    <row r="143" spans="1:54" x14ac:dyDescent="0.25">
      <c r="A143" s="11">
        <f t="shared" si="3"/>
        <v>40298</v>
      </c>
      <c r="B143" s="11">
        <v>40298</v>
      </c>
      <c r="C143" s="9">
        <v>2.2000000000000002</v>
      </c>
      <c r="E143" s="11">
        <v>40298</v>
      </c>
      <c r="F143" s="9">
        <v>1.3274900000000001</v>
      </c>
      <c r="H143" s="9">
        <v>2</v>
      </c>
      <c r="J143" s="11">
        <v>40298</v>
      </c>
      <c r="K143" s="9">
        <v>0.9</v>
      </c>
      <c r="M143" s="11">
        <v>40298</v>
      </c>
      <c r="N143" s="9">
        <v>3.05</v>
      </c>
      <c r="O143" s="9">
        <f t="shared" si="4"/>
        <v>39.269406392694052</v>
      </c>
      <c r="AD143" s="11"/>
      <c r="AQ143" s="11">
        <v>40268</v>
      </c>
      <c r="AR143" s="9">
        <v>2.2999999999999998</v>
      </c>
      <c r="AT143" s="11">
        <v>40268</v>
      </c>
      <c r="AU143" s="9">
        <v>2.2000000000000002</v>
      </c>
      <c r="AW143" s="11">
        <v>40268</v>
      </c>
      <c r="AX143" s="9">
        <v>1.1000000000000001</v>
      </c>
      <c r="AZ143" s="11">
        <v>40268</v>
      </c>
      <c r="BA143" s="9">
        <v>1.56111</v>
      </c>
      <c r="BB143" s="9">
        <v>2</v>
      </c>
    </row>
    <row r="144" spans="1:54" x14ac:dyDescent="0.25">
      <c r="A144" s="11">
        <f t="shared" si="3"/>
        <v>40329</v>
      </c>
      <c r="B144" s="11">
        <v>40329</v>
      </c>
      <c r="C144" s="9">
        <v>2</v>
      </c>
      <c r="E144" s="11">
        <v>40329</v>
      </c>
      <c r="F144" s="9">
        <v>1.34415</v>
      </c>
      <c r="H144" s="9">
        <v>2</v>
      </c>
      <c r="J144" s="11">
        <v>40329</v>
      </c>
      <c r="K144" s="9">
        <v>0.9</v>
      </c>
      <c r="M144" s="11">
        <v>40329</v>
      </c>
      <c r="N144" s="9">
        <v>2.9</v>
      </c>
      <c r="O144" s="9">
        <f t="shared" si="4"/>
        <v>13.28125</v>
      </c>
      <c r="AD144" s="11"/>
      <c r="AQ144" s="11">
        <v>40298</v>
      </c>
      <c r="AR144" s="9">
        <v>2.2000000000000002</v>
      </c>
      <c r="AT144" s="11">
        <v>40298</v>
      </c>
      <c r="AU144" s="9">
        <v>2</v>
      </c>
      <c r="AW144" s="11">
        <v>40298</v>
      </c>
      <c r="AX144" s="9">
        <v>0.9</v>
      </c>
      <c r="AZ144" s="11">
        <v>40298</v>
      </c>
      <c r="BA144" s="9">
        <v>1.3274900000000001</v>
      </c>
      <c r="BB144" s="9">
        <v>2</v>
      </c>
    </row>
    <row r="145" spans="1:54" x14ac:dyDescent="0.25">
      <c r="A145" s="11">
        <f t="shared" si="3"/>
        <v>40359</v>
      </c>
      <c r="B145" s="11">
        <v>40359</v>
      </c>
      <c r="C145" s="9">
        <v>1.1000000000000001</v>
      </c>
      <c r="E145" s="11">
        <v>40359</v>
      </c>
      <c r="F145" s="9">
        <v>1.3143400000000001</v>
      </c>
      <c r="H145" s="9">
        <v>2</v>
      </c>
      <c r="J145" s="11">
        <v>40359</v>
      </c>
      <c r="K145" s="9">
        <v>0.9</v>
      </c>
      <c r="M145" s="11">
        <v>40359</v>
      </c>
      <c r="N145" s="9">
        <v>2.92</v>
      </c>
      <c r="O145" s="9">
        <f t="shared" si="4"/>
        <v>6.5693430656934115</v>
      </c>
      <c r="AD145" s="11"/>
      <c r="AQ145" s="11">
        <v>40329</v>
      </c>
      <c r="AR145" s="9">
        <v>2</v>
      </c>
      <c r="AT145" s="11">
        <v>40329</v>
      </c>
      <c r="AU145" s="9">
        <v>1.9</v>
      </c>
      <c r="AW145" s="11">
        <v>40329</v>
      </c>
      <c r="AX145" s="9">
        <v>0.9</v>
      </c>
      <c r="AZ145" s="11">
        <v>40329</v>
      </c>
      <c r="BA145" s="9">
        <v>1.34415</v>
      </c>
      <c r="BB145" s="9">
        <v>2</v>
      </c>
    </row>
    <row r="146" spans="1:54" x14ac:dyDescent="0.25">
      <c r="A146" s="11">
        <f t="shared" si="3"/>
        <v>40390</v>
      </c>
      <c r="B146" s="11">
        <v>40390</v>
      </c>
      <c r="C146" s="9">
        <v>1.2</v>
      </c>
      <c r="E146" s="11">
        <v>40390</v>
      </c>
      <c r="F146" s="9">
        <v>1.3541300000000001</v>
      </c>
      <c r="H146" s="9">
        <v>2</v>
      </c>
      <c r="J146" s="11">
        <v>40390</v>
      </c>
      <c r="K146" s="9">
        <v>0.9</v>
      </c>
      <c r="M146" s="11">
        <v>40389</v>
      </c>
      <c r="N146" s="9">
        <v>2.9</v>
      </c>
      <c r="O146" s="9">
        <f t="shared" si="4"/>
        <v>9.8484848484848406</v>
      </c>
      <c r="AD146" s="11"/>
      <c r="AQ146" s="11">
        <v>40359</v>
      </c>
      <c r="AR146" s="9">
        <v>1.1000000000000001</v>
      </c>
      <c r="AT146" s="11">
        <v>40359</v>
      </c>
      <c r="AU146" s="9">
        <v>1.4</v>
      </c>
      <c r="AW146" s="11">
        <v>40359</v>
      </c>
      <c r="AX146" s="9">
        <v>0.9</v>
      </c>
      <c r="AZ146" s="11">
        <v>40359</v>
      </c>
      <c r="BA146" s="9">
        <v>1.3143400000000001</v>
      </c>
      <c r="BB146" s="9">
        <v>2</v>
      </c>
    </row>
    <row r="147" spans="1:54" x14ac:dyDescent="0.25">
      <c r="A147" s="11">
        <f t="shared" si="3"/>
        <v>40421</v>
      </c>
      <c r="B147" s="11">
        <v>40421</v>
      </c>
      <c r="C147" s="9">
        <v>1.1000000000000001</v>
      </c>
      <c r="E147" s="11">
        <v>40421</v>
      </c>
      <c r="F147" s="9">
        <v>1.3305400000000001</v>
      </c>
      <c r="H147" s="9">
        <v>2</v>
      </c>
      <c r="J147" s="11">
        <v>40421</v>
      </c>
      <c r="K147" s="9">
        <v>0.9</v>
      </c>
      <c r="M147" s="11">
        <v>40421</v>
      </c>
      <c r="N147" s="9">
        <v>2.86</v>
      </c>
      <c r="O147" s="9">
        <f t="shared" si="4"/>
        <v>4.7619047619047672</v>
      </c>
      <c r="AD147" s="11"/>
      <c r="AQ147" s="11">
        <v>40390</v>
      </c>
      <c r="AR147" s="9">
        <v>1.2</v>
      </c>
      <c r="AT147" s="11">
        <v>40390</v>
      </c>
      <c r="AU147" s="9">
        <v>1.5</v>
      </c>
      <c r="AW147" s="11">
        <v>40390</v>
      </c>
      <c r="AX147" s="9">
        <v>0.9</v>
      </c>
      <c r="AZ147" s="11">
        <v>40390</v>
      </c>
      <c r="BA147" s="9">
        <v>1.3541300000000001</v>
      </c>
      <c r="BB147" s="9">
        <v>2</v>
      </c>
    </row>
    <row r="148" spans="1:54" x14ac:dyDescent="0.25">
      <c r="A148" s="11">
        <f t="shared" si="3"/>
        <v>40451</v>
      </c>
      <c r="B148" s="11">
        <v>40451</v>
      </c>
      <c r="C148" s="9">
        <v>1.1000000000000001</v>
      </c>
      <c r="E148" s="11">
        <v>40451</v>
      </c>
      <c r="F148" s="9">
        <v>1.19353</v>
      </c>
      <c r="H148" s="9">
        <v>2</v>
      </c>
      <c r="J148" s="11">
        <v>40451</v>
      </c>
      <c r="K148" s="9">
        <v>0.8</v>
      </c>
      <c r="M148" s="11">
        <v>40451</v>
      </c>
      <c r="N148" s="9">
        <v>2.87</v>
      </c>
      <c r="O148" s="9">
        <f t="shared" si="4"/>
        <v>10.384615384615392</v>
      </c>
      <c r="AD148" s="11"/>
      <c r="AQ148" s="11">
        <v>40421</v>
      </c>
      <c r="AR148" s="9">
        <v>1.1000000000000001</v>
      </c>
      <c r="AT148" s="11">
        <v>40421</v>
      </c>
      <c r="AU148" s="9">
        <v>1.4</v>
      </c>
      <c r="AW148" s="11">
        <v>40421</v>
      </c>
      <c r="AX148" s="9">
        <v>0.9</v>
      </c>
      <c r="AZ148" s="11">
        <v>40421</v>
      </c>
      <c r="BA148" s="9">
        <v>1.3305400000000001</v>
      </c>
      <c r="BB148" s="9">
        <v>2</v>
      </c>
    </row>
    <row r="149" spans="1:54" x14ac:dyDescent="0.25">
      <c r="A149" s="11">
        <f t="shared" ref="A149:A212" si="5">B149</f>
        <v>40482</v>
      </c>
      <c r="B149" s="11">
        <v>40482</v>
      </c>
      <c r="C149" s="9">
        <v>1.2</v>
      </c>
      <c r="E149" s="11">
        <v>40482</v>
      </c>
      <c r="F149" s="9">
        <v>0.97235000000000005</v>
      </c>
      <c r="H149" s="9">
        <v>2</v>
      </c>
      <c r="J149" s="11">
        <v>40482</v>
      </c>
      <c r="K149" s="9">
        <v>0.6</v>
      </c>
      <c r="M149" s="11">
        <v>40480</v>
      </c>
      <c r="N149" s="9">
        <v>2.99</v>
      </c>
      <c r="O149" s="9">
        <f t="shared" si="4"/>
        <v>5.2816901408450745</v>
      </c>
      <c r="AD149" s="11"/>
      <c r="AQ149" s="11">
        <v>40451</v>
      </c>
      <c r="AR149" s="9">
        <v>1.1000000000000001</v>
      </c>
      <c r="AT149" s="11">
        <v>40451</v>
      </c>
      <c r="AU149" s="9">
        <v>1.3</v>
      </c>
      <c r="AW149" s="11">
        <v>40451</v>
      </c>
      <c r="AX149" s="9">
        <v>0.8</v>
      </c>
      <c r="AZ149" s="11">
        <v>40451</v>
      </c>
      <c r="BA149" s="9">
        <v>1.19353</v>
      </c>
      <c r="BB149" s="9">
        <v>2</v>
      </c>
    </row>
    <row r="150" spans="1:54" x14ac:dyDescent="0.25">
      <c r="A150" s="11">
        <f t="shared" si="5"/>
        <v>40512</v>
      </c>
      <c r="B150" s="11">
        <v>40512</v>
      </c>
      <c r="C150" s="9">
        <v>1.1000000000000001</v>
      </c>
      <c r="E150" s="11">
        <v>40512</v>
      </c>
      <c r="F150" s="9">
        <v>0.99238999999999999</v>
      </c>
      <c r="H150" s="9">
        <v>2</v>
      </c>
      <c r="J150" s="11">
        <v>40512</v>
      </c>
      <c r="K150" s="9">
        <v>0.8</v>
      </c>
      <c r="M150" s="11">
        <v>40512</v>
      </c>
      <c r="N150" s="9">
        <v>3.06</v>
      </c>
      <c r="O150" s="9">
        <f t="shared" si="4"/>
        <v>10.071942446043147</v>
      </c>
      <c r="AD150" s="11"/>
      <c r="AQ150" s="11">
        <v>40482</v>
      </c>
      <c r="AR150" s="9">
        <v>1.2</v>
      </c>
      <c r="AT150" s="11">
        <v>40482</v>
      </c>
      <c r="AU150" s="9">
        <v>1.3</v>
      </c>
      <c r="AW150" s="11">
        <v>40482</v>
      </c>
      <c r="AX150" s="9">
        <v>0.6</v>
      </c>
      <c r="AZ150" s="11">
        <v>40482</v>
      </c>
      <c r="BA150" s="9">
        <v>0.97235000000000005</v>
      </c>
      <c r="BB150" s="9">
        <v>2</v>
      </c>
    </row>
    <row r="151" spans="1:54" x14ac:dyDescent="0.25">
      <c r="A151" s="11">
        <f t="shared" si="5"/>
        <v>40543</v>
      </c>
      <c r="B151" s="11">
        <v>40543</v>
      </c>
      <c r="C151" s="9">
        <v>1.5</v>
      </c>
      <c r="E151" s="11">
        <v>40543</v>
      </c>
      <c r="F151" s="9">
        <v>0.94725000000000004</v>
      </c>
      <c r="H151" s="9">
        <v>2</v>
      </c>
      <c r="J151" s="11">
        <v>40543</v>
      </c>
      <c r="K151" s="9">
        <v>0.8</v>
      </c>
      <c r="M151" s="11">
        <v>40543</v>
      </c>
      <c r="N151" s="9">
        <v>3.26</v>
      </c>
      <c r="O151" s="9">
        <f t="shared" si="4"/>
        <v>16.428571428571438</v>
      </c>
      <c r="AD151" s="11"/>
      <c r="AQ151" s="11">
        <v>40512</v>
      </c>
      <c r="AR151" s="9">
        <v>1.1000000000000001</v>
      </c>
      <c r="AT151" s="11">
        <v>40512</v>
      </c>
      <c r="AU151" s="9">
        <v>1.2</v>
      </c>
      <c r="AW151" s="11">
        <v>40512</v>
      </c>
      <c r="AX151" s="9">
        <v>0.8</v>
      </c>
      <c r="AZ151" s="11">
        <v>40512</v>
      </c>
      <c r="BA151" s="9">
        <v>0.99238999999999999</v>
      </c>
      <c r="BB151" s="9">
        <v>2</v>
      </c>
    </row>
    <row r="152" spans="1:54" x14ac:dyDescent="0.25">
      <c r="A152" s="11">
        <f t="shared" si="5"/>
        <v>40574</v>
      </c>
      <c r="B152" s="11">
        <v>40574</v>
      </c>
      <c r="C152" s="9">
        <v>1.6</v>
      </c>
      <c r="E152" s="11">
        <v>40574</v>
      </c>
      <c r="F152" s="9">
        <v>0.99299000000000004</v>
      </c>
      <c r="H152" s="9">
        <v>2</v>
      </c>
      <c r="J152" s="11">
        <v>40574</v>
      </c>
      <c r="K152" s="9">
        <v>1</v>
      </c>
      <c r="M152" s="11">
        <v>40574</v>
      </c>
      <c r="N152" s="9">
        <v>3.31</v>
      </c>
      <c r="O152" s="9">
        <f t="shared" si="4"/>
        <v>16.96113074204948</v>
      </c>
      <c r="AD152" s="11"/>
      <c r="AQ152" s="11">
        <v>40543</v>
      </c>
      <c r="AR152" s="9">
        <v>1.5</v>
      </c>
      <c r="AT152" s="11">
        <v>40543</v>
      </c>
      <c r="AU152" s="9">
        <v>1.4</v>
      </c>
      <c r="AW152" s="11">
        <v>40543</v>
      </c>
      <c r="AX152" s="9">
        <v>0.8</v>
      </c>
      <c r="AZ152" s="11">
        <v>40543</v>
      </c>
      <c r="BA152" s="9">
        <v>0.94725000000000004</v>
      </c>
      <c r="BB152" s="9">
        <v>2</v>
      </c>
    </row>
    <row r="153" spans="1:54" x14ac:dyDescent="0.25">
      <c r="A153" s="11">
        <f t="shared" si="5"/>
        <v>40602</v>
      </c>
      <c r="B153" s="11">
        <v>40602</v>
      </c>
      <c r="C153" s="9">
        <v>2.1</v>
      </c>
      <c r="E153" s="11">
        <v>40602</v>
      </c>
      <c r="F153" s="9">
        <v>1.0833600000000001</v>
      </c>
      <c r="H153" s="9">
        <v>2</v>
      </c>
      <c r="J153" s="11">
        <v>40602</v>
      </c>
      <c r="K153" s="9">
        <v>1.1000000000000001</v>
      </c>
      <c r="M153" s="11">
        <v>40602</v>
      </c>
      <c r="N153" s="9">
        <v>3.55</v>
      </c>
      <c r="O153" s="9">
        <f t="shared" si="4"/>
        <v>24.561403508771917</v>
      </c>
      <c r="AD153" s="11"/>
      <c r="AQ153" s="11">
        <v>40574</v>
      </c>
      <c r="AR153" s="9">
        <v>1.6</v>
      </c>
      <c r="AT153" s="11">
        <v>40574</v>
      </c>
      <c r="AU153" s="9">
        <v>1.4</v>
      </c>
      <c r="AW153" s="11">
        <v>40574</v>
      </c>
      <c r="AX153" s="9">
        <v>1</v>
      </c>
      <c r="AZ153" s="11">
        <v>40574</v>
      </c>
      <c r="BA153" s="9">
        <v>0.99299000000000004</v>
      </c>
      <c r="BB153" s="9">
        <v>2</v>
      </c>
    </row>
    <row r="154" spans="1:54" x14ac:dyDescent="0.25">
      <c r="A154" s="11">
        <f t="shared" si="5"/>
        <v>40633</v>
      </c>
      <c r="B154" s="11">
        <v>40633</v>
      </c>
      <c r="C154" s="9">
        <v>2.7</v>
      </c>
      <c r="E154" s="11">
        <v>40633</v>
      </c>
      <c r="F154" s="9">
        <v>1.08677</v>
      </c>
      <c r="H154" s="9">
        <v>2</v>
      </c>
      <c r="J154" s="11">
        <v>40633</v>
      </c>
      <c r="K154" s="9">
        <v>1.2</v>
      </c>
      <c r="M154" s="11">
        <v>40633</v>
      </c>
      <c r="N154" s="9">
        <v>3.81</v>
      </c>
      <c r="O154" s="9">
        <f t="shared" si="4"/>
        <v>28.716216216216228</v>
      </c>
      <c r="AD154" s="11"/>
      <c r="AQ154" s="11">
        <v>40602</v>
      </c>
      <c r="AR154" s="9">
        <v>2.1</v>
      </c>
      <c r="AT154" s="11">
        <v>40602</v>
      </c>
      <c r="AU154" s="9">
        <v>1.7</v>
      </c>
      <c r="AW154" s="11">
        <v>40602</v>
      </c>
      <c r="AX154" s="9">
        <v>1.1000000000000001</v>
      </c>
      <c r="AZ154" s="11">
        <v>40602</v>
      </c>
      <c r="BA154" s="9">
        <v>1.0833600000000001</v>
      </c>
      <c r="BB154" s="9">
        <v>2</v>
      </c>
    </row>
    <row r="155" spans="1:54" x14ac:dyDescent="0.25">
      <c r="A155" s="11">
        <f t="shared" si="5"/>
        <v>40663</v>
      </c>
      <c r="B155" s="11">
        <v>40663</v>
      </c>
      <c r="C155" s="9">
        <v>3.2</v>
      </c>
      <c r="E155" s="11">
        <v>40663</v>
      </c>
      <c r="F155" s="9">
        <v>1.3091200000000001</v>
      </c>
      <c r="H155" s="9">
        <v>2</v>
      </c>
      <c r="J155" s="11">
        <v>40663</v>
      </c>
      <c r="K155" s="9">
        <v>1.3</v>
      </c>
      <c r="M155" s="11">
        <v>40662</v>
      </c>
      <c r="N155" s="9">
        <v>4.09</v>
      </c>
      <c r="O155" s="9">
        <f t="shared" si="4"/>
        <v>34.0983606557377</v>
      </c>
      <c r="AD155" s="11"/>
      <c r="AQ155" s="11">
        <v>40633</v>
      </c>
      <c r="AR155" s="9">
        <v>2.7</v>
      </c>
      <c r="AT155" s="11">
        <v>40633</v>
      </c>
      <c r="AU155" s="9">
        <v>2</v>
      </c>
      <c r="AW155" s="11">
        <v>40633</v>
      </c>
      <c r="AX155" s="9">
        <v>1.2</v>
      </c>
      <c r="AZ155" s="11">
        <v>40633</v>
      </c>
      <c r="BA155" s="9">
        <v>1.08677</v>
      </c>
      <c r="BB155" s="9">
        <v>2</v>
      </c>
    </row>
    <row r="156" spans="1:54" x14ac:dyDescent="0.25">
      <c r="A156" s="11">
        <f t="shared" si="5"/>
        <v>40694</v>
      </c>
      <c r="B156" s="11">
        <v>40694</v>
      </c>
      <c r="C156" s="9">
        <v>3.6</v>
      </c>
      <c r="E156" s="11">
        <v>40694</v>
      </c>
      <c r="F156" s="9">
        <v>1.4291100000000001</v>
      </c>
      <c r="H156" s="9">
        <v>2</v>
      </c>
      <c r="J156" s="11">
        <v>40694</v>
      </c>
      <c r="K156" s="9">
        <v>1.5</v>
      </c>
      <c r="M156" s="11">
        <v>40694</v>
      </c>
      <c r="N156" s="9">
        <v>3.94</v>
      </c>
      <c r="O156" s="9">
        <f t="shared" si="4"/>
        <v>35.862068965517246</v>
      </c>
      <c r="AD156" s="11"/>
      <c r="AQ156" s="11">
        <v>40663</v>
      </c>
      <c r="AR156" s="9">
        <v>3.2</v>
      </c>
      <c r="AT156" s="11">
        <v>40663</v>
      </c>
      <c r="AU156" s="9">
        <v>2.4</v>
      </c>
      <c r="AW156" s="11">
        <v>40663</v>
      </c>
      <c r="AX156" s="9">
        <v>1.3</v>
      </c>
      <c r="AZ156" s="11">
        <v>40663</v>
      </c>
      <c r="BA156" s="9">
        <v>1.3091200000000001</v>
      </c>
      <c r="BB156" s="9">
        <v>2</v>
      </c>
    </row>
    <row r="157" spans="1:54" x14ac:dyDescent="0.25">
      <c r="A157" s="11">
        <f t="shared" si="5"/>
        <v>40724</v>
      </c>
      <c r="B157" s="11">
        <v>40724</v>
      </c>
      <c r="C157" s="9">
        <v>3.6</v>
      </c>
      <c r="E157" s="11">
        <v>40724</v>
      </c>
      <c r="F157" s="9">
        <v>1.4601899999999999</v>
      </c>
      <c r="H157" s="9">
        <v>2</v>
      </c>
      <c r="J157" s="11">
        <v>40724</v>
      </c>
      <c r="K157" s="9">
        <v>1.6</v>
      </c>
      <c r="M157" s="11">
        <v>40724</v>
      </c>
      <c r="N157" s="9">
        <v>3.74</v>
      </c>
      <c r="O157" s="9">
        <f t="shared" si="4"/>
        <v>28.082191780821919</v>
      </c>
      <c r="AD157" s="11"/>
      <c r="AQ157" s="11">
        <v>40694</v>
      </c>
      <c r="AR157" s="9">
        <v>3.6</v>
      </c>
      <c r="AT157" s="11">
        <v>40694</v>
      </c>
      <c r="AU157" s="9">
        <v>2.7</v>
      </c>
      <c r="AW157" s="11">
        <v>40694</v>
      </c>
      <c r="AX157" s="9">
        <v>1.5</v>
      </c>
      <c r="AZ157" s="11">
        <v>40694</v>
      </c>
      <c r="BA157" s="9">
        <v>1.4291100000000001</v>
      </c>
      <c r="BB157" s="9">
        <v>2</v>
      </c>
    </row>
    <row r="158" spans="1:54" x14ac:dyDescent="0.25">
      <c r="A158" s="11">
        <f t="shared" si="5"/>
        <v>40755</v>
      </c>
      <c r="B158" s="11">
        <v>40755</v>
      </c>
      <c r="C158" s="9">
        <v>3.6</v>
      </c>
      <c r="E158" s="11">
        <v>40755</v>
      </c>
      <c r="F158" s="9">
        <v>1.5758100000000002</v>
      </c>
      <c r="H158" s="9">
        <v>2</v>
      </c>
      <c r="J158" s="11">
        <v>40755</v>
      </c>
      <c r="K158" s="9">
        <v>1.8</v>
      </c>
      <c r="M158" s="11">
        <v>40753</v>
      </c>
      <c r="N158" s="9">
        <v>3.87</v>
      </c>
      <c r="O158" s="9">
        <f t="shared" si="4"/>
        <v>33.448275862068975</v>
      </c>
      <c r="AD158" s="11"/>
      <c r="AQ158" s="11">
        <v>40724</v>
      </c>
      <c r="AR158" s="9">
        <v>3.6</v>
      </c>
      <c r="AT158" s="11">
        <v>40724</v>
      </c>
      <c r="AU158" s="9">
        <v>2.7</v>
      </c>
      <c r="AW158" s="11">
        <v>40724</v>
      </c>
      <c r="AX158" s="9">
        <v>1.6</v>
      </c>
      <c r="AZ158" s="11">
        <v>40724</v>
      </c>
      <c r="BA158" s="9">
        <v>1.4601899999999999</v>
      </c>
      <c r="BB158" s="9">
        <v>2</v>
      </c>
    </row>
    <row r="159" spans="1:54" x14ac:dyDescent="0.25">
      <c r="A159" s="11">
        <f t="shared" si="5"/>
        <v>40786</v>
      </c>
      <c r="B159" s="11">
        <v>40786</v>
      </c>
      <c r="C159" s="9">
        <v>3.8</v>
      </c>
      <c r="E159" s="11">
        <v>40786</v>
      </c>
      <c r="F159" s="9">
        <v>1.69062</v>
      </c>
      <c r="H159" s="9">
        <v>2</v>
      </c>
      <c r="J159" s="11">
        <v>40786</v>
      </c>
      <c r="K159" s="9">
        <v>2</v>
      </c>
      <c r="M159" s="11">
        <v>40786</v>
      </c>
      <c r="N159" s="9">
        <v>3.79</v>
      </c>
      <c r="O159" s="9">
        <f t="shared" si="4"/>
        <v>32.51748251748252</v>
      </c>
      <c r="AD159" s="11"/>
      <c r="AQ159" s="11">
        <v>40755</v>
      </c>
      <c r="AR159" s="9">
        <v>3.6</v>
      </c>
      <c r="AT159" s="11">
        <v>40755</v>
      </c>
      <c r="AU159" s="9">
        <v>2.8</v>
      </c>
      <c r="AW159" s="11">
        <v>40755</v>
      </c>
      <c r="AX159" s="9">
        <v>1.8</v>
      </c>
      <c r="AZ159" s="11">
        <v>40755</v>
      </c>
      <c r="BA159" s="9">
        <v>1.5758100000000002</v>
      </c>
      <c r="BB159" s="9">
        <v>2</v>
      </c>
    </row>
    <row r="160" spans="1:54" x14ac:dyDescent="0.25">
      <c r="A160" s="11">
        <f t="shared" si="5"/>
        <v>40816</v>
      </c>
      <c r="B160" s="11">
        <v>40816</v>
      </c>
      <c r="C160" s="9">
        <v>3.9</v>
      </c>
      <c r="E160" s="11">
        <v>40816</v>
      </c>
      <c r="F160" s="9">
        <v>1.7164600000000001</v>
      </c>
      <c r="H160" s="9">
        <v>2</v>
      </c>
      <c r="J160" s="11">
        <v>40816</v>
      </c>
      <c r="K160" s="9">
        <v>2</v>
      </c>
      <c r="M160" s="11">
        <v>40816</v>
      </c>
      <c r="N160" s="9">
        <v>3.64</v>
      </c>
      <c r="O160" s="9">
        <f t="shared" si="4"/>
        <v>26.829268292682929</v>
      </c>
      <c r="AD160" s="11"/>
      <c r="AQ160" s="11">
        <v>40786</v>
      </c>
      <c r="AR160" s="9">
        <v>3.8</v>
      </c>
      <c r="AT160" s="11">
        <v>40786</v>
      </c>
      <c r="AU160" s="9">
        <v>2.9</v>
      </c>
      <c r="AW160" s="11">
        <v>40786</v>
      </c>
      <c r="AX160" s="9">
        <v>2</v>
      </c>
      <c r="AZ160" s="11">
        <v>40786</v>
      </c>
      <c r="BA160" s="9">
        <v>1.69062</v>
      </c>
      <c r="BB160" s="9">
        <v>2</v>
      </c>
    </row>
    <row r="161" spans="1:54" x14ac:dyDescent="0.25">
      <c r="A161" s="11">
        <f t="shared" si="5"/>
        <v>40847</v>
      </c>
      <c r="B161" s="11">
        <v>40847</v>
      </c>
      <c r="C161" s="9">
        <v>3.5</v>
      </c>
      <c r="E161" s="11">
        <v>40847</v>
      </c>
      <c r="F161" s="9">
        <v>1.7841900000000002</v>
      </c>
      <c r="H161" s="9">
        <v>2</v>
      </c>
      <c r="J161" s="11">
        <v>40847</v>
      </c>
      <c r="K161" s="9">
        <v>2.1</v>
      </c>
      <c r="M161" s="11">
        <v>40847</v>
      </c>
      <c r="N161" s="9">
        <v>3.65</v>
      </c>
      <c r="O161" s="9">
        <f t="shared" ref="O161:O211" si="6">(N161/N149-1)*100</f>
        <v>22.073578595317713</v>
      </c>
      <c r="AD161" s="11"/>
      <c r="AQ161" s="11">
        <v>40816</v>
      </c>
      <c r="AR161" s="9">
        <v>3.9</v>
      </c>
      <c r="AT161" s="11">
        <v>40816</v>
      </c>
      <c r="AU161" s="9">
        <v>2.9</v>
      </c>
      <c r="AW161" s="11">
        <v>40816</v>
      </c>
      <c r="AX161" s="9">
        <v>2</v>
      </c>
      <c r="AZ161" s="11">
        <v>40816</v>
      </c>
      <c r="BA161" s="9">
        <v>1.7164600000000001</v>
      </c>
      <c r="BB161" s="9">
        <v>2</v>
      </c>
    </row>
    <row r="162" spans="1:54" x14ac:dyDescent="0.25">
      <c r="A162" s="11">
        <f t="shared" si="5"/>
        <v>40877</v>
      </c>
      <c r="B162" s="11">
        <v>40877</v>
      </c>
      <c r="C162" s="9">
        <v>3.4</v>
      </c>
      <c r="E162" s="11">
        <v>40877</v>
      </c>
      <c r="F162" s="9">
        <v>1.84331</v>
      </c>
      <c r="H162" s="9">
        <v>2</v>
      </c>
      <c r="J162" s="11">
        <v>40877</v>
      </c>
      <c r="K162" s="9">
        <v>2.2000000000000002</v>
      </c>
      <c r="M162" s="11">
        <v>40877</v>
      </c>
      <c r="N162" s="9">
        <v>3.56</v>
      </c>
      <c r="O162" s="9">
        <f t="shared" si="6"/>
        <v>16.339869281045761</v>
      </c>
      <c r="AD162" s="11"/>
      <c r="AQ162" s="11">
        <v>40847</v>
      </c>
      <c r="AR162" s="9">
        <v>3.5</v>
      </c>
      <c r="AT162" s="11">
        <v>40847</v>
      </c>
      <c r="AU162" s="9">
        <v>2.7</v>
      </c>
      <c r="AW162" s="11">
        <v>40847</v>
      </c>
      <c r="AX162" s="9">
        <v>2.1</v>
      </c>
      <c r="AZ162" s="11">
        <v>40847</v>
      </c>
      <c r="BA162" s="9">
        <v>1.7841900000000002</v>
      </c>
      <c r="BB162" s="9">
        <v>2</v>
      </c>
    </row>
    <row r="163" spans="1:54" x14ac:dyDescent="0.25">
      <c r="A163" s="11">
        <f t="shared" si="5"/>
        <v>40908</v>
      </c>
      <c r="B163" s="11">
        <v>40908</v>
      </c>
      <c r="C163" s="9">
        <v>3</v>
      </c>
      <c r="E163" s="11">
        <v>40908</v>
      </c>
      <c r="F163" s="9">
        <v>1.9563899999999999</v>
      </c>
      <c r="H163" s="9">
        <v>2</v>
      </c>
      <c r="J163" s="11">
        <v>40908</v>
      </c>
      <c r="K163" s="9">
        <v>2.2000000000000002</v>
      </c>
      <c r="M163" s="11">
        <v>40907</v>
      </c>
      <c r="N163" s="9">
        <v>3.52</v>
      </c>
      <c r="O163" s="9">
        <f t="shared" si="6"/>
        <v>7.9754601226993849</v>
      </c>
      <c r="AD163" s="11"/>
      <c r="AQ163" s="11">
        <v>40877</v>
      </c>
      <c r="AR163" s="9">
        <v>3.4</v>
      </c>
      <c r="AT163" s="11">
        <v>40877</v>
      </c>
      <c r="AU163" s="9">
        <v>2.7</v>
      </c>
      <c r="AW163" s="11">
        <v>40877</v>
      </c>
      <c r="AX163" s="9">
        <v>2.2000000000000002</v>
      </c>
      <c r="AZ163" s="11">
        <v>40877</v>
      </c>
      <c r="BA163" s="9">
        <v>1.84331</v>
      </c>
      <c r="BB163" s="9">
        <v>2</v>
      </c>
    </row>
    <row r="164" spans="1:54" x14ac:dyDescent="0.25">
      <c r="A164" s="11">
        <f t="shared" si="5"/>
        <v>40939</v>
      </c>
      <c r="B164" s="11">
        <v>40939</v>
      </c>
      <c r="C164" s="9">
        <v>2.9</v>
      </c>
      <c r="E164" s="11">
        <v>40939</v>
      </c>
      <c r="F164" s="9">
        <v>2.0941399999999999</v>
      </c>
      <c r="H164" s="9">
        <v>2</v>
      </c>
      <c r="J164" s="11">
        <v>40939</v>
      </c>
      <c r="K164" s="9">
        <v>2.2999999999999998</v>
      </c>
      <c r="M164" s="11">
        <v>40939</v>
      </c>
      <c r="N164" s="9">
        <v>3.65</v>
      </c>
      <c r="O164" s="9">
        <f t="shared" si="6"/>
        <v>10.271903323262844</v>
      </c>
      <c r="AD164" s="11"/>
      <c r="AQ164" s="11">
        <v>40908</v>
      </c>
      <c r="AR164" s="9">
        <v>3</v>
      </c>
      <c r="AT164" s="11">
        <v>40908</v>
      </c>
      <c r="AU164" s="9">
        <v>2.5</v>
      </c>
      <c r="AW164" s="11">
        <v>40908</v>
      </c>
      <c r="AX164" s="9">
        <v>2.2000000000000002</v>
      </c>
      <c r="AZ164" s="11">
        <v>40908</v>
      </c>
      <c r="BA164" s="9">
        <v>1.9563899999999999</v>
      </c>
      <c r="BB164" s="9">
        <v>2</v>
      </c>
    </row>
    <row r="165" spans="1:54" x14ac:dyDescent="0.25">
      <c r="A165" s="11">
        <f t="shared" si="5"/>
        <v>40968</v>
      </c>
      <c r="B165" s="11">
        <v>40968</v>
      </c>
      <c r="C165" s="9">
        <v>2.9</v>
      </c>
      <c r="E165" s="11">
        <v>40968</v>
      </c>
      <c r="F165" s="9">
        <v>2.05721</v>
      </c>
      <c r="H165" s="9">
        <v>2</v>
      </c>
      <c r="J165" s="11">
        <v>40968</v>
      </c>
      <c r="K165" s="9">
        <v>2.2000000000000002</v>
      </c>
      <c r="M165" s="11">
        <v>40968</v>
      </c>
      <c r="N165" s="9">
        <v>3.92</v>
      </c>
      <c r="O165" s="9">
        <f t="shared" si="6"/>
        <v>10.422535211267615</v>
      </c>
      <c r="AD165" s="11"/>
      <c r="AQ165" s="11">
        <v>40939</v>
      </c>
      <c r="AR165" s="9">
        <v>2.9</v>
      </c>
      <c r="AT165" s="11">
        <v>40939</v>
      </c>
      <c r="AU165" s="9">
        <v>2.6</v>
      </c>
      <c r="AW165" s="11">
        <v>40939</v>
      </c>
      <c r="AX165" s="9">
        <v>2.2999999999999998</v>
      </c>
      <c r="AZ165" s="11">
        <v>40939</v>
      </c>
      <c r="BA165" s="9">
        <v>2.0941399999999999</v>
      </c>
      <c r="BB165" s="9">
        <v>2</v>
      </c>
    </row>
    <row r="166" spans="1:54" x14ac:dyDescent="0.25">
      <c r="A166" s="11">
        <f t="shared" si="5"/>
        <v>40999</v>
      </c>
      <c r="B166" s="11">
        <v>40999</v>
      </c>
      <c r="C166" s="9">
        <v>2.7</v>
      </c>
      <c r="E166" s="11">
        <v>40999</v>
      </c>
      <c r="F166" s="9">
        <v>2.1061200000000002</v>
      </c>
      <c r="H166" s="9">
        <v>2</v>
      </c>
      <c r="J166" s="11">
        <v>40999</v>
      </c>
      <c r="K166" s="9">
        <v>2.2999999999999998</v>
      </c>
      <c r="M166" s="11">
        <v>40998</v>
      </c>
      <c r="N166" s="9">
        <v>4.09</v>
      </c>
      <c r="O166" s="9">
        <f t="shared" si="6"/>
        <v>7.3490813648293907</v>
      </c>
      <c r="AD166" s="11"/>
      <c r="AQ166" s="11">
        <v>40968</v>
      </c>
      <c r="AR166" s="9">
        <v>2.9</v>
      </c>
      <c r="AT166" s="11">
        <v>40968</v>
      </c>
      <c r="AU166" s="9">
        <v>2.5</v>
      </c>
      <c r="AW166" s="11">
        <v>40968</v>
      </c>
      <c r="AX166" s="9">
        <v>2.2000000000000002</v>
      </c>
      <c r="AZ166" s="11">
        <v>40968</v>
      </c>
      <c r="BA166" s="9">
        <v>2.05721</v>
      </c>
      <c r="BB166" s="9">
        <v>2</v>
      </c>
    </row>
    <row r="167" spans="1:54" x14ac:dyDescent="0.25">
      <c r="A167" s="11">
        <f t="shared" si="5"/>
        <v>41029</v>
      </c>
      <c r="B167" s="11">
        <v>41029</v>
      </c>
      <c r="C167" s="9">
        <v>2.2999999999999998</v>
      </c>
      <c r="E167" s="11">
        <v>41029</v>
      </c>
      <c r="F167" s="9">
        <v>2.0286300000000002</v>
      </c>
      <c r="H167" s="9">
        <v>2</v>
      </c>
      <c r="J167" s="11">
        <v>41029</v>
      </c>
      <c r="K167" s="9">
        <v>2.2999999999999998</v>
      </c>
      <c r="M167" s="11">
        <v>41029</v>
      </c>
      <c r="N167" s="9">
        <v>3.99</v>
      </c>
      <c r="O167" s="9">
        <f t="shared" si="6"/>
        <v>-2.4449877750611138</v>
      </c>
      <c r="AD167" s="11"/>
      <c r="AQ167" s="11">
        <v>40999</v>
      </c>
      <c r="AR167" s="9">
        <v>2.7</v>
      </c>
      <c r="AT167" s="11">
        <v>40999</v>
      </c>
      <c r="AU167" s="9">
        <v>2.4</v>
      </c>
      <c r="AW167" s="11">
        <v>40999</v>
      </c>
      <c r="AX167" s="9">
        <v>2.2999999999999998</v>
      </c>
      <c r="AZ167" s="11">
        <v>40999</v>
      </c>
      <c r="BA167" s="9">
        <v>2.1061200000000002</v>
      </c>
      <c r="BB167" s="9">
        <v>2</v>
      </c>
    </row>
    <row r="168" spans="1:54" x14ac:dyDescent="0.25">
      <c r="A168" s="11">
        <f t="shared" si="5"/>
        <v>41060</v>
      </c>
      <c r="B168" s="11">
        <v>41060</v>
      </c>
      <c r="C168" s="9">
        <v>1.7</v>
      </c>
      <c r="E168" s="11">
        <v>41060</v>
      </c>
      <c r="F168" s="9">
        <v>1.90981</v>
      </c>
      <c r="H168" s="9">
        <v>2</v>
      </c>
      <c r="J168" s="11">
        <v>41060</v>
      </c>
      <c r="K168" s="9">
        <v>2.2999999999999998</v>
      </c>
      <c r="M168" s="11">
        <v>41060</v>
      </c>
      <c r="N168" s="9">
        <v>3.81</v>
      </c>
      <c r="O168" s="9">
        <f t="shared" si="6"/>
        <v>-3.2994923857867953</v>
      </c>
      <c r="AD168" s="11"/>
      <c r="AQ168" s="11">
        <v>41029</v>
      </c>
      <c r="AR168" s="9">
        <v>2.2999999999999998</v>
      </c>
      <c r="AT168" s="11">
        <v>41029</v>
      </c>
      <c r="AU168" s="9">
        <v>2.1</v>
      </c>
      <c r="AW168" s="11">
        <v>41029</v>
      </c>
      <c r="AX168" s="9">
        <v>2.2999999999999998</v>
      </c>
      <c r="AZ168" s="11">
        <v>41029</v>
      </c>
      <c r="BA168" s="9">
        <v>2.0286300000000002</v>
      </c>
      <c r="BB168" s="9">
        <v>2</v>
      </c>
    </row>
    <row r="169" spans="1:54" x14ac:dyDescent="0.25">
      <c r="A169" s="11">
        <f t="shared" si="5"/>
        <v>41090</v>
      </c>
      <c r="B169" s="11">
        <v>41090</v>
      </c>
      <c r="C169" s="9">
        <v>1.7</v>
      </c>
      <c r="E169" s="11">
        <v>41090</v>
      </c>
      <c r="F169" s="9">
        <v>1.8984700000000001</v>
      </c>
      <c r="H169" s="9">
        <v>2</v>
      </c>
      <c r="J169" s="11">
        <v>41090</v>
      </c>
      <c r="K169" s="9">
        <v>2.2000000000000002</v>
      </c>
      <c r="M169" s="11">
        <v>41089</v>
      </c>
      <c r="N169" s="9">
        <v>3.5300000000000002</v>
      </c>
      <c r="O169" s="9">
        <f t="shared" si="6"/>
        <v>-5.6149732620320858</v>
      </c>
      <c r="AD169" s="11"/>
      <c r="AQ169" s="11">
        <v>41060</v>
      </c>
      <c r="AR169" s="9">
        <v>1.7</v>
      </c>
      <c r="AT169" s="11">
        <v>41060</v>
      </c>
      <c r="AU169" s="9">
        <v>1.7</v>
      </c>
      <c r="AW169" s="11">
        <v>41060</v>
      </c>
      <c r="AX169" s="9">
        <v>2.2999999999999998</v>
      </c>
      <c r="AZ169" s="11">
        <v>41060</v>
      </c>
      <c r="BA169" s="9">
        <v>1.90981</v>
      </c>
      <c r="BB169" s="9">
        <v>2</v>
      </c>
    </row>
    <row r="170" spans="1:54" x14ac:dyDescent="0.25">
      <c r="A170" s="11">
        <f t="shared" si="5"/>
        <v>41121</v>
      </c>
      <c r="B170" s="11">
        <v>41121</v>
      </c>
      <c r="C170" s="9">
        <v>1.4</v>
      </c>
      <c r="E170" s="11">
        <v>41121</v>
      </c>
      <c r="F170" s="9">
        <v>1.83501</v>
      </c>
      <c r="H170" s="9">
        <v>2</v>
      </c>
      <c r="J170" s="11">
        <v>41121</v>
      </c>
      <c r="K170" s="9">
        <v>2.1</v>
      </c>
      <c r="M170" s="11">
        <v>41121</v>
      </c>
      <c r="N170" s="9">
        <v>3.69</v>
      </c>
      <c r="O170" s="9">
        <f t="shared" si="6"/>
        <v>-4.6511627906976827</v>
      </c>
      <c r="AD170" s="11"/>
      <c r="AQ170" s="11">
        <v>41090</v>
      </c>
      <c r="AR170" s="9">
        <v>1.7</v>
      </c>
      <c r="AT170" s="11">
        <v>41090</v>
      </c>
      <c r="AU170" s="9">
        <v>1.6</v>
      </c>
      <c r="AW170" s="11">
        <v>41090</v>
      </c>
      <c r="AX170" s="9">
        <v>2.2000000000000002</v>
      </c>
      <c r="AZ170" s="11">
        <v>41090</v>
      </c>
      <c r="BA170" s="9">
        <v>1.8984700000000001</v>
      </c>
      <c r="BB170" s="9">
        <v>2</v>
      </c>
    </row>
    <row r="171" spans="1:54" x14ac:dyDescent="0.25">
      <c r="A171" s="11">
        <f t="shared" si="5"/>
        <v>41152</v>
      </c>
      <c r="B171" s="11">
        <v>41152</v>
      </c>
      <c r="C171" s="9">
        <v>1.7</v>
      </c>
      <c r="E171" s="11">
        <v>41152</v>
      </c>
      <c r="F171" s="9">
        <v>1.67997</v>
      </c>
      <c r="H171" s="9">
        <v>2</v>
      </c>
      <c r="J171" s="11">
        <v>41152</v>
      </c>
      <c r="K171" s="9">
        <v>1.9</v>
      </c>
      <c r="M171" s="11">
        <v>41152</v>
      </c>
      <c r="N171" s="9">
        <v>4</v>
      </c>
      <c r="O171" s="9">
        <f t="shared" si="6"/>
        <v>5.5408970976253302</v>
      </c>
      <c r="AD171" s="11"/>
      <c r="AQ171" s="11">
        <v>41121</v>
      </c>
      <c r="AR171" s="9">
        <v>1.4</v>
      </c>
      <c r="AT171" s="11">
        <v>41121</v>
      </c>
      <c r="AU171" s="9">
        <v>1.4</v>
      </c>
      <c r="AW171" s="11">
        <v>41121</v>
      </c>
      <c r="AX171" s="9">
        <v>2.1</v>
      </c>
      <c r="AZ171" s="11">
        <v>41121</v>
      </c>
      <c r="BA171" s="9">
        <v>1.83501</v>
      </c>
      <c r="BB171" s="9">
        <v>2</v>
      </c>
    </row>
    <row r="172" spans="1:54" x14ac:dyDescent="0.25">
      <c r="A172" s="11">
        <f t="shared" si="5"/>
        <v>41182</v>
      </c>
      <c r="B172" s="11">
        <v>41182</v>
      </c>
      <c r="C172" s="9">
        <v>2</v>
      </c>
      <c r="E172" s="11">
        <v>41182</v>
      </c>
      <c r="F172" s="9">
        <v>1.72818</v>
      </c>
      <c r="H172" s="9">
        <v>2</v>
      </c>
      <c r="J172" s="11">
        <v>41182</v>
      </c>
      <c r="K172" s="9">
        <v>2</v>
      </c>
      <c r="M172" s="11">
        <v>41180</v>
      </c>
      <c r="N172" s="9">
        <v>3.9699999999999998</v>
      </c>
      <c r="O172" s="9">
        <f t="shared" si="6"/>
        <v>9.065934065934055</v>
      </c>
      <c r="AD172" s="11"/>
      <c r="AQ172" s="11">
        <v>41152</v>
      </c>
      <c r="AR172" s="9">
        <v>1.7</v>
      </c>
      <c r="AT172" s="11">
        <v>41152</v>
      </c>
      <c r="AU172" s="9">
        <v>1.5</v>
      </c>
      <c r="AW172" s="11">
        <v>41152</v>
      </c>
      <c r="AX172" s="9">
        <v>1.9</v>
      </c>
      <c r="AZ172" s="11">
        <v>41152</v>
      </c>
      <c r="BA172" s="9">
        <v>1.67997</v>
      </c>
      <c r="BB172" s="9">
        <v>2</v>
      </c>
    </row>
    <row r="173" spans="1:54" x14ac:dyDescent="0.25">
      <c r="A173" s="11">
        <f t="shared" si="5"/>
        <v>41213</v>
      </c>
      <c r="B173" s="11">
        <v>41213</v>
      </c>
      <c r="C173" s="9">
        <v>2.2000000000000002</v>
      </c>
      <c r="E173" s="11">
        <v>41213</v>
      </c>
      <c r="F173" s="9">
        <v>1.8380399999999999</v>
      </c>
      <c r="H173" s="9">
        <v>2</v>
      </c>
      <c r="J173" s="11">
        <v>41213</v>
      </c>
      <c r="K173" s="9">
        <v>2</v>
      </c>
      <c r="M173" s="11">
        <v>41213</v>
      </c>
      <c r="N173" s="9">
        <v>3.77</v>
      </c>
      <c r="O173" s="9">
        <f t="shared" si="6"/>
        <v>3.287671232876721</v>
      </c>
      <c r="AD173" s="11"/>
      <c r="AQ173" s="11">
        <v>41182</v>
      </c>
      <c r="AR173" s="9">
        <v>2</v>
      </c>
      <c r="AT173" s="11">
        <v>41182</v>
      </c>
      <c r="AU173" s="9">
        <v>1.7</v>
      </c>
      <c r="AW173" s="11">
        <v>41182</v>
      </c>
      <c r="AX173" s="9">
        <v>2</v>
      </c>
      <c r="AZ173" s="11">
        <v>41182</v>
      </c>
      <c r="BA173" s="9">
        <v>1.72818</v>
      </c>
      <c r="BB173" s="9">
        <v>2</v>
      </c>
    </row>
    <row r="174" spans="1:54" x14ac:dyDescent="0.25">
      <c r="A174" s="11">
        <f t="shared" si="5"/>
        <v>41243</v>
      </c>
      <c r="B174" s="11">
        <v>41243</v>
      </c>
      <c r="C174" s="9">
        <v>1.8</v>
      </c>
      <c r="E174" s="11">
        <v>41243</v>
      </c>
      <c r="F174" s="9">
        <v>1.7751700000000001</v>
      </c>
      <c r="H174" s="9">
        <v>2</v>
      </c>
      <c r="J174" s="11">
        <v>41243</v>
      </c>
      <c r="K174" s="9">
        <v>1.9</v>
      </c>
      <c r="M174" s="11">
        <v>41243</v>
      </c>
      <c r="N174" s="9">
        <v>3.67</v>
      </c>
      <c r="O174" s="9">
        <f t="shared" si="6"/>
        <v>3.0898876404494402</v>
      </c>
      <c r="AD174" s="11"/>
      <c r="AQ174" s="11">
        <v>41213</v>
      </c>
      <c r="AR174" s="9">
        <v>2.2000000000000002</v>
      </c>
      <c r="AT174" s="11">
        <v>41213</v>
      </c>
      <c r="AU174" s="9">
        <v>1.9</v>
      </c>
      <c r="AW174" s="11">
        <v>41213</v>
      </c>
      <c r="AX174" s="9">
        <v>2</v>
      </c>
      <c r="AZ174" s="11">
        <v>41213</v>
      </c>
      <c r="BA174" s="9">
        <v>1.8380399999999999</v>
      </c>
      <c r="BB174" s="9">
        <v>2</v>
      </c>
    </row>
    <row r="175" spans="1:54" x14ac:dyDescent="0.25">
      <c r="A175" s="11">
        <f t="shared" si="5"/>
        <v>41274</v>
      </c>
      <c r="B175" s="11">
        <v>41274</v>
      </c>
      <c r="C175" s="9">
        <v>1.7</v>
      </c>
      <c r="E175" s="11">
        <v>41274</v>
      </c>
      <c r="F175" s="9">
        <v>1.7230099999999999</v>
      </c>
      <c r="H175" s="9">
        <v>2</v>
      </c>
      <c r="J175" s="11">
        <v>41274</v>
      </c>
      <c r="K175" s="9">
        <v>1.9</v>
      </c>
      <c r="M175" s="11">
        <v>41274</v>
      </c>
      <c r="N175" s="9">
        <v>3.56</v>
      </c>
      <c r="O175" s="9">
        <f t="shared" si="6"/>
        <v>1.1363636363636465</v>
      </c>
      <c r="AD175" s="11"/>
      <c r="AQ175" s="11">
        <v>41243</v>
      </c>
      <c r="AR175" s="9">
        <v>1.8</v>
      </c>
      <c r="AT175" s="11">
        <v>41243</v>
      </c>
      <c r="AU175" s="9">
        <v>1.7</v>
      </c>
      <c r="AW175" s="11">
        <v>41243</v>
      </c>
      <c r="AX175" s="9">
        <v>1.9</v>
      </c>
      <c r="AZ175" s="11">
        <v>41243</v>
      </c>
      <c r="BA175" s="9">
        <v>1.7751700000000001</v>
      </c>
      <c r="BB175" s="9">
        <v>2</v>
      </c>
    </row>
    <row r="176" spans="1:54" x14ac:dyDescent="0.25">
      <c r="A176" s="11">
        <f t="shared" si="5"/>
        <v>41305</v>
      </c>
      <c r="B176" s="11">
        <v>41305</v>
      </c>
      <c r="C176" s="9">
        <v>1.6</v>
      </c>
      <c r="E176" s="11">
        <v>41305</v>
      </c>
      <c r="F176" s="9">
        <v>1.6701899999999998</v>
      </c>
      <c r="H176" s="9">
        <v>2</v>
      </c>
      <c r="J176" s="11">
        <v>41305</v>
      </c>
      <c r="K176" s="9">
        <v>1.9</v>
      </c>
      <c r="M176" s="11">
        <v>41305</v>
      </c>
      <c r="N176" s="9">
        <v>3.69</v>
      </c>
      <c r="O176" s="9">
        <f t="shared" si="6"/>
        <v>1.0958904109588996</v>
      </c>
      <c r="AD176" s="11"/>
      <c r="AQ176" s="11">
        <v>41274</v>
      </c>
      <c r="AR176" s="9">
        <v>1.7</v>
      </c>
      <c r="AT176" s="11">
        <v>41274</v>
      </c>
      <c r="AU176" s="9">
        <v>1.7</v>
      </c>
      <c r="AW176" s="11">
        <v>41274</v>
      </c>
      <c r="AX176" s="9">
        <v>1.9</v>
      </c>
      <c r="AZ176" s="11">
        <v>41274</v>
      </c>
      <c r="BA176" s="9">
        <v>1.7230099999999999</v>
      </c>
      <c r="BB176" s="9">
        <v>2</v>
      </c>
    </row>
    <row r="177" spans="1:54" x14ac:dyDescent="0.25">
      <c r="A177" s="11">
        <f t="shared" si="5"/>
        <v>41333</v>
      </c>
      <c r="B177" s="11">
        <v>41333</v>
      </c>
      <c r="C177" s="9">
        <v>2</v>
      </c>
      <c r="E177" s="11">
        <v>41333</v>
      </c>
      <c r="F177" s="9">
        <v>1.6592799999999999</v>
      </c>
      <c r="H177" s="9">
        <v>2</v>
      </c>
      <c r="J177" s="11">
        <v>41333</v>
      </c>
      <c r="K177" s="9">
        <v>2</v>
      </c>
      <c r="M177" s="11">
        <v>41333</v>
      </c>
      <c r="N177" s="9">
        <v>3.98</v>
      </c>
      <c r="O177" s="9">
        <f t="shared" si="6"/>
        <v>1.5306122448979664</v>
      </c>
      <c r="AD177" s="11"/>
      <c r="AQ177" s="11">
        <v>41305</v>
      </c>
      <c r="AR177" s="9">
        <v>1.6</v>
      </c>
      <c r="AT177" s="11">
        <v>41305</v>
      </c>
      <c r="AU177" s="9">
        <v>1.5</v>
      </c>
      <c r="AW177" s="11">
        <v>41305</v>
      </c>
      <c r="AX177" s="9">
        <v>1.9</v>
      </c>
      <c r="AZ177" s="11">
        <v>41305</v>
      </c>
      <c r="BA177" s="9">
        <v>1.6701899999999998</v>
      </c>
      <c r="BB177" s="9">
        <v>2</v>
      </c>
    </row>
    <row r="178" spans="1:54" x14ac:dyDescent="0.25">
      <c r="A178" s="11">
        <f t="shared" si="5"/>
        <v>41364</v>
      </c>
      <c r="B178" s="11">
        <v>41364</v>
      </c>
      <c r="C178" s="9">
        <v>1.5</v>
      </c>
      <c r="E178" s="11">
        <v>41364</v>
      </c>
      <c r="F178" s="9">
        <v>1.5554000000000001</v>
      </c>
      <c r="H178" s="9">
        <v>2</v>
      </c>
      <c r="J178" s="11">
        <v>41364</v>
      </c>
      <c r="K178" s="9">
        <v>1.9</v>
      </c>
      <c r="M178" s="11">
        <v>41362</v>
      </c>
      <c r="N178" s="9">
        <v>3.85</v>
      </c>
      <c r="O178" s="9">
        <f t="shared" si="6"/>
        <v>-5.8679706601466926</v>
      </c>
      <c r="AD178" s="11"/>
      <c r="AQ178" s="11">
        <v>41333</v>
      </c>
      <c r="AR178" s="9">
        <v>2</v>
      </c>
      <c r="AT178" s="11">
        <v>41333</v>
      </c>
      <c r="AU178" s="9">
        <v>1.7</v>
      </c>
      <c r="AW178" s="11">
        <v>41333</v>
      </c>
      <c r="AX178" s="9">
        <v>2</v>
      </c>
      <c r="AZ178" s="11">
        <v>41333</v>
      </c>
      <c r="BA178" s="9">
        <v>1.6592799999999999</v>
      </c>
      <c r="BB178" s="9">
        <v>2</v>
      </c>
    </row>
    <row r="179" spans="1:54" x14ac:dyDescent="0.25">
      <c r="A179" s="11">
        <f t="shared" si="5"/>
        <v>41394</v>
      </c>
      <c r="B179" s="11">
        <v>41394</v>
      </c>
      <c r="C179" s="9">
        <v>1.1000000000000001</v>
      </c>
      <c r="E179" s="11">
        <v>41394</v>
      </c>
      <c r="F179" s="9">
        <v>1.44265</v>
      </c>
      <c r="H179" s="9">
        <v>2</v>
      </c>
      <c r="J179" s="11">
        <v>41394</v>
      </c>
      <c r="K179" s="9">
        <v>1.7</v>
      </c>
      <c r="M179" s="11">
        <v>41394</v>
      </c>
      <c r="N179" s="9">
        <v>3.74</v>
      </c>
      <c r="O179" s="9">
        <f t="shared" si="6"/>
        <v>-6.2656641604010073</v>
      </c>
      <c r="AD179" s="11"/>
      <c r="AQ179" s="11">
        <v>41364</v>
      </c>
      <c r="AR179" s="9">
        <v>1.5</v>
      </c>
      <c r="AT179" s="11">
        <v>41364</v>
      </c>
      <c r="AU179" s="9">
        <v>1.3</v>
      </c>
      <c r="AW179" s="11">
        <v>41364</v>
      </c>
      <c r="AX179" s="9">
        <v>1.9</v>
      </c>
      <c r="AZ179" s="11">
        <v>41364</v>
      </c>
      <c r="BA179" s="9">
        <v>1.5554000000000001</v>
      </c>
      <c r="BB179" s="9">
        <v>2</v>
      </c>
    </row>
    <row r="180" spans="1:54" x14ac:dyDescent="0.25">
      <c r="A180" s="11">
        <f t="shared" si="5"/>
        <v>41425</v>
      </c>
      <c r="B180" s="11">
        <v>41425</v>
      </c>
      <c r="C180" s="9">
        <v>1.4</v>
      </c>
      <c r="E180" s="11">
        <v>41425</v>
      </c>
      <c r="F180" s="9">
        <v>1.4332400000000001</v>
      </c>
      <c r="H180" s="9">
        <v>2</v>
      </c>
      <c r="J180" s="11">
        <v>41425</v>
      </c>
      <c r="K180" s="9">
        <v>1.7</v>
      </c>
      <c r="M180" s="11">
        <v>41425</v>
      </c>
      <c r="N180" s="9">
        <v>3.8</v>
      </c>
      <c r="O180" s="9">
        <f t="shared" si="6"/>
        <v>-0.2624671916010568</v>
      </c>
      <c r="AD180" s="11"/>
      <c r="AQ180" s="11">
        <v>41394</v>
      </c>
      <c r="AR180" s="9">
        <v>1.1000000000000001</v>
      </c>
      <c r="AT180" s="11">
        <v>41394</v>
      </c>
      <c r="AU180" s="9">
        <v>1.1000000000000001</v>
      </c>
      <c r="AW180" s="11">
        <v>41394</v>
      </c>
      <c r="AX180" s="9">
        <v>1.7</v>
      </c>
      <c r="AZ180" s="11">
        <v>41394</v>
      </c>
      <c r="BA180" s="9">
        <v>1.44265</v>
      </c>
      <c r="BB180" s="9">
        <v>2</v>
      </c>
    </row>
    <row r="181" spans="1:54" x14ac:dyDescent="0.25">
      <c r="A181" s="11">
        <f t="shared" si="5"/>
        <v>41455</v>
      </c>
      <c r="B181" s="11">
        <v>41455</v>
      </c>
      <c r="C181" s="9">
        <v>1.8</v>
      </c>
      <c r="E181" s="11">
        <v>41455</v>
      </c>
      <c r="F181" s="9">
        <v>1.4496100000000001</v>
      </c>
      <c r="H181" s="9">
        <v>2</v>
      </c>
      <c r="J181" s="11">
        <v>41455</v>
      </c>
      <c r="K181" s="9">
        <v>1.6</v>
      </c>
      <c r="M181" s="11">
        <v>41453</v>
      </c>
      <c r="N181" s="9">
        <v>3.71</v>
      </c>
      <c r="O181" s="9">
        <f t="shared" si="6"/>
        <v>5.0991501416430607</v>
      </c>
      <c r="AD181" s="11"/>
      <c r="AQ181" s="11">
        <v>41425</v>
      </c>
      <c r="AR181" s="9">
        <v>1.4</v>
      </c>
      <c r="AT181" s="11">
        <v>41425</v>
      </c>
      <c r="AU181" s="9">
        <v>1.2</v>
      </c>
      <c r="AW181" s="11">
        <v>41425</v>
      </c>
      <c r="AX181" s="9">
        <v>1.7</v>
      </c>
      <c r="AZ181" s="11">
        <v>41425</v>
      </c>
      <c r="BA181" s="9">
        <v>1.4332400000000001</v>
      </c>
      <c r="BB181" s="9">
        <v>2</v>
      </c>
    </row>
    <row r="182" spans="1:54" x14ac:dyDescent="0.25">
      <c r="A182" s="11">
        <f t="shared" si="5"/>
        <v>41486</v>
      </c>
      <c r="B182" s="11">
        <v>41486</v>
      </c>
      <c r="C182" s="9">
        <v>2</v>
      </c>
      <c r="E182" s="11">
        <v>41486</v>
      </c>
      <c r="F182" s="9">
        <v>1.44232</v>
      </c>
      <c r="H182" s="9">
        <v>2</v>
      </c>
      <c r="J182" s="11">
        <v>41486</v>
      </c>
      <c r="K182" s="9">
        <v>1.7</v>
      </c>
      <c r="M182" s="11">
        <v>41486</v>
      </c>
      <c r="N182" s="9">
        <v>3.82</v>
      </c>
      <c r="O182" s="9">
        <f t="shared" si="6"/>
        <v>3.5230352303523116</v>
      </c>
      <c r="AD182" s="11"/>
      <c r="AQ182" s="11">
        <v>41455</v>
      </c>
      <c r="AR182" s="9">
        <v>1.8</v>
      </c>
      <c r="AT182" s="11">
        <v>41455</v>
      </c>
      <c r="AU182" s="9">
        <v>1.4</v>
      </c>
      <c r="AW182" s="11">
        <v>41455</v>
      </c>
      <c r="AX182" s="9">
        <v>1.6</v>
      </c>
      <c r="AZ182" s="11">
        <v>41455</v>
      </c>
      <c r="BA182" s="9">
        <v>1.4496100000000001</v>
      </c>
      <c r="BB182" s="9">
        <v>2</v>
      </c>
    </row>
    <row r="183" spans="1:54" x14ac:dyDescent="0.25">
      <c r="A183" s="11">
        <f t="shared" si="5"/>
        <v>41517</v>
      </c>
      <c r="B183" s="11">
        <v>41517</v>
      </c>
      <c r="C183" s="9">
        <v>1.5</v>
      </c>
      <c r="E183" s="11">
        <v>41517</v>
      </c>
      <c r="F183" s="9">
        <v>1.50444</v>
      </c>
      <c r="H183" s="9">
        <v>2</v>
      </c>
      <c r="J183" s="11">
        <v>41517</v>
      </c>
      <c r="K183" s="9">
        <v>1.8</v>
      </c>
      <c r="M183" s="11">
        <v>41516</v>
      </c>
      <c r="N183" s="9">
        <v>3.8</v>
      </c>
      <c r="O183" s="9">
        <f t="shared" si="6"/>
        <v>-5.0000000000000044</v>
      </c>
      <c r="AD183" s="11"/>
      <c r="AQ183" s="11">
        <v>41486</v>
      </c>
      <c r="AR183" s="9">
        <v>2</v>
      </c>
      <c r="AT183" s="11">
        <v>41486</v>
      </c>
      <c r="AU183" s="9">
        <v>1.5</v>
      </c>
      <c r="AW183" s="11">
        <v>41486</v>
      </c>
      <c r="AX183" s="9">
        <v>1.7</v>
      </c>
      <c r="AZ183" s="11">
        <v>41486</v>
      </c>
      <c r="BA183" s="9">
        <v>1.44232</v>
      </c>
      <c r="BB183" s="9">
        <v>2</v>
      </c>
    </row>
    <row r="184" spans="1:54" x14ac:dyDescent="0.25">
      <c r="A184" s="11">
        <f t="shared" si="5"/>
        <v>41547</v>
      </c>
      <c r="B184" s="11">
        <v>41547</v>
      </c>
      <c r="C184" s="9">
        <v>1.2</v>
      </c>
      <c r="E184" s="11">
        <v>41547</v>
      </c>
      <c r="F184" s="9">
        <v>1.4950399999999999</v>
      </c>
      <c r="H184" s="9">
        <v>2</v>
      </c>
      <c r="J184" s="11">
        <v>41547</v>
      </c>
      <c r="K184" s="9">
        <v>1.7</v>
      </c>
      <c r="M184" s="11">
        <v>41547</v>
      </c>
      <c r="N184" s="9">
        <v>3.66</v>
      </c>
      <c r="O184" s="9">
        <f t="shared" si="6"/>
        <v>-7.8085642317380248</v>
      </c>
      <c r="AD184" s="11"/>
      <c r="AQ184" s="11">
        <v>41517</v>
      </c>
      <c r="AR184" s="9">
        <v>1.5</v>
      </c>
      <c r="AT184" s="11">
        <v>41517</v>
      </c>
      <c r="AU184" s="9">
        <v>1.3</v>
      </c>
      <c r="AW184" s="11">
        <v>41517</v>
      </c>
      <c r="AX184" s="9">
        <v>1.8</v>
      </c>
      <c r="AZ184" s="11">
        <v>41517</v>
      </c>
      <c r="BA184" s="9">
        <v>1.50444</v>
      </c>
      <c r="BB184" s="9">
        <v>2</v>
      </c>
    </row>
    <row r="185" spans="1:54" x14ac:dyDescent="0.25">
      <c r="A185" s="11">
        <f t="shared" si="5"/>
        <v>41578</v>
      </c>
      <c r="B185" s="11">
        <v>41578</v>
      </c>
      <c r="C185" s="9">
        <v>1</v>
      </c>
      <c r="E185" s="11">
        <v>41578</v>
      </c>
      <c r="F185" s="9">
        <v>1.42964</v>
      </c>
      <c r="H185" s="9">
        <v>2</v>
      </c>
      <c r="J185" s="11">
        <v>41578</v>
      </c>
      <c r="K185" s="9">
        <v>1.7</v>
      </c>
      <c r="M185" s="11">
        <v>41578</v>
      </c>
      <c r="N185" s="9">
        <v>3.55</v>
      </c>
      <c r="O185" s="9">
        <f t="shared" si="6"/>
        <v>-5.8355437665782546</v>
      </c>
      <c r="AD185" s="11"/>
      <c r="AQ185" s="11">
        <v>41547</v>
      </c>
      <c r="AR185" s="9">
        <v>1.2</v>
      </c>
      <c r="AT185" s="11">
        <v>41547</v>
      </c>
      <c r="AU185" s="9">
        <v>1.1000000000000001</v>
      </c>
      <c r="AW185" s="11">
        <v>41547</v>
      </c>
      <c r="AX185" s="9">
        <v>1.7</v>
      </c>
      <c r="AZ185" s="11">
        <v>41547</v>
      </c>
      <c r="BA185" s="9">
        <v>1.4950399999999999</v>
      </c>
      <c r="BB185" s="9">
        <v>2</v>
      </c>
    </row>
    <row r="186" spans="1:54" x14ac:dyDescent="0.25">
      <c r="A186" s="11">
        <f t="shared" si="5"/>
        <v>41608</v>
      </c>
      <c r="B186" s="11">
        <v>41608</v>
      </c>
      <c r="C186" s="9">
        <v>1.2</v>
      </c>
      <c r="E186" s="11">
        <v>41608</v>
      </c>
      <c r="F186" s="9">
        <v>1.4936799999999999</v>
      </c>
      <c r="H186" s="9">
        <v>2</v>
      </c>
      <c r="J186" s="11">
        <v>41608</v>
      </c>
      <c r="K186" s="9">
        <v>1.7</v>
      </c>
      <c r="M186" s="11">
        <v>41607</v>
      </c>
      <c r="N186" s="9">
        <v>3.55</v>
      </c>
      <c r="O186" s="9">
        <f t="shared" si="6"/>
        <v>-3.2697547683923744</v>
      </c>
      <c r="AD186" s="11"/>
      <c r="AQ186" s="11">
        <v>41578</v>
      </c>
      <c r="AR186" s="9">
        <v>1</v>
      </c>
      <c r="AT186" s="11">
        <v>41578</v>
      </c>
      <c r="AU186" s="9">
        <v>1</v>
      </c>
      <c r="AW186" s="11">
        <v>41578</v>
      </c>
      <c r="AX186" s="9">
        <v>1.7</v>
      </c>
      <c r="AZ186" s="11">
        <v>41578</v>
      </c>
      <c r="BA186" s="9">
        <v>1.42964</v>
      </c>
      <c r="BB186" s="9">
        <v>2</v>
      </c>
    </row>
    <row r="187" spans="1:54" x14ac:dyDescent="0.25">
      <c r="A187" s="11">
        <f t="shared" si="5"/>
        <v>41639</v>
      </c>
      <c r="B187" s="11">
        <v>41639</v>
      </c>
      <c r="C187" s="9">
        <v>1.5</v>
      </c>
      <c r="E187" s="11">
        <v>41639</v>
      </c>
      <c r="F187" s="9">
        <v>1.54966</v>
      </c>
      <c r="H187" s="9">
        <v>2</v>
      </c>
      <c r="J187" s="11">
        <v>41639</v>
      </c>
      <c r="K187" s="9">
        <v>1.7</v>
      </c>
      <c r="M187" s="11">
        <v>41639</v>
      </c>
      <c r="N187" s="9">
        <v>3.59</v>
      </c>
      <c r="O187" s="9">
        <f t="shared" si="6"/>
        <v>0.84269662921347965</v>
      </c>
      <c r="AD187" s="11"/>
      <c r="AQ187" s="11">
        <v>41608</v>
      </c>
      <c r="AR187" s="9">
        <v>1.2</v>
      </c>
      <c r="AT187" s="11">
        <v>41608</v>
      </c>
      <c r="AU187" s="9">
        <v>1.2</v>
      </c>
      <c r="AW187" s="11">
        <v>41608</v>
      </c>
      <c r="AX187" s="9">
        <v>1.7</v>
      </c>
      <c r="AZ187" s="11">
        <v>41608</v>
      </c>
      <c r="BA187" s="9">
        <v>1.4936799999999999</v>
      </c>
      <c r="BB187" s="9">
        <v>2</v>
      </c>
    </row>
    <row r="188" spans="1:54" x14ac:dyDescent="0.25">
      <c r="A188" s="11">
        <f t="shared" si="5"/>
        <v>41670</v>
      </c>
      <c r="B188" s="11">
        <v>41670</v>
      </c>
      <c r="C188" s="9">
        <v>1.6</v>
      </c>
      <c r="E188" s="11">
        <v>41670</v>
      </c>
      <c r="F188" s="9">
        <v>1.4743200000000001</v>
      </c>
      <c r="H188" s="9">
        <v>2</v>
      </c>
      <c r="J188" s="11">
        <v>41670</v>
      </c>
      <c r="K188" s="9">
        <v>1.6</v>
      </c>
      <c r="M188" s="11">
        <v>41670</v>
      </c>
      <c r="N188" s="9">
        <v>3.57</v>
      </c>
      <c r="O188" s="9">
        <f t="shared" si="6"/>
        <v>-3.2520325203252098</v>
      </c>
      <c r="AD188" s="11"/>
      <c r="AQ188" s="11">
        <v>41639</v>
      </c>
      <c r="AR188" s="9">
        <v>1.5</v>
      </c>
      <c r="AT188" s="11">
        <v>41639</v>
      </c>
      <c r="AU188" s="9">
        <v>1.4</v>
      </c>
      <c r="AW188" s="11">
        <v>41639</v>
      </c>
      <c r="AX188" s="9">
        <v>1.7</v>
      </c>
      <c r="AZ188" s="11">
        <v>41639</v>
      </c>
      <c r="BA188" s="9">
        <v>1.54966</v>
      </c>
      <c r="BB188" s="9">
        <v>2</v>
      </c>
    </row>
    <row r="189" spans="1:54" x14ac:dyDescent="0.25">
      <c r="A189" s="11">
        <f t="shared" si="5"/>
        <v>41698</v>
      </c>
      <c r="B189" s="11">
        <v>41698</v>
      </c>
      <c r="C189" s="9">
        <v>1.1000000000000001</v>
      </c>
      <c r="E189" s="11">
        <v>41698</v>
      </c>
      <c r="F189" s="9">
        <v>1.4327799999999999</v>
      </c>
      <c r="H189" s="9">
        <v>2</v>
      </c>
      <c r="J189" s="11">
        <v>41698</v>
      </c>
      <c r="K189" s="9">
        <v>1.6</v>
      </c>
      <c r="M189" s="11">
        <v>41698</v>
      </c>
      <c r="N189" s="9">
        <v>3.7199999999999998</v>
      </c>
      <c r="O189" s="9">
        <f t="shared" si="6"/>
        <v>-6.5326633165829211</v>
      </c>
      <c r="AD189" s="11"/>
      <c r="AQ189" s="11">
        <v>41670</v>
      </c>
      <c r="AR189" s="9">
        <v>1.6</v>
      </c>
      <c r="AT189" s="11">
        <v>41670</v>
      </c>
      <c r="AU189" s="9">
        <v>1.5</v>
      </c>
      <c r="AW189" s="11">
        <v>41670</v>
      </c>
      <c r="AX189" s="9">
        <v>1.6</v>
      </c>
      <c r="AZ189" s="11">
        <v>41670</v>
      </c>
      <c r="BA189" s="9">
        <v>1.4743200000000001</v>
      </c>
      <c r="BB189" s="9">
        <v>2</v>
      </c>
    </row>
    <row r="190" spans="1:54" x14ac:dyDescent="0.25">
      <c r="A190" s="11">
        <f t="shared" si="5"/>
        <v>41729</v>
      </c>
      <c r="B190" s="11">
        <v>41729</v>
      </c>
      <c r="C190" s="9">
        <v>1.5</v>
      </c>
      <c r="E190" s="11">
        <v>41729</v>
      </c>
      <c r="F190" s="9">
        <v>1.54291</v>
      </c>
      <c r="H190" s="9">
        <v>2</v>
      </c>
      <c r="J190" s="11">
        <v>41729</v>
      </c>
      <c r="K190" s="9">
        <v>1.7</v>
      </c>
      <c r="M190" s="11">
        <v>41729</v>
      </c>
      <c r="N190" s="9">
        <v>3.79</v>
      </c>
      <c r="O190" s="9">
        <f t="shared" si="6"/>
        <v>-1.558441558441559</v>
      </c>
      <c r="AD190" s="11"/>
      <c r="AQ190" s="11">
        <v>41698</v>
      </c>
      <c r="AR190" s="9">
        <v>1.1000000000000001</v>
      </c>
      <c r="AT190" s="11">
        <v>41698</v>
      </c>
      <c r="AU190" s="9">
        <v>1.1000000000000001</v>
      </c>
      <c r="AW190" s="11">
        <v>41698</v>
      </c>
      <c r="AX190" s="9">
        <v>1.6</v>
      </c>
      <c r="AZ190" s="11">
        <v>41698</v>
      </c>
      <c r="BA190" s="9">
        <v>1.4327799999999999</v>
      </c>
      <c r="BB190" s="9">
        <v>2</v>
      </c>
    </row>
    <row r="191" spans="1:54" x14ac:dyDescent="0.25">
      <c r="A191" s="11">
        <f t="shared" si="5"/>
        <v>41759</v>
      </c>
      <c r="B191" s="11">
        <v>41759</v>
      </c>
      <c r="C191" s="9">
        <v>2</v>
      </c>
      <c r="E191" s="11">
        <v>41759</v>
      </c>
      <c r="F191" s="9">
        <v>1.6731400000000001</v>
      </c>
      <c r="H191" s="9">
        <v>2</v>
      </c>
      <c r="J191" s="11">
        <v>41759</v>
      </c>
      <c r="K191" s="9">
        <v>1.8</v>
      </c>
      <c r="M191" s="11">
        <v>41759</v>
      </c>
      <c r="N191" s="9">
        <v>3.89</v>
      </c>
      <c r="O191" s="9">
        <f t="shared" si="6"/>
        <v>4.0106951871657692</v>
      </c>
      <c r="AD191" s="11"/>
      <c r="AQ191" s="11">
        <v>41729</v>
      </c>
      <c r="AR191" s="9">
        <v>1.5</v>
      </c>
      <c r="AT191" s="11">
        <v>41729</v>
      </c>
      <c r="AU191" s="9">
        <v>1.4</v>
      </c>
      <c r="AW191" s="11">
        <v>41729</v>
      </c>
      <c r="AX191" s="9">
        <v>1.7</v>
      </c>
      <c r="AZ191" s="11">
        <v>41729</v>
      </c>
      <c r="BA191" s="9">
        <v>1.54291</v>
      </c>
      <c r="BB191" s="9">
        <v>2</v>
      </c>
    </row>
    <row r="192" spans="1:54" x14ac:dyDescent="0.25">
      <c r="A192" s="11">
        <f t="shared" si="5"/>
        <v>41790</v>
      </c>
      <c r="B192" s="11">
        <v>41790</v>
      </c>
      <c r="C192" s="9">
        <v>2.1</v>
      </c>
      <c r="E192" s="11">
        <v>41790</v>
      </c>
      <c r="F192" s="9">
        <v>1.7391399999999999</v>
      </c>
      <c r="H192" s="9">
        <v>2</v>
      </c>
      <c r="J192" s="11">
        <v>41790</v>
      </c>
      <c r="K192" s="9">
        <v>2</v>
      </c>
      <c r="M192" s="11">
        <v>41789</v>
      </c>
      <c r="N192" s="9">
        <v>3.87</v>
      </c>
      <c r="O192" s="9">
        <f t="shared" si="6"/>
        <v>1.8421052631579116</v>
      </c>
      <c r="AD192" s="11"/>
      <c r="AQ192" s="11">
        <v>41759</v>
      </c>
      <c r="AR192" s="9">
        <v>2</v>
      </c>
      <c r="AT192" s="11">
        <v>41759</v>
      </c>
      <c r="AU192" s="9">
        <v>1.7</v>
      </c>
      <c r="AW192" s="11">
        <v>41759</v>
      </c>
      <c r="AX192" s="9">
        <v>1.8</v>
      </c>
      <c r="AZ192" s="11">
        <v>41759</v>
      </c>
      <c r="BA192" s="9">
        <v>1.6731400000000001</v>
      </c>
      <c r="BB192" s="9">
        <v>2</v>
      </c>
    </row>
    <row r="193" spans="1:54" x14ac:dyDescent="0.25">
      <c r="A193" s="11">
        <f t="shared" si="5"/>
        <v>41820</v>
      </c>
      <c r="B193" s="11">
        <v>41820</v>
      </c>
      <c r="C193" s="9">
        <v>2.1</v>
      </c>
      <c r="E193" s="11">
        <v>41820</v>
      </c>
      <c r="F193" s="9">
        <v>1.7131699999999999</v>
      </c>
      <c r="H193" s="9">
        <v>2</v>
      </c>
      <c r="J193" s="11">
        <v>41820</v>
      </c>
      <c r="K193" s="9">
        <v>1.9</v>
      </c>
      <c r="M193" s="11">
        <v>41820</v>
      </c>
      <c r="N193" s="9">
        <v>3.86</v>
      </c>
      <c r="O193" s="9">
        <f t="shared" si="6"/>
        <v>4.0431266846361114</v>
      </c>
      <c r="AD193" s="11"/>
      <c r="AQ193" s="11">
        <v>41790</v>
      </c>
      <c r="AR193" s="9">
        <v>2.1</v>
      </c>
      <c r="AT193" s="11">
        <v>41790</v>
      </c>
      <c r="AU193" s="9">
        <v>1.8</v>
      </c>
      <c r="AW193" s="11">
        <v>41790</v>
      </c>
      <c r="AX193" s="9">
        <v>2</v>
      </c>
      <c r="AZ193" s="11">
        <v>41790</v>
      </c>
      <c r="BA193" s="9">
        <v>1.7391399999999999</v>
      </c>
      <c r="BB193" s="9">
        <v>2</v>
      </c>
    </row>
    <row r="194" spans="1:54" x14ac:dyDescent="0.25">
      <c r="A194" s="11">
        <f t="shared" si="5"/>
        <v>41851</v>
      </c>
      <c r="B194" s="11">
        <v>41851</v>
      </c>
      <c r="C194" s="9">
        <v>2</v>
      </c>
      <c r="E194" s="11">
        <v>41851</v>
      </c>
      <c r="F194" s="9">
        <v>1.7697400000000001</v>
      </c>
      <c r="H194" s="9">
        <v>2</v>
      </c>
      <c r="J194" s="11">
        <v>41851</v>
      </c>
      <c r="K194" s="9">
        <v>1.9</v>
      </c>
      <c r="M194" s="11">
        <v>41851</v>
      </c>
      <c r="N194" s="9">
        <v>3.74</v>
      </c>
      <c r="O194" s="9">
        <f t="shared" si="6"/>
        <v>-2.0942408376963262</v>
      </c>
      <c r="AD194" s="11"/>
      <c r="AQ194" s="11">
        <v>41820</v>
      </c>
      <c r="AR194" s="9">
        <v>2.1</v>
      </c>
      <c r="AT194" s="11">
        <v>41820</v>
      </c>
      <c r="AU194" s="9">
        <v>1.7</v>
      </c>
      <c r="AW194" s="11">
        <v>41820</v>
      </c>
      <c r="AX194" s="9">
        <v>1.9</v>
      </c>
      <c r="AZ194" s="11">
        <v>41820</v>
      </c>
      <c r="BA194" s="9">
        <v>1.7131699999999999</v>
      </c>
      <c r="BB194" s="9">
        <v>2</v>
      </c>
    </row>
    <row r="195" spans="1:54" x14ac:dyDescent="0.25">
      <c r="A195" s="11">
        <f t="shared" si="5"/>
        <v>41882</v>
      </c>
      <c r="B195" s="11">
        <v>41882</v>
      </c>
      <c r="C195" s="9">
        <v>1.7</v>
      </c>
      <c r="E195" s="11">
        <v>41882</v>
      </c>
      <c r="F195" s="9">
        <v>1.70662</v>
      </c>
      <c r="H195" s="9">
        <v>2</v>
      </c>
      <c r="J195" s="11">
        <v>41882</v>
      </c>
      <c r="K195" s="9">
        <v>1.7</v>
      </c>
      <c r="M195" s="11">
        <v>41880</v>
      </c>
      <c r="N195" s="9">
        <v>3.67</v>
      </c>
      <c r="O195" s="9">
        <f t="shared" si="6"/>
        <v>-3.4210526315789469</v>
      </c>
      <c r="AD195" s="11"/>
      <c r="AQ195" s="11">
        <v>41851</v>
      </c>
      <c r="AR195" s="9">
        <v>2</v>
      </c>
      <c r="AT195" s="11">
        <v>41851</v>
      </c>
      <c r="AU195" s="9">
        <v>1.8</v>
      </c>
      <c r="AW195" s="11">
        <v>41851</v>
      </c>
      <c r="AX195" s="9">
        <v>1.9</v>
      </c>
      <c r="AZ195" s="11">
        <v>41851</v>
      </c>
      <c r="BA195" s="9">
        <v>1.7697400000000001</v>
      </c>
      <c r="BB195" s="9">
        <v>2</v>
      </c>
    </row>
    <row r="196" spans="1:54" x14ac:dyDescent="0.25">
      <c r="A196" s="11">
        <f t="shared" si="5"/>
        <v>41912</v>
      </c>
      <c r="B196" s="11">
        <v>41912</v>
      </c>
      <c r="C196" s="9">
        <v>1.7</v>
      </c>
      <c r="E196" s="11">
        <v>41912</v>
      </c>
      <c r="F196" s="9">
        <v>1.7150799999999999</v>
      </c>
      <c r="H196" s="9">
        <v>2</v>
      </c>
      <c r="J196" s="11">
        <v>41912</v>
      </c>
      <c r="K196" s="9">
        <v>1.7</v>
      </c>
      <c r="M196" s="11">
        <v>41912</v>
      </c>
      <c r="N196" s="9">
        <v>3.57</v>
      </c>
      <c r="O196" s="9">
        <f t="shared" si="6"/>
        <v>-2.4590163934426257</v>
      </c>
      <c r="AD196" s="11"/>
      <c r="AQ196" s="11">
        <v>41882</v>
      </c>
      <c r="AR196" s="9">
        <v>1.7</v>
      </c>
      <c r="AT196" s="11">
        <v>41882</v>
      </c>
      <c r="AU196" s="9">
        <v>1.6</v>
      </c>
      <c r="AW196" s="11">
        <v>41882</v>
      </c>
      <c r="AX196" s="9">
        <v>1.7</v>
      </c>
      <c r="AZ196" s="11">
        <v>41882</v>
      </c>
      <c r="BA196" s="9">
        <v>1.70662</v>
      </c>
      <c r="BB196" s="9">
        <v>2</v>
      </c>
    </row>
    <row r="197" spans="1:54" x14ac:dyDescent="0.25">
      <c r="A197" s="11">
        <f t="shared" si="5"/>
        <v>41943</v>
      </c>
      <c r="B197" s="11">
        <v>41943</v>
      </c>
      <c r="C197" s="9">
        <v>1.7</v>
      </c>
      <c r="E197" s="11">
        <v>41943</v>
      </c>
      <c r="F197" s="9">
        <v>1.64269</v>
      </c>
      <c r="H197" s="9">
        <v>2</v>
      </c>
      <c r="J197" s="11">
        <v>41943</v>
      </c>
      <c r="K197" s="9">
        <v>1.8</v>
      </c>
      <c r="M197" s="11">
        <v>41943</v>
      </c>
      <c r="N197" s="9">
        <v>3.3</v>
      </c>
      <c r="O197" s="9">
        <f t="shared" si="6"/>
        <v>-7.0422535211267618</v>
      </c>
      <c r="AD197" s="11"/>
      <c r="AQ197" s="11">
        <v>41912</v>
      </c>
      <c r="AR197" s="9">
        <v>1.7</v>
      </c>
      <c r="AT197" s="11">
        <v>41912</v>
      </c>
      <c r="AU197" s="9">
        <v>1.6</v>
      </c>
      <c r="AW197" s="11">
        <v>41912</v>
      </c>
      <c r="AX197" s="9">
        <v>1.7</v>
      </c>
      <c r="AZ197" s="11">
        <v>41912</v>
      </c>
      <c r="BA197" s="9">
        <v>1.7150799999999999</v>
      </c>
      <c r="BB197" s="9">
        <v>2</v>
      </c>
    </row>
    <row r="198" spans="1:54" x14ac:dyDescent="0.25">
      <c r="A198" s="11">
        <f t="shared" si="5"/>
        <v>41973</v>
      </c>
      <c r="B198" s="11">
        <v>41973</v>
      </c>
      <c r="C198" s="9">
        <v>1.3</v>
      </c>
      <c r="E198" s="11">
        <v>41973</v>
      </c>
      <c r="F198" s="9">
        <v>1.55399</v>
      </c>
      <c r="H198" s="9">
        <v>2</v>
      </c>
      <c r="J198" s="11">
        <v>41973</v>
      </c>
      <c r="K198" s="9">
        <v>1.7</v>
      </c>
      <c r="M198" s="11">
        <v>41971</v>
      </c>
      <c r="N198" s="9">
        <v>3.13</v>
      </c>
      <c r="O198" s="9">
        <f t="shared" si="6"/>
        <v>-11.830985915492953</v>
      </c>
      <c r="AD198" s="11"/>
      <c r="AQ198" s="11">
        <v>41943</v>
      </c>
      <c r="AR198" s="9">
        <v>1.7</v>
      </c>
      <c r="AT198" s="11">
        <v>41943</v>
      </c>
      <c r="AU198" s="9">
        <v>1.5</v>
      </c>
      <c r="AW198" s="11">
        <v>41943</v>
      </c>
      <c r="AX198" s="9">
        <v>1.8</v>
      </c>
      <c r="AZ198" s="11">
        <v>41943</v>
      </c>
      <c r="BA198" s="9">
        <v>1.64269</v>
      </c>
      <c r="BB198" s="9">
        <v>2</v>
      </c>
    </row>
    <row r="199" spans="1:54" x14ac:dyDescent="0.25">
      <c r="A199" s="11">
        <f t="shared" si="5"/>
        <v>42004</v>
      </c>
      <c r="B199" s="11">
        <v>42004</v>
      </c>
      <c r="C199" s="9">
        <v>0.8</v>
      </c>
      <c r="E199" s="11">
        <v>42004</v>
      </c>
      <c r="F199" s="9">
        <v>1.49987</v>
      </c>
      <c r="H199" s="9">
        <v>2</v>
      </c>
      <c r="J199" s="11">
        <v>42004</v>
      </c>
      <c r="K199" s="9">
        <v>1.6</v>
      </c>
      <c r="M199" s="11">
        <v>42004</v>
      </c>
      <c r="N199" s="9">
        <v>2.62</v>
      </c>
      <c r="O199" s="9">
        <f t="shared" si="6"/>
        <v>-27.019498607242333</v>
      </c>
      <c r="AD199" s="11"/>
      <c r="AQ199" s="11">
        <v>41973</v>
      </c>
      <c r="AR199" s="9">
        <v>1.3</v>
      </c>
      <c r="AT199" s="11">
        <v>41973</v>
      </c>
      <c r="AU199" s="9">
        <v>1.3</v>
      </c>
      <c r="AW199" s="11">
        <v>41973</v>
      </c>
      <c r="AX199" s="9">
        <v>1.7</v>
      </c>
      <c r="AZ199" s="11">
        <v>41973</v>
      </c>
      <c r="BA199" s="9">
        <v>1.55399</v>
      </c>
      <c r="BB199" s="9">
        <v>2</v>
      </c>
    </row>
    <row r="200" spans="1:54" x14ac:dyDescent="0.25">
      <c r="A200" s="11">
        <f t="shared" si="5"/>
        <v>42035</v>
      </c>
      <c r="B200" s="11">
        <v>42035</v>
      </c>
      <c r="C200" s="9">
        <v>-0.1</v>
      </c>
      <c r="E200" s="11">
        <v>42035</v>
      </c>
      <c r="F200" s="9">
        <v>1.41187</v>
      </c>
      <c r="H200" s="9">
        <v>2</v>
      </c>
      <c r="J200" s="11">
        <v>42035</v>
      </c>
      <c r="K200" s="9">
        <v>1.6</v>
      </c>
      <c r="M200" s="11">
        <v>42034</v>
      </c>
      <c r="N200" s="9">
        <v>2.39</v>
      </c>
      <c r="O200" s="9">
        <f t="shared" si="6"/>
        <v>-33.053221288515402</v>
      </c>
      <c r="AD200" s="11"/>
      <c r="AQ200" s="11">
        <v>42004</v>
      </c>
      <c r="AR200" s="9">
        <v>0.8</v>
      </c>
      <c r="AT200" s="11">
        <v>42004</v>
      </c>
      <c r="AU200" s="9">
        <v>0.9</v>
      </c>
      <c r="AW200" s="11">
        <v>42004</v>
      </c>
      <c r="AX200" s="9">
        <v>1.6</v>
      </c>
      <c r="AZ200" s="11">
        <v>42004</v>
      </c>
      <c r="BA200" s="9">
        <v>1.49987</v>
      </c>
      <c r="BB200" s="9">
        <v>2</v>
      </c>
    </row>
    <row r="201" spans="1:54" x14ac:dyDescent="0.25">
      <c r="A201" s="11">
        <f t="shared" si="5"/>
        <v>42063</v>
      </c>
      <c r="B201" s="11">
        <v>42063</v>
      </c>
      <c r="C201" s="9">
        <v>0</v>
      </c>
      <c r="E201" s="11">
        <v>42063</v>
      </c>
      <c r="F201" s="9">
        <v>1.46193</v>
      </c>
      <c r="H201" s="9">
        <v>2</v>
      </c>
      <c r="J201" s="11">
        <v>42063</v>
      </c>
      <c r="K201" s="9">
        <v>1.7</v>
      </c>
      <c r="M201" s="11">
        <v>42062</v>
      </c>
      <c r="N201" s="9">
        <v>2.67</v>
      </c>
      <c r="O201" s="9">
        <f t="shared" si="6"/>
        <v>-28.2258064516129</v>
      </c>
      <c r="AQ201" s="11">
        <v>42035</v>
      </c>
      <c r="AR201" s="9">
        <v>-0.1</v>
      </c>
      <c r="AT201" s="11">
        <v>42035</v>
      </c>
      <c r="AU201" s="9">
        <v>0.3</v>
      </c>
      <c r="AW201" s="11">
        <v>42035</v>
      </c>
      <c r="AX201" s="9">
        <v>1.6</v>
      </c>
      <c r="AZ201" s="11">
        <v>42035</v>
      </c>
      <c r="BA201" s="9">
        <v>1.41187</v>
      </c>
      <c r="BB201" s="9">
        <v>2</v>
      </c>
    </row>
    <row r="202" spans="1:54" x14ac:dyDescent="0.25">
      <c r="A202" s="11">
        <f t="shared" si="5"/>
        <v>42094</v>
      </c>
      <c r="B202" s="11">
        <v>42094</v>
      </c>
      <c r="C202" s="9">
        <v>-0.1</v>
      </c>
      <c r="E202" s="11">
        <v>42094</v>
      </c>
      <c r="F202" s="9">
        <v>1.43763</v>
      </c>
      <c r="H202" s="9">
        <v>2</v>
      </c>
      <c r="J202" s="11">
        <v>42094</v>
      </c>
      <c r="K202" s="9">
        <v>1.8</v>
      </c>
      <c r="M202" s="11">
        <v>42094</v>
      </c>
      <c r="N202" s="9">
        <v>2.67</v>
      </c>
      <c r="O202" s="9">
        <f t="shared" si="6"/>
        <v>-29.551451187335097</v>
      </c>
      <c r="AQ202" s="11">
        <v>42063</v>
      </c>
      <c r="AR202" s="9">
        <v>0</v>
      </c>
      <c r="AT202" s="11">
        <v>42063</v>
      </c>
      <c r="AU202" s="9">
        <v>0.4</v>
      </c>
      <c r="AW202" s="11">
        <v>42063</v>
      </c>
      <c r="AX202" s="9">
        <v>1.7</v>
      </c>
      <c r="AZ202" s="11">
        <v>42063</v>
      </c>
      <c r="BA202" s="9">
        <v>1.46193</v>
      </c>
      <c r="BB202" s="9">
        <v>2</v>
      </c>
    </row>
    <row r="203" spans="1:54" x14ac:dyDescent="0.25">
      <c r="A203" s="11">
        <f t="shared" si="5"/>
        <v>42124</v>
      </c>
      <c r="B203" s="11">
        <v>42124</v>
      </c>
      <c r="C203" s="9">
        <v>-0.2</v>
      </c>
      <c r="E203" s="11">
        <v>42124</v>
      </c>
      <c r="F203" s="9">
        <v>1.3996599999999999</v>
      </c>
      <c r="H203" s="9">
        <v>2</v>
      </c>
      <c r="J203" s="11">
        <v>42124</v>
      </c>
      <c r="K203" s="9">
        <v>1.8</v>
      </c>
      <c r="M203" s="11">
        <v>42124</v>
      </c>
      <c r="N203" s="9">
        <v>2.8</v>
      </c>
      <c r="O203" s="9">
        <f t="shared" si="6"/>
        <v>-28.020565552699239</v>
      </c>
      <c r="AQ203" s="11">
        <v>42094</v>
      </c>
      <c r="AR203" s="9">
        <v>-0.1</v>
      </c>
      <c r="AT203" s="11">
        <v>42094</v>
      </c>
      <c r="AU203" s="9">
        <v>0.4</v>
      </c>
      <c r="AW203" s="11">
        <v>42094</v>
      </c>
      <c r="AX203" s="9">
        <v>1.8</v>
      </c>
      <c r="AZ203" s="11">
        <v>42094</v>
      </c>
      <c r="BA203" s="9">
        <v>1.43763</v>
      </c>
      <c r="BB203" s="9">
        <v>2</v>
      </c>
    </row>
    <row r="204" spans="1:54" x14ac:dyDescent="0.25">
      <c r="A204" s="11">
        <f t="shared" si="5"/>
        <v>42155</v>
      </c>
      <c r="B204" s="11">
        <v>42155</v>
      </c>
      <c r="C204" s="9">
        <v>0</v>
      </c>
      <c r="E204" s="11">
        <v>42155</v>
      </c>
      <c r="F204" s="9">
        <v>1.3452899999999999</v>
      </c>
      <c r="H204" s="9">
        <v>2</v>
      </c>
      <c r="J204" s="11">
        <v>42155</v>
      </c>
      <c r="K204" s="9">
        <v>1.7</v>
      </c>
      <c r="M204" s="11">
        <v>42153</v>
      </c>
      <c r="N204" s="9">
        <v>2.92</v>
      </c>
      <c r="O204" s="9">
        <f t="shared" si="6"/>
        <v>-24.547803617571063</v>
      </c>
      <c r="AQ204" s="11">
        <v>42124</v>
      </c>
      <c r="AR204" s="9">
        <v>-0.2</v>
      </c>
      <c r="AT204" s="11">
        <v>42124</v>
      </c>
      <c r="AU204" s="9">
        <v>0.2</v>
      </c>
      <c r="AW204" s="11">
        <v>42124</v>
      </c>
      <c r="AX204" s="9">
        <v>1.8</v>
      </c>
      <c r="AZ204" s="11">
        <v>42124</v>
      </c>
      <c r="BA204" s="9">
        <v>1.3996599999999999</v>
      </c>
      <c r="BB204" s="9">
        <v>2</v>
      </c>
    </row>
    <row r="205" spans="1:54" x14ac:dyDescent="0.25">
      <c r="A205" s="11">
        <f t="shared" si="5"/>
        <v>42185</v>
      </c>
      <c r="B205" s="11">
        <v>42185</v>
      </c>
      <c r="C205" s="9">
        <v>0.1</v>
      </c>
      <c r="E205" s="11">
        <v>42185</v>
      </c>
      <c r="F205" s="9">
        <v>1.3567100000000001</v>
      </c>
      <c r="H205" s="9">
        <v>2</v>
      </c>
      <c r="J205" s="11">
        <v>42185</v>
      </c>
      <c r="K205" s="9">
        <v>1.8</v>
      </c>
      <c r="M205" s="11">
        <v>42185</v>
      </c>
      <c r="N205" s="9">
        <v>2.94</v>
      </c>
      <c r="O205" s="9">
        <f t="shared" si="6"/>
        <v>-23.834196891191706</v>
      </c>
      <c r="AQ205" s="11">
        <v>42155</v>
      </c>
      <c r="AR205" s="9">
        <v>0</v>
      </c>
      <c r="AT205" s="11">
        <v>42155</v>
      </c>
      <c r="AU205" s="9">
        <v>0.3</v>
      </c>
      <c r="AW205" s="11">
        <v>42155</v>
      </c>
      <c r="AX205" s="9">
        <v>1.7</v>
      </c>
      <c r="AZ205" s="11">
        <v>42155</v>
      </c>
      <c r="BA205" s="9">
        <v>1.3452899999999999</v>
      </c>
      <c r="BB205" s="9">
        <v>2</v>
      </c>
    </row>
    <row r="206" spans="1:54" x14ac:dyDescent="0.25">
      <c r="A206" s="11">
        <f t="shared" si="5"/>
        <v>42216</v>
      </c>
      <c r="B206" s="11">
        <v>42216</v>
      </c>
      <c r="C206" s="9">
        <v>0.2</v>
      </c>
      <c r="E206" s="11">
        <v>42216</v>
      </c>
      <c r="F206" s="9">
        <v>1.30931</v>
      </c>
      <c r="H206" s="9">
        <v>2</v>
      </c>
      <c r="J206" s="11">
        <v>42216</v>
      </c>
      <c r="K206" s="9">
        <v>1.8</v>
      </c>
      <c r="M206" s="11">
        <v>42216</v>
      </c>
      <c r="N206" s="9">
        <v>2.85</v>
      </c>
      <c r="O206" s="9">
        <f t="shared" si="6"/>
        <v>-23.796791443850275</v>
      </c>
      <c r="AQ206" s="11">
        <v>42185</v>
      </c>
      <c r="AR206" s="9">
        <v>0.1</v>
      </c>
      <c r="AT206" s="11">
        <v>42185</v>
      </c>
      <c r="AU206" s="9">
        <v>0.4</v>
      </c>
      <c r="AW206" s="11">
        <v>42185</v>
      </c>
      <c r="AX206" s="9">
        <v>1.8</v>
      </c>
      <c r="AZ206" s="11">
        <v>42185</v>
      </c>
      <c r="BA206" s="9">
        <v>1.3567100000000001</v>
      </c>
      <c r="BB206" s="9">
        <v>2</v>
      </c>
    </row>
    <row r="207" spans="1:54" x14ac:dyDescent="0.25">
      <c r="A207" s="11">
        <f t="shared" si="5"/>
        <v>42247</v>
      </c>
      <c r="B207" s="11">
        <v>42247</v>
      </c>
      <c r="C207" s="9">
        <v>0.2</v>
      </c>
      <c r="E207" s="11">
        <v>42247</v>
      </c>
      <c r="F207" s="9">
        <v>1.35568</v>
      </c>
      <c r="H207" s="9">
        <v>2</v>
      </c>
      <c r="J207" s="11">
        <v>42247</v>
      </c>
      <c r="K207" s="9">
        <v>1.8</v>
      </c>
      <c r="M207" s="11">
        <v>42247</v>
      </c>
      <c r="N207" s="9">
        <v>2.68</v>
      </c>
      <c r="O207" s="9">
        <f t="shared" si="6"/>
        <v>-26.975476839237057</v>
      </c>
      <c r="AQ207" s="11">
        <v>42216</v>
      </c>
      <c r="AR207" s="9">
        <v>0.2</v>
      </c>
      <c r="AT207" s="11">
        <v>42216</v>
      </c>
      <c r="AU207" s="9">
        <v>0.4</v>
      </c>
      <c r="AW207" s="11">
        <v>42216</v>
      </c>
      <c r="AX207" s="9">
        <v>1.8</v>
      </c>
      <c r="AZ207" s="11">
        <v>42216</v>
      </c>
      <c r="BA207" s="9">
        <v>1.30931</v>
      </c>
      <c r="BB207" s="9">
        <v>2</v>
      </c>
    </row>
    <row r="208" spans="1:54" x14ac:dyDescent="0.25">
      <c r="A208" s="11">
        <f t="shared" si="5"/>
        <v>42277</v>
      </c>
      <c r="B208" s="11">
        <v>42277</v>
      </c>
      <c r="C208" s="9">
        <v>0</v>
      </c>
      <c r="E208" s="11">
        <v>42277</v>
      </c>
      <c r="F208" s="9">
        <v>1.38453</v>
      </c>
      <c r="H208" s="9">
        <v>2</v>
      </c>
      <c r="J208" s="11">
        <v>42277</v>
      </c>
      <c r="K208" s="9">
        <v>1.9</v>
      </c>
      <c r="M208" s="11">
        <v>42277</v>
      </c>
      <c r="N208" s="9">
        <v>2.5300000000000002</v>
      </c>
      <c r="O208" s="9">
        <f t="shared" si="6"/>
        <v>-29.131652661064411</v>
      </c>
      <c r="AQ208" s="11">
        <v>42247</v>
      </c>
      <c r="AR208" s="9">
        <v>0.2</v>
      </c>
      <c r="AT208" s="11">
        <v>42247</v>
      </c>
      <c r="AU208" s="9">
        <v>0.4</v>
      </c>
      <c r="AW208" s="11">
        <v>42247</v>
      </c>
      <c r="AX208" s="9">
        <v>1.8</v>
      </c>
      <c r="AZ208" s="11">
        <v>42247</v>
      </c>
      <c r="BA208" s="9">
        <v>1.35568</v>
      </c>
      <c r="BB208" s="9">
        <v>2</v>
      </c>
    </row>
    <row r="209" spans="1:54" x14ac:dyDescent="0.25">
      <c r="A209" s="11">
        <f t="shared" si="5"/>
        <v>42308</v>
      </c>
      <c r="B209" s="11">
        <v>42308</v>
      </c>
      <c r="C209" s="9">
        <v>0.2</v>
      </c>
      <c r="E209" s="11">
        <v>42308</v>
      </c>
      <c r="F209" s="9">
        <v>1.33511</v>
      </c>
      <c r="H209" s="9">
        <v>2</v>
      </c>
      <c r="J209" s="11">
        <v>42308</v>
      </c>
      <c r="K209" s="9">
        <v>1.9</v>
      </c>
      <c r="M209" s="11">
        <v>42307</v>
      </c>
      <c r="N209" s="9">
        <v>2.4500000000000002</v>
      </c>
      <c r="O209" s="9">
        <f t="shared" si="6"/>
        <v>-25.757575757575747</v>
      </c>
      <c r="AQ209" s="11">
        <v>42277</v>
      </c>
      <c r="AR209" s="9">
        <v>0</v>
      </c>
      <c r="AT209" s="11">
        <v>42277</v>
      </c>
      <c r="AU209" s="9">
        <v>0.2</v>
      </c>
      <c r="AW209" s="11">
        <v>42277</v>
      </c>
      <c r="AX209" s="9">
        <v>1.9</v>
      </c>
      <c r="AZ209" s="11">
        <v>42277</v>
      </c>
      <c r="BA209" s="9">
        <v>1.38453</v>
      </c>
      <c r="BB209" s="9">
        <v>2</v>
      </c>
    </row>
    <row r="210" spans="1:54" x14ac:dyDescent="0.25">
      <c r="A210" s="11">
        <f t="shared" si="5"/>
        <v>42338</v>
      </c>
      <c r="B210" s="11">
        <v>42338</v>
      </c>
      <c r="C210" s="9">
        <v>0.5</v>
      </c>
      <c r="E210" s="11">
        <v>42338</v>
      </c>
      <c r="F210" s="9">
        <v>1.38381</v>
      </c>
      <c r="H210" s="9">
        <v>2</v>
      </c>
      <c r="J210" s="11">
        <v>42338</v>
      </c>
      <c r="K210" s="9">
        <v>2</v>
      </c>
      <c r="M210" s="11">
        <v>42338</v>
      </c>
      <c r="N210" s="9">
        <v>2.33</v>
      </c>
      <c r="O210" s="9">
        <f t="shared" si="6"/>
        <v>-25.559105431309902</v>
      </c>
      <c r="AQ210" s="11">
        <v>42308</v>
      </c>
      <c r="AR210" s="9">
        <v>0.2</v>
      </c>
      <c r="AT210" s="11">
        <v>42308</v>
      </c>
      <c r="AU210" s="9">
        <v>0.3</v>
      </c>
      <c r="AW210" s="11">
        <v>42308</v>
      </c>
      <c r="AX210" s="9">
        <v>1.9</v>
      </c>
      <c r="AZ210" s="11">
        <v>42308</v>
      </c>
      <c r="BA210" s="9">
        <v>1.33511</v>
      </c>
      <c r="BB210" s="9">
        <v>2</v>
      </c>
    </row>
    <row r="211" spans="1:54" x14ac:dyDescent="0.25">
      <c r="A211" s="11">
        <f t="shared" si="5"/>
        <v>42369</v>
      </c>
      <c r="B211" s="11">
        <v>42369</v>
      </c>
      <c r="C211" s="9">
        <v>0.7</v>
      </c>
      <c r="E211" s="11">
        <v>42369</v>
      </c>
      <c r="F211" s="9">
        <v>1.38846</v>
      </c>
      <c r="H211" s="9">
        <v>2</v>
      </c>
      <c r="J211" s="11">
        <v>42369</v>
      </c>
      <c r="K211" s="9">
        <v>2.1</v>
      </c>
      <c r="M211" s="11">
        <v>42369</v>
      </c>
      <c r="N211" s="9">
        <v>2.2599999999999998</v>
      </c>
      <c r="O211" s="9">
        <f t="shared" si="6"/>
        <v>-13.740458015267187</v>
      </c>
      <c r="AQ211" s="11">
        <v>42338</v>
      </c>
      <c r="AR211" s="9">
        <v>0.5</v>
      </c>
      <c r="AT211" s="11">
        <v>42338</v>
      </c>
      <c r="AU211" s="9">
        <v>0.5</v>
      </c>
      <c r="AW211" s="11">
        <v>42338</v>
      </c>
      <c r="AX211" s="9">
        <v>2</v>
      </c>
      <c r="AZ211" s="11">
        <v>42338</v>
      </c>
      <c r="BA211" s="9">
        <v>1.38381</v>
      </c>
      <c r="BB211" s="9">
        <v>2</v>
      </c>
    </row>
    <row r="212" spans="1:54" x14ac:dyDescent="0.25">
      <c r="A212" s="11">
        <f t="shared" si="5"/>
        <v>42400</v>
      </c>
      <c r="B212" s="11">
        <v>42400</v>
      </c>
      <c r="C212" s="9">
        <v>1.4</v>
      </c>
      <c r="E212" s="11">
        <v>42400</v>
      </c>
      <c r="F212" s="9">
        <v>1.60555</v>
      </c>
      <c r="H212" s="9">
        <v>2</v>
      </c>
      <c r="J212" s="11">
        <v>42400</v>
      </c>
      <c r="K212" s="9">
        <v>2.2000000000000002</v>
      </c>
      <c r="M212" s="11">
        <v>42398</v>
      </c>
      <c r="N212" s="9">
        <v>2.0699999999999998</v>
      </c>
      <c r="AQ212" s="11">
        <v>42369</v>
      </c>
      <c r="AR212" s="9">
        <v>0.7</v>
      </c>
      <c r="AT212" s="11">
        <v>42369</v>
      </c>
      <c r="AU212" s="9">
        <v>0.6</v>
      </c>
      <c r="AW212" s="11">
        <v>42369</v>
      </c>
      <c r="AX212" s="9">
        <v>2.1</v>
      </c>
      <c r="AZ212" s="11">
        <v>42369</v>
      </c>
      <c r="BA212" s="9">
        <v>1.38846</v>
      </c>
      <c r="BB212" s="9">
        <v>2</v>
      </c>
    </row>
    <row r="213" spans="1:54" x14ac:dyDescent="0.25">
      <c r="A213" s="11"/>
      <c r="B213" s="11">
        <v>42429</v>
      </c>
      <c r="C213" s="9">
        <v>1</v>
      </c>
      <c r="E213" s="11">
        <v>42429</v>
      </c>
      <c r="F213" s="9">
        <v>1.66127</v>
      </c>
      <c r="H213" s="9">
        <v>2</v>
      </c>
      <c r="J213" s="11">
        <v>42429</v>
      </c>
      <c r="K213" s="9">
        <v>2.2999999999999998</v>
      </c>
      <c r="M213" s="11">
        <v>42429</v>
      </c>
      <c r="N213" s="9">
        <v>2</v>
      </c>
      <c r="AQ213" s="11">
        <v>42400</v>
      </c>
      <c r="AR213" s="9">
        <v>1.4</v>
      </c>
      <c r="AT213" s="11">
        <v>42400</v>
      </c>
      <c r="AU213" s="9">
        <v>1.1000000000000001</v>
      </c>
      <c r="AW213" s="11">
        <v>42400</v>
      </c>
      <c r="AX213" s="9">
        <v>2.2000000000000002</v>
      </c>
      <c r="AZ213" s="11">
        <v>42400</v>
      </c>
      <c r="BA213" s="9">
        <v>1.60555</v>
      </c>
      <c r="BB213" s="9">
        <v>2</v>
      </c>
    </row>
    <row r="214" spans="1:54" x14ac:dyDescent="0.25">
      <c r="B214" s="11">
        <v>42460</v>
      </c>
      <c r="C214" s="9">
        <v>0.9</v>
      </c>
      <c r="E214" s="11">
        <v>42460</v>
      </c>
      <c r="F214" s="9">
        <v>1.5510999999999999</v>
      </c>
      <c r="H214" s="9">
        <v>2</v>
      </c>
      <c r="J214" s="11">
        <v>42460</v>
      </c>
      <c r="K214" s="9">
        <v>2.2000000000000002</v>
      </c>
      <c r="M214" s="11">
        <v>42460</v>
      </c>
      <c r="N214" s="9">
        <v>2.25</v>
      </c>
      <c r="AQ214" s="11">
        <v>42429</v>
      </c>
      <c r="AR214" s="9">
        <v>1</v>
      </c>
      <c r="AT214" s="11">
        <v>42429</v>
      </c>
      <c r="AU214" s="9">
        <v>0.9</v>
      </c>
      <c r="AW214" s="11">
        <v>42429</v>
      </c>
      <c r="AX214" s="9">
        <v>2.2999999999999998</v>
      </c>
      <c r="AZ214" s="11">
        <v>42429</v>
      </c>
      <c r="BA214" s="9">
        <v>1.66127</v>
      </c>
      <c r="BB214" s="9">
        <v>2</v>
      </c>
    </row>
    <row r="215" spans="1:54" x14ac:dyDescent="0.25">
      <c r="B215" s="11">
        <v>42490</v>
      </c>
      <c r="C215" s="9">
        <v>1.1000000000000001</v>
      </c>
      <c r="E215" s="11">
        <v>42490</v>
      </c>
      <c r="F215" s="9">
        <v>1.59819</v>
      </c>
      <c r="H215" s="9">
        <v>2</v>
      </c>
      <c r="J215" s="11">
        <v>42490</v>
      </c>
      <c r="K215" s="9">
        <v>2.1</v>
      </c>
      <c r="M215" s="11">
        <v>42489</v>
      </c>
      <c r="N215" s="9">
        <v>2.38</v>
      </c>
      <c r="AQ215" s="11">
        <v>42460</v>
      </c>
      <c r="AR215" s="9">
        <v>0.9</v>
      </c>
      <c r="AT215" s="11">
        <v>42460</v>
      </c>
      <c r="AU215" s="9">
        <v>0.8</v>
      </c>
      <c r="AW215" s="11">
        <v>42460</v>
      </c>
      <c r="AX215" s="9">
        <v>2.2000000000000002</v>
      </c>
      <c r="AZ215" s="11">
        <v>42460</v>
      </c>
      <c r="BA215" s="9">
        <v>1.5510999999999999</v>
      </c>
      <c r="BB215" s="9">
        <v>2</v>
      </c>
    </row>
    <row r="216" spans="1:54" x14ac:dyDescent="0.25">
      <c r="B216" s="11">
        <v>42521</v>
      </c>
      <c r="C216" s="9">
        <v>1</v>
      </c>
      <c r="E216" s="11">
        <v>42521</v>
      </c>
      <c r="F216" s="9">
        <v>1.64375</v>
      </c>
      <c r="H216" s="9">
        <v>2</v>
      </c>
      <c r="J216" s="11">
        <v>42521</v>
      </c>
      <c r="K216" s="9">
        <v>2.2000000000000002</v>
      </c>
      <c r="M216" s="11">
        <v>42521</v>
      </c>
      <c r="N216" s="9">
        <v>2.5</v>
      </c>
      <c r="AQ216" s="11">
        <v>42490</v>
      </c>
      <c r="AR216" s="9">
        <v>1.1000000000000001</v>
      </c>
      <c r="AT216" s="11">
        <v>42490</v>
      </c>
      <c r="AU216" s="9">
        <v>1</v>
      </c>
      <c r="AW216" s="11">
        <v>42490</v>
      </c>
      <c r="AX216" s="9">
        <v>2.1</v>
      </c>
      <c r="AZ216" s="11">
        <v>42490</v>
      </c>
      <c r="BA216" s="9">
        <v>1.59819</v>
      </c>
      <c r="BB216" s="9">
        <v>2</v>
      </c>
    </row>
    <row r="217" spans="1:54" x14ac:dyDescent="0.25">
      <c r="B217" s="11">
        <v>42551</v>
      </c>
      <c r="C217" s="9">
        <v>1</v>
      </c>
      <c r="E217" s="11">
        <v>42551</v>
      </c>
      <c r="F217" s="9">
        <v>1.59876</v>
      </c>
      <c r="H217" s="9">
        <v>2</v>
      </c>
      <c r="J217" s="11">
        <v>42551</v>
      </c>
      <c r="K217" s="9">
        <v>2.2000000000000002</v>
      </c>
      <c r="M217" s="11">
        <v>42551</v>
      </c>
      <c r="N217" s="9">
        <v>2.5</v>
      </c>
      <c r="AQ217" s="11">
        <v>42521</v>
      </c>
      <c r="AR217" s="9">
        <v>1</v>
      </c>
      <c r="AT217" s="11">
        <v>42521</v>
      </c>
      <c r="AU217" s="9">
        <v>1</v>
      </c>
      <c r="AW217" s="11">
        <v>42521</v>
      </c>
      <c r="AX217" s="9">
        <v>2.2000000000000002</v>
      </c>
      <c r="AZ217" s="11">
        <v>42521</v>
      </c>
      <c r="BA217" s="9">
        <v>1.64375</v>
      </c>
      <c r="BB217" s="9">
        <v>2</v>
      </c>
    </row>
    <row r="218" spans="1:54" x14ac:dyDescent="0.25">
      <c r="B218" s="11">
        <v>42582</v>
      </c>
      <c r="C218" s="9">
        <v>0.8</v>
      </c>
      <c r="E218" s="11">
        <v>42582</v>
      </c>
      <c r="F218" s="9">
        <v>1.6408</v>
      </c>
      <c r="H218" s="9">
        <v>2</v>
      </c>
      <c r="J218" s="11">
        <v>42582</v>
      </c>
      <c r="K218" s="9">
        <v>2.2000000000000002</v>
      </c>
      <c r="M218" s="11">
        <v>42580</v>
      </c>
      <c r="N218" s="9">
        <v>2.38</v>
      </c>
      <c r="AQ218" s="11">
        <v>42551</v>
      </c>
      <c r="AR218" s="9">
        <v>1</v>
      </c>
      <c r="AT218" s="11">
        <v>42551</v>
      </c>
      <c r="AU218" s="9">
        <v>0.9</v>
      </c>
      <c r="AW218" s="11">
        <v>42551</v>
      </c>
      <c r="AX218" s="9">
        <v>2.2000000000000002</v>
      </c>
      <c r="AZ218" s="11">
        <v>42551</v>
      </c>
      <c r="BA218" s="9">
        <v>1.59876</v>
      </c>
      <c r="BB218" s="9">
        <v>2</v>
      </c>
    </row>
    <row r="219" spans="1:54" x14ac:dyDescent="0.25">
      <c r="B219" s="11">
        <v>42613</v>
      </c>
      <c r="C219" s="9">
        <v>1.1000000000000001</v>
      </c>
      <c r="E219" s="11">
        <v>42613</v>
      </c>
      <c r="F219" s="9">
        <v>1.7366299999999999</v>
      </c>
      <c r="H219" s="9">
        <v>2</v>
      </c>
      <c r="J219" s="11">
        <v>42613</v>
      </c>
      <c r="K219" s="9">
        <v>2.2999999999999998</v>
      </c>
      <c r="M219" s="11">
        <v>42613</v>
      </c>
      <c r="N219" s="9">
        <v>2.4500000000000002</v>
      </c>
      <c r="AQ219" s="11">
        <v>42582</v>
      </c>
      <c r="AR219" s="9">
        <v>0.8</v>
      </c>
      <c r="AT219" s="11">
        <v>42582</v>
      </c>
      <c r="AU219" s="9">
        <v>0.9</v>
      </c>
      <c r="AW219" s="11">
        <v>42582</v>
      </c>
      <c r="AX219" s="9">
        <v>2.2000000000000002</v>
      </c>
      <c r="AZ219" s="11">
        <v>42582</v>
      </c>
      <c r="BA219" s="9">
        <v>1.6408</v>
      </c>
      <c r="BB219" s="9">
        <v>2</v>
      </c>
    </row>
    <row r="220" spans="1:54" x14ac:dyDescent="0.25">
      <c r="B220" s="11">
        <v>42643</v>
      </c>
      <c r="C220" s="9">
        <v>1.5</v>
      </c>
      <c r="E220" s="11">
        <v>42643</v>
      </c>
      <c r="F220" s="9">
        <v>1.69679</v>
      </c>
      <c r="J220" s="11">
        <v>42643</v>
      </c>
      <c r="K220" s="9">
        <v>2.2000000000000002</v>
      </c>
      <c r="M220" s="11">
        <v>42643</v>
      </c>
      <c r="N220" s="9">
        <v>2.44</v>
      </c>
      <c r="AQ220" s="11">
        <v>42613</v>
      </c>
      <c r="AR220" s="9">
        <v>1.1000000000000001</v>
      </c>
      <c r="AT220" s="11">
        <v>42613</v>
      </c>
      <c r="AU220" s="9">
        <v>1</v>
      </c>
      <c r="AW220" s="11">
        <v>42613</v>
      </c>
      <c r="AX220" s="9">
        <v>2.2999999999999998</v>
      </c>
      <c r="AZ220" s="11">
        <v>42613</v>
      </c>
      <c r="BA220" s="9">
        <v>1.7366299999999999</v>
      </c>
      <c r="BB220" s="9">
        <v>2</v>
      </c>
    </row>
    <row r="221" spans="1:54" x14ac:dyDescent="0.25">
      <c r="B221" s="11">
        <v>42674</v>
      </c>
      <c r="C221" s="9">
        <v>1.6</v>
      </c>
      <c r="E221" s="11">
        <v>42674</v>
      </c>
      <c r="F221" s="9">
        <v>1.7521499999999999</v>
      </c>
      <c r="J221" s="11">
        <v>42674</v>
      </c>
      <c r="K221" s="9">
        <v>2.1</v>
      </c>
      <c r="M221" s="11">
        <v>42674</v>
      </c>
      <c r="N221" s="9">
        <v>2.46</v>
      </c>
      <c r="AQ221" s="11">
        <v>42643</v>
      </c>
      <c r="AR221" s="9">
        <v>1.5</v>
      </c>
      <c r="AT221" s="11">
        <v>42643</v>
      </c>
      <c r="AU221" s="9">
        <v>1.2</v>
      </c>
      <c r="AW221" s="11">
        <v>42643</v>
      </c>
      <c r="AX221" s="9">
        <v>2.2000000000000002</v>
      </c>
      <c r="AZ221" s="11">
        <v>42643</v>
      </c>
      <c r="BA221" s="9">
        <v>1.69679</v>
      </c>
      <c r="BB221" s="9">
        <v>2</v>
      </c>
    </row>
    <row r="222" spans="1:54" x14ac:dyDescent="0.25">
      <c r="B222" s="11">
        <v>42704</v>
      </c>
      <c r="C222" s="9">
        <v>1.7</v>
      </c>
      <c r="E222" s="11">
        <v>42704</v>
      </c>
      <c r="F222" s="9">
        <v>1.6691500000000001</v>
      </c>
      <c r="J222" s="11">
        <v>42704</v>
      </c>
      <c r="K222" s="9">
        <v>2.1</v>
      </c>
      <c r="M222" s="11">
        <v>42704</v>
      </c>
      <c r="N222" s="9">
        <v>2.41</v>
      </c>
      <c r="AQ222" s="11">
        <v>42674</v>
      </c>
      <c r="AR222" s="9">
        <v>1.6</v>
      </c>
      <c r="AT222" s="11">
        <v>42674</v>
      </c>
      <c r="AU222" s="9">
        <v>1.4</v>
      </c>
      <c r="AW222" s="11">
        <v>42674</v>
      </c>
      <c r="AX222" s="9">
        <v>2.1</v>
      </c>
      <c r="AZ222" s="11">
        <v>42674</v>
      </c>
      <c r="BA222" s="9">
        <v>1.7521499999999999</v>
      </c>
      <c r="BB222" s="9">
        <v>2</v>
      </c>
    </row>
    <row r="223" spans="1:54" x14ac:dyDescent="0.25">
      <c r="B223" s="11">
        <v>42735</v>
      </c>
      <c r="C223" s="9">
        <v>2.1</v>
      </c>
      <c r="E223" s="11">
        <v>42735</v>
      </c>
      <c r="F223" s="9">
        <v>1.74515</v>
      </c>
      <c r="J223" s="11">
        <v>42735</v>
      </c>
      <c r="K223" s="9">
        <v>2.2000000000000002</v>
      </c>
      <c r="M223" s="11">
        <v>42734</v>
      </c>
      <c r="N223" s="9">
        <v>2.5499999999999998</v>
      </c>
      <c r="AQ223" s="11">
        <v>42704</v>
      </c>
      <c r="AR223" s="9">
        <v>1.7</v>
      </c>
      <c r="AT223" s="11">
        <v>42704</v>
      </c>
      <c r="AU223" s="9">
        <v>1.3</v>
      </c>
      <c r="AW223" s="11">
        <v>42704</v>
      </c>
      <c r="AX223" s="9">
        <v>2.1</v>
      </c>
      <c r="AZ223" s="11">
        <v>42704</v>
      </c>
      <c r="BA223" s="9">
        <v>1.6691500000000001</v>
      </c>
      <c r="BB223" s="9">
        <v>2</v>
      </c>
    </row>
    <row r="224" spans="1:54" x14ac:dyDescent="0.25">
      <c r="B224" s="11">
        <v>42766</v>
      </c>
      <c r="C224" s="9">
        <v>2.5</v>
      </c>
      <c r="E224" s="11">
        <v>42766</v>
      </c>
      <c r="F224" s="9">
        <v>1.7928500000000001</v>
      </c>
      <c r="J224" s="11">
        <v>42766</v>
      </c>
      <c r="K224" s="9">
        <v>2.2999999999999998</v>
      </c>
      <c r="M224" s="11">
        <v>42766</v>
      </c>
      <c r="N224" s="9">
        <v>2.5300000000000002</v>
      </c>
      <c r="AQ224" s="11">
        <v>42735</v>
      </c>
      <c r="AR224" s="9">
        <v>2.1</v>
      </c>
      <c r="AT224" s="11">
        <v>42735</v>
      </c>
      <c r="AU224" s="9">
        <v>1.6</v>
      </c>
      <c r="AW224" s="11">
        <v>42735</v>
      </c>
      <c r="AX224" s="9">
        <v>2.2000000000000002</v>
      </c>
      <c r="AZ224" s="11">
        <v>42735</v>
      </c>
      <c r="BA224" s="9">
        <v>1.74515</v>
      </c>
      <c r="BB224" s="9">
        <v>2</v>
      </c>
    </row>
    <row r="225" spans="2:54" x14ac:dyDescent="0.25">
      <c r="B225" s="11">
        <v>42794</v>
      </c>
      <c r="C225" s="9">
        <v>2.7</v>
      </c>
      <c r="E225" s="11">
        <v>42794</v>
      </c>
      <c r="F225" s="9">
        <v>1.7885800000000001</v>
      </c>
      <c r="J225" s="11">
        <v>42794</v>
      </c>
      <c r="K225" s="9">
        <v>2.2000000000000002</v>
      </c>
      <c r="M225" s="11">
        <v>42794</v>
      </c>
      <c r="N225" s="9">
        <v>2.5499999999999998</v>
      </c>
      <c r="AQ225" s="11">
        <v>42766</v>
      </c>
      <c r="AR225" s="9">
        <v>2.5</v>
      </c>
      <c r="AT225" s="11">
        <v>42766</v>
      </c>
      <c r="AU225" s="9">
        <v>1.9</v>
      </c>
      <c r="AW225" s="11">
        <v>42766</v>
      </c>
      <c r="AX225" s="9">
        <v>2.2999999999999998</v>
      </c>
      <c r="AZ225" s="11">
        <v>42766</v>
      </c>
      <c r="BA225" s="9">
        <v>1.7928500000000001</v>
      </c>
      <c r="BB225" s="9">
        <v>2</v>
      </c>
    </row>
    <row r="226" spans="2:54" x14ac:dyDescent="0.25">
      <c r="B226" s="11">
        <v>42825</v>
      </c>
      <c r="C226" s="9">
        <v>2.4</v>
      </c>
      <c r="E226" s="11">
        <v>42825</v>
      </c>
      <c r="F226" s="9">
        <v>1.5860799999999999</v>
      </c>
      <c r="J226" s="11">
        <v>42825</v>
      </c>
      <c r="K226" s="9">
        <v>2</v>
      </c>
      <c r="M226" s="11">
        <v>42825</v>
      </c>
      <c r="N226" s="9">
        <v>2.56</v>
      </c>
      <c r="AQ226" s="11">
        <v>42794</v>
      </c>
      <c r="AR226" s="9">
        <v>2.7</v>
      </c>
      <c r="AT226" s="11">
        <v>42794</v>
      </c>
      <c r="AU226" s="9">
        <v>2.1</v>
      </c>
      <c r="AW226" s="11">
        <v>42794</v>
      </c>
      <c r="AX226" s="9">
        <v>2.2000000000000002</v>
      </c>
      <c r="AZ226" s="11">
        <v>42794</v>
      </c>
      <c r="BA226" s="9">
        <v>1.7885800000000001</v>
      </c>
    </row>
    <row r="227" spans="2:54" x14ac:dyDescent="0.25">
      <c r="B227" s="11">
        <v>42855</v>
      </c>
      <c r="C227" s="9">
        <v>2.2000000000000002</v>
      </c>
      <c r="E227" s="11">
        <v>42855</v>
      </c>
      <c r="F227" s="9">
        <v>1.5379100000000001</v>
      </c>
      <c r="J227" s="11">
        <v>42855</v>
      </c>
      <c r="K227" s="9">
        <v>1.9</v>
      </c>
      <c r="M227" s="11">
        <v>42853</v>
      </c>
      <c r="N227" s="9">
        <v>2.62</v>
      </c>
      <c r="AQ227" s="11">
        <v>42825</v>
      </c>
      <c r="AR227" s="9">
        <v>2.4</v>
      </c>
      <c r="AT227" s="11">
        <v>42825</v>
      </c>
      <c r="AU227" s="9">
        <v>1.9</v>
      </c>
      <c r="AW227" s="11">
        <v>42825</v>
      </c>
      <c r="AX227" s="9">
        <v>2</v>
      </c>
      <c r="AZ227" s="11">
        <v>42825</v>
      </c>
      <c r="BA227" s="9">
        <v>1.5860799999999999</v>
      </c>
    </row>
    <row r="228" spans="2:54" x14ac:dyDescent="0.25">
      <c r="B228" s="11">
        <v>42886</v>
      </c>
      <c r="C228" s="9">
        <v>1.9</v>
      </c>
      <c r="E228" s="11">
        <v>42886</v>
      </c>
      <c r="F228" s="9">
        <v>1.5379100000000001</v>
      </c>
      <c r="J228" s="11">
        <v>42886</v>
      </c>
      <c r="K228" s="9">
        <v>1.7</v>
      </c>
      <c r="M228" s="11">
        <v>42886</v>
      </c>
      <c r="N228" s="9">
        <v>2.61</v>
      </c>
      <c r="AQ228" s="11">
        <v>42855</v>
      </c>
      <c r="AR228" s="9">
        <v>2.2000000000000002</v>
      </c>
      <c r="AT228" s="11">
        <v>42855</v>
      </c>
      <c r="AU228" s="9">
        <v>1.7</v>
      </c>
      <c r="AW228" s="11">
        <v>42855</v>
      </c>
      <c r="AX228" s="9">
        <v>1.9</v>
      </c>
      <c r="AZ228" s="11">
        <v>42855</v>
      </c>
      <c r="BA228" s="9">
        <v>1.5379100000000001</v>
      </c>
    </row>
    <row r="229" spans="2:54" x14ac:dyDescent="0.25">
      <c r="B229" s="11">
        <v>42916</v>
      </c>
      <c r="C229" s="9">
        <v>1.9</v>
      </c>
      <c r="E229" s="11">
        <v>42916</v>
      </c>
      <c r="F229" s="9">
        <v>1.5379100000000001</v>
      </c>
      <c r="J229" s="11">
        <v>42916</v>
      </c>
      <c r="K229" s="9">
        <v>1.7</v>
      </c>
      <c r="AQ229" s="11">
        <v>42886</v>
      </c>
      <c r="AR229" s="9">
        <v>1.9</v>
      </c>
      <c r="AW229" s="11">
        <v>42886</v>
      </c>
      <c r="AX229" s="9">
        <v>1.7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workbookViewId="0">
      <selection activeCell="C22" sqref="C22"/>
    </sheetView>
  </sheetViews>
  <sheetFormatPr baseColWidth="10" defaultColWidth="11.44140625" defaultRowHeight="14.4" x14ac:dyDescent="0.3"/>
  <cols>
    <col min="1" max="1" width="37.44140625" bestFit="1" customWidth="1"/>
    <col min="2" max="2" width="16.88671875" bestFit="1" customWidth="1"/>
  </cols>
  <sheetData>
    <row r="4" spans="1:7" x14ac:dyDescent="0.3">
      <c r="C4" s="2" t="s">
        <v>52</v>
      </c>
      <c r="D4" s="2" t="s">
        <v>53</v>
      </c>
      <c r="E4" s="2" t="s">
        <v>54</v>
      </c>
      <c r="F4" s="2" t="s">
        <v>55</v>
      </c>
      <c r="G4" s="2" t="s">
        <v>56</v>
      </c>
    </row>
    <row r="5" spans="1:7" x14ac:dyDescent="0.3">
      <c r="A5" s="6" t="s">
        <v>85</v>
      </c>
      <c r="B5" s="5"/>
      <c r="C5" s="48" t="s">
        <v>57</v>
      </c>
      <c r="D5" s="48"/>
      <c r="E5" s="48"/>
      <c r="F5" s="48"/>
      <c r="G5" s="48"/>
    </row>
    <row r="6" spans="1:7" x14ac:dyDescent="0.3">
      <c r="A6" s="6"/>
      <c r="B6" s="6" t="s">
        <v>1</v>
      </c>
      <c r="C6" s="3" t="s">
        <v>58</v>
      </c>
      <c r="D6" s="3" t="s">
        <v>59</v>
      </c>
      <c r="E6" s="3" t="s">
        <v>60</v>
      </c>
      <c r="F6" s="3" t="s">
        <v>61</v>
      </c>
      <c r="G6" s="3" t="s">
        <v>96</v>
      </c>
    </row>
    <row r="7" spans="1:7" x14ac:dyDescent="0.3">
      <c r="A7" s="14" t="s">
        <v>81</v>
      </c>
      <c r="B7" s="12" t="s">
        <v>82</v>
      </c>
      <c r="C7" s="4">
        <f>_xll.BDP($B7,C$4)</f>
        <v>8.5000000000000006E-2</v>
      </c>
      <c r="D7" s="4">
        <f>_xll.BDP($B7,D$4)</f>
        <v>0.46400000000000002</v>
      </c>
      <c r="E7" s="4">
        <f>_xll.BDP($B7,E$4)</f>
        <v>1.4</v>
      </c>
      <c r="F7" s="4">
        <f>_xll.BDP($B7,F$4)</f>
        <v>1.875</v>
      </c>
      <c r="G7" s="4">
        <f>_xll.BDP($B7,G$4)</f>
        <v>2.9130000000000003</v>
      </c>
    </row>
    <row r="8" spans="1:7" x14ac:dyDescent="0.3">
      <c r="A8" s="6" t="s">
        <v>2</v>
      </c>
      <c r="B8" s="7" t="s">
        <v>3</v>
      </c>
      <c r="C8" s="4">
        <f>_xll.BDP($B8,C$4)</f>
        <v>-0.375</v>
      </c>
      <c r="D8" s="4">
        <f>_xll.BDP($B8,D$4)</f>
        <v>-1.4E-2</v>
      </c>
      <c r="E8" s="4">
        <f>_xll.BDP($B8,E$4)</f>
        <v>0.36399999999999999</v>
      </c>
      <c r="F8" s="4">
        <f>_xll.BDP($B8,F$4)</f>
        <v>-0.76</v>
      </c>
      <c r="G8" s="4">
        <f>_xll.BDP($B8,G$4)</f>
        <v>-1.2889999999999999</v>
      </c>
    </row>
    <row r="9" spans="1:7" x14ac:dyDescent="0.3">
      <c r="A9" s="6" t="s">
        <v>62</v>
      </c>
      <c r="B9" s="7" t="s">
        <v>12</v>
      </c>
      <c r="C9" s="4">
        <f>_xll.BDP($B9,C$4)</f>
        <v>0.111</v>
      </c>
      <c r="D9" s="4">
        <f>_xll.BDP($B9,D$4)</f>
        <v>0.49199999999999999</v>
      </c>
      <c r="E9" s="4">
        <f>_xll.BDP($B9,E$4)</f>
        <v>1.0429999999999999</v>
      </c>
      <c r="F9" s="4">
        <f>_xll.BDP($B9,F$4)</f>
        <v>0.87</v>
      </c>
      <c r="G9" s="4">
        <f>_xll.BDP($B9,G$4)</f>
        <v>1.5550000000000002</v>
      </c>
    </row>
    <row r="10" spans="1:7" x14ac:dyDescent="0.3">
      <c r="A10" s="6" t="s">
        <v>63</v>
      </c>
      <c r="B10" s="7" t="s">
        <v>14</v>
      </c>
      <c r="C10" s="4">
        <f>_xll.BDP($B10,C$4)</f>
        <v>6.2E-2</v>
      </c>
      <c r="D10" s="4">
        <f>_xll.BDP($B10,D$4)</f>
        <v>0.44</v>
      </c>
      <c r="E10" s="4">
        <f>_xll.BDP($B10,E$4)</f>
        <v>0.85799999999999998</v>
      </c>
      <c r="F10" s="4">
        <f>_xll.BDP($B10,F$4)</f>
        <v>-0.16300000000000001</v>
      </c>
      <c r="G10" s="4">
        <f>_xll.BDP($B10,G$4)</f>
        <v>-0.85299999999999998</v>
      </c>
    </row>
    <row r="11" spans="1:7" x14ac:dyDescent="0.3">
      <c r="A11" s="6" t="s">
        <v>64</v>
      </c>
      <c r="B11" s="7" t="s">
        <v>16</v>
      </c>
      <c r="C11" s="4">
        <f>_xll.BDP($B11,C$4)</f>
        <v>0.17799999999999999</v>
      </c>
      <c r="D11" s="4">
        <f>_xll.BDP($B11,D$4)</f>
        <v>0.56299999999999994</v>
      </c>
      <c r="E11" s="4">
        <f>_xll.BDP($B11,E$4)</f>
        <v>1.2949999999999999</v>
      </c>
      <c r="F11" s="4">
        <f>_xll.BDP($B11,F$4)</f>
        <v>2.31</v>
      </c>
      <c r="G11" s="4">
        <f>_xll.BDP($B11,G$4)</f>
        <v>5.016</v>
      </c>
    </row>
    <row r="12" spans="1:7" x14ac:dyDescent="0.3">
      <c r="A12" s="6" t="s">
        <v>65</v>
      </c>
      <c r="B12" s="7" t="s">
        <v>18</v>
      </c>
      <c r="C12" s="4">
        <f>_xll.BDP($B12,C$4)</f>
        <v>0.13</v>
      </c>
      <c r="D12" s="4">
        <f>_xll.BDP($B12,D$4)</f>
        <v>2.4910000000000001</v>
      </c>
      <c r="E12" s="4">
        <f>_xll.BDP($B12,E$4)</f>
        <v>6.1280000000000001</v>
      </c>
      <c r="F12" s="4">
        <f>_xll.BDP($B12,F$4)</f>
        <v>5.4279999999999999</v>
      </c>
      <c r="G12" s="4">
        <f>_xll.BDP($B12,G$4)</f>
        <v>-5.2249999999999996</v>
      </c>
    </row>
    <row r="13" spans="1:7" x14ac:dyDescent="0.3">
      <c r="A13" s="6" t="s">
        <v>66</v>
      </c>
      <c r="B13" s="7" t="s">
        <v>22</v>
      </c>
      <c r="C13" s="4">
        <f>_xll.BDP($B13,C$4)</f>
        <v>-1.466</v>
      </c>
      <c r="D13" s="4">
        <f>_xll.BDP($B13,D$4)</f>
        <v>3.2029999999999998</v>
      </c>
      <c r="E13" s="4">
        <f>_xll.BDP($B13,E$4)</f>
        <v>8.5129999999999999</v>
      </c>
      <c r="F13" s="4">
        <f>_xll.BDP($B13,F$4)</f>
        <v>6.0880000000000001</v>
      </c>
      <c r="G13" s="4">
        <f>_xll.BDP($B13,G$4)</f>
        <v>-11.845000000000001</v>
      </c>
    </row>
    <row r="14" spans="1:7" x14ac:dyDescent="0.3">
      <c r="A14" s="6" t="s">
        <v>70</v>
      </c>
      <c r="B14" s="7" t="s">
        <v>20</v>
      </c>
      <c r="C14" s="4">
        <f>_xll.BDP($B14,C$4)</f>
        <v>-1.4039999999999999</v>
      </c>
      <c r="D14" s="4">
        <f>_xll.BDP($B14,D$4)</f>
        <v>3.706</v>
      </c>
      <c r="E14" s="4">
        <f>_xll.BDP($B14,E$4)</f>
        <v>8.7880000000000003</v>
      </c>
      <c r="F14" s="4">
        <f>_xll.BDP($B14,F$4)</f>
        <v>5.7720000000000002</v>
      </c>
      <c r="G14" s="4">
        <f>_xll.BDP($B14,G$4)</f>
        <v>-12.061999999999999</v>
      </c>
    </row>
    <row r="15" spans="1:7" x14ac:dyDescent="0.3">
      <c r="A15" s="6" t="s">
        <v>69</v>
      </c>
      <c r="B15" s="7" t="s">
        <v>24</v>
      </c>
      <c r="C15" s="4">
        <f>_xll.BDP($B15,C$4)</f>
        <v>-2.7549999999999999</v>
      </c>
      <c r="D15" s="4">
        <f>_xll.BDP($B15,D$4)</f>
        <v>-3.8149999999999999</v>
      </c>
      <c r="E15" s="4">
        <f>_xll.BDP($B15,E$4)</f>
        <v>5.1429999999999998</v>
      </c>
      <c r="F15" s="4">
        <f>_xll.BDP($B15,F$4)</f>
        <v>11.861000000000001</v>
      </c>
      <c r="G15" s="4">
        <f>_xll.BDP($B15,G$4)</f>
        <v>-14.532999999999999</v>
      </c>
    </row>
    <row r="16" spans="1:7" x14ac:dyDescent="0.3">
      <c r="A16" s="6" t="s">
        <v>67</v>
      </c>
      <c r="B16" s="7" t="s">
        <v>26</v>
      </c>
      <c r="C16" s="4">
        <f>_xll.BDP($B16,C$4)</f>
        <v>1.7530000000000001</v>
      </c>
      <c r="D16" s="4">
        <f>_xll.BDP($B16,D$4)</f>
        <v>1.8010000000000002</v>
      </c>
      <c r="E16" s="4">
        <f>_xll.BDP($B16,E$4)</f>
        <v>3.8820000000000001</v>
      </c>
      <c r="F16" s="4">
        <f>_xll.BDP($B16,F$4)</f>
        <v>4.7880000000000003</v>
      </c>
      <c r="G16" s="4">
        <f>_xll.BDP($B16,G$4)</f>
        <v>2.698</v>
      </c>
    </row>
    <row r="17" spans="1:7" x14ac:dyDescent="0.3">
      <c r="A17" s="6" t="s">
        <v>68</v>
      </c>
      <c r="B17" s="7" t="s">
        <v>28</v>
      </c>
      <c r="C17" s="4">
        <f>_xll.BDP($B17,C$4)</f>
        <v>1.873</v>
      </c>
      <c r="D17" s="4">
        <f>_xll.BDP($B17,D$4)</f>
        <v>1.998</v>
      </c>
      <c r="E17" s="4">
        <f>_xll.BDP($B17,E$4)</f>
        <v>3.7229999999999999</v>
      </c>
      <c r="F17" s="4">
        <f>_xll.BDP($B17,F$4)</f>
        <v>2.6840000000000002</v>
      </c>
      <c r="G17" s="4">
        <f>_xll.BDP($B17,G$4)</f>
        <v>1.3759999999999999</v>
      </c>
    </row>
    <row r="18" spans="1:7" x14ac:dyDescent="0.3">
      <c r="A18" s="6" t="s">
        <v>71</v>
      </c>
      <c r="B18" s="7" t="s">
        <v>30</v>
      </c>
      <c r="C18" s="4">
        <f>_xll.BDP($B18,C$4)</f>
        <v>1.335</v>
      </c>
      <c r="D18" s="4">
        <f>_xll.BDP($B18,D$4)</f>
        <v>1.1179999999999999</v>
      </c>
      <c r="E18" s="4">
        <f>_xll.BDP($B18,E$4)</f>
        <v>4.4379999999999997</v>
      </c>
      <c r="F18" s="4">
        <f>_xll.BDP($B18,F$4)</f>
        <v>12.843999999999999</v>
      </c>
      <c r="G18" s="4">
        <f>_xll.BDP($B18,G$4)</f>
        <v>7.5389999999999997</v>
      </c>
    </row>
    <row r="19" spans="1:7" x14ac:dyDescent="0.3">
      <c r="A19" s="14" t="s">
        <v>46</v>
      </c>
      <c r="B19" s="12" t="s">
        <v>49</v>
      </c>
      <c r="C19" s="13">
        <f>_xll.BDP($B19,C$4)</f>
        <v>7.6999999999999999E-2</v>
      </c>
      <c r="D19" s="13">
        <f>_xll.BDP($B19,D$4)</f>
        <v>0.27600000000000002</v>
      </c>
      <c r="E19" s="13">
        <f>_xll.BDP($B19,E$4)</f>
        <v>1.046</v>
      </c>
      <c r="F19" s="13">
        <f>_xll.BDP($B19,F$4)</f>
        <v>1.7330000000000001</v>
      </c>
      <c r="G19" s="13">
        <f>_xll.BDP($B19,G$4)</f>
        <v>4.0129999999999999</v>
      </c>
    </row>
    <row r="20" spans="1:7" x14ac:dyDescent="0.3">
      <c r="A20" s="6" t="s">
        <v>72</v>
      </c>
      <c r="B20" s="7" t="s">
        <v>3</v>
      </c>
      <c r="C20" s="4">
        <f>_xll.BDP($B20,C$4)</f>
        <v>-0.375</v>
      </c>
      <c r="D20" s="4">
        <f>_xll.BDP($B20,D$4)</f>
        <v>-1.4E-2</v>
      </c>
      <c r="E20" s="4">
        <f>_xll.BDP($B20,E$4)</f>
        <v>0.36399999999999999</v>
      </c>
      <c r="F20" s="4">
        <f>_xll.BDP($B20,F$4)</f>
        <v>-0.76</v>
      </c>
      <c r="G20" s="4">
        <f>_xll.BDP($B20,G$4)</f>
        <v>-1.2889999999999999</v>
      </c>
    </row>
    <row r="21" spans="1:7" x14ac:dyDescent="0.3">
      <c r="A21" s="6" t="s">
        <v>73</v>
      </c>
      <c r="B21" s="7" t="s">
        <v>32</v>
      </c>
      <c r="C21" s="4">
        <f>_xll.BDP($B21,C$4)</f>
        <v>-0.30299999999999999</v>
      </c>
      <c r="D21" s="4">
        <f>_xll.BDP($B21,D$4)</f>
        <v>0.48799999999999999</v>
      </c>
      <c r="E21" s="4">
        <f>_xll.BDP($B21,E$4)</f>
        <v>1.379</v>
      </c>
      <c r="F21" s="4">
        <f>_xll.BDP($B21,F$4)</f>
        <v>0.498</v>
      </c>
      <c r="G21" s="4">
        <f>_xll.BDP($B21,G$4)</f>
        <v>-1.5049999999999999</v>
      </c>
    </row>
    <row r="22" spans="1:7" x14ac:dyDescent="0.3">
      <c r="A22" s="6" t="s">
        <v>74</v>
      </c>
      <c r="B22" s="7" t="s">
        <v>34</v>
      </c>
      <c r="C22" s="4">
        <f>_xll.BDP($B22,C$4)</f>
        <v>-0.28599999999999998</v>
      </c>
      <c r="D22" s="4">
        <f>_xll.BDP($B22,D$4)</f>
        <v>-0.64400000000000002</v>
      </c>
      <c r="E22" s="4">
        <f>_xll.BDP($B22,E$4)</f>
        <v>0.68400000000000005</v>
      </c>
      <c r="F22" s="4">
        <f>_xll.BDP($B22,F$4)</f>
        <v>0.26200000000000001</v>
      </c>
      <c r="G22" s="4">
        <f>_xll.BDP($B22,G$4)</f>
        <v>9.7000000000000003E-2</v>
      </c>
    </row>
    <row r="23" spans="1:7" x14ac:dyDescent="0.3">
      <c r="A23" s="6" t="s">
        <v>75</v>
      </c>
      <c r="B23" s="7" t="s">
        <v>36</v>
      </c>
      <c r="C23" s="4">
        <f>_xll.BDP($B23,C$4)</f>
        <v>0.157</v>
      </c>
      <c r="D23" s="4">
        <f>_xll.BDP($B23,D$4)</f>
        <v>2.1579999999999999</v>
      </c>
      <c r="E23" s="4">
        <f>_xll.BDP($B23,E$4)</f>
        <v>2.2400000000000002</v>
      </c>
      <c r="F23" s="4">
        <f>_xll.BDP($B23,F$4)</f>
        <v>-4.3120000000000003</v>
      </c>
      <c r="G23" s="4">
        <f>_xll.BDP($B23,G$4)</f>
        <v>-6.5280000000000005</v>
      </c>
    </row>
    <row r="24" spans="1:7" x14ac:dyDescent="0.3">
      <c r="A24" s="6" t="s">
        <v>76</v>
      </c>
      <c r="B24" s="7" t="s">
        <v>7</v>
      </c>
      <c r="C24" s="4">
        <f>_xll.BDP($B24,C$4)</f>
        <v>-1.3919999999999999</v>
      </c>
      <c r="D24" s="4">
        <f>_xll.BDP($B24,D$4)</f>
        <v>0.36699999999999999</v>
      </c>
      <c r="E24" s="4">
        <f>_xll.BDP($B24,E$4)</f>
        <v>-0.63900000000000001</v>
      </c>
      <c r="F24" s="4">
        <f>_xll.BDP($B24,F$4)</f>
        <v>-0.93500000000000005</v>
      </c>
      <c r="G24" s="4">
        <f>_xll.BDP($B24,G$4)</f>
        <v>-0.40899999999999997</v>
      </c>
    </row>
    <row r="25" spans="1:7" x14ac:dyDescent="0.3">
      <c r="A25" s="6" t="s">
        <v>77</v>
      </c>
      <c r="B25" s="7" t="s">
        <v>9</v>
      </c>
      <c r="C25" s="4">
        <f>_xll.BDP($B25,C$4)</f>
        <v>0.107</v>
      </c>
      <c r="D25" s="4">
        <f>_xll.BDP($B25,D$4)</f>
        <v>-0.65100000000000002</v>
      </c>
      <c r="E25" s="4">
        <f>_xll.BDP($B25,E$4)</f>
        <v>0.56299999999999994</v>
      </c>
      <c r="F25" s="4">
        <f>_xll.BDP($B25,F$4)</f>
        <v>3.2509999999999999</v>
      </c>
      <c r="G25" s="4">
        <f>_xll.BDP($B25,G$4)</f>
        <v>5.3529999999999998</v>
      </c>
    </row>
    <row r="26" spans="1:7" x14ac:dyDescent="0.3">
      <c r="A26" s="6" t="s">
        <v>37</v>
      </c>
      <c r="B26" s="7" t="s">
        <v>39</v>
      </c>
      <c r="C26" s="4">
        <f>_xll.BDP($B26,C$4)</f>
        <v>0.221</v>
      </c>
      <c r="D26" s="4">
        <f>_xll.BDP($B26,D$4)</f>
        <v>0.36799999999999999</v>
      </c>
      <c r="E26" s="4">
        <f>_xll.BDP($B26,E$4)</f>
        <v>1.2650000000000001</v>
      </c>
      <c r="F26" s="4">
        <f>_xll.BDP($B26,F$4)</f>
        <v>2.5499999999999998</v>
      </c>
      <c r="G26" s="4">
        <f>_xll.BDP($B26,G$4)</f>
        <v>5.7969999999999997</v>
      </c>
    </row>
    <row r="27" spans="1:7" x14ac:dyDescent="0.3">
      <c r="A27" s="6" t="s">
        <v>78</v>
      </c>
      <c r="B27" s="7" t="s">
        <v>41</v>
      </c>
      <c r="C27" s="4">
        <f>_xll.BDP($B27,C$4)</f>
        <v>0.27</v>
      </c>
      <c r="D27" s="4">
        <f>_xll.BDP($B27,D$4)</f>
        <v>0.69899999999999995</v>
      </c>
      <c r="E27" s="4">
        <f>_xll.BDP($B27,E$4)</f>
        <v>1.5580000000000001</v>
      </c>
      <c r="F27" s="4">
        <f>_xll.BDP($B27,F$4)</f>
        <v>3.339</v>
      </c>
      <c r="G27" s="4">
        <f>_xll.BDP($B27,G$4)</f>
        <v>6.8239999999999998</v>
      </c>
    </row>
    <row r="28" spans="1:7" x14ac:dyDescent="0.3">
      <c r="A28" s="6" t="s">
        <v>79</v>
      </c>
      <c r="B28" s="7" t="s">
        <v>43</v>
      </c>
      <c r="C28" s="4">
        <f>_xll.BDP($B28,C$4)</f>
        <v>0.73499999999999999</v>
      </c>
      <c r="D28" s="4">
        <f>_xll.BDP($B28,D$4)</f>
        <v>1.619</v>
      </c>
      <c r="E28" s="4">
        <f>_xll.BDP($B28,E$4)</f>
        <v>2.9830000000000001</v>
      </c>
      <c r="F28" s="4">
        <f>_xll.BDP($B28,F$4)</f>
        <v>2.9089999999999998</v>
      </c>
      <c r="G28" s="4">
        <f>_xll.BDP($B28,G$4)</f>
        <v>6.2060000000000004</v>
      </c>
    </row>
    <row r="29" spans="1:7" x14ac:dyDescent="0.3">
      <c r="A29" s="6" t="s">
        <v>80</v>
      </c>
      <c r="B29" s="7" t="s">
        <v>45</v>
      </c>
      <c r="C29" s="4">
        <f>_xll.BDP($B29,C$4)</f>
        <v>-1.4999999999999999E-2</v>
      </c>
      <c r="D29" s="4">
        <f>_xll.BDP($B29,D$4)</f>
        <v>-0.218</v>
      </c>
      <c r="E29" s="4">
        <f>_xll.BDP($B29,E$4)</f>
        <v>0.89</v>
      </c>
      <c r="F29" s="4">
        <f>_xll.BDP($B29,F$4)</f>
        <v>2.6630000000000003</v>
      </c>
      <c r="G29" s="4">
        <f>_xll.BDP($B29,G$4)</f>
        <v>5.8810000000000002</v>
      </c>
    </row>
    <row r="30" spans="1:7" ht="6" customHeight="1" x14ac:dyDescent="0.3">
      <c r="A30" s="6"/>
      <c r="C30" s="4"/>
      <c r="D30" s="4"/>
      <c r="E30" s="4"/>
      <c r="F30" s="4"/>
      <c r="G30" s="4"/>
    </row>
    <row r="31" spans="1:7" x14ac:dyDescent="0.3">
      <c r="A31" s="6" t="s">
        <v>47</v>
      </c>
      <c r="B31" s="7" t="s">
        <v>51</v>
      </c>
      <c r="C31" s="4">
        <f>_xll.BDP($B31,C$4)</f>
        <v>-3.9E-2</v>
      </c>
      <c r="D31" s="4">
        <f>_xll.BDP($B31,D$4)</f>
        <v>0.307</v>
      </c>
      <c r="E31" s="4">
        <f>_xll.BDP($B31,E$4)</f>
        <v>1.3919999999999999</v>
      </c>
      <c r="F31" s="4">
        <f>_xll.BDP($B31,F$4)</f>
        <v>1.2210000000000001</v>
      </c>
      <c r="G31" s="4">
        <f>_xll.BDP($B31,G$4)</f>
        <v>0.86399999999999999</v>
      </c>
    </row>
  </sheetData>
  <mergeCells count="1">
    <mergeCell ref="C5:G5"/>
  </mergeCells>
  <conditionalFormatting sqref="C7:C31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7:D31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7:E31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7:F31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7:G31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0" workbookViewId="0">
      <selection activeCell="C8" sqref="C8"/>
    </sheetView>
  </sheetViews>
  <sheetFormatPr baseColWidth="10" defaultColWidth="11.44140625" defaultRowHeight="14.4" x14ac:dyDescent="0.3"/>
  <cols>
    <col min="1" max="1" width="37.44140625" bestFit="1" customWidth="1"/>
    <col min="2" max="2" width="17" bestFit="1" customWidth="1"/>
  </cols>
  <sheetData>
    <row r="1" spans="1:7" x14ac:dyDescent="0.3">
      <c r="B1" t="s">
        <v>5</v>
      </c>
      <c r="C1" s="38"/>
      <c r="D1" s="38"/>
      <c r="E1" s="38"/>
      <c r="F1" s="38"/>
      <c r="G1" s="38"/>
    </row>
    <row r="2" spans="1:7" x14ac:dyDescent="0.3">
      <c r="A2" t="s">
        <v>0</v>
      </c>
      <c r="B2" s="1"/>
      <c r="C2" s="38" t="s">
        <v>52</v>
      </c>
      <c r="D2" s="38" t="s">
        <v>53</v>
      </c>
      <c r="E2" s="38" t="s">
        <v>54</v>
      </c>
      <c r="F2" s="38" t="s">
        <v>55</v>
      </c>
      <c r="G2" s="38" t="s">
        <v>56</v>
      </c>
    </row>
    <row r="3" spans="1:7" x14ac:dyDescent="0.3">
      <c r="A3" s="6" t="s">
        <v>84</v>
      </c>
      <c r="B3" s="8"/>
      <c r="C3" s="48" t="s">
        <v>57</v>
      </c>
      <c r="D3" s="48"/>
      <c r="E3" s="48"/>
      <c r="F3" s="48"/>
      <c r="G3" s="48"/>
    </row>
    <row r="4" spans="1:7" x14ac:dyDescent="0.3">
      <c r="A4" s="6"/>
      <c r="B4" s="8"/>
      <c r="C4" s="3" t="s">
        <v>58</v>
      </c>
      <c r="D4" s="3" t="s">
        <v>59</v>
      </c>
      <c r="E4" s="3" t="s">
        <v>60</v>
      </c>
      <c r="F4" s="3" t="s">
        <v>61</v>
      </c>
      <c r="G4" s="3" t="s">
        <v>96</v>
      </c>
    </row>
    <row r="5" spans="1:7" x14ac:dyDescent="0.3">
      <c r="A5" s="14" t="s">
        <v>81</v>
      </c>
      <c r="B5" s="14" t="s">
        <v>83</v>
      </c>
      <c r="C5" s="4">
        <f>_xll.BDP($B5,C$2)</f>
        <v>-0.128</v>
      </c>
      <c r="D5" s="4">
        <f>_xll.BDP($B5,D$2)</f>
        <v>-0.25</v>
      </c>
      <c r="E5" s="4">
        <f>_xll.BDP($B5,E$2)</f>
        <v>0.68</v>
      </c>
      <c r="F5" s="4">
        <f>_xll.BDP($B5,F$2)</f>
        <v>1.873</v>
      </c>
      <c r="G5" s="4">
        <f>_xll.BDP($B5,G$2)</f>
        <v>2.9359999999999999</v>
      </c>
    </row>
    <row r="6" spans="1:7" x14ac:dyDescent="0.3">
      <c r="A6" s="6" t="s">
        <v>2</v>
      </c>
      <c r="B6" t="s">
        <v>4</v>
      </c>
      <c r="C6" s="4">
        <f>_xll.BDP($B6,C$2)</f>
        <v>-0.26600000000000001</v>
      </c>
      <c r="D6" s="4">
        <f>_xll.BDP($B6,D$2)</f>
        <v>-0.76</v>
      </c>
      <c r="E6" s="4">
        <f>_xll.BDP($B6,E$2)</f>
        <v>-0.309</v>
      </c>
      <c r="F6" s="4">
        <f>_xll.BDP($B6,F$2)</f>
        <v>-0.746</v>
      </c>
      <c r="G6" s="4">
        <f>_xll.BDP($B6,G$2)</f>
        <v>-1.327</v>
      </c>
    </row>
    <row r="7" spans="1:7" x14ac:dyDescent="0.3">
      <c r="A7" s="6" t="s">
        <v>62</v>
      </c>
      <c r="B7" t="s">
        <v>11</v>
      </c>
      <c r="C7" s="4">
        <f>_xll.BDP($B7,C$2)</f>
        <v>0.158</v>
      </c>
      <c r="D7" s="4">
        <f>_xll.BDP($B7,D$2)</f>
        <v>0.70199999999999996</v>
      </c>
      <c r="E7" s="4">
        <f>_xll.BDP($B7,E$2)</f>
        <v>1.0409999999999999</v>
      </c>
      <c r="F7" s="4">
        <f>_xll.BDP($B7,F$2)</f>
        <v>0.86599999999999999</v>
      </c>
      <c r="G7" s="4">
        <f>_xll.BDP($B7,G$2)</f>
        <v>1.5699999999999998</v>
      </c>
    </row>
    <row r="8" spans="1:7" x14ac:dyDescent="0.3">
      <c r="A8" s="6" t="s">
        <v>63</v>
      </c>
      <c r="B8" t="s">
        <v>13</v>
      </c>
      <c r="C8" s="4">
        <f>_xll.BDP($B8,C$2)</f>
        <v>0.14399999999999999</v>
      </c>
      <c r="D8" s="4">
        <f>_xll.BDP($B8,D$2)</f>
        <v>0.80400000000000005</v>
      </c>
      <c r="E8" s="4">
        <f>_xll.BDP($B8,E$2)</f>
        <v>0.85599999999999998</v>
      </c>
      <c r="F8" s="4">
        <f>_xll.BDP($B8,F$2)</f>
        <v>-0.16700000000000001</v>
      </c>
      <c r="G8" s="4">
        <f>_xll.BDP($B8,G$2)</f>
        <v>-0.82599999999999996</v>
      </c>
    </row>
    <row r="9" spans="1:7" x14ac:dyDescent="0.3">
      <c r="A9" s="6" t="s">
        <v>64</v>
      </c>
      <c r="B9" t="s">
        <v>15</v>
      </c>
      <c r="C9" s="4">
        <f>_xll.BDP($B9,C$2)</f>
        <v>0.17799999999999999</v>
      </c>
      <c r="D9" s="4">
        <f>_xll.BDP($B9,D$2)</f>
        <v>0.56299999999999994</v>
      </c>
      <c r="E9" s="4">
        <f>_xll.BDP($B9,E$2)</f>
        <v>1.2949999999999999</v>
      </c>
      <c r="F9" s="4">
        <f>_xll.BDP($B9,F$2)</f>
        <v>2.31</v>
      </c>
      <c r="G9" s="4">
        <f>_xll.BDP($B9,G$2)</f>
        <v>5.016</v>
      </c>
    </row>
    <row r="10" spans="1:7" x14ac:dyDescent="0.3">
      <c r="A10" s="6" t="s">
        <v>65</v>
      </c>
      <c r="B10" t="s">
        <v>17</v>
      </c>
      <c r="C10" s="4">
        <f>_xll.BDP($B10,C$2)</f>
        <v>-2.718</v>
      </c>
      <c r="D10" s="4">
        <f>_xll.BDP($B10,D$2)</f>
        <v>-4.7569999999999997</v>
      </c>
      <c r="E10" s="4">
        <f>_xll.BDP($B10,E$2)</f>
        <v>-0.745</v>
      </c>
      <c r="F10" s="4">
        <f>_xll.BDP($B10,F$2)</f>
        <v>5.42</v>
      </c>
      <c r="G10" s="4">
        <f>_xll.BDP($B10,G$2)</f>
        <v>-5.1180000000000003</v>
      </c>
    </row>
    <row r="11" spans="1:7" x14ac:dyDescent="0.3">
      <c r="A11" s="6" t="s">
        <v>66</v>
      </c>
      <c r="B11" t="s">
        <v>21</v>
      </c>
      <c r="C11" s="4">
        <f>_xll.BDP($B11,C$2)</f>
        <v>-6.2089999999999996</v>
      </c>
      <c r="D11" s="4">
        <f>_xll.BDP($B11,D$2)</f>
        <v>-10.667999999999999</v>
      </c>
      <c r="E11" s="4">
        <f>_xll.BDP($B11,E$2)</f>
        <v>-4.2469999999999999</v>
      </c>
      <c r="F11" s="4">
        <f>_xll.BDP($B11,F$2)</f>
        <v>6.1029999999999998</v>
      </c>
      <c r="G11" s="4">
        <f>_xll.BDP($B11,G$2)</f>
        <v>-12.308999999999999</v>
      </c>
    </row>
    <row r="12" spans="1:7" x14ac:dyDescent="0.3">
      <c r="A12" s="6" t="s">
        <v>70</v>
      </c>
      <c r="B12" t="s">
        <v>19</v>
      </c>
      <c r="C12" s="4">
        <f>_xll.BDP($B12,C$2)</f>
        <v>-6.423</v>
      </c>
      <c r="D12" s="4">
        <f>_xll.BDP($B12,D$2)</f>
        <v>-11.164</v>
      </c>
      <c r="E12" s="4">
        <f>_xll.BDP($B12,E$2)</f>
        <v>-4.7949999999999999</v>
      </c>
      <c r="F12" s="4">
        <f>_xll.BDP($B12,F$2)</f>
        <v>5.7720000000000002</v>
      </c>
      <c r="G12" s="4">
        <f>_xll.BDP($B12,G$2)</f>
        <v>-12.573</v>
      </c>
    </row>
    <row r="13" spans="1:7" x14ac:dyDescent="0.3">
      <c r="A13" s="6" t="s">
        <v>69</v>
      </c>
      <c r="B13" t="s">
        <v>23</v>
      </c>
      <c r="C13" s="4">
        <f>_xll.BDP($B13,C$2)</f>
        <v>-2.7549999999999999</v>
      </c>
      <c r="D13" s="4">
        <f>_xll.BDP($B13,D$2)</f>
        <v>-3.8149999999999999</v>
      </c>
      <c r="E13" s="4">
        <f>_xll.BDP($B13,E$2)</f>
        <v>5.1429999999999998</v>
      </c>
      <c r="F13" s="4">
        <f>_xll.BDP($B13,F$2)</f>
        <v>11.861000000000001</v>
      </c>
      <c r="G13" s="4">
        <f>_xll.BDP($B13,G$2)</f>
        <v>-14.532999999999999</v>
      </c>
    </row>
    <row r="14" spans="1:7" x14ac:dyDescent="0.3">
      <c r="A14" s="6" t="s">
        <v>67</v>
      </c>
      <c r="B14" t="s">
        <v>25</v>
      </c>
      <c r="C14" s="4">
        <f>_xll.BDP($B14,C$2)</f>
        <v>0.69499999999999995</v>
      </c>
      <c r="D14" s="4">
        <f>_xll.BDP($B14,D$2)</f>
        <v>1.35</v>
      </c>
      <c r="E14" s="4">
        <f>_xll.BDP($B14,E$2)</f>
        <v>2.6739999999999999</v>
      </c>
      <c r="F14" s="4">
        <f>_xll.BDP($B14,F$2)</f>
        <v>4.806</v>
      </c>
      <c r="G14" s="4">
        <f>_xll.BDP($B14,G$2)</f>
        <v>2.7770000000000001</v>
      </c>
    </row>
    <row r="15" spans="1:7" x14ac:dyDescent="0.3">
      <c r="A15" s="6" t="s">
        <v>68</v>
      </c>
      <c r="B15" t="s">
        <v>27</v>
      </c>
      <c r="C15" s="4">
        <f>_xll.BDP($B15,C$2)</f>
        <v>0.34</v>
      </c>
      <c r="D15" s="4">
        <f>_xll.BDP($B15,D$2)</f>
        <v>0.78</v>
      </c>
      <c r="E15" s="4">
        <f>_xll.BDP($B15,E$2)</f>
        <v>1.593</v>
      </c>
      <c r="F15" s="4">
        <f>_xll.BDP($B15,F$2)</f>
        <v>2.6829999999999998</v>
      </c>
      <c r="G15" s="4">
        <f>_xll.BDP($B15,G$2)</f>
        <v>1.452</v>
      </c>
    </row>
    <row r="16" spans="1:7" x14ac:dyDescent="0.3">
      <c r="A16" s="6" t="s">
        <v>71</v>
      </c>
      <c r="B16" t="s">
        <v>29</v>
      </c>
      <c r="C16" s="4">
        <f>_xll.BDP($B16,C$2)</f>
        <v>1.9359999999999999</v>
      </c>
      <c r="D16" s="4">
        <f>_xll.BDP($B16,D$2)</f>
        <v>3.363</v>
      </c>
      <c r="E16" s="4">
        <f>_xll.BDP($B16,E$2)</f>
        <v>6.5819999999999999</v>
      </c>
      <c r="F16" s="4">
        <f>_xll.BDP($B16,F$2)</f>
        <v>12.843</v>
      </c>
      <c r="G16" s="4">
        <f>_xll.BDP($B16,G$2)</f>
        <v>7.5380000000000003</v>
      </c>
    </row>
    <row r="17" spans="1:7" x14ac:dyDescent="0.3">
      <c r="A17" s="14" t="s">
        <v>46</v>
      </c>
      <c r="B17" s="14" t="s">
        <v>48</v>
      </c>
      <c r="C17" s="4">
        <f>_xll.BDP($B17,C$2)</f>
        <v>6.3E-2</v>
      </c>
      <c r="D17" s="4">
        <f>_xll.BDP($B17,D$2)</f>
        <v>1.2E-2</v>
      </c>
      <c r="E17" s="4">
        <f>_xll.BDP($B17,E$2)</f>
        <v>0.748</v>
      </c>
      <c r="F17" s="4">
        <f>_xll.BDP($B17,F$2)</f>
        <v>1.742</v>
      </c>
      <c r="G17" s="4">
        <f>_xll.BDP($B17,G$2)</f>
        <v>4</v>
      </c>
    </row>
    <row r="18" spans="1:7" x14ac:dyDescent="0.3">
      <c r="A18" s="6" t="s">
        <v>72</v>
      </c>
      <c r="B18" t="s">
        <v>4</v>
      </c>
      <c r="C18" s="4">
        <f>_xll.BDP($B18,C$2)</f>
        <v>-0.26600000000000001</v>
      </c>
      <c r="D18" s="4">
        <f>_xll.BDP($B18,D$2)</f>
        <v>-0.76</v>
      </c>
      <c r="E18" s="4">
        <f>_xll.BDP($B18,E$2)</f>
        <v>-0.309</v>
      </c>
      <c r="F18" s="4">
        <f>_xll.BDP($B18,F$2)</f>
        <v>-0.746</v>
      </c>
      <c r="G18" s="4">
        <f>_xll.BDP($B18,G$2)</f>
        <v>-1.327</v>
      </c>
    </row>
    <row r="19" spans="1:7" x14ac:dyDescent="0.3">
      <c r="A19" s="6" t="s">
        <v>73</v>
      </c>
      <c r="B19" t="s">
        <v>31</v>
      </c>
      <c r="C19" s="4">
        <f>_xll.BDP($B19,C$2)</f>
        <v>-0.69699999999999995</v>
      </c>
      <c r="D19" s="4">
        <f>_xll.BDP($B19,D$2)</f>
        <v>-1.2429999999999999</v>
      </c>
      <c r="E19" s="4">
        <f>_xll.BDP($B19,E$2)</f>
        <v>-0.188</v>
      </c>
      <c r="F19" s="4">
        <f>_xll.BDP($B19,F$2)</f>
        <v>0.47299999999999998</v>
      </c>
      <c r="G19" s="4">
        <f>_xll.BDP($B19,G$2)</f>
        <v>-1.4750000000000001</v>
      </c>
    </row>
    <row r="20" spans="1:7" x14ac:dyDescent="0.3">
      <c r="A20" s="6" t="s">
        <v>74</v>
      </c>
      <c r="B20" t="s">
        <v>33</v>
      </c>
      <c r="C20" s="4">
        <f>_xll.BDP($B20,C$2)</f>
        <v>-0.189</v>
      </c>
      <c r="D20" s="4">
        <f>_xll.BDP($B20,D$2)</f>
        <v>-0.64100000000000001</v>
      </c>
      <c r="E20" s="4">
        <f>_xll.BDP($B20,E$2)</f>
        <v>7.9000000000000001E-2</v>
      </c>
      <c r="F20" s="4">
        <f>_xll.BDP($B20,F$2)</f>
        <v>0.26200000000000001</v>
      </c>
      <c r="G20" s="4">
        <f>_xll.BDP($B20,G$2)</f>
        <v>8.7999999999999995E-2</v>
      </c>
    </row>
    <row r="21" spans="1:7" x14ac:dyDescent="0.3">
      <c r="A21" s="6" t="s">
        <v>75</v>
      </c>
      <c r="B21" t="s">
        <v>35</v>
      </c>
      <c r="C21" s="4">
        <f>_xll.BDP($B21,C$2)</f>
        <v>-0.24299999999999999</v>
      </c>
      <c r="D21" s="4">
        <f>_xll.BDP($B21,D$2)</f>
        <v>-1.6480000000000001</v>
      </c>
      <c r="E21" s="4">
        <f>_xll.BDP($B21,E$2)</f>
        <v>-2.3319999999999999</v>
      </c>
      <c r="F21" s="4">
        <f>_xll.BDP($B21,F$2)</f>
        <v>-4.3120000000000003</v>
      </c>
      <c r="G21" s="4">
        <f>_xll.BDP($B21,G$2)</f>
        <v>-6.665</v>
      </c>
    </row>
    <row r="22" spans="1:7" x14ac:dyDescent="0.3">
      <c r="A22" s="6" t="s">
        <v>76</v>
      </c>
      <c r="B22" t="s">
        <v>6</v>
      </c>
      <c r="C22" s="4">
        <f>_xll.BDP($B22,C$2)</f>
        <v>-0.81699999999999995</v>
      </c>
      <c r="D22" s="4">
        <f>_xll.BDP($B22,D$2)</f>
        <v>-1.831</v>
      </c>
      <c r="E22" s="4">
        <f>_xll.BDP($B22,E$2)</f>
        <v>-0.249</v>
      </c>
      <c r="F22" s="4">
        <f>_xll.BDP($B22,F$2)</f>
        <v>-0.92800000000000005</v>
      </c>
      <c r="G22" s="4">
        <f>_xll.BDP($B22,G$2)</f>
        <v>-0.4</v>
      </c>
    </row>
    <row r="23" spans="1:7" x14ac:dyDescent="0.3">
      <c r="A23" s="6" t="s">
        <v>77</v>
      </c>
      <c r="B23" t="s">
        <v>8</v>
      </c>
      <c r="C23" s="4">
        <f>_xll.BDP($B23,C$2)</f>
        <v>0.39100000000000001</v>
      </c>
      <c r="D23" s="4">
        <f>_xll.BDP($B23,D$2)</f>
        <v>-0.20300000000000001</v>
      </c>
      <c r="E23" s="4">
        <f>_xll.BDP($B23,E$2)</f>
        <v>0.47099999999999997</v>
      </c>
      <c r="F23" s="4">
        <f>_xll.BDP($B23,F$2)</f>
        <v>3.2509999999999999</v>
      </c>
      <c r="G23" s="4">
        <f>_xll.BDP($B23,G$2)</f>
        <v>5.3739999999999997</v>
      </c>
    </row>
    <row r="24" spans="1:7" x14ac:dyDescent="0.3">
      <c r="A24" s="6" t="s">
        <v>37</v>
      </c>
      <c r="B24" t="s">
        <v>38</v>
      </c>
      <c r="C24" s="4">
        <f>_xll.BDP($B24,C$2)</f>
        <v>0.16400000000000001</v>
      </c>
      <c r="D24" s="4">
        <f>_xll.BDP($B24,D$2)</f>
        <v>0.25</v>
      </c>
      <c r="E24" s="4">
        <f>_xll.BDP($B24,E$2)</f>
        <v>1.091</v>
      </c>
      <c r="F24" s="4">
        <f>_xll.BDP($B24,F$2)</f>
        <v>2.5540000000000003</v>
      </c>
      <c r="G24" s="4">
        <f>_xll.BDP($B24,G$2)</f>
        <v>5.7889999999999997</v>
      </c>
    </row>
    <row r="25" spans="1:7" x14ac:dyDescent="0.3">
      <c r="A25" s="6" t="s">
        <v>78</v>
      </c>
      <c r="B25" t="s">
        <v>40</v>
      </c>
      <c r="C25" s="4">
        <f>_xll.BDP($B25,C$2)</f>
        <v>0.22600000000000001</v>
      </c>
      <c r="D25" s="4">
        <f>_xll.BDP($B25,D$2)</f>
        <v>0.64800000000000002</v>
      </c>
      <c r="E25" s="4">
        <f>_xll.BDP($B25,E$2)</f>
        <v>1.4710000000000001</v>
      </c>
      <c r="F25" s="4">
        <f>_xll.BDP($B25,F$2)</f>
        <v>3.339</v>
      </c>
      <c r="G25" s="4">
        <f>_xll.BDP($B25,G$2)</f>
        <v>6.82</v>
      </c>
    </row>
    <row r="26" spans="1:7" x14ac:dyDescent="0.3">
      <c r="A26" s="6" t="s">
        <v>79</v>
      </c>
      <c r="B26" t="s">
        <v>42</v>
      </c>
      <c r="C26" s="4">
        <f>_xll.BDP($B26,C$2)</f>
        <v>0.29099999999999998</v>
      </c>
      <c r="D26" s="4">
        <f>_xll.BDP($B26,D$2)</f>
        <v>0.495</v>
      </c>
      <c r="E26" s="4">
        <f>_xll.BDP($B26,E$2)</f>
        <v>2.3119999999999998</v>
      </c>
      <c r="F26" s="4">
        <f>_xll.BDP($B26,F$2)</f>
        <v>2.9489999999999998</v>
      </c>
      <c r="G26" s="4">
        <f>_xll.BDP($B26,G$2)</f>
        <v>6.266</v>
      </c>
    </row>
    <row r="27" spans="1:7" x14ac:dyDescent="0.3">
      <c r="A27" s="6" t="s">
        <v>80</v>
      </c>
      <c r="B27" t="s">
        <v>44</v>
      </c>
      <c r="C27" s="4">
        <f>_xll.BDP($B27,C$2)</f>
        <v>-1.0999999999999999E-2</v>
      </c>
      <c r="D27" s="4">
        <f>_xll.BDP($B27,D$2)</f>
        <v>-2.5999999999999999E-2</v>
      </c>
      <c r="E27" s="4">
        <f>_xll.BDP($B27,E$2)</f>
        <v>0.504</v>
      </c>
      <c r="F27" s="4">
        <f>_xll.BDP($B27,F$2)</f>
        <v>2.6640000000000001</v>
      </c>
      <c r="G27" s="4">
        <f>_xll.BDP($B27,G$2)</f>
        <v>5.8629999999999995</v>
      </c>
    </row>
    <row r="28" spans="1:7" x14ac:dyDescent="0.3">
      <c r="A28" s="6"/>
      <c r="C28" s="4"/>
      <c r="D28" s="4"/>
      <c r="E28" s="4"/>
      <c r="F28" s="4"/>
      <c r="G28" s="4"/>
    </row>
    <row r="29" spans="1:7" x14ac:dyDescent="0.3">
      <c r="A29" s="6" t="s">
        <v>47</v>
      </c>
      <c r="B29" t="s">
        <v>50</v>
      </c>
      <c r="C29" s="4">
        <f>_xll.BDP($B29,C$2)</f>
        <v>-0.42799999999999999</v>
      </c>
      <c r="D29" s="4">
        <f>_xll.BDP($B29,D$2)</f>
        <v>-1.0609999999999999</v>
      </c>
      <c r="E29" s="4">
        <f>_xll.BDP($B29,E$2)</f>
        <v>8.5000000000000006E-2</v>
      </c>
      <c r="F29" s="4">
        <f>_xll.BDP($B29,F$2)</f>
        <v>1.214</v>
      </c>
      <c r="G29" s="4">
        <f>_xll.BDP($B29,G$2)</f>
        <v>0.89800000000000002</v>
      </c>
    </row>
    <row r="31" spans="1:7" x14ac:dyDescent="0.3">
      <c r="A31" t="s">
        <v>47</v>
      </c>
    </row>
  </sheetData>
  <mergeCells count="1">
    <mergeCell ref="C3:G3"/>
  </mergeCells>
  <conditionalFormatting sqref="C5:C29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5:D29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5:E29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5:F29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5:G29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6"/>
  <sheetViews>
    <sheetView topLeftCell="B11" zoomScale="85" zoomScaleNormal="85" workbookViewId="0">
      <selection activeCell="I50" sqref="I50"/>
    </sheetView>
  </sheetViews>
  <sheetFormatPr baseColWidth="10" defaultColWidth="11.44140625" defaultRowHeight="14.4" x14ac:dyDescent="0.3"/>
  <cols>
    <col min="1" max="1" width="35" style="22" bestFit="1" customWidth="1"/>
    <col min="2" max="2" width="2.5546875" style="22" customWidth="1"/>
    <col min="3" max="3" width="38.6640625" bestFit="1" customWidth="1"/>
    <col min="4" max="4" width="11.109375" customWidth="1"/>
    <col min="5" max="5" width="11.44140625" customWidth="1"/>
    <col min="6" max="6" width="12.109375" customWidth="1"/>
    <col min="11" max="11" width="15.6640625" bestFit="1" customWidth="1"/>
  </cols>
  <sheetData>
    <row r="2" spans="1:13" x14ac:dyDescent="0.3">
      <c r="F2" s="2" t="s">
        <v>52</v>
      </c>
      <c r="G2" s="2" t="s">
        <v>53</v>
      </c>
      <c r="H2" s="2" t="s">
        <v>54</v>
      </c>
      <c r="I2" s="2" t="s">
        <v>55</v>
      </c>
      <c r="J2" s="2" t="s">
        <v>56</v>
      </c>
    </row>
    <row r="3" spans="1:13" x14ac:dyDescent="0.3">
      <c r="C3" s="48" t="s">
        <v>99</v>
      </c>
      <c r="D3" s="48"/>
      <c r="E3" s="48"/>
      <c r="F3" s="48" t="s">
        <v>57</v>
      </c>
      <c r="G3" s="48"/>
      <c r="H3" s="48"/>
      <c r="I3" s="48"/>
      <c r="J3" s="48"/>
      <c r="K3" s="48" t="s">
        <v>110</v>
      </c>
      <c r="L3" s="48"/>
    </row>
    <row r="4" spans="1:13" x14ac:dyDescent="0.3">
      <c r="C4" s="6"/>
      <c r="D4" s="6" t="s">
        <v>97</v>
      </c>
      <c r="E4" s="8" t="s">
        <v>98</v>
      </c>
      <c r="F4" s="3" t="s">
        <v>58</v>
      </c>
      <c r="G4" s="3" t="s">
        <v>59</v>
      </c>
      <c r="H4" s="3" t="s">
        <v>60</v>
      </c>
      <c r="I4" s="3" t="s">
        <v>61</v>
      </c>
      <c r="J4" s="3" t="s">
        <v>96</v>
      </c>
      <c r="K4" s="17" t="s">
        <v>1</v>
      </c>
      <c r="L4" s="17" t="s">
        <v>100</v>
      </c>
      <c r="M4" s="23"/>
    </row>
    <row r="5" spans="1:13" x14ac:dyDescent="0.3">
      <c r="A5" s="14" t="s">
        <v>134</v>
      </c>
      <c r="B5" s="14"/>
      <c r="C5" s="14" t="s">
        <v>81</v>
      </c>
      <c r="D5" s="12" t="s">
        <v>82</v>
      </c>
      <c r="E5" s="14" t="s">
        <v>83</v>
      </c>
      <c r="F5" s="35">
        <f>_xll.BDP($E5,F$2)</f>
        <v>-0.128</v>
      </c>
      <c r="G5" s="35">
        <f>_xll.BDP($E5,G$2)</f>
        <v>-0.25</v>
      </c>
      <c r="H5" s="35">
        <f>_xll.BDP($E5,H$2)</f>
        <v>0.68</v>
      </c>
      <c r="I5" s="35">
        <f>_xll.BDP($D5,I$2)</f>
        <v>1.875</v>
      </c>
      <c r="J5" s="35">
        <f>_xll.BDP($D5,J$2)</f>
        <v>2.9130000000000003</v>
      </c>
      <c r="K5" s="24" t="s">
        <v>111</v>
      </c>
      <c r="L5" s="24">
        <f>_xll.BDP(K5,$L$4)</f>
        <v>100</v>
      </c>
      <c r="M5" s="22"/>
    </row>
    <row r="6" spans="1:13" x14ac:dyDescent="0.3">
      <c r="A6" s="6" t="s">
        <v>135</v>
      </c>
      <c r="B6" s="6"/>
      <c r="C6" s="6" t="s">
        <v>2</v>
      </c>
      <c r="D6" s="7" t="s">
        <v>3</v>
      </c>
      <c r="E6" t="s">
        <v>4</v>
      </c>
      <c r="F6" s="36">
        <f>_xll.BDP($E6,F$2)</f>
        <v>-0.26600000000000001</v>
      </c>
      <c r="G6" s="36">
        <f>_xll.BDP($E6,G$2)</f>
        <v>-0.76</v>
      </c>
      <c r="H6" s="36">
        <f>_xll.BDP($E6,H$2)</f>
        <v>-0.309</v>
      </c>
      <c r="I6" s="36">
        <f>_xll.BDP($D6,I$2)</f>
        <v>-0.76</v>
      </c>
      <c r="J6" s="36">
        <f>_xll.BDP($D6,J$2)</f>
        <v>-1.2889999999999999</v>
      </c>
      <c r="K6" s="22" t="s">
        <v>133</v>
      </c>
      <c r="L6" s="22">
        <f>_xll.BDP(K6,$L$4)</f>
        <v>92.706000000000003</v>
      </c>
    </row>
    <row r="7" spans="1:13" x14ac:dyDescent="0.3">
      <c r="A7" s="6" t="s">
        <v>136</v>
      </c>
      <c r="B7" s="6"/>
      <c r="C7" s="6" t="s">
        <v>62</v>
      </c>
      <c r="D7" s="7" t="s">
        <v>12</v>
      </c>
      <c r="E7" t="s">
        <v>11</v>
      </c>
      <c r="F7" s="36">
        <f>_xll.BDP($E7,F$2)</f>
        <v>0.158</v>
      </c>
      <c r="G7" s="36">
        <f>_xll.BDP($E7,G$2)</f>
        <v>0.70199999999999996</v>
      </c>
      <c r="H7" s="36">
        <f>_xll.BDP($E7,H$2)</f>
        <v>1.0409999999999999</v>
      </c>
      <c r="I7" s="36">
        <f>_xll.BDP($D7,I$2)</f>
        <v>0.87</v>
      </c>
      <c r="J7" s="36">
        <f>_xll.BDP($D7,J$2)</f>
        <v>1.5550000000000002</v>
      </c>
      <c r="K7" s="22" t="s">
        <v>112</v>
      </c>
      <c r="L7" s="22">
        <f>_xll.BDP(K7,$L$4)</f>
        <v>13.657</v>
      </c>
    </row>
    <row r="8" spans="1:13" x14ac:dyDescent="0.3">
      <c r="A8" s="6" t="s">
        <v>137</v>
      </c>
      <c r="B8" s="6"/>
      <c r="C8" s="6" t="s">
        <v>63</v>
      </c>
      <c r="D8" s="7" t="s">
        <v>14</v>
      </c>
      <c r="E8" t="s">
        <v>13</v>
      </c>
      <c r="F8" s="36">
        <f>_xll.BDP($E8,F$2)</f>
        <v>0.14399999999999999</v>
      </c>
      <c r="G8" s="36">
        <f>_xll.BDP($E8,G$2)</f>
        <v>0.80400000000000005</v>
      </c>
      <c r="H8" s="36">
        <f>_xll.BDP($E8,H$2)</f>
        <v>0.85599999999999998</v>
      </c>
      <c r="I8" s="36">
        <f>_xll.BDP($D8,I$2)</f>
        <v>-0.16300000000000001</v>
      </c>
      <c r="J8" s="36">
        <f>_xll.BDP($D8,J$2)</f>
        <v>-0.85299999999999998</v>
      </c>
      <c r="K8" s="22" t="s">
        <v>113</v>
      </c>
      <c r="L8" s="22">
        <f>_xll.BDP(K8,$L$4)</f>
        <v>7.8769999999999998</v>
      </c>
    </row>
    <row r="9" spans="1:13" x14ac:dyDescent="0.3">
      <c r="A9" s="6" t="s">
        <v>138</v>
      </c>
      <c r="B9" s="6"/>
      <c r="C9" s="6" t="s">
        <v>64</v>
      </c>
      <c r="D9" s="7" t="s">
        <v>16</v>
      </c>
      <c r="E9" t="s">
        <v>15</v>
      </c>
      <c r="F9" s="36">
        <f>_xll.BDP($E9,F$2)</f>
        <v>0.17799999999999999</v>
      </c>
      <c r="G9" s="36">
        <f>_xll.BDP($E9,G$2)</f>
        <v>0.56299999999999994</v>
      </c>
      <c r="H9" s="36">
        <f>_xll.BDP($E9,H$2)</f>
        <v>1.2949999999999999</v>
      </c>
      <c r="I9" s="36">
        <f>_xll.BDP($D9,I$2)</f>
        <v>2.31</v>
      </c>
      <c r="J9" s="36">
        <f>_xll.BDP($D9,J$2)</f>
        <v>5.016</v>
      </c>
      <c r="K9" s="22" t="s">
        <v>114</v>
      </c>
      <c r="L9" s="22">
        <f>_xll.BDP(K9,$L$4)</f>
        <v>5.78</v>
      </c>
    </row>
    <row r="10" spans="1:13" x14ac:dyDescent="0.3">
      <c r="A10" s="6" t="s">
        <v>139</v>
      </c>
      <c r="B10" s="6"/>
      <c r="C10" s="6" t="s">
        <v>65</v>
      </c>
      <c r="D10" s="7" t="s">
        <v>18</v>
      </c>
      <c r="E10" t="s">
        <v>17</v>
      </c>
      <c r="F10" s="36">
        <f>_xll.BDP($E10,F$2)</f>
        <v>-2.718</v>
      </c>
      <c r="G10" s="36">
        <f>_xll.BDP($E10,G$2)</f>
        <v>-4.7569999999999997</v>
      </c>
      <c r="H10" s="36">
        <f>_xll.BDP($E10,H$2)</f>
        <v>-0.745</v>
      </c>
      <c r="I10" s="36">
        <f>_xll.BDP($D10,I$2)</f>
        <v>5.4279999999999999</v>
      </c>
      <c r="J10" s="36">
        <f>_xll.BDP($D10,J$2)</f>
        <v>-5.2249999999999996</v>
      </c>
      <c r="K10" s="22" t="s">
        <v>115</v>
      </c>
      <c r="L10" s="22">
        <f>_xll.BDP(K10,$L$4)</f>
        <v>7.2939999999999996</v>
      </c>
    </row>
    <row r="11" spans="1:13" x14ac:dyDescent="0.3">
      <c r="A11" s="6" t="s">
        <v>140</v>
      </c>
      <c r="B11" s="6"/>
      <c r="C11" s="6" t="s">
        <v>66</v>
      </c>
      <c r="D11" s="7" t="s">
        <v>22</v>
      </c>
      <c r="E11" t="s">
        <v>21</v>
      </c>
      <c r="F11" s="36">
        <f>_xll.BDP($E11,F$2)</f>
        <v>-6.2089999999999996</v>
      </c>
      <c r="G11" s="36">
        <f>_xll.BDP($E11,G$2)</f>
        <v>-10.667999999999999</v>
      </c>
      <c r="H11" s="36">
        <f>_xll.BDP($E11,H$2)</f>
        <v>-4.2469999999999999</v>
      </c>
      <c r="I11" s="36">
        <f>_xll.BDP($D11,I$2)</f>
        <v>6.0880000000000001</v>
      </c>
      <c r="J11" s="36">
        <f>_xll.BDP($D11,J$2)</f>
        <v>-11.845000000000001</v>
      </c>
      <c r="K11" s="22" t="s">
        <v>116</v>
      </c>
      <c r="L11" s="22">
        <f>_xll.BDP(K11,$L$4)</f>
        <v>3.677</v>
      </c>
    </row>
    <row r="12" spans="1:13" x14ac:dyDescent="0.3">
      <c r="A12" s="6" t="s">
        <v>141</v>
      </c>
      <c r="B12" s="6"/>
      <c r="C12" s="6" t="s">
        <v>70</v>
      </c>
      <c r="D12" s="7" t="s">
        <v>20</v>
      </c>
      <c r="E12" t="s">
        <v>19</v>
      </c>
      <c r="F12" s="36">
        <f>_xll.BDP($E12,F$2)</f>
        <v>-6.423</v>
      </c>
      <c r="G12" s="36">
        <f>_xll.BDP($E12,G$2)</f>
        <v>-11.164</v>
      </c>
      <c r="H12" s="36">
        <f>_xll.BDP($E12,H$2)</f>
        <v>-4.7949999999999999</v>
      </c>
      <c r="I12" s="36">
        <f>_xll.BDP($D12,I$2)</f>
        <v>5.7720000000000002</v>
      </c>
      <c r="J12" s="36">
        <f>_xll.BDP($D12,J$2)</f>
        <v>-12.061999999999999</v>
      </c>
      <c r="K12" s="22" t="s">
        <v>118</v>
      </c>
      <c r="L12" s="22">
        <f>_xll.BDP(K12,$L$4)</f>
        <v>3.4340000000000002</v>
      </c>
    </row>
    <row r="13" spans="1:13" x14ac:dyDescent="0.3">
      <c r="A13" s="6" t="s">
        <v>142</v>
      </c>
      <c r="B13" s="6"/>
      <c r="C13" s="6" t="s">
        <v>69</v>
      </c>
      <c r="D13" s="7" t="s">
        <v>24</v>
      </c>
      <c r="E13" t="s">
        <v>23</v>
      </c>
      <c r="F13" s="36">
        <f>_xll.BDP($E13,F$2)</f>
        <v>-2.7549999999999999</v>
      </c>
      <c r="G13" s="36">
        <f>_xll.BDP($E13,G$2)</f>
        <v>-3.8149999999999999</v>
      </c>
      <c r="H13" s="36">
        <f>_xll.BDP($E13,H$2)</f>
        <v>5.1429999999999998</v>
      </c>
      <c r="I13" s="36">
        <f>_xll.BDP($D13,I$2)</f>
        <v>11.861000000000001</v>
      </c>
      <c r="J13" s="36">
        <f>_xll.BDP($D13,J$2)</f>
        <v>-14.532999999999999</v>
      </c>
      <c r="K13" s="22" t="s">
        <v>117</v>
      </c>
      <c r="L13" s="22">
        <f>_xll.BDP(K13,$L$4)</f>
        <v>0.193</v>
      </c>
    </row>
    <row r="14" spans="1:13" x14ac:dyDescent="0.3">
      <c r="A14" s="6" t="s">
        <v>143</v>
      </c>
      <c r="B14" s="6"/>
      <c r="C14" s="6" t="s">
        <v>67</v>
      </c>
      <c r="D14" s="7" t="s">
        <v>26</v>
      </c>
      <c r="E14" t="s">
        <v>25</v>
      </c>
      <c r="F14" s="36">
        <f>_xll.BDP($E14,F$2)</f>
        <v>0.69499999999999995</v>
      </c>
      <c r="G14" s="36">
        <f>_xll.BDP($E14,G$2)</f>
        <v>1.35</v>
      </c>
      <c r="H14" s="36">
        <f>_xll.BDP($E14,H$2)</f>
        <v>2.6739999999999999</v>
      </c>
      <c r="I14" s="36">
        <f>_xll.BDP($D14,I$2)</f>
        <v>4.7880000000000003</v>
      </c>
      <c r="J14" s="36">
        <f>_xll.BDP($D14,J$2)</f>
        <v>2.698</v>
      </c>
      <c r="K14" s="22" t="s">
        <v>120</v>
      </c>
      <c r="L14" s="22">
        <f>_xll.BDP(K14,$L$4)</f>
        <v>3.6160000000000001</v>
      </c>
    </row>
    <row r="15" spans="1:13" x14ac:dyDescent="0.3">
      <c r="A15" s="6" t="s">
        <v>144</v>
      </c>
      <c r="B15" s="6"/>
      <c r="C15" s="6" t="s">
        <v>68</v>
      </c>
      <c r="D15" s="7" t="s">
        <v>28</v>
      </c>
      <c r="E15" t="s">
        <v>27</v>
      </c>
      <c r="F15" s="36">
        <f>_xll.BDP($E15,F$2)</f>
        <v>0.34</v>
      </c>
      <c r="G15" s="36">
        <f>_xll.BDP($E15,G$2)</f>
        <v>0.78</v>
      </c>
      <c r="H15" s="36">
        <f>_xll.BDP($E15,H$2)</f>
        <v>1.593</v>
      </c>
      <c r="I15" s="36">
        <f>_xll.BDP($D15,I$2)</f>
        <v>2.6840000000000002</v>
      </c>
      <c r="J15" s="36">
        <f>_xll.BDP($D15,J$2)</f>
        <v>1.3759999999999999</v>
      </c>
      <c r="K15" s="22" t="s">
        <v>119</v>
      </c>
      <c r="L15" s="22">
        <f>_xll.BDP(K15,$L$4)</f>
        <v>2.8069999999999999</v>
      </c>
    </row>
    <row r="16" spans="1:13" x14ac:dyDescent="0.3">
      <c r="A16" s="6" t="s">
        <v>145</v>
      </c>
      <c r="B16" s="6"/>
      <c r="C16" s="6" t="s">
        <v>71</v>
      </c>
      <c r="D16" s="7" t="s">
        <v>30</v>
      </c>
      <c r="E16" t="s">
        <v>29</v>
      </c>
      <c r="F16" s="36">
        <f>_xll.BDP($E16,F$2)</f>
        <v>1.9359999999999999</v>
      </c>
      <c r="G16" s="36">
        <f>_xll.BDP($E16,G$2)</f>
        <v>3.363</v>
      </c>
      <c r="H16" s="36">
        <f>_xll.BDP($E16,H$2)</f>
        <v>6.5819999999999999</v>
      </c>
      <c r="I16" s="36">
        <f>_xll.BDP($D16,I$2)</f>
        <v>12.843999999999999</v>
      </c>
      <c r="J16" s="36">
        <f>_xll.BDP($D16,J$2)</f>
        <v>7.5389999999999997</v>
      </c>
      <c r="K16" s="22" t="s">
        <v>121</v>
      </c>
      <c r="L16" s="22">
        <f>_xll.BDP(K16,$L$4)</f>
        <v>0.80900000000000005</v>
      </c>
    </row>
    <row r="17" spans="1:12" x14ac:dyDescent="0.3">
      <c r="A17" s="14" t="s">
        <v>146</v>
      </c>
      <c r="B17" s="14"/>
      <c r="C17" s="14" t="s">
        <v>46</v>
      </c>
      <c r="D17" s="12" t="s">
        <v>49</v>
      </c>
      <c r="E17" s="14" t="s">
        <v>48</v>
      </c>
      <c r="F17" s="36">
        <f>_xll.BDP($E17,F$2)</f>
        <v>6.3E-2</v>
      </c>
      <c r="G17" s="36">
        <f>_xll.BDP($E17,G$2)</f>
        <v>1.2E-2</v>
      </c>
      <c r="H17" s="36">
        <f>_xll.BDP($E17,H$2)</f>
        <v>0.748</v>
      </c>
      <c r="I17" s="36">
        <f>_xll.BDP($D17,I$2)</f>
        <v>1.7330000000000001</v>
      </c>
      <c r="J17" s="36">
        <f>_xll.BDP($D17,J$2)</f>
        <v>4.0129999999999999</v>
      </c>
      <c r="K17" s="22" t="s">
        <v>122</v>
      </c>
      <c r="L17" s="22">
        <f>_xll.BDP(K17,$L$4)</f>
        <v>79.049000000000007</v>
      </c>
    </row>
    <row r="18" spans="1:12" x14ac:dyDescent="0.3">
      <c r="A18" s="6" t="s">
        <v>147</v>
      </c>
      <c r="B18" s="6"/>
      <c r="C18" s="6" t="s">
        <v>72</v>
      </c>
      <c r="D18" s="7" t="s">
        <v>3</v>
      </c>
      <c r="E18" t="s">
        <v>4</v>
      </c>
      <c r="F18" s="36">
        <f>_xll.BDP($E18,F$2)</f>
        <v>-0.26600000000000001</v>
      </c>
      <c r="G18" s="36">
        <f>_xll.BDP($E18,G$2)</f>
        <v>-0.76</v>
      </c>
      <c r="H18" s="36">
        <f>_xll.BDP($E18,H$2)</f>
        <v>-0.309</v>
      </c>
      <c r="I18" s="36">
        <f>_xll.BDP($D18,I$2)</f>
        <v>-0.76</v>
      </c>
      <c r="J18" s="36">
        <f>_xll.BDP($D18,J$2)</f>
        <v>-1.2889999999999999</v>
      </c>
      <c r="K18" s="22" t="s">
        <v>123</v>
      </c>
      <c r="L18" s="22">
        <f>_xll.BDP(K18,$L$4)</f>
        <v>19.122</v>
      </c>
    </row>
    <row r="19" spans="1:12" x14ac:dyDescent="0.3">
      <c r="A19" s="6" t="s">
        <v>148</v>
      </c>
      <c r="B19" s="6"/>
      <c r="C19" s="6" t="s">
        <v>74</v>
      </c>
      <c r="D19" s="7" t="s">
        <v>34</v>
      </c>
      <c r="E19" t="s">
        <v>33</v>
      </c>
      <c r="F19" s="36">
        <f>_xll.BDP($E19,F$2)</f>
        <v>-0.189</v>
      </c>
      <c r="G19" s="36">
        <f>_xll.BDP($E19,G$2)</f>
        <v>-0.64100000000000001</v>
      </c>
      <c r="H19" s="36">
        <f>_xll.BDP($E19,H$2)</f>
        <v>7.9000000000000001E-2</v>
      </c>
      <c r="I19" s="36">
        <f>_xll.BDP($D19,I$2)</f>
        <v>0.26200000000000001</v>
      </c>
      <c r="J19" s="36">
        <f>_xll.BDP($D19,J$2)</f>
        <v>9.7000000000000003E-2</v>
      </c>
      <c r="K19" s="22" t="s">
        <v>124</v>
      </c>
      <c r="L19" s="22">
        <f>_xll.BDP(K19,$L$4)</f>
        <v>3.66</v>
      </c>
    </row>
    <row r="20" spans="1:12" x14ac:dyDescent="0.3">
      <c r="A20" s="6" t="s">
        <v>149</v>
      </c>
      <c r="B20" s="6"/>
      <c r="C20" s="6" t="s">
        <v>75</v>
      </c>
      <c r="D20" s="7" t="s">
        <v>36</v>
      </c>
      <c r="E20" t="s">
        <v>35</v>
      </c>
      <c r="F20" s="36">
        <f>_xll.BDP($E20,F$2)</f>
        <v>-0.24299999999999999</v>
      </c>
      <c r="G20" s="36">
        <f>_xll.BDP($E20,G$2)</f>
        <v>-1.6480000000000001</v>
      </c>
      <c r="H20" s="36">
        <f>_xll.BDP($E20,H$2)</f>
        <v>-2.3319999999999999</v>
      </c>
      <c r="I20" s="36">
        <f>_xll.BDP($D20,I$2)</f>
        <v>-4.3120000000000003</v>
      </c>
      <c r="J20" s="36">
        <f>_xll.BDP($D20,J$2)</f>
        <v>-6.5280000000000005</v>
      </c>
      <c r="K20" s="22" t="s">
        <v>125</v>
      </c>
      <c r="L20" s="22">
        <f>_xll.BDP(K20,$L$4)</f>
        <v>2.0059999999999998</v>
      </c>
    </row>
    <row r="21" spans="1:12" x14ac:dyDescent="0.3">
      <c r="A21" s="6" t="s">
        <v>150</v>
      </c>
      <c r="B21" s="6"/>
      <c r="C21" s="6" t="s">
        <v>76</v>
      </c>
      <c r="D21" s="7" t="s">
        <v>7</v>
      </c>
      <c r="E21" t="s">
        <v>6</v>
      </c>
      <c r="F21" s="36">
        <f>_xll.BDP($E21,F$2)</f>
        <v>-0.81699999999999995</v>
      </c>
      <c r="G21" s="36">
        <f>_xll.BDP($E21,G$2)</f>
        <v>-1.831</v>
      </c>
      <c r="H21" s="36">
        <f>_xll.BDP($E21,H$2)</f>
        <v>-0.249</v>
      </c>
      <c r="I21" s="36">
        <f>_xll.BDP($D21,I$2)</f>
        <v>-0.93500000000000005</v>
      </c>
      <c r="J21" s="36">
        <f>_xll.BDP($D21,J$2)</f>
        <v>-0.40899999999999997</v>
      </c>
      <c r="K21" s="22" t="s">
        <v>126</v>
      </c>
      <c r="L21" s="22">
        <f>_xll.BDP(K21,$L$4)</f>
        <v>3.1349999999999998</v>
      </c>
    </row>
    <row r="22" spans="1:12" x14ac:dyDescent="0.3">
      <c r="A22" s="6" t="s">
        <v>151</v>
      </c>
      <c r="B22" s="6"/>
      <c r="C22" s="6" t="s">
        <v>77</v>
      </c>
      <c r="D22" s="7" t="s">
        <v>9</v>
      </c>
      <c r="E22" t="s">
        <v>8</v>
      </c>
      <c r="F22" s="36">
        <f>_xll.BDP($E22,F$2)</f>
        <v>0.39100000000000001</v>
      </c>
      <c r="G22" s="36">
        <f>_xll.BDP($E22,G$2)</f>
        <v>-0.20300000000000001</v>
      </c>
      <c r="H22" s="36">
        <f>_xll.BDP($E22,H$2)</f>
        <v>0.47099999999999997</v>
      </c>
      <c r="I22" s="36">
        <f>_xll.BDP($D22,I$2)</f>
        <v>3.2509999999999999</v>
      </c>
      <c r="J22" s="36">
        <f>_xll.BDP($D22,J$2)</f>
        <v>5.3529999999999998</v>
      </c>
      <c r="K22" s="22" t="s">
        <v>127</v>
      </c>
      <c r="L22" s="22">
        <f>_xll.BDP(K22,$L$4)</f>
        <v>1.837</v>
      </c>
    </row>
    <row r="23" spans="1:12" x14ac:dyDescent="0.3">
      <c r="A23" s="6" t="s">
        <v>152</v>
      </c>
      <c r="B23" s="6"/>
      <c r="C23" s="6" t="s">
        <v>37</v>
      </c>
      <c r="D23" s="7" t="s">
        <v>39</v>
      </c>
      <c r="E23" t="s">
        <v>38</v>
      </c>
      <c r="F23" s="36">
        <f>_xll.BDP($E23,F$2)</f>
        <v>0.16400000000000001</v>
      </c>
      <c r="G23" s="36">
        <f>_xll.BDP($E23,G$2)</f>
        <v>0.25</v>
      </c>
      <c r="H23" s="36">
        <f>_xll.BDP($E23,H$2)</f>
        <v>1.091</v>
      </c>
      <c r="I23" s="36">
        <f>_xll.BDP($D23,I$2)</f>
        <v>2.5499999999999998</v>
      </c>
      <c r="J23" s="36">
        <f>_xll.BDP($D23,J$2)</f>
        <v>5.7969999999999997</v>
      </c>
      <c r="K23" s="22" t="s">
        <v>128</v>
      </c>
      <c r="L23" s="22">
        <f>_xll.BDP(K23,$L$4)</f>
        <v>59.927</v>
      </c>
    </row>
    <row r="24" spans="1:12" x14ac:dyDescent="0.3">
      <c r="A24" s="6" t="s">
        <v>153</v>
      </c>
      <c r="B24" s="6"/>
      <c r="C24" s="6" t="s">
        <v>78</v>
      </c>
      <c r="D24" s="7" t="s">
        <v>41</v>
      </c>
      <c r="E24" t="s">
        <v>40</v>
      </c>
      <c r="F24" s="36">
        <f>_xll.BDP($E24,F$2)</f>
        <v>0.22600000000000001</v>
      </c>
      <c r="G24" s="36">
        <f>_xll.BDP($E24,G$2)</f>
        <v>0.64800000000000002</v>
      </c>
      <c r="H24" s="36">
        <f>_xll.BDP($E24,H$2)</f>
        <v>1.4710000000000001</v>
      </c>
      <c r="I24" s="36">
        <f>_xll.BDP($D24,I$2)</f>
        <v>3.339</v>
      </c>
      <c r="J24" s="36">
        <f>_xll.BDP($D24,J$2)</f>
        <v>6.8239999999999998</v>
      </c>
      <c r="K24" s="22" t="s">
        <v>129</v>
      </c>
      <c r="L24" s="22">
        <f>_xll.BDP(K24,$L$4)</f>
        <v>33.578000000000003</v>
      </c>
    </row>
    <row r="25" spans="1:12" x14ac:dyDescent="0.3">
      <c r="A25" s="6" t="s">
        <v>154</v>
      </c>
      <c r="B25" s="6"/>
      <c r="C25" s="6" t="s">
        <v>79</v>
      </c>
      <c r="D25" s="7" t="s">
        <v>43</v>
      </c>
      <c r="E25" t="s">
        <v>42</v>
      </c>
      <c r="F25" s="36">
        <f>_xll.BDP($E25,F$2)</f>
        <v>0.29099999999999998</v>
      </c>
      <c r="G25" s="36">
        <f>_xll.BDP($E25,G$2)</f>
        <v>0.495</v>
      </c>
      <c r="H25" s="36">
        <f>_xll.BDP($E25,H$2)</f>
        <v>2.3119999999999998</v>
      </c>
      <c r="I25" s="36">
        <f>_xll.BDP($D25,I$2)</f>
        <v>2.9089999999999998</v>
      </c>
      <c r="J25" s="36">
        <f>_xll.BDP($D25,J$2)</f>
        <v>6.2060000000000004</v>
      </c>
      <c r="K25" s="22" t="s">
        <v>130</v>
      </c>
      <c r="L25" s="22">
        <f>_xll.BDP(K25,$L$4)</f>
        <v>5.97</v>
      </c>
    </row>
    <row r="26" spans="1:12" x14ac:dyDescent="0.3">
      <c r="A26" s="6" t="s">
        <v>155</v>
      </c>
      <c r="B26" s="6"/>
      <c r="C26" s="6" t="s">
        <v>80</v>
      </c>
      <c r="D26" s="7" t="s">
        <v>45</v>
      </c>
      <c r="E26" t="s">
        <v>44</v>
      </c>
      <c r="F26" s="36">
        <f>_xll.BDP($E26,F$2)</f>
        <v>-1.0999999999999999E-2</v>
      </c>
      <c r="G26" s="36">
        <f>_xll.BDP($E26,G$2)</f>
        <v>-2.5999999999999999E-2</v>
      </c>
      <c r="H26" s="36">
        <f>_xll.BDP($E26,H$2)</f>
        <v>0.504</v>
      </c>
      <c r="I26" s="36">
        <f>_xll.BDP($D26,I$2)</f>
        <v>2.6630000000000003</v>
      </c>
      <c r="J26" s="36">
        <f>_xll.BDP($D26,J$2)</f>
        <v>5.8810000000000002</v>
      </c>
      <c r="K26" s="22" t="s">
        <v>131</v>
      </c>
      <c r="L26" s="22">
        <f>_xll.BDP(K26,$L$4)</f>
        <v>6.6680000000000001</v>
      </c>
    </row>
    <row r="27" spans="1:12" ht="4.5" customHeight="1" x14ac:dyDescent="0.3">
      <c r="A27" s="6"/>
      <c r="B27" s="6"/>
      <c r="C27" s="6"/>
      <c r="D27" s="16"/>
      <c r="E27" s="16"/>
      <c r="F27" s="37"/>
      <c r="G27" s="37"/>
      <c r="H27" s="37"/>
      <c r="I27" s="37"/>
      <c r="J27" s="37"/>
    </row>
    <row r="28" spans="1:12" x14ac:dyDescent="0.3">
      <c r="A28" s="6" t="s">
        <v>156</v>
      </c>
      <c r="B28" s="6"/>
      <c r="C28" s="6" t="s">
        <v>47</v>
      </c>
      <c r="D28" s="7" t="s">
        <v>51</v>
      </c>
      <c r="E28" t="s">
        <v>50</v>
      </c>
      <c r="F28" s="36">
        <f>_xll.BDP($E28,F$2)</f>
        <v>-0.42799999999999999</v>
      </c>
      <c r="G28" s="36">
        <f>_xll.BDP($E28,G$2)</f>
        <v>-1.0609999999999999</v>
      </c>
      <c r="H28" s="36">
        <f>_xll.BDP($E28,H$2)</f>
        <v>8.5000000000000006E-2</v>
      </c>
      <c r="I28" s="36">
        <f>_xll.BDP($D28,I$2)</f>
        <v>1.2210000000000001</v>
      </c>
      <c r="J28" s="36">
        <f>_xll.BDP($D28,J$2)</f>
        <v>0.86399999999999999</v>
      </c>
      <c r="K28" s="22" t="s">
        <v>132</v>
      </c>
      <c r="L28" s="22">
        <f>_xll.BDP(K28,$L$4)</f>
        <v>52.765000000000001</v>
      </c>
    </row>
    <row r="30" spans="1:12" ht="15" thickBot="1" x14ac:dyDescent="0.35">
      <c r="A30" s="16"/>
      <c r="B30" s="16"/>
      <c r="C30" s="16"/>
      <c r="D30" s="16"/>
      <c r="E30" s="16"/>
      <c r="F30" s="16"/>
      <c r="G30" s="16"/>
    </row>
    <row r="31" spans="1:12" x14ac:dyDescent="0.3">
      <c r="A31" s="16"/>
      <c r="B31" s="16"/>
      <c r="C31" s="25"/>
      <c r="D31" s="26" t="s">
        <v>177</v>
      </c>
      <c r="E31" s="26" t="s">
        <v>109</v>
      </c>
      <c r="F31" s="27" t="s">
        <v>238</v>
      </c>
      <c r="G31" s="16"/>
    </row>
    <row r="32" spans="1:12" x14ac:dyDescent="0.3">
      <c r="A32" s="16"/>
      <c r="B32" s="16"/>
      <c r="C32" s="28" t="s">
        <v>134</v>
      </c>
      <c r="D32" s="34">
        <v>0.55100000000000005</v>
      </c>
      <c r="E32" s="34">
        <v>2.5</v>
      </c>
      <c r="F32" s="45">
        <v>100</v>
      </c>
      <c r="G32" s="16"/>
    </row>
    <row r="33" spans="1:7" x14ac:dyDescent="0.3">
      <c r="A33" s="16"/>
      <c r="B33" s="16"/>
      <c r="C33" s="29" t="s">
        <v>135</v>
      </c>
      <c r="D33" s="30">
        <v>0.44500000000000001</v>
      </c>
      <c r="E33" s="30">
        <v>-0.249</v>
      </c>
      <c r="F33" s="46">
        <v>92.960999999999999</v>
      </c>
      <c r="G33" s="16"/>
    </row>
    <row r="34" spans="1:7" x14ac:dyDescent="0.3">
      <c r="A34" s="16"/>
      <c r="B34" s="16"/>
      <c r="C34" s="29" t="s">
        <v>160</v>
      </c>
      <c r="D34" s="30">
        <v>0.13</v>
      </c>
      <c r="E34" s="30">
        <v>-0.156</v>
      </c>
      <c r="F34" s="46">
        <v>13.698</v>
      </c>
      <c r="G34" s="16"/>
    </row>
    <row r="35" spans="1:7" x14ac:dyDescent="0.3">
      <c r="A35" s="16"/>
      <c r="B35" s="16"/>
      <c r="C35" s="29" t="s">
        <v>159</v>
      </c>
      <c r="D35" s="30">
        <v>-4.3999999999999997E-2</v>
      </c>
      <c r="E35" s="30">
        <v>-1.9220000000000002</v>
      </c>
      <c r="F35" s="46">
        <v>7.899</v>
      </c>
      <c r="G35" s="16"/>
    </row>
    <row r="36" spans="1:7" x14ac:dyDescent="0.3">
      <c r="A36" s="16"/>
      <c r="B36" s="16"/>
      <c r="C36" s="29" t="s">
        <v>161</v>
      </c>
      <c r="D36" s="30">
        <v>0.36799999999999999</v>
      </c>
      <c r="E36" s="30">
        <v>2.355</v>
      </c>
      <c r="F36" s="46">
        <v>5.7990000000000004</v>
      </c>
      <c r="G36" s="16"/>
    </row>
    <row r="37" spans="1:7" x14ac:dyDescent="0.3">
      <c r="A37" s="16"/>
      <c r="B37" s="16"/>
      <c r="C37" s="29" t="s">
        <v>162</v>
      </c>
      <c r="D37" s="30">
        <v>3.972</v>
      </c>
      <c r="E37" s="30">
        <v>10.788</v>
      </c>
      <c r="F37" s="46">
        <v>7.0389999999999997</v>
      </c>
      <c r="G37" s="16"/>
    </row>
    <row r="38" spans="1:7" x14ac:dyDescent="0.3">
      <c r="A38" s="16"/>
      <c r="B38" s="16"/>
      <c r="C38" s="29" t="s">
        <v>163</v>
      </c>
      <c r="D38" s="30">
        <v>7.6429999999999998</v>
      </c>
      <c r="E38" s="30">
        <v>19.995999999999999</v>
      </c>
      <c r="F38" s="46">
        <v>3.4470000000000001</v>
      </c>
      <c r="G38" s="16"/>
    </row>
    <row r="39" spans="1:7" x14ac:dyDescent="0.3">
      <c r="A39" s="16"/>
      <c r="B39" s="16"/>
      <c r="C39" s="29" t="s">
        <v>164</v>
      </c>
      <c r="D39" s="30">
        <v>7.819</v>
      </c>
      <c r="E39" s="30">
        <v>20.274999999999999</v>
      </c>
      <c r="F39" s="46">
        <v>3.2080000000000002</v>
      </c>
      <c r="G39" s="16"/>
    </row>
    <row r="40" spans="1:7" x14ac:dyDescent="0.3">
      <c r="A40" s="16"/>
      <c r="B40" s="16"/>
      <c r="C40" s="29" t="s">
        <v>165</v>
      </c>
      <c r="D40" s="30">
        <v>3.496</v>
      </c>
      <c r="E40" s="30">
        <v>24.774999999999999</v>
      </c>
      <c r="F40" s="46">
        <v>0.19</v>
      </c>
      <c r="G40" s="16"/>
    </row>
    <row r="41" spans="1:7" x14ac:dyDescent="0.3">
      <c r="A41" s="16"/>
      <c r="B41" s="16"/>
      <c r="C41" s="29" t="s">
        <v>166</v>
      </c>
      <c r="D41" s="30">
        <v>0.30299999999999999</v>
      </c>
      <c r="E41" s="30">
        <v>2.9239999999999999</v>
      </c>
      <c r="F41" s="46">
        <v>3.5920000000000001</v>
      </c>
      <c r="G41" s="16"/>
    </row>
    <row r="42" spans="1:7" x14ac:dyDescent="0.3">
      <c r="A42" s="16"/>
      <c r="B42" s="16"/>
      <c r="C42" s="29" t="s">
        <v>167</v>
      </c>
      <c r="D42" s="30">
        <v>-2.5000000000000001E-2</v>
      </c>
      <c r="E42" s="30">
        <v>1.014</v>
      </c>
      <c r="F42" s="46">
        <v>2.794</v>
      </c>
      <c r="G42" s="16"/>
    </row>
    <row r="43" spans="1:7" x14ac:dyDescent="0.3">
      <c r="A43" s="16"/>
      <c r="B43" s="16"/>
      <c r="C43" s="29" t="s">
        <v>168</v>
      </c>
      <c r="D43" s="30">
        <v>1.4870000000000001</v>
      </c>
      <c r="E43" s="30">
        <v>10.099</v>
      </c>
      <c r="F43" s="46">
        <v>0.79800000000000004</v>
      </c>
      <c r="G43" s="16"/>
    </row>
    <row r="44" spans="1:7" x14ac:dyDescent="0.3">
      <c r="A44" s="16"/>
      <c r="B44" s="16"/>
      <c r="C44" s="28" t="s">
        <v>146</v>
      </c>
      <c r="D44" s="30">
        <v>0.308</v>
      </c>
      <c r="E44" s="30">
        <v>2.2720000000000002</v>
      </c>
      <c r="F44" s="46">
        <v>79.263000000000005</v>
      </c>
      <c r="G44" s="16"/>
    </row>
    <row r="45" spans="1:7" x14ac:dyDescent="0.3">
      <c r="A45" s="16"/>
      <c r="B45" s="16"/>
      <c r="C45" s="29" t="s">
        <v>169</v>
      </c>
      <c r="D45" s="30">
        <v>0.44500000000000001</v>
      </c>
      <c r="E45" s="30">
        <v>-0.249</v>
      </c>
      <c r="F45" s="46">
        <v>19.100999999999999</v>
      </c>
      <c r="G45" s="16"/>
    </row>
    <row r="46" spans="1:7" x14ac:dyDescent="0.3">
      <c r="A46" s="16"/>
      <c r="B46" s="16"/>
      <c r="C46" s="29" t="s">
        <v>170</v>
      </c>
      <c r="D46" s="30">
        <v>0.86399999999999999</v>
      </c>
      <c r="E46" s="30">
        <v>0.94399999999999995</v>
      </c>
      <c r="F46" s="46">
        <v>3.6779999999999999</v>
      </c>
      <c r="G46" s="16"/>
    </row>
    <row r="47" spans="1:7" x14ac:dyDescent="0.3">
      <c r="A47" s="16"/>
      <c r="B47" s="16"/>
      <c r="C47" s="29" t="s">
        <v>171</v>
      </c>
      <c r="D47" s="30">
        <v>-0.35399999999999998</v>
      </c>
      <c r="E47" s="30">
        <v>-3.6949999999999998</v>
      </c>
      <c r="F47" s="46">
        <v>1.986</v>
      </c>
      <c r="G47" s="16"/>
    </row>
    <row r="48" spans="1:7" x14ac:dyDescent="0.3">
      <c r="A48" s="16"/>
      <c r="B48" s="16"/>
      <c r="C48" s="29" t="s">
        <v>172</v>
      </c>
      <c r="D48" s="30">
        <v>1.355</v>
      </c>
      <c r="E48" s="30">
        <v>0.99299999999999999</v>
      </c>
      <c r="F48" s="46">
        <v>3.0339999999999998</v>
      </c>
      <c r="G48" s="16"/>
    </row>
    <row r="49" spans="1:7" x14ac:dyDescent="0.3">
      <c r="A49" s="16"/>
      <c r="B49" s="16"/>
      <c r="C49" s="29" t="s">
        <v>173</v>
      </c>
      <c r="D49" s="30">
        <v>0.33400000000000002</v>
      </c>
      <c r="E49" s="30">
        <v>4.6829999999999998</v>
      </c>
      <c r="F49" s="46">
        <v>1.8519999999999999</v>
      </c>
      <c r="G49" s="16"/>
    </row>
    <row r="50" spans="1:7" x14ac:dyDescent="0.3">
      <c r="A50" s="16"/>
      <c r="B50" s="16"/>
      <c r="C50" s="29" t="s">
        <v>152</v>
      </c>
      <c r="D50" s="30">
        <v>0.27300000000000002</v>
      </c>
      <c r="E50" s="30">
        <v>3.1</v>
      </c>
      <c r="F50" s="46">
        <v>60.161999999999999</v>
      </c>
      <c r="G50" s="16"/>
    </row>
    <row r="51" spans="1:7" x14ac:dyDescent="0.3">
      <c r="A51" s="16"/>
      <c r="B51" s="16"/>
      <c r="C51" s="29" t="s">
        <v>174</v>
      </c>
      <c r="D51" s="30">
        <v>0.22900000000000001</v>
      </c>
      <c r="E51" s="30">
        <v>3.5489999999999999</v>
      </c>
      <c r="F51" s="46">
        <v>33.652000000000001</v>
      </c>
      <c r="G51" s="16"/>
    </row>
    <row r="52" spans="1:7" x14ac:dyDescent="0.3">
      <c r="A52" s="16"/>
      <c r="B52" s="16"/>
      <c r="C52" s="29" t="s">
        <v>175</v>
      </c>
      <c r="D52" s="30">
        <v>0.629</v>
      </c>
      <c r="E52" s="30">
        <v>3.1579999999999999</v>
      </c>
      <c r="F52" s="46">
        <v>5.92</v>
      </c>
      <c r="G52" s="16"/>
    </row>
    <row r="53" spans="1:7" x14ac:dyDescent="0.3">
      <c r="A53" s="16"/>
      <c r="B53" s="16"/>
      <c r="C53" s="29" t="s">
        <v>176</v>
      </c>
      <c r="D53" s="30">
        <v>0.19400000000000001</v>
      </c>
      <c r="E53" s="30">
        <v>3.859</v>
      </c>
      <c r="F53" s="46">
        <v>6.6870000000000003</v>
      </c>
      <c r="G53" s="16"/>
    </row>
    <row r="54" spans="1:7" ht="4.5" customHeight="1" x14ac:dyDescent="0.3">
      <c r="A54" s="16"/>
      <c r="B54" s="16"/>
      <c r="C54" s="29"/>
      <c r="D54" s="31"/>
      <c r="E54" s="31"/>
      <c r="F54" s="46"/>
      <c r="G54" s="16"/>
    </row>
    <row r="55" spans="1:7" ht="15" thickBot="1" x14ac:dyDescent="0.35">
      <c r="A55" s="16"/>
      <c r="B55" s="16"/>
      <c r="C55" s="32" t="s">
        <v>158</v>
      </c>
      <c r="D55" s="33">
        <v>0.86299999999999999</v>
      </c>
      <c r="E55" s="33">
        <v>2.5470000000000002</v>
      </c>
      <c r="F55" s="47">
        <v>52.651000000000003</v>
      </c>
      <c r="G55" s="16"/>
    </row>
    <row r="56" spans="1:7" x14ac:dyDescent="0.3">
      <c r="A56" s="16"/>
      <c r="B56" s="16"/>
      <c r="C56" s="16"/>
      <c r="D56" s="16"/>
      <c r="E56" s="16"/>
      <c r="F56" s="16"/>
      <c r="G56" s="16"/>
    </row>
    <row r="59" spans="1:7" ht="15" thickBot="1" x14ac:dyDescent="0.35">
      <c r="C59" s="22"/>
      <c r="D59" s="22"/>
      <c r="E59" s="22"/>
      <c r="F59" s="22"/>
      <c r="G59" s="22"/>
    </row>
    <row r="60" spans="1:7" x14ac:dyDescent="0.3">
      <c r="C60" s="25"/>
      <c r="D60" s="26" t="s">
        <v>177</v>
      </c>
      <c r="E60" s="26" t="s">
        <v>109</v>
      </c>
      <c r="F60" s="27" t="s">
        <v>157</v>
      </c>
    </row>
    <row r="61" spans="1:7" x14ac:dyDescent="0.3">
      <c r="C61" s="28" t="s">
        <v>134</v>
      </c>
      <c r="D61" s="34">
        <v>0.10299999999999999</v>
      </c>
      <c r="E61" s="34">
        <v>-0.2</v>
      </c>
      <c r="F61" s="39">
        <v>100</v>
      </c>
    </row>
    <row r="62" spans="1:7" x14ac:dyDescent="0.3">
      <c r="C62" s="29" t="s">
        <v>135</v>
      </c>
      <c r="D62" s="30">
        <v>5.2999999999999999E-2</v>
      </c>
      <c r="E62" s="30">
        <v>-0.19400000000000001</v>
      </c>
      <c r="F62" s="40">
        <v>92.206999999999994</v>
      </c>
    </row>
    <row r="63" spans="1:7" x14ac:dyDescent="0.3">
      <c r="C63" s="29" t="s">
        <v>160</v>
      </c>
      <c r="D63" s="30">
        <v>-2E-3</v>
      </c>
      <c r="E63" s="30">
        <v>1.982</v>
      </c>
      <c r="F63" s="40">
        <v>14.182</v>
      </c>
    </row>
    <row r="64" spans="1:7" x14ac:dyDescent="0.3">
      <c r="C64" s="29" t="s">
        <v>159</v>
      </c>
      <c r="D64" s="30">
        <v>-0.17299999999999999</v>
      </c>
      <c r="E64" s="30">
        <v>1.345</v>
      </c>
      <c r="F64" s="40">
        <v>8.35</v>
      </c>
    </row>
    <row r="65" spans="3:6" x14ac:dyDescent="0.3">
      <c r="C65" s="29" t="s">
        <v>161</v>
      </c>
      <c r="D65" s="30">
        <v>0.24399999999999999</v>
      </c>
      <c r="E65" s="30">
        <v>2.9060000000000001</v>
      </c>
      <c r="F65" s="40">
        <v>5.8319999999999999</v>
      </c>
    </row>
    <row r="66" spans="3:6" x14ac:dyDescent="0.3">
      <c r="C66" s="29" t="s">
        <v>162</v>
      </c>
      <c r="D66" s="30">
        <v>-1.2509999999999999</v>
      </c>
      <c r="E66" s="30">
        <v>-19.39</v>
      </c>
      <c r="F66" s="40">
        <v>7.7930000000000001</v>
      </c>
    </row>
    <row r="67" spans="3:6" x14ac:dyDescent="0.3">
      <c r="C67" s="29" t="s">
        <v>163</v>
      </c>
      <c r="D67" s="30">
        <v>-1.9390000000000001</v>
      </c>
      <c r="E67" s="30">
        <v>-31.173999999999999</v>
      </c>
      <c r="F67" s="40">
        <v>4.0350000000000001</v>
      </c>
    </row>
    <row r="68" spans="3:6" x14ac:dyDescent="0.3">
      <c r="C68" s="29" t="s">
        <v>164</v>
      </c>
      <c r="D68" s="30">
        <v>-1.7309999999999999</v>
      </c>
      <c r="E68" s="30">
        <v>-31.672000000000001</v>
      </c>
      <c r="F68" s="40">
        <v>3.7439999999999998</v>
      </c>
    </row>
    <row r="69" spans="3:6" x14ac:dyDescent="0.3">
      <c r="C69" s="29" t="s">
        <v>165</v>
      </c>
      <c r="D69" s="30">
        <v>-8.3740000000000006</v>
      </c>
      <c r="E69" s="30">
        <v>-29.100999999999999</v>
      </c>
      <c r="F69" s="40">
        <v>0.22600000000000001</v>
      </c>
    </row>
    <row r="70" spans="3:6" x14ac:dyDescent="0.3">
      <c r="C70" s="29" t="s">
        <v>166</v>
      </c>
      <c r="D70" s="30">
        <v>-0.54500000000000004</v>
      </c>
      <c r="E70" s="30">
        <v>-1.1839999999999999</v>
      </c>
      <c r="F70" s="40">
        <v>3.758</v>
      </c>
    </row>
    <row r="71" spans="3:6" x14ac:dyDescent="0.3">
      <c r="C71" s="29" t="s">
        <v>167</v>
      </c>
      <c r="D71" s="30">
        <v>1E-3</v>
      </c>
      <c r="E71" s="30">
        <v>3.7880000000000003</v>
      </c>
      <c r="F71" s="40">
        <v>2.9470000000000001</v>
      </c>
    </row>
    <row r="72" spans="3:6" x14ac:dyDescent="0.3">
      <c r="C72" s="29" t="s">
        <v>168</v>
      </c>
      <c r="D72" s="30">
        <v>-2.6019999999999999</v>
      </c>
      <c r="E72" s="30">
        <v>-16.271000000000001</v>
      </c>
      <c r="F72" s="40">
        <v>0.81200000000000006</v>
      </c>
    </row>
    <row r="73" spans="3:6" x14ac:dyDescent="0.3">
      <c r="C73" s="28" t="s">
        <v>146</v>
      </c>
      <c r="D73" s="30">
        <v>0.25600000000000001</v>
      </c>
      <c r="E73" s="30">
        <v>1.8080000000000001</v>
      </c>
      <c r="F73" s="40">
        <v>78.025000000000006</v>
      </c>
    </row>
    <row r="74" spans="3:6" x14ac:dyDescent="0.3">
      <c r="C74" s="29" t="s">
        <v>169</v>
      </c>
      <c r="D74" s="30">
        <v>5.2999999999999999E-2</v>
      </c>
      <c r="E74" s="30">
        <v>-0.19400000000000001</v>
      </c>
      <c r="F74" s="40">
        <v>19.535</v>
      </c>
    </row>
    <row r="75" spans="3:6" x14ac:dyDescent="0.3">
      <c r="C75" s="29" t="s">
        <v>170</v>
      </c>
      <c r="D75" s="30">
        <v>0.129</v>
      </c>
      <c r="E75" s="30">
        <v>0.76300000000000001</v>
      </c>
      <c r="F75" s="40">
        <v>3.556</v>
      </c>
    </row>
    <row r="76" spans="3:6" x14ac:dyDescent="0.3">
      <c r="C76" s="29" t="s">
        <v>171</v>
      </c>
      <c r="D76" s="30">
        <v>0.61599999999999999</v>
      </c>
      <c r="E76" s="30">
        <v>-0.47</v>
      </c>
      <c r="F76" s="40">
        <v>1.639</v>
      </c>
    </row>
    <row r="77" spans="3:6" x14ac:dyDescent="0.3">
      <c r="C77" s="29" t="s">
        <v>172</v>
      </c>
      <c r="D77" s="30">
        <v>-0.34100000000000003</v>
      </c>
      <c r="E77" s="30">
        <v>-0.79900000000000004</v>
      </c>
      <c r="F77" s="40">
        <v>3.44</v>
      </c>
    </row>
    <row r="78" spans="3:6" x14ac:dyDescent="0.3">
      <c r="C78" s="29" t="s">
        <v>173</v>
      </c>
      <c r="D78" s="30">
        <v>6.4000000000000001E-2</v>
      </c>
      <c r="E78" s="30">
        <v>4.0540000000000003</v>
      </c>
      <c r="F78" s="40">
        <v>1.784</v>
      </c>
    </row>
    <row r="79" spans="3:6" x14ac:dyDescent="0.3">
      <c r="C79" s="29" t="s">
        <v>152</v>
      </c>
      <c r="D79" s="30">
        <v>0.31900000000000001</v>
      </c>
      <c r="E79" s="30">
        <v>2.4929999999999999</v>
      </c>
      <c r="F79" s="40">
        <v>58.49</v>
      </c>
    </row>
    <row r="80" spans="3:6" x14ac:dyDescent="0.3">
      <c r="C80" s="29" t="s">
        <v>174</v>
      </c>
      <c r="D80" s="30">
        <v>0.27600000000000002</v>
      </c>
      <c r="E80" s="30">
        <v>3.004</v>
      </c>
      <c r="F80" s="40">
        <v>32.859000000000002</v>
      </c>
    </row>
    <row r="81" spans="3:6" x14ac:dyDescent="0.3">
      <c r="C81" s="29" t="s">
        <v>175</v>
      </c>
      <c r="D81" s="30">
        <v>8.1000000000000003E-2</v>
      </c>
      <c r="E81" s="30">
        <v>1.601</v>
      </c>
      <c r="F81" s="40">
        <v>5.6280000000000001</v>
      </c>
    </row>
    <row r="82" spans="3:6" x14ac:dyDescent="0.3">
      <c r="C82" s="29" t="s">
        <v>176</v>
      </c>
      <c r="D82" s="30">
        <v>0.69199999999999995</v>
      </c>
      <c r="E82" s="30">
        <v>2.9050000000000002</v>
      </c>
      <c r="F82" s="40">
        <v>5.9649999999999999</v>
      </c>
    </row>
    <row r="83" spans="3:6" ht="6.75" customHeight="1" x14ac:dyDescent="0.3">
      <c r="C83" s="29"/>
      <c r="D83" s="31"/>
      <c r="E83" s="31"/>
      <c r="F83" s="40"/>
    </row>
    <row r="84" spans="3:6" ht="15" thickBot="1" x14ac:dyDescent="0.35">
      <c r="C84" s="32" t="s">
        <v>158</v>
      </c>
      <c r="D84" s="33">
        <v>2.3E-2</v>
      </c>
      <c r="E84" s="33">
        <v>-2.6349999999999998</v>
      </c>
      <c r="F84" s="41">
        <v>52.959000000000003</v>
      </c>
    </row>
    <row r="85" spans="3:6" ht="15" thickBot="1" x14ac:dyDescent="0.35"/>
    <row r="86" spans="3:6" x14ac:dyDescent="0.3">
      <c r="C86" s="25"/>
      <c r="D86" s="26" t="s">
        <v>177</v>
      </c>
      <c r="E86" s="26" t="s">
        <v>109</v>
      </c>
      <c r="F86" s="27" t="s">
        <v>157</v>
      </c>
    </row>
    <row r="87" spans="3:6" x14ac:dyDescent="0.3">
      <c r="C87" s="28" t="s">
        <v>134</v>
      </c>
      <c r="D87" s="34">
        <v>0.31900000000000001</v>
      </c>
      <c r="E87" s="34">
        <v>0.124</v>
      </c>
      <c r="F87" s="39">
        <v>100</v>
      </c>
    </row>
    <row r="88" spans="3:6" x14ac:dyDescent="0.3">
      <c r="C88" s="29" t="s">
        <v>135</v>
      </c>
      <c r="D88" s="30">
        <v>-0.121</v>
      </c>
      <c r="E88" s="30">
        <v>-0.437</v>
      </c>
      <c r="F88" s="40">
        <v>91.899000000000001</v>
      </c>
    </row>
    <row r="89" spans="3:6" x14ac:dyDescent="0.3">
      <c r="C89" s="29" t="s">
        <v>160</v>
      </c>
      <c r="D89" s="30">
        <v>0.29299999999999998</v>
      </c>
      <c r="E89" s="30">
        <v>1.7970000000000002</v>
      </c>
      <c r="F89" s="40">
        <v>14.09</v>
      </c>
    </row>
    <row r="90" spans="3:6" x14ac:dyDescent="0.3">
      <c r="C90" s="29" t="s">
        <v>159</v>
      </c>
      <c r="D90" s="30">
        <v>0.35499999999999998</v>
      </c>
      <c r="E90" s="30">
        <v>0.98099999999999998</v>
      </c>
      <c r="F90" s="40">
        <v>8.2710000000000008</v>
      </c>
    </row>
    <row r="91" spans="3:6" x14ac:dyDescent="0.3">
      <c r="C91" s="29" t="s">
        <v>161</v>
      </c>
      <c r="D91" s="30">
        <v>0.20499999999999999</v>
      </c>
      <c r="E91" s="30">
        <v>2.9790000000000001</v>
      </c>
      <c r="F91" s="40">
        <v>5.8179999999999996</v>
      </c>
    </row>
    <row r="92" spans="3:6" x14ac:dyDescent="0.3">
      <c r="C92" s="29" t="s">
        <v>162</v>
      </c>
      <c r="D92" s="30">
        <v>1.736</v>
      </c>
      <c r="E92" s="30">
        <v>-15.007</v>
      </c>
      <c r="F92" s="40">
        <v>8.1010000000000009</v>
      </c>
    </row>
    <row r="93" spans="3:6" x14ac:dyDescent="0.3">
      <c r="C93" s="29" t="s">
        <v>163</v>
      </c>
      <c r="D93" s="30">
        <v>3.069</v>
      </c>
      <c r="E93" s="30">
        <v>-23.242000000000001</v>
      </c>
      <c r="F93" s="40">
        <v>4.3810000000000002</v>
      </c>
    </row>
    <row r="94" spans="3:6" x14ac:dyDescent="0.3">
      <c r="C94" s="29" t="s">
        <v>164</v>
      </c>
      <c r="D94" s="30">
        <v>3.35</v>
      </c>
      <c r="E94" s="30">
        <v>-23.28</v>
      </c>
      <c r="F94" s="40">
        <v>4.1100000000000003</v>
      </c>
    </row>
    <row r="95" spans="3:6" x14ac:dyDescent="0.3">
      <c r="C95" s="29" t="s">
        <v>165</v>
      </c>
      <c r="D95" s="30">
        <v>-1.915</v>
      </c>
      <c r="E95" s="30">
        <v>-27.724</v>
      </c>
      <c r="F95" s="40">
        <v>0.20799999999999999</v>
      </c>
    </row>
    <row r="96" spans="3:6" x14ac:dyDescent="0.3">
      <c r="C96" s="29" t="s">
        <v>166</v>
      </c>
      <c r="D96" s="30">
        <v>0.246</v>
      </c>
      <c r="E96" s="30">
        <v>-2.9350000000000001</v>
      </c>
      <c r="F96" s="40">
        <v>3.7199999999999998</v>
      </c>
    </row>
    <row r="97" spans="3:6" x14ac:dyDescent="0.3">
      <c r="C97" s="29" t="s">
        <v>167</v>
      </c>
      <c r="D97" s="30">
        <v>0.23699999999999999</v>
      </c>
      <c r="E97" s="30">
        <v>-2.8000000000000001E-2</v>
      </c>
      <c r="F97" s="40">
        <v>2.9510000000000001</v>
      </c>
    </row>
    <row r="98" spans="3:6" x14ac:dyDescent="0.3">
      <c r="C98" s="29" t="s">
        <v>168</v>
      </c>
      <c r="D98" s="30">
        <v>0.28000000000000003</v>
      </c>
      <c r="E98" s="30">
        <v>-13.013</v>
      </c>
      <c r="F98" s="40">
        <v>0.76800000000000002</v>
      </c>
    </row>
    <row r="99" spans="3:6" x14ac:dyDescent="0.3">
      <c r="C99" s="28" t="s">
        <v>146</v>
      </c>
      <c r="D99" s="30">
        <v>0.17899999999999999</v>
      </c>
      <c r="E99" s="30">
        <v>1.762</v>
      </c>
      <c r="F99" s="40">
        <v>77.81</v>
      </c>
    </row>
    <row r="100" spans="3:6" x14ac:dyDescent="0.3">
      <c r="C100" s="29" t="s">
        <v>169</v>
      </c>
      <c r="D100" s="30">
        <v>-0.121</v>
      </c>
      <c r="E100" s="30">
        <v>-0.437</v>
      </c>
      <c r="F100" s="40">
        <v>19.413</v>
      </c>
    </row>
    <row r="101" spans="3:6" x14ac:dyDescent="0.3">
      <c r="C101" s="29" t="s">
        <v>170</v>
      </c>
      <c r="D101" s="30">
        <v>0.11</v>
      </c>
      <c r="E101" s="30">
        <v>1.2170000000000001</v>
      </c>
      <c r="F101" s="40">
        <v>3.5390000000000001</v>
      </c>
    </row>
    <row r="102" spans="3:6" x14ac:dyDescent="0.3">
      <c r="C102" s="29" t="s">
        <v>171</v>
      </c>
      <c r="D102" s="30">
        <v>-0.36299999999999999</v>
      </c>
      <c r="E102" s="30">
        <v>-0.66300000000000003</v>
      </c>
      <c r="F102" s="40">
        <v>1.6680000000000001</v>
      </c>
    </row>
    <row r="103" spans="3:6" x14ac:dyDescent="0.3">
      <c r="C103" s="29" t="s">
        <v>172</v>
      </c>
      <c r="D103" s="30">
        <v>-0.14899999999999999</v>
      </c>
      <c r="E103" s="30">
        <v>-1.8439999999999999</v>
      </c>
      <c r="F103" s="40">
        <v>3.3849999999999998</v>
      </c>
    </row>
    <row r="104" spans="3:6" x14ac:dyDescent="0.3">
      <c r="C104" s="29" t="s">
        <v>173</v>
      </c>
      <c r="D104" s="30">
        <v>2.1000000000000001E-2</v>
      </c>
      <c r="E104" s="30">
        <v>3.2919999999999998</v>
      </c>
      <c r="F104" s="40">
        <v>1.774</v>
      </c>
    </row>
    <row r="105" spans="3:6" x14ac:dyDescent="0.3">
      <c r="C105" s="29" t="s">
        <v>152</v>
      </c>
      <c r="D105" s="30">
        <v>0.28599999999999998</v>
      </c>
      <c r="E105" s="30">
        <v>2.5099999999999998</v>
      </c>
      <c r="F105" s="40">
        <v>58.396999999999998</v>
      </c>
    </row>
    <row r="106" spans="3:6" x14ac:dyDescent="0.3">
      <c r="C106" s="29" t="s">
        <v>174</v>
      </c>
      <c r="D106" s="30">
        <v>0.30599999999999999</v>
      </c>
      <c r="E106" s="30">
        <v>3.0139999999999998</v>
      </c>
      <c r="F106" s="40">
        <v>32.768000000000001</v>
      </c>
    </row>
    <row r="107" spans="3:6" x14ac:dyDescent="0.3">
      <c r="C107" s="29" t="s">
        <v>175</v>
      </c>
      <c r="D107" s="30">
        <v>0.374</v>
      </c>
      <c r="E107" s="30">
        <v>1.7</v>
      </c>
      <c r="F107" s="40">
        <v>5.6779999999999999</v>
      </c>
    </row>
    <row r="108" spans="3:6" x14ac:dyDescent="0.3">
      <c r="C108" s="29" t="s">
        <v>176</v>
      </c>
      <c r="D108" s="30">
        <v>-0.16300000000000001</v>
      </c>
      <c r="E108" s="30">
        <v>2.508</v>
      </c>
      <c r="F108" s="40">
        <v>5.9740000000000002</v>
      </c>
    </row>
    <row r="109" spans="3:6" x14ac:dyDescent="0.3">
      <c r="C109" s="29"/>
      <c r="D109" s="31"/>
      <c r="E109" s="31"/>
      <c r="F109" s="40"/>
    </row>
    <row r="110" spans="3:6" ht="15" thickBot="1" x14ac:dyDescent="0.35">
      <c r="C110" s="32" t="s">
        <v>158</v>
      </c>
      <c r="D110" s="33">
        <v>0.33300000000000002</v>
      </c>
      <c r="E110" s="33">
        <v>-1.996</v>
      </c>
      <c r="F110" s="41">
        <v>53.143000000000001</v>
      </c>
    </row>
    <row r="111" spans="3:6" ht="15" thickBot="1" x14ac:dyDescent="0.35"/>
    <row r="112" spans="3:6" x14ac:dyDescent="0.3">
      <c r="C112" s="25"/>
      <c r="D112" s="26" t="s">
        <v>177</v>
      </c>
      <c r="E112" s="26" t="s">
        <v>109</v>
      </c>
      <c r="F112" s="27" t="s">
        <v>157</v>
      </c>
    </row>
    <row r="113" spans="3:6" x14ac:dyDescent="0.3">
      <c r="C113" s="28" t="s">
        <v>134</v>
      </c>
      <c r="D113" s="34">
        <v>0.13200000000000001</v>
      </c>
      <c r="E113" s="34">
        <v>0.17</v>
      </c>
      <c r="F113" s="39">
        <v>100</v>
      </c>
    </row>
    <row r="114" spans="3:6" x14ac:dyDescent="0.3">
      <c r="C114" s="29" t="s">
        <v>135</v>
      </c>
      <c r="D114" s="30">
        <v>-0.14000000000000001</v>
      </c>
      <c r="E114" s="30">
        <v>-0.498</v>
      </c>
      <c r="F114" s="40">
        <v>91.682000000000002</v>
      </c>
    </row>
    <row r="115" spans="3:6" x14ac:dyDescent="0.3">
      <c r="C115" s="29" t="s">
        <v>160</v>
      </c>
      <c r="D115" s="30">
        <v>0.16800000000000001</v>
      </c>
      <c r="E115" s="30">
        <v>1.633</v>
      </c>
      <c r="F115" s="40">
        <v>14.068</v>
      </c>
    </row>
    <row r="116" spans="3:6" x14ac:dyDescent="0.3">
      <c r="C116" s="29" t="s">
        <v>159</v>
      </c>
      <c r="D116" s="30">
        <v>0.27</v>
      </c>
      <c r="E116" s="30">
        <v>0.90600000000000003</v>
      </c>
      <c r="F116" s="40">
        <v>8.2579999999999991</v>
      </c>
    </row>
    <row r="117" spans="3:6" x14ac:dyDescent="0.3">
      <c r="C117" s="29" t="s">
        <v>161</v>
      </c>
      <c r="D117" s="30">
        <v>2.3E-2</v>
      </c>
      <c r="E117" s="30">
        <v>2.6859999999999999</v>
      </c>
      <c r="F117" s="40">
        <v>5.8100000000000005</v>
      </c>
    </row>
    <row r="118" spans="3:6" x14ac:dyDescent="0.3">
      <c r="C118" s="29" t="s">
        <v>162</v>
      </c>
      <c r="D118" s="30">
        <v>5.7000000000000002E-2</v>
      </c>
      <c r="E118" s="30">
        <v>-14.755000000000001</v>
      </c>
      <c r="F118" s="40">
        <v>8.3179999999999996</v>
      </c>
    </row>
    <row r="119" spans="3:6" x14ac:dyDescent="0.3">
      <c r="C119" s="29" t="s">
        <v>163</v>
      </c>
      <c r="D119" s="30">
        <v>0.66200000000000003</v>
      </c>
      <c r="E119" s="30">
        <v>-22.405999999999999</v>
      </c>
      <c r="F119" s="40">
        <v>4.4660000000000002</v>
      </c>
    </row>
    <row r="120" spans="3:6" x14ac:dyDescent="0.3">
      <c r="C120" s="29" t="s">
        <v>164</v>
      </c>
      <c r="D120" s="30">
        <v>0.89600000000000002</v>
      </c>
      <c r="E120" s="30">
        <v>-22.257000000000001</v>
      </c>
      <c r="F120" s="40">
        <v>4.1989999999999998</v>
      </c>
    </row>
    <row r="121" spans="3:6" x14ac:dyDescent="0.3">
      <c r="C121" s="29" t="s">
        <v>165</v>
      </c>
      <c r="D121" s="30">
        <v>-3.3730000000000002</v>
      </c>
      <c r="E121" s="30">
        <v>-29.67</v>
      </c>
      <c r="F121" s="40">
        <v>0.20300000000000001</v>
      </c>
    </row>
    <row r="122" spans="3:6" x14ac:dyDescent="0.3">
      <c r="C122" s="29" t="s">
        <v>166</v>
      </c>
      <c r="D122" s="30">
        <v>-0.63900000000000001</v>
      </c>
      <c r="E122" s="30">
        <v>-3.7290000000000001</v>
      </c>
      <c r="F122" s="40">
        <v>3.8529999999999998</v>
      </c>
    </row>
    <row r="123" spans="3:6" x14ac:dyDescent="0.3">
      <c r="C123" s="29" t="s">
        <v>167</v>
      </c>
      <c r="D123" s="30">
        <v>-0.44400000000000001</v>
      </c>
      <c r="E123" s="30">
        <v>-0.69899999999999995</v>
      </c>
      <c r="F123" s="40">
        <v>3.0790000000000002</v>
      </c>
    </row>
    <row r="124" spans="3:6" x14ac:dyDescent="0.3">
      <c r="C124" s="29" t="s">
        <v>168</v>
      </c>
      <c r="D124" s="30">
        <v>-1.381</v>
      </c>
      <c r="E124" s="30">
        <v>-14.196999999999999</v>
      </c>
      <c r="F124" s="40">
        <v>0.77300000000000002</v>
      </c>
    </row>
    <row r="125" spans="3:6" x14ac:dyDescent="0.3">
      <c r="C125" s="28" t="s">
        <v>146</v>
      </c>
      <c r="D125" s="30">
        <v>0.13200000000000001</v>
      </c>
      <c r="E125" s="30">
        <v>1.8050000000000002</v>
      </c>
      <c r="F125" s="40">
        <v>77.613</v>
      </c>
    </row>
    <row r="126" spans="3:6" x14ac:dyDescent="0.3">
      <c r="C126" s="29" t="s">
        <v>169</v>
      </c>
      <c r="D126" s="30">
        <v>-0.14000000000000001</v>
      </c>
      <c r="E126" s="30">
        <v>-0.498</v>
      </c>
      <c r="F126" s="40">
        <v>19.27</v>
      </c>
    </row>
    <row r="127" spans="3:6" x14ac:dyDescent="0.3">
      <c r="C127" s="29" t="s">
        <v>170</v>
      </c>
      <c r="D127" s="30">
        <v>-0.19400000000000001</v>
      </c>
      <c r="E127" s="30">
        <v>0.73099999999999998</v>
      </c>
      <c r="F127" s="40">
        <v>3.5249999999999999</v>
      </c>
    </row>
    <row r="128" spans="3:6" x14ac:dyDescent="0.3">
      <c r="C128" s="29" t="s">
        <v>171</v>
      </c>
      <c r="D128" s="30">
        <v>-0.60099999999999998</v>
      </c>
      <c r="E128" s="30">
        <v>-1.137</v>
      </c>
      <c r="F128" s="40">
        <v>1.665</v>
      </c>
    </row>
    <row r="129" spans="3:6" x14ac:dyDescent="0.3">
      <c r="C129" s="29" t="s">
        <v>172</v>
      </c>
      <c r="D129" s="30">
        <v>0.29799999999999999</v>
      </c>
      <c r="E129" s="30">
        <v>-1.635</v>
      </c>
      <c r="F129" s="40">
        <v>3.3170000000000002</v>
      </c>
    </row>
    <row r="130" spans="3:6" x14ac:dyDescent="0.3">
      <c r="C130" s="29" t="s">
        <v>173</v>
      </c>
      <c r="D130" s="30">
        <v>8.8999999999999996E-2</v>
      </c>
      <c r="E130" s="30">
        <v>3.06</v>
      </c>
      <c r="F130" s="40">
        <v>1.7669999999999999</v>
      </c>
    </row>
    <row r="131" spans="3:6" x14ac:dyDescent="0.3">
      <c r="C131" s="29" t="s">
        <v>152</v>
      </c>
      <c r="D131" s="30">
        <v>0.21099999999999999</v>
      </c>
      <c r="E131" s="30">
        <v>2.5830000000000002</v>
      </c>
      <c r="F131" s="40">
        <v>58.343000000000004</v>
      </c>
    </row>
    <row r="132" spans="3:6" x14ac:dyDescent="0.3">
      <c r="C132" s="29" t="s">
        <v>174</v>
      </c>
      <c r="D132" s="30">
        <v>0.35499999999999998</v>
      </c>
      <c r="E132" s="30">
        <v>3.1150000000000002</v>
      </c>
      <c r="F132" s="40">
        <v>32.759</v>
      </c>
    </row>
    <row r="133" spans="3:6" x14ac:dyDescent="0.3">
      <c r="C133" s="29" t="s">
        <v>175</v>
      </c>
      <c r="D133" s="30">
        <v>-0.24299999999999999</v>
      </c>
      <c r="E133" s="30">
        <v>2.0539999999999998</v>
      </c>
      <c r="F133" s="40">
        <v>5.6769999999999996</v>
      </c>
    </row>
    <row r="134" spans="3:6" x14ac:dyDescent="0.3">
      <c r="C134" s="29" t="s">
        <v>176</v>
      </c>
      <c r="D134" s="30">
        <v>0.13400000000000001</v>
      </c>
      <c r="E134" s="30">
        <v>2.4889999999999999</v>
      </c>
      <c r="F134" s="40">
        <v>5.9379999999999997</v>
      </c>
    </row>
    <row r="135" spans="3:6" x14ac:dyDescent="0.3">
      <c r="C135" s="29"/>
      <c r="D135" s="31"/>
      <c r="E135" s="31"/>
      <c r="F135" s="40"/>
    </row>
    <row r="136" spans="3:6" ht="15" thickBot="1" x14ac:dyDescent="0.35">
      <c r="C136" s="32" t="s">
        <v>158</v>
      </c>
      <c r="D136" s="33">
        <v>-1.7000000000000001E-2</v>
      </c>
      <c r="E136" s="33">
        <v>-1.9419999999999999</v>
      </c>
      <c r="F136" s="41">
        <v>53.173000000000002</v>
      </c>
    </row>
  </sheetData>
  <mergeCells count="3">
    <mergeCell ref="F3:J3"/>
    <mergeCell ref="C3:E3"/>
    <mergeCell ref="K3:L3"/>
  </mergeCells>
  <conditionalFormatting sqref="I28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28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6:F28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6:G28">
    <cfRule type="colorScale" priority="2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6:H28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6:I27">
    <cfRule type="colorScale" priority="2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6:J27">
    <cfRule type="colorScale" priority="3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33:D55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33:E55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62:D84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62:E84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88:D110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88:E110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114:D136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114:E136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topLeftCell="A36" workbookViewId="0">
      <selection activeCell="F34" sqref="F34"/>
    </sheetView>
  </sheetViews>
  <sheetFormatPr baseColWidth="10" defaultColWidth="11.44140625" defaultRowHeight="14.4" x14ac:dyDescent="0.3"/>
  <cols>
    <col min="1" max="1" width="13.109375" style="18" customWidth="1"/>
    <col min="2" max="7" width="13.109375" style="22" customWidth="1"/>
    <col min="9" max="9" width="17.5546875" bestFit="1" customWidth="1"/>
    <col min="10" max="10" width="10.44140625" customWidth="1"/>
    <col min="18" max="18" width="3.44140625" customWidth="1"/>
  </cols>
  <sheetData>
    <row r="1" spans="2:24" s="18" customFormat="1" x14ac:dyDescent="0.3">
      <c r="B1" s="22"/>
      <c r="C1" s="22"/>
      <c r="D1" s="22"/>
      <c r="E1" s="22"/>
      <c r="F1" s="22"/>
      <c r="G1" s="22"/>
      <c r="L1" s="48" t="s">
        <v>108</v>
      </c>
      <c r="M1" s="48"/>
      <c r="N1" s="48"/>
      <c r="O1" s="48"/>
      <c r="P1" s="48"/>
      <c r="Q1" s="48"/>
      <c r="S1" s="48" t="s">
        <v>109</v>
      </c>
      <c r="T1" s="48"/>
      <c r="U1" s="48"/>
      <c r="V1" s="48"/>
      <c r="W1" s="48"/>
      <c r="X1" s="48"/>
    </row>
    <row r="2" spans="2:24" x14ac:dyDescent="0.3">
      <c r="C2" s="9" t="s">
        <v>10</v>
      </c>
      <c r="D2" s="9" t="s">
        <v>185</v>
      </c>
      <c r="H2" s="20"/>
      <c r="I2" s="20"/>
      <c r="J2" s="15" t="s">
        <v>100</v>
      </c>
    </row>
    <row r="3" spans="2:24" x14ac:dyDescent="0.3">
      <c r="C3" s="11" t="s">
        <v>93</v>
      </c>
      <c r="D3" s="9" t="s">
        <v>94</v>
      </c>
      <c r="E3" s="22" t="s">
        <v>186</v>
      </c>
      <c r="H3" s="15" t="s">
        <v>101</v>
      </c>
      <c r="I3" s="15" t="s">
        <v>102</v>
      </c>
      <c r="J3" s="15" t="s">
        <v>103</v>
      </c>
    </row>
    <row r="4" spans="2:24" x14ac:dyDescent="0.3">
      <c r="C4" s="23">
        <f>_xll.BDH($C$2,$D$3:$D$3,"1/1/2005","","Dir=V","Dts=S","Sort=A","Quote=C","QtTyp=Y","Days=T","Per=cq","DtFmt=D","UseDPDF=Y","cols=2;rows=49")</f>
        <v>38442</v>
      </c>
      <c r="D4" s="22">
        <v>3.1</v>
      </c>
      <c r="H4" s="21"/>
      <c r="I4" s="22"/>
      <c r="J4" s="19"/>
    </row>
    <row r="5" spans="2:24" x14ac:dyDescent="0.3">
      <c r="C5" s="23">
        <v>38533</v>
      </c>
      <c r="D5" s="22">
        <v>2.5</v>
      </c>
      <c r="H5" s="21"/>
      <c r="I5" s="22"/>
      <c r="J5" s="22"/>
    </row>
    <row r="6" spans="2:24" x14ac:dyDescent="0.3">
      <c r="C6" s="23">
        <v>38625</v>
      </c>
      <c r="D6" s="22">
        <v>4.7</v>
      </c>
      <c r="H6" s="21"/>
      <c r="I6" s="22"/>
      <c r="J6" s="22"/>
    </row>
    <row r="7" spans="2:24" x14ac:dyDescent="0.3">
      <c r="C7" s="23">
        <v>38716</v>
      </c>
      <c r="D7" s="22">
        <v>3.4</v>
      </c>
      <c r="H7" s="21" t="s">
        <v>104</v>
      </c>
      <c r="I7" s="22" t="str">
        <f t="shared" ref="I7:I14" si="0">$I$3&amp;" "&amp;$H7&amp;" "&amp;$J$3</f>
        <v>ECPIUS Q415 index</v>
      </c>
      <c r="J7" s="22">
        <v>0.6</v>
      </c>
    </row>
    <row r="8" spans="2:24" x14ac:dyDescent="0.3">
      <c r="C8" s="23">
        <v>38807</v>
      </c>
      <c r="D8" s="22">
        <v>3.4</v>
      </c>
      <c r="H8" s="21" t="s">
        <v>105</v>
      </c>
      <c r="I8" s="22" t="str">
        <f t="shared" si="0"/>
        <v>ECPIUS Q116 index</v>
      </c>
      <c r="J8" s="22">
        <v>1.7</v>
      </c>
    </row>
    <row r="9" spans="2:24" x14ac:dyDescent="0.3">
      <c r="C9" s="23">
        <v>38898</v>
      </c>
      <c r="D9" s="22">
        <v>4.3</v>
      </c>
      <c r="H9" s="21" t="s">
        <v>106</v>
      </c>
      <c r="I9" s="22" t="str">
        <f t="shared" si="0"/>
        <v>ECPIUS Q216 index</v>
      </c>
      <c r="J9" s="22">
        <v>1.6</v>
      </c>
    </row>
    <row r="10" spans="2:24" x14ac:dyDescent="0.3">
      <c r="C10" s="23">
        <v>38989</v>
      </c>
      <c r="D10" s="22">
        <v>2.1</v>
      </c>
      <c r="H10" s="21" t="s">
        <v>107</v>
      </c>
      <c r="I10" s="22" t="str">
        <f t="shared" si="0"/>
        <v>ECPIUS Q316 index</v>
      </c>
      <c r="J10" s="22">
        <v>1.8</v>
      </c>
    </row>
    <row r="11" spans="2:24" x14ac:dyDescent="0.3">
      <c r="C11" s="23">
        <v>39080</v>
      </c>
      <c r="D11" s="22">
        <v>2.5</v>
      </c>
      <c r="H11" s="21" t="s">
        <v>188</v>
      </c>
      <c r="I11" s="22" t="str">
        <f>$I$3&amp;" "&amp;$H11&amp;" "&amp;$J$3</f>
        <v>ECPIUS Q416 index</v>
      </c>
      <c r="J11" s="22">
        <v>2.1</v>
      </c>
    </row>
    <row r="12" spans="2:24" x14ac:dyDescent="0.3">
      <c r="C12" s="23">
        <v>39171</v>
      </c>
      <c r="D12" s="22">
        <v>2.8</v>
      </c>
      <c r="H12" s="21">
        <v>15</v>
      </c>
      <c r="I12" s="22" t="str">
        <f t="shared" si="0"/>
        <v>ECPIUS 15 index</v>
      </c>
      <c r="J12" s="22">
        <v>0.2</v>
      </c>
    </row>
    <row r="13" spans="2:24" x14ac:dyDescent="0.3">
      <c r="C13" s="23">
        <v>39262</v>
      </c>
      <c r="D13" s="22">
        <v>2.7</v>
      </c>
      <c r="H13" s="21">
        <v>16</v>
      </c>
      <c r="I13" s="22" t="str">
        <f t="shared" si="0"/>
        <v>ECPIUS 16 index</v>
      </c>
      <c r="J13" s="22">
        <v>1.8</v>
      </c>
    </row>
    <row r="14" spans="2:24" x14ac:dyDescent="0.3">
      <c r="C14" s="23">
        <v>39353</v>
      </c>
      <c r="D14" s="22">
        <v>2.8</v>
      </c>
      <c r="H14" s="21">
        <v>17</v>
      </c>
      <c r="I14" s="22" t="str">
        <f t="shared" si="0"/>
        <v>ECPIUS 17 index</v>
      </c>
      <c r="J14" s="22">
        <v>2.2000000000000002</v>
      </c>
    </row>
    <row r="15" spans="2:24" x14ac:dyDescent="0.3">
      <c r="C15" s="23">
        <v>39447</v>
      </c>
      <c r="D15" s="22">
        <v>4.0999999999999996</v>
      </c>
    </row>
    <row r="16" spans="2:24" x14ac:dyDescent="0.3">
      <c r="C16" s="23">
        <v>39538</v>
      </c>
      <c r="D16" s="22">
        <v>4</v>
      </c>
    </row>
    <row r="17" spans="3:4" x14ac:dyDescent="0.3">
      <c r="C17" s="23">
        <v>39629</v>
      </c>
      <c r="D17" s="22">
        <v>5</v>
      </c>
    </row>
    <row r="18" spans="3:4" x14ac:dyDescent="0.3">
      <c r="C18" s="23">
        <v>39721</v>
      </c>
      <c r="D18" s="22">
        <v>4.9000000000000004</v>
      </c>
    </row>
    <row r="19" spans="3:4" x14ac:dyDescent="0.3">
      <c r="C19" s="23">
        <v>39813</v>
      </c>
      <c r="D19" s="22">
        <v>0.1</v>
      </c>
    </row>
    <row r="20" spans="3:4" x14ac:dyDescent="0.3">
      <c r="C20" s="23">
        <v>39903</v>
      </c>
      <c r="D20" s="22">
        <v>-0.4</v>
      </c>
    </row>
    <row r="21" spans="3:4" x14ac:dyDescent="0.3">
      <c r="C21" s="23">
        <v>39994</v>
      </c>
      <c r="D21" s="22">
        <v>-1.4</v>
      </c>
    </row>
    <row r="22" spans="3:4" x14ac:dyDescent="0.3">
      <c r="C22" s="23">
        <v>40086</v>
      </c>
      <c r="D22" s="22">
        <v>-1.3</v>
      </c>
    </row>
    <row r="23" spans="3:4" x14ac:dyDescent="0.3">
      <c r="C23" s="23">
        <v>40178</v>
      </c>
      <c r="D23" s="22">
        <v>2.7</v>
      </c>
    </row>
    <row r="24" spans="3:4" x14ac:dyDescent="0.3">
      <c r="C24" s="23">
        <v>40268</v>
      </c>
      <c r="D24" s="22">
        <v>2.2999999999999998</v>
      </c>
    </row>
    <row r="25" spans="3:4" x14ac:dyDescent="0.3">
      <c r="C25" s="23">
        <v>40359</v>
      </c>
      <c r="D25" s="22">
        <v>1.1000000000000001</v>
      </c>
    </row>
    <row r="26" spans="3:4" x14ac:dyDescent="0.3">
      <c r="C26" s="23">
        <v>40451</v>
      </c>
      <c r="D26" s="22">
        <v>1.1000000000000001</v>
      </c>
    </row>
    <row r="27" spans="3:4" x14ac:dyDescent="0.3">
      <c r="C27" s="23">
        <v>40543</v>
      </c>
      <c r="D27" s="22">
        <v>1.5</v>
      </c>
    </row>
    <row r="28" spans="3:4" x14ac:dyDescent="0.3">
      <c r="C28" s="23">
        <v>40633</v>
      </c>
      <c r="D28" s="22">
        <v>2.7</v>
      </c>
    </row>
    <row r="29" spans="3:4" x14ac:dyDescent="0.3">
      <c r="C29" s="23">
        <v>40724</v>
      </c>
      <c r="D29" s="22">
        <v>3.6</v>
      </c>
    </row>
    <row r="30" spans="3:4" x14ac:dyDescent="0.3">
      <c r="C30" s="23">
        <v>40816</v>
      </c>
      <c r="D30" s="22">
        <v>3.9</v>
      </c>
    </row>
    <row r="31" spans="3:4" x14ac:dyDescent="0.3">
      <c r="C31" s="23">
        <v>40907</v>
      </c>
      <c r="D31" s="22">
        <v>3</v>
      </c>
    </row>
    <row r="32" spans="3:4" x14ac:dyDescent="0.3">
      <c r="C32" s="23">
        <v>40998</v>
      </c>
      <c r="D32" s="22">
        <v>2.7</v>
      </c>
    </row>
    <row r="33" spans="3:5" x14ac:dyDescent="0.3">
      <c r="C33" s="23">
        <v>41089</v>
      </c>
      <c r="D33" s="22">
        <v>1.7</v>
      </c>
    </row>
    <row r="34" spans="3:5" x14ac:dyDescent="0.3">
      <c r="C34" s="23">
        <v>41180</v>
      </c>
      <c r="D34" s="22">
        <v>2</v>
      </c>
    </row>
    <row r="35" spans="3:5" x14ac:dyDescent="0.3">
      <c r="C35" s="23">
        <v>41274</v>
      </c>
      <c r="D35" s="22">
        <v>1.7</v>
      </c>
    </row>
    <row r="36" spans="3:5" x14ac:dyDescent="0.3">
      <c r="C36" s="23">
        <v>41362</v>
      </c>
      <c r="D36" s="22">
        <v>1.5</v>
      </c>
    </row>
    <row r="37" spans="3:5" x14ac:dyDescent="0.3">
      <c r="C37" s="23">
        <v>41453</v>
      </c>
      <c r="D37" s="22">
        <v>1.8</v>
      </c>
    </row>
    <row r="38" spans="3:5" x14ac:dyDescent="0.3">
      <c r="C38" s="23">
        <v>41547</v>
      </c>
      <c r="D38" s="22">
        <v>1.2</v>
      </c>
    </row>
    <row r="39" spans="3:5" x14ac:dyDescent="0.3">
      <c r="C39" s="23">
        <v>41639</v>
      </c>
      <c r="D39" s="22">
        <v>1.5</v>
      </c>
    </row>
    <row r="40" spans="3:5" x14ac:dyDescent="0.3">
      <c r="C40" s="23">
        <v>41729</v>
      </c>
      <c r="D40" s="22">
        <v>1.5</v>
      </c>
    </row>
    <row r="41" spans="3:5" x14ac:dyDescent="0.3">
      <c r="C41" s="23">
        <v>41820</v>
      </c>
      <c r="D41" s="22">
        <v>2.1</v>
      </c>
    </row>
    <row r="42" spans="3:5" x14ac:dyDescent="0.3">
      <c r="C42" s="23">
        <v>41912</v>
      </c>
      <c r="D42" s="22">
        <v>1.7</v>
      </c>
    </row>
    <row r="43" spans="3:5" x14ac:dyDescent="0.3">
      <c r="C43" s="23">
        <v>42004</v>
      </c>
      <c r="D43" s="22">
        <v>0.8</v>
      </c>
    </row>
    <row r="44" spans="3:5" x14ac:dyDescent="0.3">
      <c r="C44" s="23">
        <v>42094</v>
      </c>
      <c r="D44" s="22">
        <v>-0.1</v>
      </c>
    </row>
    <row r="45" spans="3:5" x14ac:dyDescent="0.3">
      <c r="C45" s="23">
        <v>42185</v>
      </c>
      <c r="D45" s="22">
        <v>0.1</v>
      </c>
    </row>
    <row r="46" spans="3:5" x14ac:dyDescent="0.3">
      <c r="C46" s="23">
        <v>42277</v>
      </c>
      <c r="D46" s="22">
        <v>0</v>
      </c>
      <c r="E46" s="22">
        <f>D46</f>
        <v>0</v>
      </c>
    </row>
    <row r="47" spans="3:5" x14ac:dyDescent="0.3">
      <c r="C47" s="23">
        <v>42369</v>
      </c>
      <c r="D47" s="22">
        <v>0.7</v>
      </c>
      <c r="E47" s="22">
        <v>0.6</v>
      </c>
    </row>
    <row r="48" spans="3:5" x14ac:dyDescent="0.3">
      <c r="C48" s="23">
        <v>42460</v>
      </c>
      <c r="D48" s="22">
        <v>0.9</v>
      </c>
      <c r="E48" s="22">
        <v>1.7</v>
      </c>
    </row>
    <row r="49" spans="3:5" x14ac:dyDescent="0.3">
      <c r="C49" s="23">
        <v>42551</v>
      </c>
      <c r="D49" s="22">
        <v>1</v>
      </c>
      <c r="E49" s="22">
        <v>1.6</v>
      </c>
    </row>
    <row r="50" spans="3:5" x14ac:dyDescent="0.3">
      <c r="C50" s="23">
        <v>42643</v>
      </c>
      <c r="D50" s="22">
        <v>1.5</v>
      </c>
      <c r="E50" s="22">
        <v>1.8</v>
      </c>
    </row>
    <row r="51" spans="3:5" x14ac:dyDescent="0.3">
      <c r="C51" s="23">
        <v>42734</v>
      </c>
      <c r="D51" s="22">
        <v>2.1</v>
      </c>
      <c r="E51" s="22">
        <v>2.1</v>
      </c>
    </row>
    <row r="52" spans="3:5" x14ac:dyDescent="0.3">
      <c r="C52" s="23">
        <v>42825</v>
      </c>
      <c r="D52" s="22">
        <v>2.4</v>
      </c>
    </row>
    <row r="53" spans="3:5" x14ac:dyDescent="0.3">
      <c r="C53" s="23"/>
    </row>
    <row r="54" spans="3:5" x14ac:dyDescent="0.3">
      <c r="C54" s="23"/>
    </row>
    <row r="55" spans="3:5" x14ac:dyDescent="0.3">
      <c r="C55" s="23"/>
    </row>
    <row r="56" spans="3:5" x14ac:dyDescent="0.3">
      <c r="C56" s="23"/>
    </row>
    <row r="57" spans="3:5" x14ac:dyDescent="0.3">
      <c r="C57" s="23"/>
    </row>
    <row r="58" spans="3:5" x14ac:dyDescent="0.3">
      <c r="C58" s="23"/>
    </row>
    <row r="59" spans="3:5" x14ac:dyDescent="0.3">
      <c r="C59" s="23"/>
    </row>
    <row r="60" spans="3:5" x14ac:dyDescent="0.3">
      <c r="C60" s="23"/>
    </row>
    <row r="61" spans="3:5" x14ac:dyDescent="0.3">
      <c r="C61" s="23"/>
    </row>
    <row r="62" spans="3:5" x14ac:dyDescent="0.3">
      <c r="C62" s="23"/>
    </row>
    <row r="63" spans="3:5" x14ac:dyDescent="0.3">
      <c r="C63" s="23"/>
    </row>
    <row r="64" spans="3:5" x14ac:dyDescent="0.3">
      <c r="C64" s="23"/>
    </row>
    <row r="65" spans="3:3" x14ac:dyDescent="0.3">
      <c r="C65" s="23"/>
    </row>
    <row r="66" spans="3:3" x14ac:dyDescent="0.3">
      <c r="C66" s="23"/>
    </row>
    <row r="67" spans="3:3" x14ac:dyDescent="0.3">
      <c r="C67" s="23"/>
    </row>
    <row r="68" spans="3:3" x14ac:dyDescent="0.3">
      <c r="C68" s="23"/>
    </row>
    <row r="69" spans="3:3" x14ac:dyDescent="0.3">
      <c r="C69" s="23"/>
    </row>
    <row r="70" spans="3:3" x14ac:dyDescent="0.3">
      <c r="C70" s="23"/>
    </row>
    <row r="71" spans="3:3" x14ac:dyDescent="0.3">
      <c r="C71" s="23"/>
    </row>
    <row r="72" spans="3:3" x14ac:dyDescent="0.3">
      <c r="C72" s="23"/>
    </row>
    <row r="73" spans="3:3" x14ac:dyDescent="0.3">
      <c r="C73" s="23"/>
    </row>
    <row r="74" spans="3:3" x14ac:dyDescent="0.3">
      <c r="C74" s="23"/>
    </row>
    <row r="75" spans="3:3" x14ac:dyDescent="0.3">
      <c r="C75" s="23"/>
    </row>
    <row r="76" spans="3:3" x14ac:dyDescent="0.3">
      <c r="C76" s="23"/>
    </row>
    <row r="77" spans="3:3" x14ac:dyDescent="0.3">
      <c r="C77" s="23"/>
    </row>
    <row r="78" spans="3:3" x14ac:dyDescent="0.3">
      <c r="C78" s="23"/>
    </row>
    <row r="79" spans="3:3" x14ac:dyDescent="0.3">
      <c r="C79" s="23"/>
    </row>
    <row r="80" spans="3:3" x14ac:dyDescent="0.3">
      <c r="C80" s="23"/>
    </row>
    <row r="81" spans="3:3" x14ac:dyDescent="0.3">
      <c r="C81" s="23"/>
    </row>
    <row r="82" spans="3:3" x14ac:dyDescent="0.3">
      <c r="C82" s="23"/>
    </row>
    <row r="83" spans="3:3" x14ac:dyDescent="0.3">
      <c r="C83" s="23"/>
    </row>
    <row r="84" spans="3:3" x14ac:dyDescent="0.3">
      <c r="C84" s="23"/>
    </row>
    <row r="85" spans="3:3" x14ac:dyDescent="0.3">
      <c r="C85" s="23"/>
    </row>
    <row r="86" spans="3:3" x14ac:dyDescent="0.3">
      <c r="C86" s="23"/>
    </row>
    <row r="87" spans="3:3" x14ac:dyDescent="0.3">
      <c r="C87" s="23"/>
    </row>
    <row r="88" spans="3:3" x14ac:dyDescent="0.3">
      <c r="C88" s="23"/>
    </row>
    <row r="89" spans="3:3" x14ac:dyDescent="0.3">
      <c r="C89" s="23"/>
    </row>
    <row r="90" spans="3:3" x14ac:dyDescent="0.3">
      <c r="C90" s="23"/>
    </row>
    <row r="91" spans="3:3" x14ac:dyDescent="0.3">
      <c r="C91" s="23"/>
    </row>
    <row r="92" spans="3:3" x14ac:dyDescent="0.3">
      <c r="C92" s="23"/>
    </row>
    <row r="93" spans="3:3" x14ac:dyDescent="0.3">
      <c r="C93" s="23"/>
    </row>
    <row r="94" spans="3:3" x14ac:dyDescent="0.3">
      <c r="C94" s="23"/>
    </row>
    <row r="95" spans="3:3" x14ac:dyDescent="0.3">
      <c r="C95" s="23"/>
    </row>
    <row r="96" spans="3:3" x14ac:dyDescent="0.3">
      <c r="C96" s="23"/>
    </row>
    <row r="97" spans="3:3" x14ac:dyDescent="0.3">
      <c r="C97" s="23"/>
    </row>
    <row r="98" spans="3:3" x14ac:dyDescent="0.3">
      <c r="C98" s="23"/>
    </row>
    <row r="99" spans="3:3" x14ac:dyDescent="0.3">
      <c r="C99" s="23"/>
    </row>
    <row r="100" spans="3:3" x14ac:dyDescent="0.3">
      <c r="C100" s="23"/>
    </row>
    <row r="101" spans="3:3" x14ac:dyDescent="0.3">
      <c r="C101" s="23"/>
    </row>
    <row r="102" spans="3:3" x14ac:dyDescent="0.3">
      <c r="C102" s="23"/>
    </row>
    <row r="103" spans="3:3" x14ac:dyDescent="0.3">
      <c r="C103" s="23"/>
    </row>
    <row r="104" spans="3:3" x14ac:dyDescent="0.3">
      <c r="C104" s="23"/>
    </row>
    <row r="105" spans="3:3" x14ac:dyDescent="0.3">
      <c r="C105" s="23"/>
    </row>
    <row r="106" spans="3:3" x14ac:dyDescent="0.3">
      <c r="C106" s="23"/>
    </row>
    <row r="107" spans="3:3" x14ac:dyDescent="0.3">
      <c r="C107" s="23"/>
    </row>
    <row r="108" spans="3:3" x14ac:dyDescent="0.3">
      <c r="C108" s="23"/>
    </row>
    <row r="109" spans="3:3" x14ac:dyDescent="0.3">
      <c r="C109" s="23"/>
    </row>
    <row r="110" spans="3:3" x14ac:dyDescent="0.3">
      <c r="C110" s="23"/>
    </row>
    <row r="111" spans="3:3" x14ac:dyDescent="0.3">
      <c r="C111" s="23"/>
    </row>
    <row r="112" spans="3:3" x14ac:dyDescent="0.3">
      <c r="C112" s="23"/>
    </row>
    <row r="113" spans="3:3" x14ac:dyDescent="0.3">
      <c r="C113" s="23"/>
    </row>
    <row r="114" spans="3:3" x14ac:dyDescent="0.3">
      <c r="C114" s="23"/>
    </row>
    <row r="115" spans="3:3" x14ac:dyDescent="0.3">
      <c r="C115" s="23"/>
    </row>
    <row r="116" spans="3:3" x14ac:dyDescent="0.3">
      <c r="C116" s="23"/>
    </row>
    <row r="117" spans="3:3" x14ac:dyDescent="0.3">
      <c r="C117" s="23"/>
    </row>
    <row r="118" spans="3:3" x14ac:dyDescent="0.3">
      <c r="C118" s="23"/>
    </row>
    <row r="119" spans="3:3" x14ac:dyDescent="0.3">
      <c r="C119" s="23"/>
    </row>
    <row r="120" spans="3:3" x14ac:dyDescent="0.3">
      <c r="C120" s="23"/>
    </row>
    <row r="121" spans="3:3" x14ac:dyDescent="0.3">
      <c r="C121" s="23"/>
    </row>
    <row r="122" spans="3:3" x14ac:dyDescent="0.3">
      <c r="C122" s="23"/>
    </row>
    <row r="123" spans="3:3" x14ac:dyDescent="0.3">
      <c r="C123" s="23"/>
    </row>
    <row r="124" spans="3:3" x14ac:dyDescent="0.3">
      <c r="C124" s="23"/>
    </row>
    <row r="125" spans="3:3" x14ac:dyDescent="0.3">
      <c r="C125" s="23"/>
    </row>
    <row r="126" spans="3:3" x14ac:dyDescent="0.3">
      <c r="C126" s="23"/>
    </row>
    <row r="127" spans="3:3" x14ac:dyDescent="0.3">
      <c r="C127" s="23"/>
    </row>
    <row r="128" spans="3:3" x14ac:dyDescent="0.3">
      <c r="C128" s="23"/>
    </row>
    <row r="129" spans="3:3" x14ac:dyDescent="0.3">
      <c r="C129" s="23"/>
    </row>
    <row r="130" spans="3:3" x14ac:dyDescent="0.3">
      <c r="C130" s="23"/>
    </row>
    <row r="131" spans="3:3" x14ac:dyDescent="0.3">
      <c r="C131" s="23"/>
    </row>
    <row r="132" spans="3:3" x14ac:dyDescent="0.3">
      <c r="C132" s="23"/>
    </row>
    <row r="133" spans="3:3" x14ac:dyDescent="0.3">
      <c r="C133" s="23"/>
    </row>
    <row r="134" spans="3:3" x14ac:dyDescent="0.3">
      <c r="C134" s="23"/>
    </row>
    <row r="135" spans="3:3" x14ac:dyDescent="0.3">
      <c r="C135" s="23"/>
    </row>
    <row r="136" spans="3:3" x14ac:dyDescent="0.3">
      <c r="C136" s="23"/>
    </row>
    <row r="137" spans="3:3" x14ac:dyDescent="0.3">
      <c r="C137" s="23"/>
    </row>
    <row r="138" spans="3:3" x14ac:dyDescent="0.3">
      <c r="C138" s="23"/>
    </row>
    <row r="139" spans="3:3" x14ac:dyDescent="0.3">
      <c r="C139" s="23"/>
    </row>
    <row r="140" spans="3:3" x14ac:dyDescent="0.3">
      <c r="C140" s="23"/>
    </row>
    <row r="141" spans="3:3" x14ac:dyDescent="0.3">
      <c r="C141" s="23"/>
    </row>
    <row r="142" spans="3:3" x14ac:dyDescent="0.3">
      <c r="C142" s="23"/>
    </row>
    <row r="143" spans="3:3" x14ac:dyDescent="0.3">
      <c r="C143" s="23"/>
    </row>
    <row r="144" spans="3:3" x14ac:dyDescent="0.3">
      <c r="C144" s="23"/>
    </row>
    <row r="145" spans="3:3" x14ac:dyDescent="0.3">
      <c r="C145" s="23"/>
    </row>
    <row r="146" spans="3:3" x14ac:dyDescent="0.3">
      <c r="C146" s="23"/>
    </row>
    <row r="147" spans="3:3" x14ac:dyDescent="0.3">
      <c r="C147" s="23"/>
    </row>
    <row r="148" spans="3:3" x14ac:dyDescent="0.3">
      <c r="C148" s="23"/>
    </row>
    <row r="149" spans="3:3" x14ac:dyDescent="0.3">
      <c r="C149" s="23"/>
    </row>
    <row r="150" spans="3:3" x14ac:dyDescent="0.3">
      <c r="C150" s="23"/>
    </row>
    <row r="151" spans="3:3" x14ac:dyDescent="0.3">
      <c r="C151" s="23"/>
    </row>
    <row r="152" spans="3:3" x14ac:dyDescent="0.3">
      <c r="C152" s="23"/>
    </row>
    <row r="153" spans="3:3" x14ac:dyDescent="0.3">
      <c r="C153" s="23"/>
    </row>
    <row r="154" spans="3:3" x14ac:dyDescent="0.3">
      <c r="C154" s="23"/>
    </row>
    <row r="155" spans="3:3" x14ac:dyDescent="0.3">
      <c r="C155" s="23"/>
    </row>
    <row r="156" spans="3:3" x14ac:dyDescent="0.3">
      <c r="C156" s="23"/>
    </row>
    <row r="157" spans="3:3" x14ac:dyDescent="0.3">
      <c r="C157" s="23"/>
    </row>
    <row r="158" spans="3:3" x14ac:dyDescent="0.3">
      <c r="C158" s="23"/>
    </row>
    <row r="159" spans="3:3" x14ac:dyDescent="0.3">
      <c r="C159" s="23"/>
    </row>
    <row r="160" spans="3:3" x14ac:dyDescent="0.3">
      <c r="C160" s="23"/>
    </row>
    <row r="161" spans="3:3" x14ac:dyDescent="0.3">
      <c r="C161" s="23"/>
    </row>
    <row r="162" spans="3:3" x14ac:dyDescent="0.3">
      <c r="C162" s="23"/>
    </row>
    <row r="163" spans="3:3" x14ac:dyDescent="0.3">
      <c r="C163" s="23"/>
    </row>
    <row r="164" spans="3:3" x14ac:dyDescent="0.3">
      <c r="C164" s="23"/>
    </row>
    <row r="165" spans="3:3" x14ac:dyDescent="0.3">
      <c r="C165" s="23"/>
    </row>
    <row r="166" spans="3:3" x14ac:dyDescent="0.3">
      <c r="C166" s="23"/>
    </row>
    <row r="167" spans="3:3" x14ac:dyDescent="0.3">
      <c r="C167" s="23"/>
    </row>
    <row r="168" spans="3:3" x14ac:dyDescent="0.3">
      <c r="C168" s="23"/>
    </row>
    <row r="169" spans="3:3" x14ac:dyDescent="0.3">
      <c r="C169" s="23"/>
    </row>
    <row r="170" spans="3:3" x14ac:dyDescent="0.3">
      <c r="C170" s="23"/>
    </row>
    <row r="171" spans="3:3" x14ac:dyDescent="0.3">
      <c r="C171" s="23"/>
    </row>
    <row r="172" spans="3:3" x14ac:dyDescent="0.3">
      <c r="C172" s="23"/>
    </row>
    <row r="173" spans="3:3" x14ac:dyDescent="0.3">
      <c r="C173" s="23"/>
    </row>
    <row r="174" spans="3:3" x14ac:dyDescent="0.3">
      <c r="C174" s="23"/>
    </row>
    <row r="175" spans="3:3" x14ac:dyDescent="0.3">
      <c r="C175" s="23"/>
    </row>
    <row r="176" spans="3:3" x14ac:dyDescent="0.3">
      <c r="C176" s="23"/>
    </row>
    <row r="177" spans="3:3" x14ac:dyDescent="0.3">
      <c r="C177" s="23"/>
    </row>
    <row r="178" spans="3:3" x14ac:dyDescent="0.3">
      <c r="C178" s="23"/>
    </row>
    <row r="179" spans="3:3" x14ac:dyDescent="0.3">
      <c r="C179" s="23"/>
    </row>
    <row r="180" spans="3:3" x14ac:dyDescent="0.3">
      <c r="C180" s="23"/>
    </row>
    <row r="181" spans="3:3" x14ac:dyDescent="0.3">
      <c r="C181" s="23"/>
    </row>
    <row r="182" spans="3:3" x14ac:dyDescent="0.3">
      <c r="C182" s="23"/>
    </row>
    <row r="183" spans="3:3" x14ac:dyDescent="0.3">
      <c r="C183" s="23"/>
    </row>
    <row r="184" spans="3:3" x14ac:dyDescent="0.3">
      <c r="C184" s="23"/>
    </row>
    <row r="185" spans="3:3" x14ac:dyDescent="0.3">
      <c r="C185" s="23"/>
    </row>
    <row r="186" spans="3:3" x14ac:dyDescent="0.3">
      <c r="C186" s="23"/>
    </row>
    <row r="187" spans="3:3" x14ac:dyDescent="0.3">
      <c r="C187" s="23"/>
    </row>
    <row r="188" spans="3:3" x14ac:dyDescent="0.3">
      <c r="C188" s="23"/>
    </row>
  </sheetData>
  <mergeCells count="2">
    <mergeCell ref="L1:Q1"/>
    <mergeCell ref="S1:X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92"/>
  <sheetViews>
    <sheetView topLeftCell="A125" zoomScale="85" zoomScaleNormal="85" workbookViewId="0">
      <selection activeCell="W23" sqref="W23"/>
    </sheetView>
  </sheetViews>
  <sheetFormatPr baseColWidth="10" defaultColWidth="11.44140625" defaultRowHeight="14.4" x14ac:dyDescent="0.3"/>
  <cols>
    <col min="10" max="11" width="11.44140625" style="44"/>
    <col min="12" max="12" width="11.44140625" style="43"/>
  </cols>
  <sheetData>
    <row r="4" spans="1:14" x14ac:dyDescent="0.3">
      <c r="A4" t="s">
        <v>189</v>
      </c>
      <c r="D4" t="s">
        <v>189</v>
      </c>
      <c r="G4" t="s">
        <v>233</v>
      </c>
      <c r="J4" s="44" t="s">
        <v>234</v>
      </c>
      <c r="M4" s="9" t="s">
        <v>10</v>
      </c>
      <c r="N4" s="22" t="s">
        <v>237</v>
      </c>
    </row>
    <row r="5" spans="1:14" x14ac:dyDescent="0.3">
      <c r="A5" t="s">
        <v>93</v>
      </c>
      <c r="B5" t="s">
        <v>94</v>
      </c>
      <c r="D5" t="s">
        <v>93</v>
      </c>
      <c r="E5" t="s">
        <v>94</v>
      </c>
      <c r="M5" s="22" t="s">
        <v>93</v>
      </c>
      <c r="N5" s="22" t="s">
        <v>94</v>
      </c>
    </row>
    <row r="6" spans="1:14" x14ac:dyDescent="0.3">
      <c r="A6" s="23">
        <f>_xll.BDH($A$4,$B$5:$B$5,"1/1/2000","","Dir=V","Dts=S","Sort=A","Quote=C","QtTyp=Y","Days=T","Per=cm","DtFmt=D","UseDPDF=Y","cols=2;rows=140")</f>
        <v>38656</v>
      </c>
      <c r="B6">
        <v>158.11000000000001</v>
      </c>
      <c r="D6" s="23">
        <f>_xll.BDH($D$4,$E$5:$E$5,"1/1/2000","","Dir=V","Dts=S","Sort=A","Quote=G","QtTyp=Y","Days=T","Per=cm","DtFmt=D","UseDPDF=Y","cols=2;rows=140")</f>
        <v>38656</v>
      </c>
      <c r="E6">
        <v>170.11</v>
      </c>
      <c r="G6" s="43">
        <v>38626</v>
      </c>
      <c r="J6" s="44" t="s">
        <v>235</v>
      </c>
      <c r="K6" s="44" t="s">
        <v>236</v>
      </c>
      <c r="M6" s="23">
        <f>_xll.BDH($M$4,$N$5,"10/31/2005","","Dir=V","Dts=S","Sort=A","Quote=G","QtTyp=Y","Days=T","Per=cm","DtFmt=D","UseDPDF=Y","cols=2;rows=140")</f>
        <v>38656</v>
      </c>
      <c r="N6" s="22">
        <v>4.3</v>
      </c>
    </row>
    <row r="7" spans="1:14" x14ac:dyDescent="0.3">
      <c r="A7" s="23">
        <v>38686</v>
      </c>
      <c r="B7">
        <v>152.71</v>
      </c>
      <c r="D7" s="23">
        <v>38686</v>
      </c>
      <c r="E7">
        <v>154.85</v>
      </c>
      <c r="G7" s="43">
        <v>38657</v>
      </c>
      <c r="M7" s="23">
        <v>38686</v>
      </c>
      <c r="N7">
        <v>3.5</v>
      </c>
    </row>
    <row r="8" spans="1:14" x14ac:dyDescent="0.3">
      <c r="A8" s="23">
        <v>38716</v>
      </c>
      <c r="B8">
        <v>174</v>
      </c>
      <c r="D8" s="23">
        <v>38716</v>
      </c>
      <c r="E8">
        <v>163.02000000000001</v>
      </c>
      <c r="G8" s="43">
        <v>38687</v>
      </c>
      <c r="M8" s="23">
        <v>38717</v>
      </c>
      <c r="N8">
        <v>3.4</v>
      </c>
    </row>
    <row r="9" spans="1:14" x14ac:dyDescent="0.3">
      <c r="A9" s="23">
        <v>38748</v>
      </c>
      <c r="B9">
        <v>175.58</v>
      </c>
      <c r="D9" s="23">
        <v>38748</v>
      </c>
      <c r="E9">
        <v>178.84</v>
      </c>
      <c r="G9" s="43">
        <v>38718</v>
      </c>
      <c r="M9" s="23">
        <v>38748</v>
      </c>
      <c r="N9">
        <v>4</v>
      </c>
    </row>
    <row r="10" spans="1:14" x14ac:dyDescent="0.3">
      <c r="A10" s="23">
        <v>38776</v>
      </c>
      <c r="B10">
        <v>154.43</v>
      </c>
      <c r="D10" s="23">
        <v>38776</v>
      </c>
      <c r="E10">
        <v>155.77000000000001</v>
      </c>
      <c r="G10" s="43">
        <v>38749</v>
      </c>
      <c r="M10" s="23">
        <v>38776</v>
      </c>
      <c r="N10">
        <v>3.6</v>
      </c>
    </row>
    <row r="11" spans="1:14" x14ac:dyDescent="0.3">
      <c r="A11" s="23">
        <v>38807</v>
      </c>
      <c r="B11">
        <v>206.45</v>
      </c>
      <c r="D11" s="23">
        <v>38807</v>
      </c>
      <c r="E11">
        <v>191.65</v>
      </c>
      <c r="G11" s="43">
        <v>38777</v>
      </c>
      <c r="M11" s="23">
        <v>38807</v>
      </c>
      <c r="N11">
        <v>3.4</v>
      </c>
    </row>
    <row r="12" spans="1:14" x14ac:dyDescent="0.3">
      <c r="A12" s="23">
        <v>38835</v>
      </c>
      <c r="B12">
        <v>221</v>
      </c>
      <c r="D12" s="23">
        <v>38835</v>
      </c>
      <c r="E12">
        <v>221.52</v>
      </c>
      <c r="G12" s="43">
        <v>38808</v>
      </c>
      <c r="M12" s="23">
        <v>38837</v>
      </c>
      <c r="N12">
        <v>3.5</v>
      </c>
    </row>
    <row r="13" spans="1:14" x14ac:dyDescent="0.3">
      <c r="A13" s="23">
        <v>38868</v>
      </c>
      <c r="B13">
        <v>228.73</v>
      </c>
      <c r="D13" s="23">
        <v>38868</v>
      </c>
      <c r="E13">
        <v>227.56</v>
      </c>
      <c r="G13" s="43">
        <v>38838</v>
      </c>
      <c r="M13" s="23">
        <v>38868</v>
      </c>
      <c r="N13">
        <v>4.2</v>
      </c>
    </row>
    <row r="14" spans="1:14" x14ac:dyDescent="0.3">
      <c r="A14" s="23">
        <v>38898</v>
      </c>
      <c r="B14">
        <v>239.31</v>
      </c>
      <c r="D14" s="23">
        <v>38898</v>
      </c>
      <c r="E14">
        <v>227.58</v>
      </c>
      <c r="G14" s="43">
        <v>38869</v>
      </c>
      <c r="M14" s="23">
        <v>38898</v>
      </c>
      <c r="N14">
        <v>4.3</v>
      </c>
    </row>
    <row r="15" spans="1:14" x14ac:dyDescent="0.3">
      <c r="A15" s="23">
        <v>38929</v>
      </c>
      <c r="B15">
        <v>234.96</v>
      </c>
      <c r="D15" s="23">
        <v>38929</v>
      </c>
      <c r="E15">
        <v>237.5</v>
      </c>
      <c r="G15" s="43">
        <v>38899</v>
      </c>
      <c r="M15" s="23">
        <v>38929</v>
      </c>
      <c r="N15">
        <v>4.0999999999999996</v>
      </c>
    </row>
    <row r="16" spans="1:14" x14ac:dyDescent="0.3">
      <c r="A16" s="23">
        <v>38960</v>
      </c>
      <c r="B16">
        <v>182.07</v>
      </c>
      <c r="D16" s="23">
        <v>38960</v>
      </c>
      <c r="E16">
        <v>206.5</v>
      </c>
      <c r="G16" s="43">
        <v>38930</v>
      </c>
      <c r="M16" s="23">
        <v>38960</v>
      </c>
      <c r="N16">
        <v>3.8</v>
      </c>
    </row>
    <row r="17" spans="1:14" x14ac:dyDescent="0.3">
      <c r="A17" s="23">
        <v>38989</v>
      </c>
      <c r="B17">
        <v>156.32</v>
      </c>
      <c r="D17" s="23">
        <v>38989</v>
      </c>
      <c r="E17">
        <v>159.88</v>
      </c>
      <c r="G17" s="43">
        <v>38961</v>
      </c>
      <c r="M17" s="23">
        <v>38990</v>
      </c>
      <c r="N17">
        <v>2.1</v>
      </c>
    </row>
    <row r="18" spans="1:14" x14ac:dyDescent="0.3">
      <c r="A18" s="23">
        <v>39021</v>
      </c>
      <c r="B18">
        <v>144.66</v>
      </c>
      <c r="D18" s="23">
        <v>39021</v>
      </c>
      <c r="E18">
        <v>151.66</v>
      </c>
      <c r="G18" s="43">
        <v>38991</v>
      </c>
      <c r="J18" s="44">
        <f>(E18/E6-1)*100</f>
        <v>-10.845923226147791</v>
      </c>
      <c r="M18" s="23">
        <v>39021</v>
      </c>
      <c r="N18">
        <v>1.3</v>
      </c>
    </row>
    <row r="19" spans="1:14" x14ac:dyDescent="0.3">
      <c r="A19" s="23">
        <v>39051</v>
      </c>
      <c r="B19">
        <v>170.24</v>
      </c>
      <c r="D19" s="23">
        <v>39051</v>
      </c>
      <c r="E19">
        <v>157.88999999999999</v>
      </c>
      <c r="G19" s="43">
        <v>39022</v>
      </c>
      <c r="J19" s="44">
        <f t="shared" ref="J19:J82" si="0">(E19/E7-1)*100</f>
        <v>1.9631901840490684</v>
      </c>
      <c r="M19" s="23">
        <v>39051</v>
      </c>
      <c r="N19">
        <v>2</v>
      </c>
    </row>
    <row r="20" spans="1:14" x14ac:dyDescent="0.3">
      <c r="A20" s="23">
        <v>39080</v>
      </c>
      <c r="B20">
        <v>160.21</v>
      </c>
      <c r="D20" s="23">
        <v>39080</v>
      </c>
      <c r="E20">
        <v>163.89</v>
      </c>
      <c r="G20" s="43">
        <v>39052</v>
      </c>
      <c r="J20" s="44">
        <f t="shared" si="0"/>
        <v>0.53367684946630245</v>
      </c>
      <c r="M20" s="23">
        <v>39082</v>
      </c>
      <c r="N20">
        <v>2.5</v>
      </c>
    </row>
    <row r="21" spans="1:14" x14ac:dyDescent="0.3">
      <c r="A21" s="23">
        <v>39113</v>
      </c>
      <c r="B21">
        <v>150.09</v>
      </c>
      <c r="D21" s="23">
        <v>39113</v>
      </c>
      <c r="E21">
        <v>144.47</v>
      </c>
      <c r="G21" s="43">
        <v>39083</v>
      </c>
      <c r="J21" s="44">
        <f t="shared" si="0"/>
        <v>-19.218295683292329</v>
      </c>
      <c r="M21" s="23">
        <v>39113</v>
      </c>
      <c r="N21">
        <v>2.1</v>
      </c>
    </row>
    <row r="22" spans="1:14" x14ac:dyDescent="0.3">
      <c r="A22" s="23">
        <v>39141</v>
      </c>
      <c r="B22">
        <v>184.76</v>
      </c>
      <c r="D22" s="23">
        <v>39141</v>
      </c>
      <c r="E22">
        <v>164.81</v>
      </c>
      <c r="G22" s="43">
        <v>39114</v>
      </c>
      <c r="J22" s="44">
        <f t="shared" si="0"/>
        <v>5.8034281312191016</v>
      </c>
      <c r="M22" s="23">
        <v>39141</v>
      </c>
      <c r="N22">
        <v>2.4</v>
      </c>
    </row>
    <row r="23" spans="1:14" x14ac:dyDescent="0.3">
      <c r="A23" s="23">
        <v>39171</v>
      </c>
      <c r="B23">
        <v>211.15</v>
      </c>
      <c r="D23" s="23">
        <v>39171</v>
      </c>
      <c r="E23">
        <v>195.6</v>
      </c>
      <c r="G23" s="43">
        <v>39142</v>
      </c>
      <c r="J23" s="44">
        <f t="shared" si="0"/>
        <v>2.0610487868510274</v>
      </c>
      <c r="M23" s="23">
        <v>39172</v>
      </c>
      <c r="N23">
        <v>2.8</v>
      </c>
    </row>
    <row r="24" spans="1:14" x14ac:dyDescent="0.3">
      <c r="A24" s="23">
        <v>39202</v>
      </c>
      <c r="B24">
        <v>244.05</v>
      </c>
      <c r="D24" s="23">
        <v>39202</v>
      </c>
      <c r="E24">
        <v>216.49</v>
      </c>
      <c r="G24" s="43">
        <v>39173</v>
      </c>
      <c r="J24" s="44">
        <f t="shared" si="0"/>
        <v>-2.2706753340556163</v>
      </c>
      <c r="M24" s="23">
        <v>39202</v>
      </c>
      <c r="N24">
        <v>2.6</v>
      </c>
    </row>
    <row r="25" spans="1:14" x14ac:dyDescent="0.3">
      <c r="A25" s="23">
        <v>39233</v>
      </c>
      <c r="B25">
        <v>225.12</v>
      </c>
      <c r="D25" s="23">
        <v>39233</v>
      </c>
      <c r="E25">
        <v>230.13</v>
      </c>
      <c r="G25" s="43">
        <v>39203</v>
      </c>
      <c r="J25" s="44">
        <f t="shared" si="0"/>
        <v>1.1293724731938903</v>
      </c>
      <c r="M25" s="23">
        <v>39233</v>
      </c>
      <c r="N25">
        <v>2.7</v>
      </c>
    </row>
    <row r="26" spans="1:14" x14ac:dyDescent="0.3">
      <c r="A26" s="23">
        <v>39262</v>
      </c>
      <c r="B26">
        <v>229.42</v>
      </c>
      <c r="D26" s="23">
        <v>39262</v>
      </c>
      <c r="E26">
        <v>222.63</v>
      </c>
      <c r="G26" s="43">
        <v>39234</v>
      </c>
      <c r="J26" s="44">
        <f t="shared" si="0"/>
        <v>-2.1750593197996437</v>
      </c>
      <c r="M26" s="23">
        <v>39263</v>
      </c>
      <c r="N26">
        <v>2.7</v>
      </c>
    </row>
    <row r="27" spans="1:14" x14ac:dyDescent="0.3">
      <c r="A27" s="23">
        <v>39294</v>
      </c>
      <c r="B27">
        <v>214.08</v>
      </c>
      <c r="D27" s="23">
        <v>39294</v>
      </c>
      <c r="E27">
        <v>219.24</v>
      </c>
      <c r="G27" s="43">
        <v>39264</v>
      </c>
      <c r="J27" s="44">
        <f t="shared" si="0"/>
        <v>-7.6884210526315773</v>
      </c>
      <c r="M27" s="23">
        <v>39294</v>
      </c>
      <c r="N27">
        <v>2.4</v>
      </c>
    </row>
    <row r="28" spans="1:14" x14ac:dyDescent="0.3">
      <c r="A28" s="23">
        <v>39325</v>
      </c>
      <c r="B28">
        <v>205.19</v>
      </c>
      <c r="D28" s="23">
        <v>39325</v>
      </c>
      <c r="E28">
        <v>198.3</v>
      </c>
      <c r="G28" s="43">
        <v>39295</v>
      </c>
      <c r="J28" s="44">
        <f t="shared" si="0"/>
        <v>-3.97094430992736</v>
      </c>
      <c r="M28" s="23">
        <v>39325</v>
      </c>
      <c r="N28">
        <v>2</v>
      </c>
    </row>
    <row r="29" spans="1:14" x14ac:dyDescent="0.3">
      <c r="A29" s="23">
        <v>39353</v>
      </c>
      <c r="B29">
        <v>206.83</v>
      </c>
      <c r="D29" s="23">
        <v>39353</v>
      </c>
      <c r="E29">
        <v>204.01</v>
      </c>
      <c r="G29" s="43">
        <v>39326</v>
      </c>
      <c r="J29" s="44">
        <f t="shared" si="0"/>
        <v>27.601951463597697</v>
      </c>
      <c r="M29" s="23">
        <v>39355</v>
      </c>
      <c r="N29">
        <v>2.8</v>
      </c>
    </row>
    <row r="30" spans="1:14" x14ac:dyDescent="0.3">
      <c r="A30" s="23">
        <v>39386</v>
      </c>
      <c r="B30">
        <v>234</v>
      </c>
      <c r="D30" s="23">
        <v>39386</v>
      </c>
      <c r="E30">
        <v>212.71</v>
      </c>
      <c r="G30" s="43">
        <v>39356</v>
      </c>
      <c r="J30" s="44">
        <f t="shared" si="0"/>
        <v>40.254516682051978</v>
      </c>
      <c r="M30" s="23">
        <v>39386</v>
      </c>
      <c r="N30">
        <v>3.5</v>
      </c>
    </row>
    <row r="31" spans="1:14" x14ac:dyDescent="0.3">
      <c r="A31" s="23">
        <v>39416</v>
      </c>
      <c r="B31">
        <v>225.91</v>
      </c>
      <c r="D31" s="23">
        <v>39416</v>
      </c>
      <c r="E31">
        <v>238.57</v>
      </c>
      <c r="G31" s="43">
        <v>39387</v>
      </c>
      <c r="J31" s="44">
        <f t="shared" si="0"/>
        <v>51.098866299322324</v>
      </c>
      <c r="M31" s="23">
        <v>39416</v>
      </c>
      <c r="N31">
        <v>4.3</v>
      </c>
    </row>
    <row r="32" spans="1:14" x14ac:dyDescent="0.3">
      <c r="A32" s="23">
        <v>39447</v>
      </c>
      <c r="B32">
        <v>247.58</v>
      </c>
      <c r="D32" s="23">
        <v>39447</v>
      </c>
      <c r="E32">
        <v>234.53</v>
      </c>
      <c r="G32" s="43">
        <v>39417</v>
      </c>
      <c r="J32" s="44">
        <f t="shared" si="0"/>
        <v>43.102080663859923</v>
      </c>
      <c r="M32" s="23">
        <v>39447</v>
      </c>
      <c r="N32">
        <v>4.0999999999999996</v>
      </c>
    </row>
    <row r="33" spans="1:14" x14ac:dyDescent="0.3">
      <c r="A33" s="23">
        <v>39478</v>
      </c>
      <c r="B33">
        <v>230.91</v>
      </c>
      <c r="D33" s="23">
        <v>39478</v>
      </c>
      <c r="E33">
        <v>236.2</v>
      </c>
      <c r="G33" s="43">
        <v>39448</v>
      </c>
      <c r="J33" s="44">
        <f t="shared" si="0"/>
        <v>63.494151034816902</v>
      </c>
      <c r="M33" s="23">
        <v>39478</v>
      </c>
      <c r="N33">
        <v>4.3</v>
      </c>
    </row>
    <row r="34" spans="1:14" x14ac:dyDescent="0.3">
      <c r="A34" s="23">
        <v>39507</v>
      </c>
      <c r="B34">
        <v>251.23</v>
      </c>
      <c r="D34" s="23">
        <v>39507</v>
      </c>
      <c r="E34">
        <v>243.35</v>
      </c>
      <c r="G34" s="43">
        <v>39479</v>
      </c>
      <c r="J34" s="44">
        <f t="shared" si="0"/>
        <v>47.65487531096413</v>
      </c>
      <c r="M34" s="23">
        <v>39507</v>
      </c>
      <c r="N34">
        <v>4</v>
      </c>
    </row>
    <row r="35" spans="1:14" x14ac:dyDescent="0.3">
      <c r="A35" s="23">
        <v>39538</v>
      </c>
      <c r="B35">
        <v>261.63</v>
      </c>
      <c r="D35" s="23">
        <v>39538</v>
      </c>
      <c r="E35">
        <v>265.88</v>
      </c>
      <c r="G35" s="43">
        <v>39508</v>
      </c>
      <c r="J35" s="44">
        <f t="shared" si="0"/>
        <v>35.930470347648267</v>
      </c>
      <c r="M35" s="23">
        <v>39538</v>
      </c>
      <c r="N35">
        <v>4</v>
      </c>
    </row>
    <row r="36" spans="1:14" x14ac:dyDescent="0.3">
      <c r="A36" s="23">
        <v>39568</v>
      </c>
      <c r="B36">
        <v>293.12</v>
      </c>
      <c r="D36" s="23">
        <v>39568</v>
      </c>
      <c r="E36">
        <v>288.23</v>
      </c>
      <c r="G36" s="43">
        <v>39539</v>
      </c>
      <c r="J36" s="44">
        <f t="shared" si="0"/>
        <v>33.137789274331375</v>
      </c>
      <c r="M36" s="23">
        <v>39568</v>
      </c>
      <c r="N36">
        <v>3.9</v>
      </c>
    </row>
    <row r="37" spans="1:14" x14ac:dyDescent="0.3">
      <c r="A37" s="23">
        <v>39598</v>
      </c>
      <c r="B37">
        <v>340.89</v>
      </c>
      <c r="D37" s="23">
        <v>39598</v>
      </c>
      <c r="E37">
        <v>322.39</v>
      </c>
      <c r="G37" s="43">
        <v>39569</v>
      </c>
      <c r="J37" s="44">
        <f t="shared" si="0"/>
        <v>40.090383696171727</v>
      </c>
      <c r="M37" s="23">
        <v>39599</v>
      </c>
      <c r="N37">
        <v>4.2</v>
      </c>
    </row>
    <row r="38" spans="1:14" x14ac:dyDescent="0.3">
      <c r="A38" s="23">
        <v>39629</v>
      </c>
      <c r="B38">
        <v>350.15</v>
      </c>
      <c r="D38" s="23">
        <v>39629</v>
      </c>
      <c r="E38">
        <v>342.52</v>
      </c>
      <c r="G38" s="43">
        <v>39600</v>
      </c>
      <c r="J38" s="44">
        <f t="shared" si="0"/>
        <v>53.851682163230464</v>
      </c>
      <c r="M38" s="23">
        <v>39629</v>
      </c>
      <c r="N38">
        <v>5</v>
      </c>
    </row>
    <row r="39" spans="1:14" x14ac:dyDescent="0.3">
      <c r="A39" s="23">
        <v>39660</v>
      </c>
      <c r="B39">
        <v>304.8</v>
      </c>
      <c r="D39" s="23">
        <v>39660</v>
      </c>
      <c r="E39">
        <v>328.37</v>
      </c>
      <c r="G39" s="43">
        <v>39630</v>
      </c>
      <c r="J39" s="44">
        <f t="shared" si="0"/>
        <v>49.776500638569601</v>
      </c>
      <c r="M39" s="23">
        <v>39660</v>
      </c>
      <c r="N39">
        <v>5.6</v>
      </c>
    </row>
    <row r="40" spans="1:14" x14ac:dyDescent="0.3">
      <c r="A40" s="23">
        <v>39689</v>
      </c>
      <c r="B40">
        <v>300.99</v>
      </c>
      <c r="D40" s="23">
        <v>39689</v>
      </c>
      <c r="E40">
        <v>294.04000000000002</v>
      </c>
      <c r="G40" s="43">
        <v>39661</v>
      </c>
      <c r="J40" s="44">
        <f t="shared" si="0"/>
        <v>48.280383257690374</v>
      </c>
      <c r="M40" s="23">
        <v>39691</v>
      </c>
      <c r="N40">
        <v>5.4</v>
      </c>
    </row>
    <row r="41" spans="1:14" x14ac:dyDescent="0.3">
      <c r="A41" s="23">
        <v>39721</v>
      </c>
      <c r="B41">
        <v>248.47</v>
      </c>
      <c r="D41" s="23">
        <v>39721</v>
      </c>
      <c r="E41">
        <v>262.64</v>
      </c>
      <c r="G41" s="43">
        <v>39692</v>
      </c>
      <c r="J41" s="44">
        <f t="shared" si="0"/>
        <v>28.738787314347334</v>
      </c>
      <c r="M41" s="23">
        <v>39721</v>
      </c>
      <c r="N41">
        <v>4.9000000000000004</v>
      </c>
    </row>
    <row r="42" spans="1:14" x14ac:dyDescent="0.3">
      <c r="A42" s="23">
        <v>39752</v>
      </c>
      <c r="B42">
        <v>144.13</v>
      </c>
      <c r="D42" s="23">
        <v>39752</v>
      </c>
      <c r="E42">
        <v>178.76</v>
      </c>
      <c r="G42" s="43">
        <v>39722</v>
      </c>
      <c r="J42" s="44">
        <f t="shared" si="0"/>
        <v>-15.960697663485501</v>
      </c>
      <c r="M42" s="23">
        <v>39752</v>
      </c>
      <c r="N42">
        <v>3.7</v>
      </c>
    </row>
    <row r="43" spans="1:14" x14ac:dyDescent="0.3">
      <c r="A43" s="23">
        <v>39780</v>
      </c>
      <c r="B43">
        <v>114.62</v>
      </c>
      <c r="D43" s="23">
        <v>39780</v>
      </c>
      <c r="E43">
        <v>123.8</v>
      </c>
      <c r="G43" s="43">
        <v>39753</v>
      </c>
      <c r="J43" s="44">
        <f t="shared" si="0"/>
        <v>-48.10747369744729</v>
      </c>
      <c r="M43" s="23">
        <v>39782</v>
      </c>
      <c r="N43">
        <v>1.1000000000000001</v>
      </c>
    </row>
    <row r="44" spans="1:14" x14ac:dyDescent="0.3">
      <c r="A44" s="23">
        <v>39813</v>
      </c>
      <c r="B44">
        <v>100.82</v>
      </c>
      <c r="D44" s="23">
        <v>39813</v>
      </c>
      <c r="E44">
        <v>96.67</v>
      </c>
      <c r="G44" s="43">
        <v>39783</v>
      </c>
      <c r="J44" s="44">
        <f t="shared" si="0"/>
        <v>-58.781392572378799</v>
      </c>
      <c r="M44" s="23">
        <v>39813</v>
      </c>
      <c r="N44">
        <v>0.1</v>
      </c>
    </row>
    <row r="45" spans="1:14" x14ac:dyDescent="0.3">
      <c r="A45" s="23">
        <v>39843</v>
      </c>
      <c r="B45">
        <v>126.89</v>
      </c>
      <c r="D45" s="23">
        <v>39843</v>
      </c>
      <c r="E45">
        <v>115.05</v>
      </c>
      <c r="G45" s="43">
        <v>39814</v>
      </c>
      <c r="J45" s="44">
        <f t="shared" si="0"/>
        <v>-51.291278577476703</v>
      </c>
      <c r="M45" s="23">
        <v>39844</v>
      </c>
      <c r="N45">
        <v>0</v>
      </c>
    </row>
    <row r="46" spans="1:14" x14ac:dyDescent="0.3">
      <c r="A46" s="23">
        <v>39871</v>
      </c>
      <c r="B46">
        <v>128.07</v>
      </c>
      <c r="D46" s="23">
        <v>39871</v>
      </c>
      <c r="E46">
        <v>118.48</v>
      </c>
      <c r="G46" s="43">
        <v>39845</v>
      </c>
      <c r="J46" s="44">
        <f t="shared" si="0"/>
        <v>-51.312923772344355</v>
      </c>
      <c r="M46" s="23">
        <v>39872</v>
      </c>
      <c r="N46">
        <v>0.2</v>
      </c>
    </row>
    <row r="47" spans="1:14" x14ac:dyDescent="0.3">
      <c r="A47" s="23">
        <v>39903</v>
      </c>
      <c r="B47">
        <v>140</v>
      </c>
      <c r="D47" s="23">
        <v>39903</v>
      </c>
      <c r="E47">
        <v>138.86000000000001</v>
      </c>
      <c r="G47" s="43">
        <v>39873</v>
      </c>
      <c r="J47" s="44">
        <f t="shared" si="0"/>
        <v>-47.773431623288701</v>
      </c>
      <c r="M47" s="23">
        <v>39903</v>
      </c>
      <c r="N47">
        <v>-0.4</v>
      </c>
    </row>
    <row r="48" spans="1:14" x14ac:dyDescent="0.3">
      <c r="A48" s="23">
        <v>39933</v>
      </c>
      <c r="B48">
        <v>147.41999999999999</v>
      </c>
      <c r="D48" s="23">
        <v>39933</v>
      </c>
      <c r="E48">
        <v>144.29</v>
      </c>
      <c r="G48" s="43">
        <v>39904</v>
      </c>
      <c r="J48" s="44">
        <f t="shared" si="0"/>
        <v>-49.93928459910488</v>
      </c>
      <c r="M48" s="23">
        <v>39933</v>
      </c>
      <c r="N48">
        <v>-0.7</v>
      </c>
    </row>
    <row r="49" spans="1:14" x14ac:dyDescent="0.3">
      <c r="A49" s="23">
        <v>39962</v>
      </c>
      <c r="B49">
        <v>193.1</v>
      </c>
      <c r="D49" s="23">
        <v>39962</v>
      </c>
      <c r="E49">
        <v>173.61</v>
      </c>
      <c r="G49" s="43">
        <v>39934</v>
      </c>
      <c r="J49" s="44">
        <f t="shared" si="0"/>
        <v>-46.149074102794742</v>
      </c>
      <c r="M49" s="23">
        <v>39964</v>
      </c>
      <c r="N49">
        <v>-1.3</v>
      </c>
    </row>
    <row r="50" spans="1:14" x14ac:dyDescent="0.3">
      <c r="A50" s="23">
        <v>39994</v>
      </c>
      <c r="B50">
        <v>189.72</v>
      </c>
      <c r="D50" s="23">
        <v>39994</v>
      </c>
      <c r="E50">
        <v>195.48</v>
      </c>
      <c r="G50" s="43">
        <v>39965</v>
      </c>
      <c r="J50" s="44">
        <f t="shared" si="0"/>
        <v>-42.928880065397642</v>
      </c>
      <c r="M50" s="23">
        <v>39994</v>
      </c>
      <c r="N50">
        <v>-1.4</v>
      </c>
    </row>
    <row r="51" spans="1:14" x14ac:dyDescent="0.3">
      <c r="A51" s="23">
        <v>40025</v>
      </c>
      <c r="B51">
        <v>204.48</v>
      </c>
      <c r="D51" s="23">
        <v>40025</v>
      </c>
      <c r="E51">
        <v>179.79</v>
      </c>
      <c r="G51" s="43">
        <v>39995</v>
      </c>
      <c r="J51" s="44">
        <f t="shared" si="0"/>
        <v>-45.247738831196514</v>
      </c>
      <c r="M51" s="23">
        <v>40025</v>
      </c>
      <c r="N51">
        <v>-2.1</v>
      </c>
    </row>
    <row r="52" spans="1:14" x14ac:dyDescent="0.3">
      <c r="A52" s="23">
        <v>40056</v>
      </c>
      <c r="B52">
        <v>198.59</v>
      </c>
      <c r="D52" s="23">
        <v>40056</v>
      </c>
      <c r="E52">
        <v>201.81</v>
      </c>
      <c r="G52" s="43">
        <v>40026</v>
      </c>
      <c r="J52" s="44">
        <f t="shared" si="0"/>
        <v>-31.366480750918246</v>
      </c>
      <c r="M52" s="23">
        <v>40056</v>
      </c>
      <c r="N52">
        <v>-1.5</v>
      </c>
    </row>
    <row r="53" spans="1:14" x14ac:dyDescent="0.3">
      <c r="A53" s="23">
        <v>40086</v>
      </c>
      <c r="B53">
        <v>172.59</v>
      </c>
      <c r="D53" s="23">
        <v>40086</v>
      </c>
      <c r="E53">
        <v>175.87</v>
      </c>
      <c r="G53" s="43">
        <v>40057</v>
      </c>
      <c r="J53" s="44">
        <f t="shared" si="0"/>
        <v>-33.03761803228754</v>
      </c>
      <c r="M53" s="23">
        <v>40086</v>
      </c>
      <c r="N53">
        <v>-1.3</v>
      </c>
    </row>
    <row r="54" spans="1:14" x14ac:dyDescent="0.3">
      <c r="A54" s="23">
        <v>40116</v>
      </c>
      <c r="B54">
        <v>194.32</v>
      </c>
      <c r="D54" s="23">
        <v>40116</v>
      </c>
      <c r="E54">
        <v>190.35</v>
      </c>
      <c r="G54" s="43">
        <v>40087</v>
      </c>
      <c r="J54" s="44">
        <f t="shared" si="0"/>
        <v>6.4835533676437684</v>
      </c>
      <c r="M54" s="23">
        <v>40117</v>
      </c>
      <c r="N54">
        <v>-0.2</v>
      </c>
    </row>
    <row r="55" spans="1:14" x14ac:dyDescent="0.3">
      <c r="A55" s="23">
        <v>40147</v>
      </c>
      <c r="B55">
        <v>200.08</v>
      </c>
      <c r="D55" s="23">
        <v>40147</v>
      </c>
      <c r="E55">
        <v>197.6</v>
      </c>
      <c r="G55" s="43">
        <v>40118</v>
      </c>
      <c r="J55" s="44">
        <f t="shared" si="0"/>
        <v>59.612277867528277</v>
      </c>
      <c r="M55" s="23">
        <v>40147</v>
      </c>
      <c r="N55">
        <v>1.8</v>
      </c>
    </row>
    <row r="56" spans="1:14" x14ac:dyDescent="0.3">
      <c r="A56" s="23">
        <v>40178</v>
      </c>
      <c r="B56">
        <v>205.25</v>
      </c>
      <c r="D56" s="23">
        <v>40178</v>
      </c>
      <c r="E56">
        <v>193.32</v>
      </c>
      <c r="G56" s="43">
        <v>40148</v>
      </c>
      <c r="J56" s="44">
        <f t="shared" si="0"/>
        <v>99.979311058239361</v>
      </c>
      <c r="M56" s="23">
        <v>40178</v>
      </c>
      <c r="N56">
        <v>2.7</v>
      </c>
    </row>
    <row r="57" spans="1:14" x14ac:dyDescent="0.3">
      <c r="A57" s="23">
        <v>40207</v>
      </c>
      <c r="B57">
        <v>190.31</v>
      </c>
      <c r="D57" s="23">
        <v>40207</v>
      </c>
      <c r="E57">
        <v>204.52</v>
      </c>
      <c r="G57" s="43">
        <v>40179</v>
      </c>
      <c r="J57" s="44">
        <f t="shared" si="0"/>
        <v>77.766188613646264</v>
      </c>
      <c r="M57" s="23">
        <v>40209</v>
      </c>
      <c r="N57">
        <v>2.6</v>
      </c>
    </row>
    <row r="58" spans="1:14" x14ac:dyDescent="0.3">
      <c r="A58" s="23">
        <v>40235</v>
      </c>
      <c r="B58">
        <v>207.88</v>
      </c>
      <c r="D58" s="23">
        <v>40235</v>
      </c>
      <c r="E58">
        <v>199.93</v>
      </c>
      <c r="G58" s="43">
        <v>40210</v>
      </c>
      <c r="J58" s="44">
        <f t="shared" si="0"/>
        <v>68.745779878460496</v>
      </c>
      <c r="M58" s="23">
        <v>40237</v>
      </c>
      <c r="N58">
        <v>2.1</v>
      </c>
    </row>
    <row r="59" spans="1:14" x14ac:dyDescent="0.3">
      <c r="A59" s="23">
        <v>40268</v>
      </c>
      <c r="B59">
        <v>231</v>
      </c>
      <c r="D59" s="23">
        <v>40268</v>
      </c>
      <c r="E59">
        <v>225.4</v>
      </c>
      <c r="G59" s="43">
        <v>40238</v>
      </c>
      <c r="J59" s="44">
        <f t="shared" si="0"/>
        <v>62.321762926688741</v>
      </c>
      <c r="M59" s="23">
        <v>40268</v>
      </c>
      <c r="N59">
        <v>2.2999999999999998</v>
      </c>
    </row>
    <row r="60" spans="1:14" x14ac:dyDescent="0.3">
      <c r="A60" s="23">
        <v>40298</v>
      </c>
      <c r="B60">
        <v>239.63</v>
      </c>
      <c r="D60" s="23">
        <v>40298</v>
      </c>
      <c r="E60">
        <v>231.85</v>
      </c>
      <c r="G60" s="43">
        <v>40269</v>
      </c>
      <c r="J60" s="44">
        <f t="shared" si="0"/>
        <v>60.683346039226564</v>
      </c>
      <c r="M60" s="23">
        <v>40298</v>
      </c>
      <c r="N60">
        <v>2.2000000000000002</v>
      </c>
    </row>
    <row r="61" spans="1:14" x14ac:dyDescent="0.3">
      <c r="A61" s="23">
        <v>40329</v>
      </c>
      <c r="B61">
        <v>201.98</v>
      </c>
      <c r="D61" s="23">
        <v>40329</v>
      </c>
      <c r="E61">
        <v>210.6</v>
      </c>
      <c r="G61" s="43">
        <v>40299</v>
      </c>
      <c r="J61" s="44">
        <f t="shared" si="0"/>
        <v>21.306376360808699</v>
      </c>
      <c r="M61" s="23">
        <v>40329</v>
      </c>
      <c r="N61">
        <v>2</v>
      </c>
    </row>
    <row r="62" spans="1:14" x14ac:dyDescent="0.3">
      <c r="A62" s="23">
        <v>40359</v>
      </c>
      <c r="B62">
        <v>206.06</v>
      </c>
      <c r="D62" s="23">
        <v>40359</v>
      </c>
      <c r="E62">
        <v>208.06</v>
      </c>
      <c r="G62" s="43">
        <v>40330</v>
      </c>
      <c r="J62" s="44">
        <f t="shared" si="0"/>
        <v>6.4354409658277101</v>
      </c>
      <c r="M62" s="23">
        <v>40359</v>
      </c>
      <c r="N62">
        <v>1.1000000000000001</v>
      </c>
    </row>
    <row r="63" spans="1:14" x14ac:dyDescent="0.3">
      <c r="A63" s="23">
        <v>40389</v>
      </c>
      <c r="B63">
        <v>210.66</v>
      </c>
      <c r="D63" s="23">
        <v>40389</v>
      </c>
      <c r="E63">
        <v>206.14</v>
      </c>
      <c r="G63" s="43">
        <v>40360</v>
      </c>
      <c r="J63" s="44">
        <f t="shared" si="0"/>
        <v>14.655987541020066</v>
      </c>
      <c r="M63" s="23">
        <v>40390</v>
      </c>
      <c r="N63">
        <v>1.2</v>
      </c>
    </row>
    <row r="64" spans="1:14" x14ac:dyDescent="0.3">
      <c r="A64" s="23">
        <v>40421</v>
      </c>
      <c r="B64">
        <v>188.94</v>
      </c>
      <c r="D64" s="23">
        <v>40421</v>
      </c>
      <c r="E64">
        <v>199.44</v>
      </c>
      <c r="G64" s="43">
        <v>40391</v>
      </c>
      <c r="J64" s="44">
        <f t="shared" si="0"/>
        <v>-1.1743719339973313</v>
      </c>
      <c r="M64" s="23">
        <v>40421</v>
      </c>
      <c r="N64">
        <v>1.1000000000000001</v>
      </c>
    </row>
    <row r="65" spans="1:14" x14ac:dyDescent="0.3">
      <c r="A65" s="23">
        <v>40451</v>
      </c>
      <c r="B65">
        <v>204.48</v>
      </c>
      <c r="D65" s="23">
        <v>40451</v>
      </c>
      <c r="E65">
        <v>194.47</v>
      </c>
      <c r="G65" s="43">
        <v>40422</v>
      </c>
      <c r="J65" s="44">
        <f t="shared" si="0"/>
        <v>10.575993631659752</v>
      </c>
      <c r="M65" s="23">
        <v>40451</v>
      </c>
      <c r="N65">
        <v>1.1000000000000001</v>
      </c>
    </row>
    <row r="66" spans="1:14" x14ac:dyDescent="0.3">
      <c r="A66" s="23">
        <v>40480</v>
      </c>
      <c r="B66">
        <v>210.45</v>
      </c>
      <c r="D66" s="23">
        <v>40480</v>
      </c>
      <c r="E66">
        <v>210.97</v>
      </c>
      <c r="G66" s="43">
        <v>40452</v>
      </c>
      <c r="J66" s="44">
        <f t="shared" si="0"/>
        <v>10.832676648279493</v>
      </c>
      <c r="M66" s="23">
        <v>40482</v>
      </c>
      <c r="N66">
        <v>1.2</v>
      </c>
    </row>
    <row r="67" spans="1:14" x14ac:dyDescent="0.3">
      <c r="A67" s="23">
        <v>40512</v>
      </c>
      <c r="B67">
        <v>226.52</v>
      </c>
      <c r="D67" s="23">
        <v>40512</v>
      </c>
      <c r="E67">
        <v>218.74</v>
      </c>
      <c r="G67" s="43">
        <v>40483</v>
      </c>
      <c r="J67" s="44">
        <f t="shared" si="0"/>
        <v>10.698380566801635</v>
      </c>
      <c r="M67" s="23">
        <v>40512</v>
      </c>
      <c r="N67">
        <v>1.1000000000000001</v>
      </c>
    </row>
    <row r="68" spans="1:14" x14ac:dyDescent="0.3">
      <c r="A68" s="23">
        <v>40543</v>
      </c>
      <c r="B68">
        <v>245.32</v>
      </c>
      <c r="D68" s="23">
        <v>40543</v>
      </c>
      <c r="E68">
        <v>235.81</v>
      </c>
      <c r="G68" s="43">
        <v>40513</v>
      </c>
      <c r="J68" s="44">
        <f t="shared" si="0"/>
        <v>21.979102007034967</v>
      </c>
      <c r="M68" s="23">
        <v>40543</v>
      </c>
      <c r="N68">
        <v>1.5</v>
      </c>
    </row>
    <row r="69" spans="1:14" x14ac:dyDescent="0.3">
      <c r="A69" s="23">
        <v>40574</v>
      </c>
      <c r="B69">
        <v>249.06</v>
      </c>
      <c r="D69" s="23">
        <v>40574</v>
      </c>
      <c r="E69">
        <v>244.18</v>
      </c>
      <c r="G69" s="43">
        <v>40544</v>
      </c>
      <c r="J69" s="44">
        <f t="shared" si="0"/>
        <v>19.391746528456878</v>
      </c>
      <c r="M69" s="23">
        <v>40574</v>
      </c>
      <c r="N69">
        <v>1.6</v>
      </c>
    </row>
    <row r="70" spans="1:14" x14ac:dyDescent="0.3">
      <c r="A70" s="23">
        <v>40602</v>
      </c>
      <c r="B70">
        <v>272.95999999999998</v>
      </c>
      <c r="D70" s="23">
        <v>40602</v>
      </c>
      <c r="E70">
        <v>255.24</v>
      </c>
      <c r="G70" s="43">
        <v>40575</v>
      </c>
      <c r="J70" s="44">
        <f t="shared" si="0"/>
        <v>27.664682638923633</v>
      </c>
      <c r="M70" s="23">
        <v>40602</v>
      </c>
      <c r="N70">
        <v>2.1</v>
      </c>
    </row>
    <row r="71" spans="1:14" x14ac:dyDescent="0.3">
      <c r="A71" s="23">
        <v>40633</v>
      </c>
      <c r="B71">
        <v>310.76</v>
      </c>
      <c r="D71" s="23">
        <v>40633</v>
      </c>
      <c r="E71">
        <v>299.72000000000003</v>
      </c>
      <c r="G71" s="43">
        <v>40603</v>
      </c>
      <c r="J71" s="44">
        <f t="shared" si="0"/>
        <v>32.972493345164168</v>
      </c>
      <c r="M71" s="23">
        <v>40633</v>
      </c>
      <c r="N71">
        <v>2.7</v>
      </c>
    </row>
    <row r="72" spans="1:14" x14ac:dyDescent="0.3">
      <c r="A72" s="23">
        <v>40662</v>
      </c>
      <c r="B72">
        <v>346.48</v>
      </c>
      <c r="D72" s="23">
        <v>40662</v>
      </c>
      <c r="E72">
        <v>326.79000000000002</v>
      </c>
      <c r="G72" s="43">
        <v>40634</v>
      </c>
      <c r="J72" s="44">
        <f t="shared" si="0"/>
        <v>40.948889368125954</v>
      </c>
      <c r="M72" s="23">
        <v>40663</v>
      </c>
      <c r="N72">
        <v>3.2</v>
      </c>
    </row>
    <row r="73" spans="1:14" x14ac:dyDescent="0.3">
      <c r="A73" s="23">
        <v>40694</v>
      </c>
      <c r="B73">
        <v>315.04000000000002</v>
      </c>
      <c r="D73" s="23">
        <v>40694</v>
      </c>
      <c r="E73">
        <v>309.57</v>
      </c>
      <c r="G73" s="43">
        <v>40664</v>
      </c>
      <c r="J73" s="44">
        <f t="shared" si="0"/>
        <v>46.994301994301992</v>
      </c>
      <c r="M73" s="23">
        <v>40694</v>
      </c>
      <c r="N73">
        <v>3.6</v>
      </c>
    </row>
    <row r="74" spans="1:14" x14ac:dyDescent="0.3">
      <c r="A74" s="23">
        <v>40724</v>
      </c>
      <c r="B74">
        <v>303.16000000000003</v>
      </c>
      <c r="D74" s="23">
        <v>40724</v>
      </c>
      <c r="E74">
        <v>295.07</v>
      </c>
      <c r="G74" s="43">
        <v>40695</v>
      </c>
      <c r="J74" s="44">
        <f t="shared" si="0"/>
        <v>41.819667403633566</v>
      </c>
      <c r="M74" s="23">
        <v>40724</v>
      </c>
      <c r="N74">
        <v>3.6</v>
      </c>
    </row>
    <row r="75" spans="1:14" x14ac:dyDescent="0.3">
      <c r="A75" s="23">
        <v>40753</v>
      </c>
      <c r="B75">
        <v>311.29000000000002</v>
      </c>
      <c r="D75" s="23">
        <v>40753</v>
      </c>
      <c r="E75">
        <v>309.92</v>
      </c>
      <c r="G75" s="43">
        <v>40725</v>
      </c>
      <c r="J75" s="44">
        <f t="shared" si="0"/>
        <v>50.344426118172137</v>
      </c>
      <c r="M75" s="23">
        <v>40755</v>
      </c>
      <c r="N75">
        <v>3.6</v>
      </c>
    </row>
    <row r="76" spans="1:14" x14ac:dyDescent="0.3">
      <c r="A76" s="23">
        <v>40786</v>
      </c>
      <c r="B76">
        <v>303.2</v>
      </c>
      <c r="D76" s="23">
        <v>40786</v>
      </c>
      <c r="E76">
        <v>286.98</v>
      </c>
      <c r="G76" s="43">
        <v>40756</v>
      </c>
      <c r="J76" s="44">
        <f t="shared" si="0"/>
        <v>43.892900120336954</v>
      </c>
      <c r="M76" s="23">
        <v>40786</v>
      </c>
      <c r="N76">
        <v>3.8</v>
      </c>
    </row>
    <row r="77" spans="1:14" x14ac:dyDescent="0.3">
      <c r="A77" s="23">
        <v>40816</v>
      </c>
      <c r="B77">
        <v>262.60000000000002</v>
      </c>
      <c r="D77" s="23">
        <v>40816</v>
      </c>
      <c r="E77">
        <v>272.52999999999997</v>
      </c>
      <c r="G77" s="43">
        <v>40787</v>
      </c>
      <c r="J77" s="44">
        <f t="shared" si="0"/>
        <v>40.139867331722101</v>
      </c>
      <c r="M77" s="23">
        <v>40816</v>
      </c>
      <c r="N77">
        <v>3.9</v>
      </c>
    </row>
    <row r="78" spans="1:14" x14ac:dyDescent="0.3">
      <c r="A78" s="23">
        <v>40847</v>
      </c>
      <c r="B78">
        <v>264.29000000000002</v>
      </c>
      <c r="D78" s="23">
        <v>40847</v>
      </c>
      <c r="E78">
        <v>268.12</v>
      </c>
      <c r="G78" s="43">
        <v>40817</v>
      </c>
      <c r="J78" s="44">
        <f t="shared" si="0"/>
        <v>27.089159596151124</v>
      </c>
      <c r="M78" s="23">
        <v>40847</v>
      </c>
      <c r="N78">
        <v>3.5</v>
      </c>
    </row>
    <row r="79" spans="1:14" x14ac:dyDescent="0.3">
      <c r="A79" s="23">
        <v>40877</v>
      </c>
      <c r="B79">
        <v>256.77</v>
      </c>
      <c r="D79" s="23">
        <v>40877</v>
      </c>
      <c r="E79">
        <v>258.33999999999997</v>
      </c>
      <c r="G79" s="43">
        <v>40848</v>
      </c>
      <c r="J79" s="44">
        <f t="shared" si="0"/>
        <v>18.103684739873806</v>
      </c>
      <c r="M79" s="23">
        <v>40877</v>
      </c>
      <c r="N79">
        <v>3.4</v>
      </c>
    </row>
    <row r="80" spans="1:14" x14ac:dyDescent="0.3">
      <c r="A80" s="23">
        <v>40907</v>
      </c>
      <c r="B80">
        <v>268.63</v>
      </c>
      <c r="D80" s="23">
        <v>40907</v>
      </c>
      <c r="E80">
        <v>259.86</v>
      </c>
      <c r="G80" s="43">
        <v>40878</v>
      </c>
      <c r="J80" s="44">
        <f t="shared" si="0"/>
        <v>10.198888936007799</v>
      </c>
      <c r="M80" s="23">
        <v>40908</v>
      </c>
      <c r="N80">
        <v>3</v>
      </c>
    </row>
    <row r="81" spans="1:14" x14ac:dyDescent="0.3">
      <c r="A81" s="23">
        <v>40939</v>
      </c>
      <c r="B81">
        <v>288.74</v>
      </c>
      <c r="D81" s="23">
        <v>40939</v>
      </c>
      <c r="E81">
        <v>279.64</v>
      </c>
      <c r="G81" s="43">
        <v>40909</v>
      </c>
      <c r="J81" s="44">
        <f t="shared" si="0"/>
        <v>14.522073879924635</v>
      </c>
      <c r="M81" s="23">
        <v>40939</v>
      </c>
      <c r="N81">
        <v>2.9</v>
      </c>
    </row>
    <row r="82" spans="1:14" x14ac:dyDescent="0.3">
      <c r="A82" s="23">
        <v>40968</v>
      </c>
      <c r="B82">
        <v>304.23</v>
      </c>
      <c r="D82" s="23">
        <v>40968</v>
      </c>
      <c r="E82">
        <v>300.97000000000003</v>
      </c>
      <c r="G82" s="43">
        <v>40940</v>
      </c>
      <c r="J82" s="44">
        <f t="shared" si="0"/>
        <v>17.916470772606186</v>
      </c>
      <c r="M82" s="23">
        <v>40968</v>
      </c>
      <c r="N82">
        <v>2.9</v>
      </c>
    </row>
    <row r="83" spans="1:14" x14ac:dyDescent="0.3">
      <c r="A83" s="23">
        <v>40998</v>
      </c>
      <c r="B83">
        <v>338.99</v>
      </c>
      <c r="D83" s="23">
        <v>40998</v>
      </c>
      <c r="E83">
        <v>334.26</v>
      </c>
      <c r="G83" s="43">
        <v>40969</v>
      </c>
      <c r="J83" s="44">
        <f t="shared" ref="J83:J131" si="1">(E83/E71-1)*100</f>
        <v>11.524089149873195</v>
      </c>
      <c r="M83" s="23">
        <v>40999</v>
      </c>
      <c r="N83">
        <v>2.7</v>
      </c>
    </row>
    <row r="84" spans="1:14" x14ac:dyDescent="0.3">
      <c r="A84" s="23">
        <v>41029</v>
      </c>
      <c r="B84">
        <v>318.44</v>
      </c>
      <c r="D84" s="23">
        <v>41029</v>
      </c>
      <c r="E84">
        <v>325.36</v>
      </c>
      <c r="G84" s="43">
        <v>41000</v>
      </c>
      <c r="J84" s="44">
        <f t="shared" si="1"/>
        <v>-0.4375898895315089</v>
      </c>
      <c r="M84" s="23">
        <v>41029</v>
      </c>
      <c r="N84">
        <v>2.2999999999999998</v>
      </c>
    </row>
    <row r="85" spans="1:14" x14ac:dyDescent="0.3">
      <c r="A85" s="23">
        <v>41060</v>
      </c>
      <c r="B85">
        <v>282.5</v>
      </c>
      <c r="D85" s="23">
        <v>41060</v>
      </c>
      <c r="E85">
        <v>295.01</v>
      </c>
      <c r="G85" s="43">
        <v>41030</v>
      </c>
      <c r="J85" s="44">
        <f t="shared" si="1"/>
        <v>-4.703298123203159</v>
      </c>
      <c r="M85" s="23">
        <v>41060</v>
      </c>
      <c r="N85">
        <v>1.7</v>
      </c>
    </row>
    <row r="86" spans="1:14" x14ac:dyDescent="0.3">
      <c r="A86" s="23">
        <v>41089</v>
      </c>
      <c r="B86">
        <v>272.72000000000003</v>
      </c>
      <c r="D86" s="23">
        <v>41089</v>
      </c>
      <c r="E86">
        <v>265.13</v>
      </c>
      <c r="G86" s="43">
        <v>41061</v>
      </c>
      <c r="J86" s="44">
        <f t="shared" si="1"/>
        <v>-10.146744840207411</v>
      </c>
      <c r="M86" s="23">
        <v>41090</v>
      </c>
      <c r="N86">
        <v>1.7</v>
      </c>
    </row>
    <row r="87" spans="1:14" x14ac:dyDescent="0.3">
      <c r="A87" s="23">
        <v>41121</v>
      </c>
      <c r="B87">
        <v>291.45999999999998</v>
      </c>
      <c r="D87" s="23">
        <v>41121</v>
      </c>
      <c r="E87">
        <v>282.11</v>
      </c>
      <c r="G87" s="43">
        <v>41091</v>
      </c>
      <c r="J87" s="44">
        <f t="shared" si="1"/>
        <v>-8.973283427981416</v>
      </c>
      <c r="M87" s="23">
        <v>41121</v>
      </c>
      <c r="N87">
        <v>1.4</v>
      </c>
    </row>
    <row r="88" spans="1:14" x14ac:dyDescent="0.3">
      <c r="A88" s="23">
        <v>41152</v>
      </c>
      <c r="B88">
        <v>310.56</v>
      </c>
      <c r="D88" s="23">
        <v>41152</v>
      </c>
      <c r="E88">
        <v>302.97000000000003</v>
      </c>
      <c r="G88" s="43">
        <v>41122</v>
      </c>
      <c r="J88" s="44">
        <f t="shared" si="1"/>
        <v>5.5718168513485322</v>
      </c>
      <c r="M88" s="23">
        <v>41152</v>
      </c>
      <c r="N88">
        <v>1.7</v>
      </c>
    </row>
    <row r="89" spans="1:14" x14ac:dyDescent="0.3">
      <c r="A89" s="23">
        <v>41180</v>
      </c>
      <c r="B89">
        <v>334.2</v>
      </c>
      <c r="D89" s="23">
        <v>41180</v>
      </c>
      <c r="E89">
        <v>299.63</v>
      </c>
      <c r="G89" s="43">
        <v>41153</v>
      </c>
      <c r="J89" s="44">
        <f t="shared" si="1"/>
        <v>9.9438593916266083</v>
      </c>
      <c r="M89" s="23">
        <v>41182</v>
      </c>
      <c r="N89">
        <v>2</v>
      </c>
    </row>
    <row r="90" spans="1:14" x14ac:dyDescent="0.3">
      <c r="A90" s="23">
        <v>41213</v>
      </c>
      <c r="B90">
        <v>276.18</v>
      </c>
      <c r="D90" s="23">
        <v>41213</v>
      </c>
      <c r="E90">
        <v>280.61</v>
      </c>
      <c r="G90" s="43">
        <v>41183</v>
      </c>
      <c r="J90" s="44">
        <f t="shared" si="1"/>
        <v>4.6583619274951582</v>
      </c>
      <c r="M90" s="23">
        <v>41213</v>
      </c>
      <c r="N90">
        <v>2.2000000000000002</v>
      </c>
    </row>
    <row r="91" spans="1:14" x14ac:dyDescent="0.3">
      <c r="A91" s="23">
        <v>41243</v>
      </c>
      <c r="B91">
        <v>276.14</v>
      </c>
      <c r="D91" s="23">
        <v>41243</v>
      </c>
      <c r="E91">
        <v>269.23</v>
      </c>
      <c r="G91" s="43">
        <v>41214</v>
      </c>
      <c r="J91" s="44">
        <f t="shared" si="1"/>
        <v>4.2153750870945528</v>
      </c>
      <c r="M91" s="23">
        <v>41243</v>
      </c>
      <c r="N91">
        <v>1.8</v>
      </c>
    </row>
    <row r="92" spans="1:14" x14ac:dyDescent="0.3">
      <c r="A92" s="23">
        <v>41274</v>
      </c>
      <c r="B92">
        <v>281.2</v>
      </c>
      <c r="D92" s="23">
        <v>41274</v>
      </c>
      <c r="E92">
        <v>269.72000000000003</v>
      </c>
      <c r="G92" s="43">
        <v>41244</v>
      </c>
      <c r="J92" s="44">
        <f t="shared" si="1"/>
        <v>3.794350804279234</v>
      </c>
      <c r="M92" s="23">
        <v>41274</v>
      </c>
      <c r="N92">
        <v>1.7</v>
      </c>
    </row>
    <row r="93" spans="1:14" x14ac:dyDescent="0.3">
      <c r="A93" s="23">
        <v>41305</v>
      </c>
      <c r="B93">
        <v>302.58</v>
      </c>
      <c r="D93" s="23">
        <v>41305</v>
      </c>
      <c r="E93">
        <v>282.68</v>
      </c>
      <c r="G93" s="43">
        <v>41275</v>
      </c>
      <c r="J93" s="44">
        <f t="shared" si="1"/>
        <v>1.0871120011443303</v>
      </c>
      <c r="M93" s="23">
        <v>41305</v>
      </c>
      <c r="N93">
        <v>1.6</v>
      </c>
    </row>
    <row r="94" spans="1:14" x14ac:dyDescent="0.3">
      <c r="A94" s="23">
        <v>41333</v>
      </c>
      <c r="B94">
        <v>291.45999999999998</v>
      </c>
      <c r="D94" s="23">
        <v>41333</v>
      </c>
      <c r="E94">
        <v>303.52</v>
      </c>
      <c r="G94" s="43">
        <v>41306</v>
      </c>
      <c r="J94" s="44">
        <f t="shared" si="1"/>
        <v>0.84726052430472709</v>
      </c>
      <c r="M94" s="23">
        <v>41333</v>
      </c>
      <c r="N94">
        <v>2</v>
      </c>
    </row>
    <row r="95" spans="1:14" x14ac:dyDescent="0.3">
      <c r="A95" s="23">
        <v>41362</v>
      </c>
      <c r="B95">
        <v>310.54000000000002</v>
      </c>
      <c r="D95" s="23">
        <v>41362</v>
      </c>
      <c r="E95">
        <v>311.97000000000003</v>
      </c>
      <c r="G95" s="43">
        <v>41334</v>
      </c>
      <c r="J95" s="44">
        <f t="shared" si="1"/>
        <v>-6.6684616765392057</v>
      </c>
      <c r="M95" s="23">
        <v>41364</v>
      </c>
      <c r="N95">
        <v>1.5</v>
      </c>
    </row>
    <row r="96" spans="1:14" x14ac:dyDescent="0.3">
      <c r="A96" s="23">
        <v>41394</v>
      </c>
      <c r="B96">
        <v>280.10000000000002</v>
      </c>
      <c r="D96" s="23">
        <v>41394</v>
      </c>
      <c r="E96">
        <v>283.98</v>
      </c>
      <c r="G96" s="43">
        <v>41365</v>
      </c>
      <c r="J96" s="44">
        <f t="shared" si="1"/>
        <v>-12.718219818047704</v>
      </c>
      <c r="M96" s="23">
        <v>41394</v>
      </c>
      <c r="N96">
        <v>1.1000000000000001</v>
      </c>
    </row>
    <row r="97" spans="1:14" x14ac:dyDescent="0.3">
      <c r="A97" s="23">
        <v>41425</v>
      </c>
      <c r="B97">
        <v>277.89</v>
      </c>
      <c r="D97" s="23">
        <v>41425</v>
      </c>
      <c r="E97">
        <v>283.74</v>
      </c>
      <c r="G97" s="43">
        <v>41395</v>
      </c>
      <c r="J97" s="44">
        <f t="shared" si="1"/>
        <v>-3.8202094844242529</v>
      </c>
      <c r="M97" s="23">
        <v>41425</v>
      </c>
      <c r="N97">
        <v>1.4</v>
      </c>
    </row>
    <row r="98" spans="1:14" x14ac:dyDescent="0.3">
      <c r="A98" s="23">
        <v>41453</v>
      </c>
      <c r="B98">
        <v>275.2</v>
      </c>
      <c r="D98" s="23">
        <v>41453</v>
      </c>
      <c r="E98">
        <v>281.32</v>
      </c>
      <c r="G98" s="43">
        <v>41426</v>
      </c>
      <c r="J98" s="44">
        <f t="shared" si="1"/>
        <v>6.1064383509976228</v>
      </c>
      <c r="M98" s="23">
        <v>41455</v>
      </c>
      <c r="N98">
        <v>1.8</v>
      </c>
    </row>
    <row r="99" spans="1:14" x14ac:dyDescent="0.3">
      <c r="A99" s="23">
        <v>41486</v>
      </c>
      <c r="B99">
        <v>304.42</v>
      </c>
      <c r="D99" s="23">
        <v>41486</v>
      </c>
      <c r="E99">
        <v>300.48</v>
      </c>
      <c r="G99" s="43">
        <v>41456</v>
      </c>
      <c r="J99" s="44">
        <f t="shared" si="1"/>
        <v>6.5116443940306912</v>
      </c>
      <c r="M99" s="23">
        <v>41486</v>
      </c>
      <c r="N99">
        <v>2</v>
      </c>
    </row>
    <row r="100" spans="1:14" x14ac:dyDescent="0.3">
      <c r="A100" s="23">
        <v>41516</v>
      </c>
      <c r="B100">
        <v>301.86</v>
      </c>
      <c r="D100" s="23">
        <v>41516</v>
      </c>
      <c r="E100">
        <v>296.56</v>
      </c>
      <c r="G100" s="43">
        <v>41487</v>
      </c>
      <c r="J100" s="44">
        <f t="shared" si="1"/>
        <v>-2.1157210284846739</v>
      </c>
      <c r="M100" s="23">
        <v>41517</v>
      </c>
      <c r="N100">
        <v>1.5</v>
      </c>
    </row>
    <row r="101" spans="1:14" x14ac:dyDescent="0.3">
      <c r="A101" s="23">
        <v>41547</v>
      </c>
      <c r="B101">
        <v>263.47000000000003</v>
      </c>
      <c r="D101" s="23">
        <v>41547</v>
      </c>
      <c r="E101">
        <v>273.37</v>
      </c>
      <c r="G101" s="43">
        <v>41518</v>
      </c>
      <c r="J101" s="44">
        <f t="shared" si="1"/>
        <v>-8.7641424423455572</v>
      </c>
      <c r="M101" s="23">
        <v>41547</v>
      </c>
      <c r="N101">
        <v>1.2</v>
      </c>
    </row>
    <row r="102" spans="1:14" x14ac:dyDescent="0.3">
      <c r="A102" s="23">
        <v>41578</v>
      </c>
      <c r="B102">
        <v>263.37</v>
      </c>
      <c r="D102" s="23">
        <v>41578</v>
      </c>
      <c r="E102">
        <v>263.51</v>
      </c>
      <c r="G102" s="43">
        <v>41548</v>
      </c>
      <c r="J102" s="44">
        <f t="shared" si="1"/>
        <v>-6.0938669327536559</v>
      </c>
      <c r="M102" s="23">
        <v>41578</v>
      </c>
      <c r="N102">
        <v>1</v>
      </c>
    </row>
    <row r="103" spans="1:14" x14ac:dyDescent="0.3">
      <c r="A103" s="23">
        <v>41607</v>
      </c>
      <c r="B103">
        <v>268.41000000000003</v>
      </c>
      <c r="D103" s="23">
        <v>41607</v>
      </c>
      <c r="E103">
        <v>262.63</v>
      </c>
      <c r="G103" s="43">
        <v>41579</v>
      </c>
      <c r="J103" s="44">
        <f t="shared" si="1"/>
        <v>-2.4514355755302253</v>
      </c>
      <c r="M103" s="23">
        <v>41608</v>
      </c>
      <c r="N103">
        <v>1.2</v>
      </c>
    </row>
    <row r="104" spans="1:14" x14ac:dyDescent="0.3">
      <c r="A104" s="23">
        <v>41639</v>
      </c>
      <c r="B104">
        <v>278.58</v>
      </c>
      <c r="D104" s="23">
        <v>41639</v>
      </c>
      <c r="E104">
        <v>272.19</v>
      </c>
      <c r="G104" s="43">
        <v>41609</v>
      </c>
      <c r="J104" s="44">
        <f t="shared" si="1"/>
        <v>0.91576449651489256</v>
      </c>
      <c r="M104" s="23">
        <v>41639</v>
      </c>
      <c r="N104">
        <v>1.5</v>
      </c>
    </row>
    <row r="105" spans="1:14" x14ac:dyDescent="0.3">
      <c r="A105" s="23">
        <v>41670</v>
      </c>
      <c r="B105">
        <v>262.72000000000003</v>
      </c>
      <c r="D105" s="23">
        <v>41670</v>
      </c>
      <c r="E105">
        <v>264.56</v>
      </c>
      <c r="G105" s="43">
        <v>41640</v>
      </c>
      <c r="J105" s="44">
        <f t="shared" si="1"/>
        <v>-6.4100749964624342</v>
      </c>
      <c r="M105" s="23">
        <v>41670</v>
      </c>
      <c r="N105">
        <v>1.6</v>
      </c>
    </row>
    <row r="106" spans="1:14" x14ac:dyDescent="0.3">
      <c r="A106" s="23">
        <v>41698</v>
      </c>
      <c r="B106">
        <v>278.98</v>
      </c>
      <c r="D106" s="23">
        <v>41698</v>
      </c>
      <c r="E106">
        <v>275.92</v>
      </c>
      <c r="G106" s="43">
        <v>41671</v>
      </c>
      <c r="J106" s="44">
        <f t="shared" si="1"/>
        <v>-9.0933052187664671</v>
      </c>
      <c r="M106" s="23">
        <v>41698</v>
      </c>
      <c r="N106">
        <v>1.1000000000000001</v>
      </c>
    </row>
    <row r="107" spans="1:14" x14ac:dyDescent="0.3">
      <c r="A107" s="23">
        <v>41729</v>
      </c>
      <c r="B107">
        <v>291.10000000000002</v>
      </c>
      <c r="D107" s="23">
        <v>41729</v>
      </c>
      <c r="E107">
        <v>293.14</v>
      </c>
      <c r="G107" s="43">
        <v>41699</v>
      </c>
      <c r="J107" s="44">
        <f t="shared" si="1"/>
        <v>-6.0358367791774947</v>
      </c>
      <c r="M107" s="23">
        <v>41729</v>
      </c>
      <c r="N107">
        <v>1.5</v>
      </c>
    </row>
    <row r="108" spans="1:14" x14ac:dyDescent="0.3">
      <c r="A108" s="23">
        <v>41759</v>
      </c>
      <c r="B108">
        <v>300.77</v>
      </c>
      <c r="D108" s="23">
        <v>41759</v>
      </c>
      <c r="E108">
        <v>301.16000000000003</v>
      </c>
      <c r="G108" s="43">
        <v>41730</v>
      </c>
      <c r="J108" s="44">
        <f t="shared" si="1"/>
        <v>6.0497218113951812</v>
      </c>
      <c r="M108" s="23">
        <v>41759</v>
      </c>
      <c r="N108">
        <v>2</v>
      </c>
    </row>
    <row r="109" spans="1:14" x14ac:dyDescent="0.3">
      <c r="A109" s="23">
        <v>41789</v>
      </c>
      <c r="B109">
        <v>299.64999999999998</v>
      </c>
      <c r="D109" s="23">
        <v>41789</v>
      </c>
      <c r="E109">
        <v>295.77</v>
      </c>
      <c r="G109" s="43">
        <v>41760</v>
      </c>
      <c r="J109" s="44">
        <f t="shared" si="1"/>
        <v>4.2397969972509886</v>
      </c>
      <c r="M109" s="23">
        <v>41790</v>
      </c>
      <c r="N109">
        <v>2.1</v>
      </c>
    </row>
    <row r="110" spans="1:14" x14ac:dyDescent="0.3">
      <c r="A110" s="23">
        <v>41820</v>
      </c>
      <c r="B110">
        <v>307.7</v>
      </c>
      <c r="D110" s="23">
        <v>41820</v>
      </c>
      <c r="E110">
        <v>304.44</v>
      </c>
      <c r="G110" s="43">
        <v>41791</v>
      </c>
      <c r="J110" s="44">
        <f t="shared" si="1"/>
        <v>8.2183989762548038</v>
      </c>
      <c r="M110" s="23">
        <v>41820</v>
      </c>
      <c r="N110">
        <v>2.1</v>
      </c>
    </row>
    <row r="111" spans="1:14" x14ac:dyDescent="0.3">
      <c r="A111" s="23">
        <v>41851</v>
      </c>
      <c r="B111">
        <v>283.11</v>
      </c>
      <c r="D111" s="23">
        <v>41851</v>
      </c>
      <c r="E111">
        <v>291.01</v>
      </c>
      <c r="G111" s="43">
        <v>41821</v>
      </c>
      <c r="J111" s="44">
        <f t="shared" si="1"/>
        <v>-3.1516240681576213</v>
      </c>
      <c r="M111" s="23">
        <v>41851</v>
      </c>
      <c r="N111">
        <v>2</v>
      </c>
    </row>
    <row r="112" spans="1:14" x14ac:dyDescent="0.3">
      <c r="A112" s="23">
        <v>41880</v>
      </c>
      <c r="B112">
        <v>278.27</v>
      </c>
      <c r="D112" s="23">
        <v>41880</v>
      </c>
      <c r="E112">
        <v>273.33999999999997</v>
      </c>
      <c r="G112" s="43">
        <v>41852</v>
      </c>
      <c r="J112" s="44">
        <f t="shared" si="1"/>
        <v>-7.829781494469934</v>
      </c>
      <c r="M112" s="23">
        <v>41882</v>
      </c>
      <c r="N112">
        <v>1.7</v>
      </c>
    </row>
    <row r="113" spans="1:14" x14ac:dyDescent="0.3">
      <c r="A113" s="23">
        <v>41912</v>
      </c>
      <c r="B113">
        <v>258.69</v>
      </c>
      <c r="D113" s="23">
        <v>41912</v>
      </c>
      <c r="E113">
        <v>259.04000000000002</v>
      </c>
      <c r="G113" s="43">
        <v>41883</v>
      </c>
      <c r="J113" s="44">
        <f t="shared" si="1"/>
        <v>-5.2419797344258612</v>
      </c>
      <c r="M113" s="23">
        <v>41912</v>
      </c>
      <c r="N113">
        <v>1.7</v>
      </c>
    </row>
    <row r="114" spans="1:14" x14ac:dyDescent="0.3">
      <c r="A114" s="23">
        <v>41943</v>
      </c>
      <c r="B114">
        <v>216.95</v>
      </c>
      <c r="D114" s="23">
        <v>41943</v>
      </c>
      <c r="E114">
        <v>225.25</v>
      </c>
      <c r="G114" s="43">
        <v>41913</v>
      </c>
      <c r="J114" s="44">
        <f t="shared" si="1"/>
        <v>-14.51937307882053</v>
      </c>
      <c r="M114" s="23">
        <v>41943</v>
      </c>
      <c r="N114">
        <v>1.7</v>
      </c>
    </row>
    <row r="115" spans="1:14" x14ac:dyDescent="0.3">
      <c r="A115" s="23">
        <v>41971</v>
      </c>
      <c r="B115">
        <v>190.39</v>
      </c>
      <c r="D115" s="23">
        <v>41971</v>
      </c>
      <c r="E115">
        <v>205.82</v>
      </c>
      <c r="G115" s="43">
        <v>41944</v>
      </c>
      <c r="J115" s="44">
        <f t="shared" si="1"/>
        <v>-21.631192171496028</v>
      </c>
      <c r="M115" s="23">
        <v>41973</v>
      </c>
      <c r="N115">
        <v>1.3</v>
      </c>
    </row>
    <row r="116" spans="1:14" x14ac:dyDescent="0.3">
      <c r="A116" s="23">
        <v>42004</v>
      </c>
      <c r="B116">
        <v>143.53</v>
      </c>
      <c r="D116" s="23">
        <v>42004</v>
      </c>
      <c r="E116">
        <v>161.82</v>
      </c>
      <c r="G116" s="43">
        <v>41974</v>
      </c>
      <c r="J116" s="44">
        <f t="shared" si="1"/>
        <v>-40.548881296153425</v>
      </c>
      <c r="M116" s="23">
        <v>42004</v>
      </c>
      <c r="N116">
        <v>0.8</v>
      </c>
    </row>
    <row r="117" spans="1:14" x14ac:dyDescent="0.3">
      <c r="A117" s="23">
        <v>42034</v>
      </c>
      <c r="B117">
        <v>141.52000000000001</v>
      </c>
      <c r="D117" s="23">
        <v>42034</v>
      </c>
      <c r="E117">
        <v>134.1</v>
      </c>
      <c r="G117" s="43">
        <v>42005</v>
      </c>
      <c r="J117" s="44">
        <f t="shared" si="1"/>
        <v>-49.312065315996378</v>
      </c>
      <c r="M117" s="23">
        <v>42035</v>
      </c>
      <c r="N117">
        <v>-0.1</v>
      </c>
    </row>
    <row r="118" spans="1:14" x14ac:dyDescent="0.3">
      <c r="A118" s="23">
        <v>42062</v>
      </c>
      <c r="B118">
        <v>176.76</v>
      </c>
      <c r="D118" s="23">
        <v>42062</v>
      </c>
      <c r="E118">
        <v>160.46</v>
      </c>
      <c r="G118" s="43">
        <v>42036</v>
      </c>
      <c r="J118" s="44">
        <f t="shared" si="1"/>
        <v>-41.845462452884895</v>
      </c>
      <c r="M118" s="23">
        <v>42063</v>
      </c>
      <c r="N118">
        <v>0</v>
      </c>
    </row>
    <row r="119" spans="1:14" x14ac:dyDescent="0.3">
      <c r="A119" s="23">
        <v>42094</v>
      </c>
      <c r="B119">
        <v>178</v>
      </c>
      <c r="D119" s="23">
        <v>42094</v>
      </c>
      <c r="E119">
        <v>182.56</v>
      </c>
      <c r="G119" s="43">
        <v>42064</v>
      </c>
      <c r="J119" s="44">
        <f t="shared" si="1"/>
        <v>-37.722589888790338</v>
      </c>
      <c r="M119" s="23">
        <v>42094</v>
      </c>
      <c r="N119">
        <v>-0.1</v>
      </c>
    </row>
    <row r="120" spans="1:14" x14ac:dyDescent="0.3">
      <c r="A120" s="23">
        <v>42124</v>
      </c>
      <c r="B120">
        <v>204.97</v>
      </c>
      <c r="D120" s="23">
        <v>42124</v>
      </c>
      <c r="E120">
        <v>189.85</v>
      </c>
      <c r="G120" s="43">
        <v>42095</v>
      </c>
      <c r="J120" s="44">
        <f t="shared" si="1"/>
        <v>-36.960419710452918</v>
      </c>
      <c r="M120" s="23">
        <v>42124</v>
      </c>
      <c r="N120">
        <v>-0.2</v>
      </c>
    </row>
    <row r="121" spans="1:14" x14ac:dyDescent="0.3">
      <c r="A121" s="23">
        <v>42153</v>
      </c>
      <c r="B121">
        <v>208.58</v>
      </c>
      <c r="D121" s="23">
        <v>42153</v>
      </c>
      <c r="E121">
        <v>202.84</v>
      </c>
      <c r="G121" s="43">
        <v>42125</v>
      </c>
      <c r="J121" s="44">
        <f t="shared" si="1"/>
        <v>-31.419684214085265</v>
      </c>
      <c r="M121" s="23">
        <v>42155</v>
      </c>
      <c r="N121">
        <v>0</v>
      </c>
    </row>
    <row r="122" spans="1:14" x14ac:dyDescent="0.3">
      <c r="A122" s="23">
        <v>42185</v>
      </c>
      <c r="B122">
        <v>208.96</v>
      </c>
      <c r="D122" s="23">
        <v>42185</v>
      </c>
      <c r="E122">
        <v>206.88</v>
      </c>
      <c r="G122" s="43">
        <v>42156</v>
      </c>
      <c r="J122" s="44">
        <f t="shared" si="1"/>
        <v>-32.045723295230587</v>
      </c>
      <c r="M122" s="23">
        <v>42185</v>
      </c>
      <c r="N122">
        <v>0.1</v>
      </c>
    </row>
    <row r="123" spans="1:14" x14ac:dyDescent="0.3">
      <c r="A123" s="23">
        <v>42216</v>
      </c>
      <c r="B123">
        <v>184.1</v>
      </c>
      <c r="D123" s="23">
        <v>42216</v>
      </c>
      <c r="E123">
        <v>191.11</v>
      </c>
      <c r="G123" s="43">
        <v>42186</v>
      </c>
      <c r="J123" s="44">
        <f t="shared" si="1"/>
        <v>-34.328717226212149</v>
      </c>
      <c r="M123" s="23">
        <v>42216</v>
      </c>
      <c r="N123">
        <v>0.2</v>
      </c>
    </row>
    <row r="124" spans="1:14" x14ac:dyDescent="0.3">
      <c r="A124" s="23">
        <v>42247</v>
      </c>
      <c r="B124">
        <v>164.04</v>
      </c>
      <c r="D124" s="23">
        <v>42247</v>
      </c>
      <c r="E124">
        <v>160.36000000000001</v>
      </c>
      <c r="G124" s="43">
        <v>42217</v>
      </c>
      <c r="I124">
        <v>142</v>
      </c>
      <c r="J124" s="44">
        <f t="shared" si="1"/>
        <v>-41.333138216141066</v>
      </c>
      <c r="M124" s="23">
        <v>42247</v>
      </c>
      <c r="N124">
        <v>0.2</v>
      </c>
    </row>
    <row r="125" spans="1:14" x14ac:dyDescent="0.3">
      <c r="A125" s="23">
        <v>42277</v>
      </c>
      <c r="B125">
        <v>138.94</v>
      </c>
      <c r="D125" s="23">
        <v>42277</v>
      </c>
      <c r="E125">
        <v>138.16999999999999</v>
      </c>
      <c r="G125" s="43">
        <v>42248</v>
      </c>
      <c r="I125">
        <f>'Futuros Gasolina'!C2</f>
        <v>147.37</v>
      </c>
      <c r="J125" s="44">
        <f t="shared" si="1"/>
        <v>-46.660747374922806</v>
      </c>
      <c r="M125" s="23">
        <v>42277</v>
      </c>
      <c r="N125">
        <v>0</v>
      </c>
    </row>
    <row r="126" spans="1:14" x14ac:dyDescent="0.3">
      <c r="A126" s="23">
        <v>42307</v>
      </c>
      <c r="B126">
        <v>140.5</v>
      </c>
      <c r="D126" s="23">
        <v>42307</v>
      </c>
      <c r="E126">
        <v>133.83000000000001</v>
      </c>
      <c r="G126" s="43">
        <v>42278</v>
      </c>
      <c r="I126" s="22">
        <f>'Futuros Gasolina'!C3</f>
        <v>146.53</v>
      </c>
      <c r="J126" s="44">
        <f t="shared" si="1"/>
        <v>-40.586015538290788</v>
      </c>
      <c r="M126" s="23">
        <v>42308</v>
      </c>
      <c r="N126">
        <v>0.2</v>
      </c>
    </row>
    <row r="127" spans="1:14" x14ac:dyDescent="0.3">
      <c r="A127" s="23">
        <v>42338</v>
      </c>
      <c r="B127">
        <v>135.87</v>
      </c>
      <c r="D127" s="23">
        <v>42338</v>
      </c>
      <c r="E127">
        <v>133.43</v>
      </c>
      <c r="G127" s="43">
        <v>42309</v>
      </c>
      <c r="I127" s="22">
        <f>'Futuros Gasolina'!C4</f>
        <v>145.52000000000001</v>
      </c>
      <c r="J127" s="44">
        <f t="shared" si="1"/>
        <v>-35.171509085608776</v>
      </c>
      <c r="M127" s="23">
        <v>42338</v>
      </c>
      <c r="N127">
        <v>0.5</v>
      </c>
    </row>
    <row r="128" spans="1:14" x14ac:dyDescent="0.3">
      <c r="A128" s="23">
        <v>42369</v>
      </c>
      <c r="B128">
        <v>126.71</v>
      </c>
      <c r="D128" s="23">
        <v>42369</v>
      </c>
      <c r="E128">
        <v>125.43</v>
      </c>
      <c r="G128" s="43">
        <v>42339</v>
      </c>
      <c r="I128" s="22">
        <f>'Futuros Gasolina'!C5</f>
        <v>136.05000000000001</v>
      </c>
      <c r="J128" s="44">
        <f t="shared" si="1"/>
        <v>-22.487949573600286</v>
      </c>
      <c r="M128" s="23">
        <v>42369</v>
      </c>
      <c r="N128">
        <v>0.7</v>
      </c>
    </row>
    <row r="129" spans="1:14" x14ac:dyDescent="0.3">
      <c r="A129" s="23">
        <v>42398</v>
      </c>
      <c r="B129">
        <v>110.31</v>
      </c>
      <c r="D129" s="23">
        <v>42398</v>
      </c>
      <c r="E129">
        <v>109.41</v>
      </c>
      <c r="G129" s="43">
        <v>42370</v>
      </c>
      <c r="I129" s="22">
        <f>'Futuros Gasolina'!C6</f>
        <v>134.22</v>
      </c>
      <c r="J129" s="44">
        <f t="shared" si="1"/>
        <v>-18.411633109619686</v>
      </c>
      <c r="M129" s="23">
        <v>42400</v>
      </c>
      <c r="N129">
        <v>1.4</v>
      </c>
    </row>
    <row r="130" spans="1:14" x14ac:dyDescent="0.3">
      <c r="A130" s="23">
        <v>42429</v>
      </c>
      <c r="B130">
        <v>104.97</v>
      </c>
      <c r="D130" s="23">
        <v>42429</v>
      </c>
      <c r="E130">
        <v>99.53</v>
      </c>
      <c r="G130" s="43">
        <v>42401</v>
      </c>
      <c r="I130" s="22">
        <f>'Futuros Gasolina'!C7</f>
        <v>133.08000000000001</v>
      </c>
      <c r="J130" s="44">
        <f t="shared" si="1"/>
        <v>-37.972080269225984</v>
      </c>
      <c r="M130" s="23">
        <v>42429</v>
      </c>
      <c r="N130">
        <v>1</v>
      </c>
    </row>
    <row r="131" spans="1:14" x14ac:dyDescent="0.3">
      <c r="A131" s="23">
        <v>42460</v>
      </c>
      <c r="B131">
        <v>142.65</v>
      </c>
      <c r="D131" s="23">
        <v>42460</v>
      </c>
      <c r="E131">
        <v>141.61000000000001</v>
      </c>
      <c r="G131" s="43">
        <v>42430</v>
      </c>
      <c r="I131" s="22">
        <f>'Futuros Gasolina'!C8</f>
        <v>133.25</v>
      </c>
      <c r="J131" s="44">
        <f t="shared" si="1"/>
        <v>-22.430981595092014</v>
      </c>
      <c r="K131" s="44">
        <f>(H131/E119-1)*100</f>
        <v>-100</v>
      </c>
      <c r="M131" s="23">
        <v>42460</v>
      </c>
      <c r="N131">
        <v>0.9</v>
      </c>
    </row>
    <row r="132" spans="1:14" x14ac:dyDescent="0.3">
      <c r="A132" s="23">
        <v>42489</v>
      </c>
      <c r="B132">
        <v>158.47999999999999</v>
      </c>
      <c r="D132" s="23">
        <v>42489</v>
      </c>
      <c r="E132">
        <v>148.80000000000001</v>
      </c>
      <c r="G132" s="43">
        <v>42461</v>
      </c>
      <c r="I132" s="22">
        <f>'Futuros Gasolina'!C9</f>
        <v>134.46</v>
      </c>
      <c r="K132" s="44">
        <f t="shared" ref="K132:K135" si="2">(H132/E120-1)*100</f>
        <v>-100</v>
      </c>
      <c r="M132" s="23">
        <v>42490</v>
      </c>
      <c r="N132">
        <v>1.1000000000000001</v>
      </c>
    </row>
    <row r="133" spans="1:14" x14ac:dyDescent="0.3">
      <c r="A133" s="23">
        <v>42521</v>
      </c>
      <c r="B133">
        <v>161.49</v>
      </c>
      <c r="D133" s="23">
        <v>42521</v>
      </c>
      <c r="E133">
        <v>158.07</v>
      </c>
      <c r="G133" s="43">
        <v>42491</v>
      </c>
      <c r="H133">
        <v>137.9</v>
      </c>
      <c r="I133" s="22">
        <f>'Futuros Gasolina'!C10</f>
        <v>136.19999999999999</v>
      </c>
      <c r="K133" s="44">
        <f t="shared" si="2"/>
        <v>-32.015381581542101</v>
      </c>
      <c r="M133" s="23">
        <v>42521</v>
      </c>
      <c r="N133">
        <v>1</v>
      </c>
    </row>
    <row r="134" spans="1:14" x14ac:dyDescent="0.3">
      <c r="A134" s="23">
        <v>42551</v>
      </c>
      <c r="B134">
        <v>150.13999999999999</v>
      </c>
      <c r="D134" s="23">
        <v>42551</v>
      </c>
      <c r="E134">
        <v>155.75</v>
      </c>
      <c r="G134" s="43">
        <v>42522</v>
      </c>
      <c r="H134">
        <v>139.16999999999999</v>
      </c>
      <c r="I134" s="22">
        <f>'Futuros Gasolina'!C11</f>
        <v>153.01</v>
      </c>
      <c r="K134" s="44">
        <f t="shared" si="2"/>
        <v>-32.729118329466367</v>
      </c>
      <c r="M134" s="23">
        <v>42551</v>
      </c>
      <c r="N134">
        <v>1</v>
      </c>
    </row>
    <row r="135" spans="1:14" x14ac:dyDescent="0.3">
      <c r="A135" s="23">
        <v>42580</v>
      </c>
      <c r="B135">
        <v>132.1</v>
      </c>
      <c r="D135" s="23">
        <v>42580</v>
      </c>
      <c r="E135">
        <v>138.04</v>
      </c>
      <c r="G135" s="43">
        <v>42552</v>
      </c>
      <c r="H135">
        <v>138.72999999999999</v>
      </c>
      <c r="I135" s="22">
        <f>'Futuros Gasolina'!C12</f>
        <v>154.19</v>
      </c>
      <c r="K135" s="44">
        <f t="shared" si="2"/>
        <v>-27.408298885458649</v>
      </c>
      <c r="M135" s="23">
        <v>42582</v>
      </c>
      <c r="N135">
        <v>0.8</v>
      </c>
    </row>
    <row r="136" spans="1:14" x14ac:dyDescent="0.3">
      <c r="A136" s="23">
        <v>42613</v>
      </c>
      <c r="B136">
        <v>141.22</v>
      </c>
      <c r="D136" s="23">
        <v>42613</v>
      </c>
      <c r="E136">
        <v>141.62</v>
      </c>
      <c r="G136" s="43">
        <v>42583</v>
      </c>
      <c r="H136">
        <v>136.88</v>
      </c>
      <c r="I136" s="22">
        <f>'Futuros Gasolina'!C13</f>
        <v>154.68</v>
      </c>
      <c r="K136" s="44" t="e">
        <f>(H136/H124-1)*100</f>
        <v>#DIV/0!</v>
      </c>
      <c r="M136" s="23">
        <v>42613</v>
      </c>
      <c r="N136">
        <v>1.1000000000000001</v>
      </c>
    </row>
    <row r="137" spans="1:14" x14ac:dyDescent="0.3">
      <c r="A137" s="23">
        <v>42643</v>
      </c>
      <c r="B137">
        <v>148.74</v>
      </c>
      <c r="D137" s="23">
        <v>42643</v>
      </c>
      <c r="E137">
        <v>139.16999999999999</v>
      </c>
      <c r="G137" s="43">
        <v>42614</v>
      </c>
      <c r="H137">
        <v>133.99</v>
      </c>
      <c r="I137" s="22">
        <f>'Futuros Gasolina'!C14</f>
        <v>152.80000000000001</v>
      </c>
      <c r="K137" s="44" t="e">
        <f t="shared" ref="K137:K152" si="3">(H137/H125-1)*100</f>
        <v>#DIV/0!</v>
      </c>
      <c r="M137" s="23">
        <v>42643</v>
      </c>
      <c r="N137">
        <v>1.5</v>
      </c>
    </row>
    <row r="138" spans="1:14" x14ac:dyDescent="0.3">
      <c r="A138" s="23">
        <v>42674</v>
      </c>
      <c r="B138">
        <v>144.94999999999999</v>
      </c>
      <c r="D138" s="23">
        <v>42674</v>
      </c>
      <c r="E138">
        <v>149</v>
      </c>
      <c r="G138" s="43">
        <v>42644</v>
      </c>
      <c r="H138">
        <v>119.39</v>
      </c>
      <c r="I138" s="22">
        <f>'Futuros Gasolina'!C15</f>
        <v>151.32</v>
      </c>
      <c r="K138" s="44" t="e">
        <f t="shared" si="3"/>
        <v>#DIV/0!</v>
      </c>
      <c r="M138" s="23">
        <v>42674</v>
      </c>
      <c r="N138">
        <v>1.6</v>
      </c>
    </row>
    <row r="139" spans="1:14" x14ac:dyDescent="0.3">
      <c r="A139" s="23">
        <v>42704</v>
      </c>
      <c r="B139">
        <v>149.08000000000001</v>
      </c>
      <c r="D139" s="23">
        <v>42704</v>
      </c>
      <c r="E139">
        <v>137.96</v>
      </c>
      <c r="G139" s="43">
        <v>42675</v>
      </c>
      <c r="H139">
        <v>116.19</v>
      </c>
      <c r="I139" s="22">
        <f>'Futuros Gasolina'!C16</f>
        <v>149.16999999999999</v>
      </c>
      <c r="K139" s="44" t="e">
        <f t="shared" si="3"/>
        <v>#DIV/0!</v>
      </c>
      <c r="M139" s="23">
        <v>42704</v>
      </c>
      <c r="N139">
        <v>1.7</v>
      </c>
    </row>
    <row r="140" spans="1:14" x14ac:dyDescent="0.3">
      <c r="A140" s="23">
        <v>42734</v>
      </c>
      <c r="B140">
        <v>166.51</v>
      </c>
      <c r="D140" s="23">
        <v>42734</v>
      </c>
      <c r="E140">
        <v>157.68</v>
      </c>
      <c r="G140" s="43">
        <v>42705</v>
      </c>
      <c r="H140">
        <v>114.6</v>
      </c>
      <c r="I140" s="22">
        <f>'Futuros Gasolina'!C17</f>
        <v>137.25</v>
      </c>
      <c r="K140" s="44" t="e">
        <f t="shared" si="3"/>
        <v>#DIV/0!</v>
      </c>
      <c r="M140" s="23">
        <v>42735</v>
      </c>
      <c r="N140">
        <v>2.1</v>
      </c>
    </row>
    <row r="141" spans="1:14" x14ac:dyDescent="0.3">
      <c r="A141" s="23">
        <v>42766</v>
      </c>
      <c r="B141">
        <v>152.56</v>
      </c>
      <c r="D141" s="23">
        <v>42766</v>
      </c>
      <c r="E141">
        <v>157.44999999999999</v>
      </c>
      <c r="G141" s="43">
        <v>42736</v>
      </c>
      <c r="H141">
        <v>114.8</v>
      </c>
      <c r="I141" s="22">
        <f>'Futuros Gasolina'!C18</f>
        <v>134.83000000000001</v>
      </c>
      <c r="K141" s="44" t="e">
        <f t="shared" si="3"/>
        <v>#DIV/0!</v>
      </c>
      <c r="M141" s="23">
        <v>42766</v>
      </c>
      <c r="N141">
        <v>2.5</v>
      </c>
    </row>
    <row r="142" spans="1:14" x14ac:dyDescent="0.3">
      <c r="A142" s="23">
        <v>42794</v>
      </c>
      <c r="B142">
        <v>151.19999999999999</v>
      </c>
      <c r="D142" s="23">
        <v>42794</v>
      </c>
      <c r="E142">
        <v>153.43</v>
      </c>
      <c r="G142" s="43">
        <v>42767</v>
      </c>
      <c r="H142">
        <v>116.26</v>
      </c>
      <c r="I142" s="22">
        <f>'Futuros Gasolina'!C19</f>
        <v>133.91999999999999</v>
      </c>
      <c r="K142" s="44" t="e">
        <f t="shared" si="3"/>
        <v>#DIV/0!</v>
      </c>
      <c r="M142" s="23">
        <v>42794</v>
      </c>
      <c r="N142">
        <v>2.7</v>
      </c>
    </row>
    <row r="143" spans="1:14" x14ac:dyDescent="0.3">
      <c r="A143" s="23">
        <v>42825</v>
      </c>
      <c r="B143">
        <v>170.01</v>
      </c>
      <c r="D143" s="23">
        <v>42825</v>
      </c>
      <c r="E143">
        <v>162.88999999999999</v>
      </c>
      <c r="G143" s="43">
        <v>42795</v>
      </c>
      <c r="H143">
        <v>118.87</v>
      </c>
      <c r="I143" s="22">
        <f>'Futuros Gasolina'!C20</f>
        <v>133.05000000000001</v>
      </c>
      <c r="K143" s="44" t="e">
        <f t="shared" si="3"/>
        <v>#DIV/0!</v>
      </c>
      <c r="M143" s="23">
        <v>42825</v>
      </c>
      <c r="N143">
        <v>2.4</v>
      </c>
    </row>
    <row r="144" spans="1:14" x14ac:dyDescent="0.3">
      <c r="A144" s="23">
        <v>42853</v>
      </c>
      <c r="B144">
        <v>154.80000000000001</v>
      </c>
      <c r="D144" s="23">
        <v>42853</v>
      </c>
      <c r="E144">
        <v>168.09</v>
      </c>
      <c r="G144" s="43">
        <v>42826</v>
      </c>
      <c r="H144">
        <v>141.26</v>
      </c>
      <c r="I144" s="22">
        <f>'Futuros Gasolina'!C21</f>
        <v>134.35</v>
      </c>
      <c r="K144" s="44" t="e">
        <f t="shared" si="3"/>
        <v>#DIV/0!</v>
      </c>
      <c r="M144" s="23">
        <v>42855</v>
      </c>
      <c r="N144">
        <v>2.2000000000000002</v>
      </c>
    </row>
    <row r="145" spans="1:14" x14ac:dyDescent="0.3">
      <c r="A145" s="23">
        <v>42886</v>
      </c>
      <c r="B145">
        <v>161.22</v>
      </c>
      <c r="D145" s="23">
        <v>42886</v>
      </c>
      <c r="E145">
        <v>158.12</v>
      </c>
      <c r="G145" s="43">
        <v>42856</v>
      </c>
      <c r="H145">
        <v>141.66999999999999</v>
      </c>
      <c r="I145" s="22">
        <f>'Futuros Gasolina'!C22</f>
        <v>136.69999999999999</v>
      </c>
      <c r="K145" s="44">
        <f t="shared" si="3"/>
        <v>2.7338651196519015</v>
      </c>
      <c r="M145" s="23">
        <v>42886</v>
      </c>
      <c r="N145">
        <v>1.9</v>
      </c>
    </row>
    <row r="146" spans="1:14" x14ac:dyDescent="0.3">
      <c r="G146" s="43">
        <v>42887</v>
      </c>
      <c r="H146">
        <v>143.01</v>
      </c>
      <c r="I146" s="22">
        <f>'Futuros Gasolina'!C23</f>
        <v>156.44999999999999</v>
      </c>
      <c r="K146" s="44">
        <f t="shared" si="3"/>
        <v>2.7592153481353687</v>
      </c>
      <c r="M146" s="23"/>
    </row>
    <row r="147" spans="1:14" x14ac:dyDescent="0.3">
      <c r="G147" s="43">
        <v>42917</v>
      </c>
      <c r="H147">
        <v>140.83000000000001</v>
      </c>
      <c r="I147" s="22">
        <f>'Futuros Gasolina'!C24</f>
        <v>157</v>
      </c>
      <c r="K147" s="44">
        <f t="shared" si="3"/>
        <v>1.5137317090752056</v>
      </c>
      <c r="M147" s="23"/>
    </row>
    <row r="148" spans="1:14" x14ac:dyDescent="0.3">
      <c r="G148" s="43">
        <v>42948</v>
      </c>
      <c r="H148">
        <v>138.13</v>
      </c>
      <c r="I148" s="22">
        <f>'Futuros Gasolina'!C25</f>
        <v>156.5</v>
      </c>
      <c r="K148" s="44">
        <f t="shared" si="3"/>
        <v>0.91320864991233375</v>
      </c>
      <c r="M148" s="23"/>
    </row>
    <row r="149" spans="1:14" x14ac:dyDescent="0.3">
      <c r="G149" s="43">
        <v>42979</v>
      </c>
      <c r="H149">
        <v>135.27000000000001</v>
      </c>
      <c r="I149" s="22">
        <f>'Futuros Gasolina'!C26</f>
        <v>154.75</v>
      </c>
      <c r="K149" s="44">
        <f t="shared" si="3"/>
        <v>0.95529517128143393</v>
      </c>
      <c r="M149" s="23"/>
    </row>
    <row r="150" spans="1:14" x14ac:dyDescent="0.3">
      <c r="G150" s="43">
        <v>43009</v>
      </c>
      <c r="H150">
        <v>120.69</v>
      </c>
      <c r="I150" s="22">
        <f>'Futuros Gasolina'!C27</f>
        <v>152.35</v>
      </c>
      <c r="K150" s="44">
        <f t="shared" si="3"/>
        <v>1.0888684144400695</v>
      </c>
      <c r="M150" s="23"/>
    </row>
    <row r="151" spans="1:14" x14ac:dyDescent="0.3">
      <c r="G151" s="43">
        <v>43040</v>
      </c>
      <c r="H151">
        <v>117.2</v>
      </c>
      <c r="I151" s="22">
        <f>'Futuros Gasolina'!C28</f>
        <v>149.94999999999999</v>
      </c>
      <c r="K151" s="44">
        <f t="shared" si="3"/>
        <v>0.86926585764697251</v>
      </c>
      <c r="M151" s="23"/>
    </row>
    <row r="152" spans="1:14" x14ac:dyDescent="0.3">
      <c r="G152" s="43">
        <v>43070</v>
      </c>
      <c r="H152">
        <v>116.51</v>
      </c>
      <c r="I152" s="22">
        <f>'Futuros Gasolina'!C29</f>
        <v>137.5</v>
      </c>
      <c r="K152" s="44">
        <f t="shared" si="3"/>
        <v>1.6666666666666829</v>
      </c>
      <c r="M152" s="23"/>
    </row>
    <row r="153" spans="1:14" x14ac:dyDescent="0.3">
      <c r="H153">
        <v>115.46</v>
      </c>
      <c r="M153" s="23"/>
    </row>
    <row r="154" spans="1:14" x14ac:dyDescent="0.3">
      <c r="H154">
        <v>117.52</v>
      </c>
      <c r="M154" s="23"/>
    </row>
    <row r="155" spans="1:14" x14ac:dyDescent="0.3">
      <c r="H155">
        <v>120.12</v>
      </c>
      <c r="M155" s="23"/>
    </row>
    <row r="156" spans="1:14" x14ac:dyDescent="0.3">
      <c r="H156">
        <v>142.19999999999999</v>
      </c>
      <c r="M156" s="23"/>
    </row>
    <row r="157" spans="1:14" x14ac:dyDescent="0.3">
      <c r="H157">
        <v>142.18</v>
      </c>
      <c r="M157" s="23"/>
    </row>
    <row r="158" spans="1:14" x14ac:dyDescent="0.3">
      <c r="H158">
        <v>144.75</v>
      </c>
      <c r="M158" s="23"/>
    </row>
    <row r="159" spans="1:14" x14ac:dyDescent="0.3">
      <c r="H159">
        <v>146.75</v>
      </c>
      <c r="M159" s="23"/>
    </row>
    <row r="160" spans="1:14" x14ac:dyDescent="0.3">
      <c r="H160">
        <v>130.52000000000001</v>
      </c>
      <c r="M160" s="23"/>
    </row>
    <row r="161" spans="8:13" x14ac:dyDescent="0.3">
      <c r="H161">
        <v>127.67</v>
      </c>
      <c r="M161" s="23"/>
    </row>
    <row r="162" spans="8:13" x14ac:dyDescent="0.3">
      <c r="H162">
        <v>108.77</v>
      </c>
      <c r="M162" s="23"/>
    </row>
    <row r="163" spans="8:13" x14ac:dyDescent="0.3">
      <c r="H163">
        <v>105.62</v>
      </c>
      <c r="M163" s="23"/>
    </row>
    <row r="164" spans="8:13" x14ac:dyDescent="0.3">
      <c r="H164">
        <v>121</v>
      </c>
      <c r="M164" s="23"/>
    </row>
    <row r="165" spans="8:13" x14ac:dyDescent="0.3">
      <c r="M165" s="23"/>
    </row>
    <row r="166" spans="8:13" x14ac:dyDescent="0.3">
      <c r="M166" s="23"/>
    </row>
    <row r="167" spans="8:13" x14ac:dyDescent="0.3">
      <c r="M167" s="23"/>
    </row>
    <row r="168" spans="8:13" x14ac:dyDescent="0.3">
      <c r="M168" s="23"/>
    </row>
    <row r="169" spans="8:13" x14ac:dyDescent="0.3">
      <c r="M169" s="23"/>
    </row>
    <row r="170" spans="8:13" x14ac:dyDescent="0.3">
      <c r="M170" s="23"/>
    </row>
    <row r="171" spans="8:13" x14ac:dyDescent="0.3">
      <c r="M171" s="23"/>
    </row>
    <row r="172" spans="8:13" x14ac:dyDescent="0.3">
      <c r="M172" s="23"/>
    </row>
    <row r="173" spans="8:13" x14ac:dyDescent="0.3">
      <c r="M173" s="23"/>
    </row>
    <row r="174" spans="8:13" x14ac:dyDescent="0.3">
      <c r="M174" s="23"/>
    </row>
    <row r="175" spans="8:13" x14ac:dyDescent="0.3">
      <c r="M175" s="23"/>
    </row>
    <row r="176" spans="8:13" x14ac:dyDescent="0.3">
      <c r="M176" s="23"/>
    </row>
    <row r="177" spans="13:13" x14ac:dyDescent="0.3">
      <c r="M177" s="23"/>
    </row>
    <row r="178" spans="13:13" x14ac:dyDescent="0.3">
      <c r="M178" s="23"/>
    </row>
    <row r="179" spans="13:13" x14ac:dyDescent="0.3">
      <c r="M179" s="23"/>
    </row>
    <row r="180" spans="13:13" x14ac:dyDescent="0.3">
      <c r="M180" s="23"/>
    </row>
    <row r="181" spans="13:13" x14ac:dyDescent="0.3">
      <c r="M181" s="23"/>
    </row>
    <row r="182" spans="13:13" x14ac:dyDescent="0.3">
      <c r="M182" s="23"/>
    </row>
    <row r="183" spans="13:13" x14ac:dyDescent="0.3">
      <c r="M183" s="23"/>
    </row>
    <row r="184" spans="13:13" x14ac:dyDescent="0.3">
      <c r="M184" s="23"/>
    </row>
    <row r="185" spans="13:13" x14ac:dyDescent="0.3">
      <c r="M185" s="23"/>
    </row>
    <row r="186" spans="13:13" x14ac:dyDescent="0.3">
      <c r="M186" s="23"/>
    </row>
    <row r="187" spans="13:13" x14ac:dyDescent="0.3">
      <c r="M187" s="23"/>
    </row>
    <row r="188" spans="13:13" x14ac:dyDescent="0.3">
      <c r="M188" s="23"/>
    </row>
    <row r="189" spans="13:13" x14ac:dyDescent="0.3">
      <c r="M189" s="23"/>
    </row>
    <row r="190" spans="13:13" x14ac:dyDescent="0.3">
      <c r="M190" s="23"/>
    </row>
    <row r="191" spans="13:13" x14ac:dyDescent="0.3">
      <c r="M191" s="23"/>
    </row>
    <row r="192" spans="13:13" x14ac:dyDescent="0.3">
      <c r="M192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/>
  </sheetViews>
  <sheetFormatPr baseColWidth="10" defaultColWidth="11.44140625" defaultRowHeight="14.4" x14ac:dyDescent="0.3"/>
  <cols>
    <col min="1" max="1" width="10.6640625" style="23" bestFit="1" customWidth="1"/>
    <col min="2" max="16384" width="11.44140625" style="22"/>
  </cols>
  <sheetData>
    <row r="1" spans="1:10" x14ac:dyDescent="0.3">
      <c r="B1" s="42" t="s">
        <v>1</v>
      </c>
      <c r="C1" s="42" t="s">
        <v>232</v>
      </c>
      <c r="D1" s="42" t="s">
        <v>231</v>
      </c>
      <c r="E1" s="42" t="s">
        <v>230</v>
      </c>
      <c r="F1" s="42" t="s">
        <v>229</v>
      </c>
      <c r="G1" s="42" t="s">
        <v>228</v>
      </c>
      <c r="H1" s="42" t="s">
        <v>227</v>
      </c>
      <c r="I1" s="42" t="s">
        <v>226</v>
      </c>
      <c r="J1" s="42" t="s">
        <v>225</v>
      </c>
    </row>
    <row r="2" spans="1:10" x14ac:dyDescent="0.3">
      <c r="A2" s="43">
        <v>42521</v>
      </c>
      <c r="B2" s="22" t="s">
        <v>189</v>
      </c>
      <c r="C2" s="22">
        <f>_xll.BDP($B$2,"LAST_PRICE")</f>
        <v>147.37</v>
      </c>
      <c r="D2" s="22" t="str">
        <f>_xll.BDP($B$2,"CHG_ON_DAY",,)</f>
        <v>#N/A Authorization</v>
      </c>
      <c r="E2" s="22" t="str">
        <f>_xll.BDP($B$2,"TIME",,)</f>
        <v>12:02:28 p.m.</v>
      </c>
      <c r="F2" s="22">
        <f>_xll.BDP($B$2,"BID",,)</f>
        <v>147.33000000000001</v>
      </c>
      <c r="G2" s="22">
        <f>_xll.BDP($B$2,"ASK",,)</f>
        <v>147.37</v>
      </c>
      <c r="H2" s="22">
        <f>_xll.BDP($B$2,"RT_OPEN_INTEREST",,)</f>
        <v>44914</v>
      </c>
      <c r="I2" s="22">
        <f>_xll.BDP($B$2,"VOLUME",,)</f>
        <v>10813</v>
      </c>
      <c r="J2" s="22">
        <f>_xll.BDP($B$2,"YEST_LAST_TRADE",,)</f>
        <v>145.97999999999999</v>
      </c>
    </row>
    <row r="3" spans="1:10" x14ac:dyDescent="0.3">
      <c r="A3" s="43">
        <v>42551</v>
      </c>
      <c r="B3" s="22" t="s">
        <v>224</v>
      </c>
      <c r="C3" s="22">
        <f>_xll.BDP($B$3,"LAST_PRICE")</f>
        <v>146.53</v>
      </c>
      <c r="D3" s="22" t="str">
        <f>_xll.BDP($B$3,"CHG_ON_DAY",,)</f>
        <v>#N/A Authorization</v>
      </c>
      <c r="E3" s="22" t="str">
        <f>_xll.BDP($B$3,"TIME",,)</f>
        <v>12:02:29 p.m.</v>
      </c>
      <c r="F3" s="22">
        <f>_xll.BDP($B$3,"BID",,)</f>
        <v>146.52000000000001</v>
      </c>
      <c r="G3" s="22">
        <f>_xll.BDP($B$3,"ASK",,)</f>
        <v>146.55000000000001</v>
      </c>
      <c r="H3" s="22">
        <f>_xll.BDP($B$3,"RT_OPEN_INTEREST",,)</f>
        <v>126285</v>
      </c>
      <c r="I3" s="22">
        <f>_xll.BDP($B$3,"VOLUME",,)</f>
        <v>50204</v>
      </c>
      <c r="J3" s="22">
        <f>_xll.BDP($B$3,"YEST_LAST_TRADE",,)</f>
        <v>145.16999999999999</v>
      </c>
    </row>
    <row r="4" spans="1:10" x14ac:dyDescent="0.3">
      <c r="A4" s="43">
        <v>42582</v>
      </c>
      <c r="B4" s="22" t="s">
        <v>223</v>
      </c>
      <c r="C4" s="22">
        <f>_xll.BDP($B$4,"LAST_PRICE")</f>
        <v>145.52000000000001</v>
      </c>
      <c r="D4" s="22" t="str">
        <f>_xll.BDP($B$4,"CHG_ON_DAY",,)</f>
        <v>#N/A Authorization</v>
      </c>
      <c r="E4" s="22" t="str">
        <f>_xll.BDP($B$4,"TIME",,)</f>
        <v>12:02:28 p.m.</v>
      </c>
      <c r="F4" s="22">
        <f>_xll.BDP($B$4,"BID",,)</f>
        <v>145.5</v>
      </c>
      <c r="G4" s="22">
        <f>_xll.BDP($B$4,"ASK",,)</f>
        <v>145.53</v>
      </c>
      <c r="H4" s="22">
        <f>_xll.BDP($B$4,"RT_OPEN_INTEREST",,)</f>
        <v>76013</v>
      </c>
      <c r="I4" s="22">
        <f>_xll.BDP($B$4,"VOLUME",,)</f>
        <v>30809</v>
      </c>
      <c r="J4" s="22">
        <f>_xll.BDP($B$4,"YEST_LAST_TRADE",,)</f>
        <v>144.16</v>
      </c>
    </row>
    <row r="5" spans="1:10" x14ac:dyDescent="0.3">
      <c r="A5" s="43">
        <v>42613</v>
      </c>
      <c r="B5" s="22" t="s">
        <v>222</v>
      </c>
      <c r="C5" s="22">
        <f>_xll.BDP($B$5,"LAST_PRICE")</f>
        <v>136.05000000000001</v>
      </c>
      <c r="D5" s="22" t="str">
        <f>_xll.BDP($B$5,"CHG_ON_DAY",,)</f>
        <v>#N/A Authorization</v>
      </c>
      <c r="E5" s="22" t="str">
        <f>_xll.BDP($B$5,"TIME",,)</f>
        <v>12:02:04 p.m.</v>
      </c>
      <c r="F5" s="22">
        <f>_xll.BDP($B$5,"BID",,)</f>
        <v>136.09</v>
      </c>
      <c r="G5" s="22">
        <f>_xll.BDP($B$5,"ASK",,)</f>
        <v>136.13</v>
      </c>
      <c r="H5" s="22">
        <f>_xll.BDP($B$5,"RT_OPEN_INTEREST",,)</f>
        <v>46153</v>
      </c>
      <c r="I5" s="22">
        <f>_xll.BDP($B$5,"VOLUME",,)</f>
        <v>16018</v>
      </c>
      <c r="J5" s="22">
        <f>_xll.BDP($B$5,"YEST_LAST_TRADE",,)</f>
        <v>134.75</v>
      </c>
    </row>
    <row r="6" spans="1:10" x14ac:dyDescent="0.3">
      <c r="A6" s="43">
        <v>42643</v>
      </c>
      <c r="B6" s="22" t="s">
        <v>221</v>
      </c>
      <c r="C6" s="22">
        <f>_xll.BDP($B$6,"LAST_PRICE")</f>
        <v>134.22</v>
      </c>
      <c r="D6" s="22" t="str">
        <f>_xll.BDP($B$6,"CHG_ON_DAY",,)</f>
        <v>#N/A Authorization</v>
      </c>
      <c r="E6" s="22" t="str">
        <f>_xll.BDP($B$6,"TIME",,)</f>
        <v>12:02:04 p.m.</v>
      </c>
      <c r="F6" s="22">
        <f>_xll.BDP($B$6,"BID",,)</f>
        <v>134.25</v>
      </c>
      <c r="G6" s="22">
        <f>_xll.BDP($B$6,"ASK",,)</f>
        <v>134.30000000000001</v>
      </c>
      <c r="H6" s="22">
        <f>_xll.BDP($B$6,"RT_OPEN_INTEREST",,)</f>
        <v>31026</v>
      </c>
      <c r="I6" s="22">
        <f>_xll.BDP($B$6,"VOLUME",,)</f>
        <v>7339</v>
      </c>
      <c r="J6" s="22">
        <f>_xll.BDP($B$6,"YEST_LAST_TRADE",,)</f>
        <v>132.99</v>
      </c>
    </row>
    <row r="7" spans="1:10" x14ac:dyDescent="0.3">
      <c r="A7" s="43">
        <v>42674</v>
      </c>
      <c r="B7" s="22" t="s">
        <v>220</v>
      </c>
      <c r="C7" s="22">
        <f>_xll.BDP($B$7,"LAST_PRICE")</f>
        <v>133.08000000000001</v>
      </c>
      <c r="D7" s="22" t="str">
        <f>_xll.BDP($B$7,"CHG_ON_DAY",,)</f>
        <v>#N/A Authorization</v>
      </c>
      <c r="E7" s="22" t="str">
        <f>_xll.BDP($B$7,"TIME",,)</f>
        <v>12:02:20 p.m.</v>
      </c>
      <c r="F7" s="22">
        <f>_xll.BDP($B$7,"BID",,)</f>
        <v>133.07</v>
      </c>
      <c r="G7" s="22">
        <f>_xll.BDP($B$7,"ASK",,)</f>
        <v>133.11000000000001</v>
      </c>
      <c r="H7" s="22">
        <f>_xll.BDP($B$7,"RT_OPEN_INTEREST",,)</f>
        <v>38878</v>
      </c>
      <c r="I7" s="22">
        <f>_xll.BDP($B$7,"VOLUME",,)</f>
        <v>10118</v>
      </c>
      <c r="J7" s="22">
        <f>_xll.BDP($B$7,"YEST_LAST_TRADE",,)</f>
        <v>131.88999999999999</v>
      </c>
    </row>
    <row r="8" spans="1:10" x14ac:dyDescent="0.3">
      <c r="A8" s="43">
        <v>42704</v>
      </c>
      <c r="B8" s="22" t="s">
        <v>219</v>
      </c>
      <c r="C8" s="22">
        <f>_xll.BDP($B$8,"LAST_PRICE")</f>
        <v>133.25</v>
      </c>
      <c r="D8" s="22" t="str">
        <f>_xll.BDP($B$8,"CHG_ON_DAY",,)</f>
        <v>#N/A Authorization</v>
      </c>
      <c r="E8" s="22" t="str">
        <f>_xll.BDP($B$8,"TIME",,)</f>
        <v>12:00:07 p.m.</v>
      </c>
      <c r="F8" s="22">
        <f>_xll.BDP($B$8,"BID",,)</f>
        <v>133.35</v>
      </c>
      <c r="G8" s="22">
        <f>_xll.BDP($B$8,"ASK",,)</f>
        <v>133.4</v>
      </c>
      <c r="H8" s="22">
        <f>_xll.BDP($B$8,"RT_OPEN_INTEREST",,)</f>
        <v>8915</v>
      </c>
      <c r="I8" s="22">
        <f>_xll.BDP($B$8,"VOLUME",,)</f>
        <v>1614</v>
      </c>
      <c r="J8" s="22">
        <f>_xll.BDP($B$8,"YEST_LAST_TRADE",,)</f>
        <v>132.26</v>
      </c>
    </row>
    <row r="9" spans="1:10" x14ac:dyDescent="0.3">
      <c r="A9" s="43">
        <v>42735</v>
      </c>
      <c r="B9" s="22" t="s">
        <v>218</v>
      </c>
      <c r="C9" s="22">
        <f>_xll.BDP($B$9,"LAST_PRICE")</f>
        <v>134.46</v>
      </c>
      <c r="D9" s="22" t="str">
        <f>_xll.BDP($B$9,"CHG_ON_DAY",,)</f>
        <v>#N/A Authorization</v>
      </c>
      <c r="E9" s="22" t="str">
        <f>_xll.BDP($B$9,"TIME",,)</f>
        <v>11:48:26 a.m.</v>
      </c>
      <c r="F9" s="22">
        <f>_xll.BDP($B$9,"BID",,)</f>
        <v>134.5</v>
      </c>
      <c r="G9" s="22">
        <f>_xll.BDP($B$9,"ASK",,)</f>
        <v>134.58000000000001</v>
      </c>
      <c r="H9" s="22">
        <f>_xll.BDP($B$9,"RT_OPEN_INTEREST",,)</f>
        <v>6838</v>
      </c>
      <c r="I9" s="22">
        <f>_xll.BDP($B$9,"VOLUME",,)</f>
        <v>465</v>
      </c>
      <c r="J9" s="22">
        <f>_xll.BDP($B$9,"YEST_LAST_TRADE",,)</f>
        <v>133.5</v>
      </c>
    </row>
    <row r="10" spans="1:10" x14ac:dyDescent="0.3">
      <c r="A10" s="43">
        <v>42766</v>
      </c>
      <c r="B10" s="22" t="s">
        <v>217</v>
      </c>
      <c r="C10" s="22">
        <f>_xll.BDP($B$10,"LAST_PRICE")</f>
        <v>136.19999999999999</v>
      </c>
      <c r="D10" s="22" t="str">
        <f>_xll.BDP($B$10,"CHG_ON_DAY",,)</f>
        <v>#N/A Authorization</v>
      </c>
      <c r="E10" s="22" t="str">
        <f>_xll.BDP($B$10,"TIME",,)</f>
        <v>11:43:14 a.m.</v>
      </c>
      <c r="F10" s="22">
        <f>_xll.BDP($B$10,"BID",,)</f>
        <v>136.44</v>
      </c>
      <c r="G10" s="22">
        <f>_xll.BDP($B$10,"ASK",,)</f>
        <v>136.55000000000001</v>
      </c>
      <c r="H10" s="22">
        <f>_xll.BDP($B$10,"RT_OPEN_INTEREST",,)</f>
        <v>5489</v>
      </c>
      <c r="I10" s="22">
        <f>_xll.BDP($B$10,"VOLUME",,)</f>
        <v>304</v>
      </c>
      <c r="J10" s="22">
        <f>_xll.BDP($B$10,"YEST_LAST_TRADE",,)</f>
        <v>135.52000000000001</v>
      </c>
    </row>
    <row r="11" spans="1:10" x14ac:dyDescent="0.3">
      <c r="A11" s="43">
        <v>42794</v>
      </c>
      <c r="B11" s="22" t="s">
        <v>216</v>
      </c>
      <c r="C11" s="22">
        <f>_xll.BDP($B$11,"LAST_PRICE")</f>
        <v>153.01</v>
      </c>
      <c r="D11" s="22" t="str">
        <f>_xll.BDP($B$11,"CHG_ON_DAY",,)</f>
        <v>#N/A Authorization</v>
      </c>
      <c r="E11" s="22" t="str">
        <f>_xll.BDP($B$11,"TIME",,)</f>
        <v>27/06/2017</v>
      </c>
      <c r="F11" s="22">
        <f>_xll.BDP($B$11,"BID",,)</f>
        <v>153.9</v>
      </c>
      <c r="G11" s="22">
        <f>_xll.BDP($B$11,"ASK",,)</f>
        <v>154.08000000000001</v>
      </c>
      <c r="H11" s="22">
        <f>_xll.BDP($B$11,"RT_OPEN_INTEREST",,)</f>
        <v>5337</v>
      </c>
      <c r="I11" s="22">
        <f>_xll.BDP($B$11,"VOLUME",,)</f>
        <v>105</v>
      </c>
      <c r="J11" s="22">
        <f>_xll.BDP($B$11,"YEST_LAST_TRADE",,)</f>
        <v>150.69999999999999</v>
      </c>
    </row>
    <row r="12" spans="1:10" x14ac:dyDescent="0.3">
      <c r="A12" s="43">
        <v>42825</v>
      </c>
      <c r="B12" s="22" t="s">
        <v>215</v>
      </c>
      <c r="C12" s="22">
        <f>_xll.BDP($B$12,"LAST_PRICE")</f>
        <v>154.19</v>
      </c>
      <c r="D12" s="22" t="str">
        <f>_xll.BDP($B$12,"CHG_ON_DAY",,)</f>
        <v>#N/A Authorization</v>
      </c>
      <c r="E12" s="22" t="str">
        <f>_xll.BDP($B$12,"TIME",,)</f>
        <v>10:07:20 a.m.</v>
      </c>
      <c r="F12" s="22">
        <f>_xll.BDP($B$12,"BID",,)</f>
        <v>154.93</v>
      </c>
      <c r="G12" s="22">
        <f>_xll.BDP($B$12,"ASK",,)</f>
        <v>155.12</v>
      </c>
      <c r="H12" s="22">
        <f>_xll.BDP($B$12,"RT_OPEN_INTEREST",,)</f>
        <v>2539</v>
      </c>
      <c r="I12" s="22">
        <f>_xll.BDP($B$12,"VOLUME",,)</f>
        <v>75</v>
      </c>
      <c r="J12" s="22">
        <f>_xll.BDP($B$12,"YEST_LAST_TRADE",,)</f>
        <v>154.05000000000001</v>
      </c>
    </row>
    <row r="13" spans="1:10" x14ac:dyDescent="0.3">
      <c r="A13" s="43">
        <v>42855</v>
      </c>
      <c r="B13" s="22" t="s">
        <v>214</v>
      </c>
      <c r="C13" s="22">
        <f>_xll.BDP($B$13,"LAST_PRICE")</f>
        <v>154.68</v>
      </c>
      <c r="D13" s="22" t="str">
        <f>_xll.BDP($B$13,"CHG_ON_DAY",,)</f>
        <v>#N/A Authorization</v>
      </c>
      <c r="E13" s="22" t="str">
        <f>_xll.BDP($B$13,"TIME",,)</f>
        <v>12:00:02 p.m.</v>
      </c>
      <c r="F13" s="22">
        <f>_xll.BDP($B$13,"BID",,)</f>
        <v>154.69999999999999</v>
      </c>
      <c r="G13" s="22">
        <f>_xll.BDP($B$13,"ASK",,)</f>
        <v>154.80000000000001</v>
      </c>
      <c r="H13" s="22">
        <f>_xll.BDP($B$13,"RT_OPEN_INTEREST",,)</f>
        <v>7191</v>
      </c>
      <c r="I13" s="22">
        <f>_xll.BDP($B$13,"VOLUME",,)</f>
        <v>299</v>
      </c>
      <c r="J13" s="22">
        <f>_xll.BDP($B$13,"YEST_LAST_TRADE",,)</f>
        <v>153.82</v>
      </c>
    </row>
    <row r="14" spans="1:10" x14ac:dyDescent="0.3">
      <c r="A14" s="43">
        <v>42886</v>
      </c>
      <c r="B14" s="22" t="s">
        <v>213</v>
      </c>
      <c r="C14" s="22">
        <f>_xll.BDP($B$14,"LAST_PRICE")</f>
        <v>152.80000000000001</v>
      </c>
      <c r="D14" s="22" t="str">
        <f>_xll.BDP($B$14,"CHG_ON_DAY",,)</f>
        <v>#N/A Authorization</v>
      </c>
      <c r="E14" s="22" t="str">
        <f>_xll.BDP($B$14,"TIME",,)</f>
        <v>27/06/2017</v>
      </c>
      <c r="F14" s="22">
        <f>_xll.BDP($B$14,"BID",,)</f>
        <v>152.22</v>
      </c>
      <c r="G14" s="22">
        <f>_xll.BDP($B$14,"ASK",,)</f>
        <v>155.27000000000001</v>
      </c>
      <c r="H14" s="22">
        <f>_xll.BDP($B$14,"RT_OPEN_INTEREST",,)</f>
        <v>2440</v>
      </c>
      <c r="I14" s="22">
        <f>_xll.BDP($B$14,"VOLUME",,)</f>
        <v>156</v>
      </c>
      <c r="J14" s="22">
        <f>_xll.BDP($B$14,"YEST_LAST_TRADE",,)</f>
        <v>150.53</v>
      </c>
    </row>
    <row r="15" spans="1:10" x14ac:dyDescent="0.3">
      <c r="A15" s="43">
        <v>42916</v>
      </c>
      <c r="B15" s="22" t="s">
        <v>212</v>
      </c>
      <c r="C15" s="22">
        <f>_xll.BDP($B$15,"LAST_PRICE")</f>
        <v>151.32</v>
      </c>
      <c r="D15" s="22" t="str">
        <f>_xll.BDP($B$15,"CHG_ON_DAY",,)</f>
        <v>#N/A Authorization</v>
      </c>
      <c r="E15" s="22" t="str">
        <f>_xll.BDP($B$15,"TIME",,)</f>
        <v>27/06/2017</v>
      </c>
      <c r="F15" s="22">
        <f>_xll.BDP($B$15,"BID",,)</f>
        <v>150.54</v>
      </c>
      <c r="G15" s="22">
        <f>_xll.BDP($B$15,"ASK",,)</f>
        <v>153.91</v>
      </c>
      <c r="H15" s="22">
        <f>_xll.BDP($B$15,"RT_OPEN_INTEREST",,)</f>
        <v>1506</v>
      </c>
      <c r="I15" s="22">
        <f>_xll.BDP($B$15,"VOLUME",,)</f>
        <v>59</v>
      </c>
      <c r="J15" s="22">
        <f>_xll.BDP($B$15,"YEST_LAST_TRADE",,)</f>
        <v>149.09</v>
      </c>
    </row>
    <row r="16" spans="1:10" x14ac:dyDescent="0.3">
      <c r="A16" s="43">
        <v>42947</v>
      </c>
      <c r="B16" s="22" t="s">
        <v>211</v>
      </c>
      <c r="C16" s="22">
        <f>_xll.BDP($B$16,"LAST_PRICE")</f>
        <v>149.16999999999999</v>
      </c>
      <c r="D16" s="22" t="str">
        <f>_xll.BDP($B$16,"CHG_ON_DAY",,)</f>
        <v>#N/A Authorization</v>
      </c>
      <c r="E16" s="22" t="str">
        <f>_xll.BDP($B$16,"TIME",,)</f>
        <v>27/06/2017</v>
      </c>
      <c r="F16" s="22">
        <f>_xll.BDP($B$16,"BID",,)</f>
        <v>148.41</v>
      </c>
      <c r="G16" s="22">
        <f>_xll.BDP($B$16,"ASK",,)</f>
        <v>151.84</v>
      </c>
      <c r="H16" s="22">
        <f>_xll.BDP($B$16,"RT_OPEN_INTEREST",,)</f>
        <v>2156</v>
      </c>
      <c r="I16" s="22">
        <f>_xll.BDP($B$16,"VOLUME",,)</f>
        <v>34</v>
      </c>
      <c r="J16" s="22">
        <f>_xll.BDP($B$16,"YEST_LAST_TRADE",,)</f>
        <v>146.99</v>
      </c>
    </row>
    <row r="17" spans="1:10" x14ac:dyDescent="0.3">
      <c r="A17" s="43">
        <v>42978</v>
      </c>
      <c r="B17" s="22" t="s">
        <v>210</v>
      </c>
      <c r="C17" s="22">
        <f>_xll.BDP($B$17,"LAST_PRICE")</f>
        <v>137.25</v>
      </c>
      <c r="D17" s="22" t="str">
        <f>_xll.BDP($B$17,"CHG_ON_DAY",,)</f>
        <v>#N/A Authorization</v>
      </c>
      <c r="E17" s="22" t="str">
        <f>_xll.BDP($B$17,"TIME",,)</f>
        <v>27/06/2017</v>
      </c>
      <c r="F17" s="22">
        <f>_xll.BDP($B$17,"BID",,)</f>
        <v>135.88999999999999</v>
      </c>
      <c r="G17" s="22">
        <f>_xll.BDP($B$17,"ASK",,)</f>
        <v>140.25</v>
      </c>
      <c r="H17" s="22">
        <f>_xll.BDP($B$17,"RT_OPEN_INTEREST",,)</f>
        <v>819</v>
      </c>
      <c r="I17" s="22">
        <f>_xll.BDP($B$17,"VOLUME",,)</f>
        <v>85</v>
      </c>
      <c r="J17" s="22">
        <f>_xll.BDP($B$17,"YEST_LAST_TRADE",,)</f>
        <v>135.11000000000001</v>
      </c>
    </row>
    <row r="18" spans="1:10" x14ac:dyDescent="0.3">
      <c r="A18" s="43">
        <v>43008</v>
      </c>
      <c r="B18" s="22" t="s">
        <v>209</v>
      </c>
      <c r="C18" s="22">
        <f>_xll.BDP($B$18,"LAST_PRICE")</f>
        <v>134.83000000000001</v>
      </c>
      <c r="D18" s="22" t="str">
        <f>_xll.BDP($B$18,"CHG_ON_DAY",,)</f>
        <v>#N/A Authorization</v>
      </c>
      <c r="E18" s="22" t="str">
        <f>_xll.BDP($B$18,"TIME",,)</f>
        <v>27/06/2017</v>
      </c>
      <c r="F18" s="22">
        <f>_xll.BDP($B$18,"BID",,)</f>
        <v>133.49</v>
      </c>
      <c r="G18" s="22">
        <f>_xll.BDP($B$18,"ASK",,)</f>
        <v>137.82</v>
      </c>
      <c r="H18" s="22">
        <f>_xll.BDP($B$18,"RT_OPEN_INTEREST",,)</f>
        <v>1102</v>
      </c>
      <c r="I18" s="22">
        <f>_xll.BDP($B$18,"VOLUME",,)</f>
        <v>92</v>
      </c>
      <c r="J18" s="22">
        <f>_xll.BDP($B$18,"YEST_LAST_TRADE",,)</f>
        <v>132.74</v>
      </c>
    </row>
    <row r="19" spans="1:10" x14ac:dyDescent="0.3">
      <c r="A19" s="43">
        <v>43039</v>
      </c>
      <c r="B19" s="22" t="s">
        <v>208</v>
      </c>
      <c r="C19" s="22">
        <f>_xll.BDP($B$19,"LAST_PRICE")</f>
        <v>133.91999999999999</v>
      </c>
      <c r="D19" s="22" t="str">
        <f>_xll.BDP($B$19,"CHG_ON_DAY",,)</f>
        <v>#N/A Authorization</v>
      </c>
      <c r="E19" s="22" t="str">
        <f>_xll.BDP($B$19,"TIME",,)</f>
        <v>11:22:32 a.m.</v>
      </c>
      <c r="F19" s="22">
        <f>_xll.BDP($B$19,"BID",,)</f>
        <v>133.86000000000001</v>
      </c>
      <c r="G19" s="22">
        <f>_xll.BDP($B$19,"ASK",,)</f>
        <v>134.12</v>
      </c>
      <c r="H19" s="22">
        <f>_xll.BDP($B$19,"RT_OPEN_INTEREST",,)</f>
        <v>4030</v>
      </c>
      <c r="I19" s="22">
        <f>_xll.BDP($B$19,"VOLUME",,)</f>
        <v>94</v>
      </c>
      <c r="J19" s="22">
        <f>_xll.BDP($B$19,"YEST_LAST_TRADE",,)</f>
        <v>133.06</v>
      </c>
    </row>
    <row r="20" spans="1:10" x14ac:dyDescent="0.3">
      <c r="A20" s="43">
        <v>43069</v>
      </c>
      <c r="B20" s="22" t="s">
        <v>207</v>
      </c>
      <c r="C20" s="22">
        <f>_xll.BDP($B$20,"LAST_PRICE")</f>
        <v>133.05000000000001</v>
      </c>
      <c r="D20" s="22" t="str">
        <f>_xll.BDP($B$20,"CHG_ON_DAY",,)</f>
        <v>#N/A Authorization</v>
      </c>
      <c r="E20" s="22" t="str">
        <f>_xll.BDP($B$20,"TIME",,)</f>
        <v>27/06/2017</v>
      </c>
      <c r="F20" s="22">
        <f>_xll.BDP($B$20,"BID",,)</f>
        <v>131.91</v>
      </c>
      <c r="G20" s="22">
        <f>_xll.BDP($B$20,"ASK",,)</f>
        <v>135.80000000000001</v>
      </c>
      <c r="H20" s="22">
        <f>_xll.BDP($B$20,"RT_OPEN_INTEREST",,)</f>
        <v>256</v>
      </c>
      <c r="I20" s="22">
        <f>_xll.BDP($B$20,"VOLUME",,)</f>
        <v>0</v>
      </c>
      <c r="J20" s="22">
        <f>_xll.BDP($B$20,"YEST_LAST_TRADE",,)</f>
        <v>131.02000000000001</v>
      </c>
    </row>
    <row r="21" spans="1:10" x14ac:dyDescent="0.3">
      <c r="A21" s="43">
        <v>43100</v>
      </c>
      <c r="B21" s="22" t="s">
        <v>206</v>
      </c>
      <c r="C21" s="22">
        <f>_xll.BDP($B$21,"LAST_PRICE")</f>
        <v>134.35</v>
      </c>
      <c r="D21" s="22" t="str">
        <f>_xll.BDP($B$21,"CHG_ON_DAY",,)</f>
        <v>#N/A Authorization</v>
      </c>
      <c r="E21" s="22" t="str">
        <f>_xll.BDP($B$21,"TIME",,)</f>
        <v>27/06/2017</v>
      </c>
      <c r="F21" s="22">
        <f>_xll.BDP($B$21,"BID",,)</f>
        <v>132.68</v>
      </c>
      <c r="G21" s="22">
        <f>_xll.BDP($B$21,"ASK",,)</f>
        <v>137.59</v>
      </c>
      <c r="H21" s="22">
        <f>_xll.BDP($B$21,"RT_OPEN_INTEREST",,)</f>
        <v>6</v>
      </c>
      <c r="I21" s="22">
        <f>_xll.BDP($B$21,"VOLUME",,)</f>
        <v>0</v>
      </c>
      <c r="J21" s="22">
        <f>_xll.BDP($B$21,"YEST_LAST_TRADE",,)</f>
        <v>132.32</v>
      </c>
    </row>
    <row r="22" spans="1:10" x14ac:dyDescent="0.3">
      <c r="A22" s="43">
        <v>43131</v>
      </c>
      <c r="B22" s="22" t="s">
        <v>205</v>
      </c>
      <c r="C22" s="22">
        <f>_xll.BDP($B$22,"LAST_PRICE")</f>
        <v>136.69999999999999</v>
      </c>
      <c r="D22" s="22" t="str">
        <f>_xll.BDP($B$22,"CHG_ON_DAY",,)</f>
        <v>#N/A Authorization</v>
      </c>
      <c r="E22" s="22" t="str">
        <f>_xll.BDP($B$22,"TIME",,)</f>
        <v>27/06/2017</v>
      </c>
      <c r="F22" s="22">
        <f>_xll.BDP($B$22,"BID",,)</f>
        <v>134.88</v>
      </c>
      <c r="G22" s="22">
        <f>_xll.BDP($B$22,"ASK",,)</f>
        <v>141.91</v>
      </c>
      <c r="H22" s="22">
        <f>_xll.BDP($B$22,"RT_OPEN_INTEREST",,)</f>
        <v>26</v>
      </c>
      <c r="I22" s="22" t="str">
        <f>_xll.BDP($B$22,"VOLUME",,)</f>
        <v>#N/A N/A</v>
      </c>
      <c r="J22" s="22">
        <f>_xll.BDP($B$22,"YEST_LAST_TRADE",,)</f>
        <v>134.66999999999999</v>
      </c>
    </row>
    <row r="23" spans="1:10" x14ac:dyDescent="0.3">
      <c r="A23" s="43">
        <v>43159</v>
      </c>
      <c r="B23" s="22" t="s">
        <v>204</v>
      </c>
      <c r="C23" s="22">
        <f>_xll.BDP($B$23,"LAST_PRICE")</f>
        <v>156.44999999999999</v>
      </c>
      <c r="D23" s="22" t="str">
        <f>_xll.BDP($B$23,"CHG_ON_DAY",,)</f>
        <v>#N/A Authorization</v>
      </c>
      <c r="E23" s="22" t="str">
        <f>_xll.BDP($B$23,"TIME",,)</f>
        <v>27/06/2017</v>
      </c>
      <c r="F23" s="22">
        <f>_xll.BDP($B$23,"BID",,)</f>
        <v>152.6</v>
      </c>
      <c r="G23" s="22">
        <f>_xll.BDP($B$23,"ASK",,)</f>
        <v>163.69999999999999</v>
      </c>
      <c r="H23" s="22">
        <f>_xll.BDP($B$23,"RT_OPEN_INTEREST",,)</f>
        <v>16</v>
      </c>
      <c r="I23" s="22">
        <f>_xll.BDP($B$23,"VOLUME",,)</f>
        <v>0</v>
      </c>
      <c r="J23" s="22">
        <f>_xll.BDP($B$23,"YEST_LAST_TRADE",,)</f>
        <v>154.41999999999999</v>
      </c>
    </row>
    <row r="24" spans="1:10" x14ac:dyDescent="0.3">
      <c r="A24" s="43">
        <v>43190</v>
      </c>
      <c r="B24" s="22" t="s">
        <v>203</v>
      </c>
      <c r="C24" s="22">
        <f>_xll.BDP($B$24,"LAST_PRICE")</f>
        <v>157</v>
      </c>
      <c r="D24" s="22" t="str">
        <f>_xll.BDP($B$24,"CHG_ON_DAY",,)</f>
        <v>#N/A Authorization</v>
      </c>
      <c r="E24" s="22" t="str">
        <f>_xll.BDP($B$24,"TIME",,)</f>
        <v>27/06/2017</v>
      </c>
      <c r="F24" s="22">
        <f>_xll.BDP($B$24,"BID",,)</f>
        <v>151.16999999999999</v>
      </c>
      <c r="G24" s="22">
        <f>_xll.BDP($B$24,"ASK",,)</f>
        <v>162.72999999999999</v>
      </c>
      <c r="H24" s="22">
        <f>_xll.BDP($B$24,"RT_OPEN_INTEREST",,)</f>
        <v>8</v>
      </c>
      <c r="I24" s="22" t="str">
        <f>_xll.BDP($B$24,"VOLUME",,)</f>
        <v>#N/A N/A</v>
      </c>
      <c r="J24" s="22">
        <f>_xll.BDP($B$24,"YEST_LAST_TRADE",,)</f>
        <v>154.97</v>
      </c>
    </row>
    <row r="25" spans="1:10" x14ac:dyDescent="0.3">
      <c r="A25" s="43">
        <v>43220</v>
      </c>
      <c r="B25" s="22" t="s">
        <v>202</v>
      </c>
      <c r="C25" s="22">
        <f>_xll.BDP($B$25,"LAST_PRICE")</f>
        <v>156.5</v>
      </c>
      <c r="D25" s="22" t="str">
        <f>_xll.BDP($B$25,"CHG_ON_DAY",,)</f>
        <v>#N/A Authorization</v>
      </c>
      <c r="E25" s="22" t="str">
        <f>_xll.BDP($B$25,"TIME",,)</f>
        <v>27/06/2017</v>
      </c>
      <c r="F25" s="22">
        <f>_xll.BDP($B$25,"BID",,)</f>
        <v>149.94999999999999</v>
      </c>
      <c r="G25" s="22">
        <f>_xll.BDP($B$25,"ASK",,)</f>
        <v>158.12</v>
      </c>
      <c r="H25" s="22">
        <f>_xll.BDP($B$25,"RT_OPEN_INTEREST",,)</f>
        <v>14</v>
      </c>
      <c r="I25" s="22" t="str">
        <f>_xll.BDP($B$25,"VOLUME",,)</f>
        <v>#N/A N/A</v>
      </c>
      <c r="J25" s="22">
        <f>_xll.BDP($B$25,"YEST_LAST_TRADE",,)</f>
        <v>154.47</v>
      </c>
    </row>
    <row r="26" spans="1:10" x14ac:dyDescent="0.3">
      <c r="A26" s="43">
        <v>43251</v>
      </c>
      <c r="B26" s="22" t="s">
        <v>201</v>
      </c>
      <c r="C26" s="22">
        <f>_xll.BDP($B$26,"LAST_PRICE")</f>
        <v>154.75</v>
      </c>
      <c r="D26" s="22" t="str">
        <f>_xll.BDP($B$26,"CHG_ON_DAY",,)</f>
        <v>#N/A Authorization</v>
      </c>
      <c r="E26" s="22" t="str">
        <f>_xll.BDP($B$26,"TIME",,)</f>
        <v>27/06/2017</v>
      </c>
      <c r="F26" s="22" t="str">
        <f>_xll.BDP($B$26,"BID",,)</f>
        <v>#N/A N/A</v>
      </c>
      <c r="G26" s="22" t="str">
        <f>_xll.BDP($B$26,"ASK",,)</f>
        <v>#N/A N/A</v>
      </c>
      <c r="H26" s="22">
        <f>_xll.BDP($B$26,"RT_OPEN_INTEREST",,)</f>
        <v>2</v>
      </c>
      <c r="I26" s="22" t="str">
        <f>_xll.BDP($B$26,"VOLUME",,)</f>
        <v>#N/A N/A</v>
      </c>
      <c r="J26" s="22">
        <f>_xll.BDP($B$26,"YEST_LAST_TRADE",,)</f>
        <v>152.72</v>
      </c>
    </row>
    <row r="27" spans="1:10" x14ac:dyDescent="0.3">
      <c r="A27" s="43">
        <v>43281</v>
      </c>
      <c r="B27" s="22" t="s">
        <v>200</v>
      </c>
      <c r="C27" s="22">
        <f>_xll.BDP($B$27,"LAST_PRICE")</f>
        <v>152.35</v>
      </c>
      <c r="D27" s="22" t="str">
        <f>_xll.BDP($B$27,"CHG_ON_DAY",,)</f>
        <v>#N/A Authorization</v>
      </c>
      <c r="E27" s="22" t="str">
        <f>_xll.BDP($B$27,"TIME",,)</f>
        <v>27/06/2017</v>
      </c>
      <c r="F27" s="22" t="str">
        <f>_xll.BDP($B$27,"BID",,)</f>
        <v>#N/A N/A</v>
      </c>
      <c r="G27" s="22" t="str">
        <f>_xll.BDP($B$27,"ASK",,)</f>
        <v>#N/A N/A</v>
      </c>
      <c r="H27" s="22">
        <f>_xll.BDP($B$27,"RT_OPEN_INTEREST",,)</f>
        <v>0</v>
      </c>
      <c r="I27" s="22" t="str">
        <f>_xll.BDP($B$27,"VOLUME",,)</f>
        <v>#N/A N/A</v>
      </c>
      <c r="J27" s="22">
        <f>_xll.BDP($B$27,"YEST_LAST_TRADE",,)</f>
        <v>150.32</v>
      </c>
    </row>
    <row r="28" spans="1:10" x14ac:dyDescent="0.3">
      <c r="A28" s="43">
        <v>43312</v>
      </c>
      <c r="B28" s="22" t="s">
        <v>199</v>
      </c>
      <c r="C28" s="22">
        <f>_xll.BDP($B$28,"LAST_PRICE")</f>
        <v>149.94999999999999</v>
      </c>
      <c r="D28" s="22" t="str">
        <f>_xll.BDP($B$28,"CHG_ON_DAY",,)</f>
        <v>#N/A Authorization</v>
      </c>
      <c r="E28" s="22" t="str">
        <f>_xll.BDP($B$28,"TIME",,)</f>
        <v>27/06/2017</v>
      </c>
      <c r="F28" s="22" t="str">
        <f>_xll.BDP($B$28,"BID",,)</f>
        <v>#N/A N/A</v>
      </c>
      <c r="G28" s="22" t="str">
        <f>_xll.BDP($B$28,"ASK",,)</f>
        <v>#N/A N/A</v>
      </c>
      <c r="H28" s="22">
        <f>_xll.BDP($B$28,"RT_OPEN_INTEREST",,)</f>
        <v>0</v>
      </c>
      <c r="I28" s="22" t="str">
        <f>_xll.BDP($B$28,"VOLUME",,)</f>
        <v>#N/A N/A</v>
      </c>
      <c r="J28" s="22">
        <f>_xll.BDP($B$28,"YEST_LAST_TRADE",,)</f>
        <v>147.91999999999999</v>
      </c>
    </row>
    <row r="29" spans="1:10" x14ac:dyDescent="0.3">
      <c r="A29" s="43">
        <v>43343</v>
      </c>
      <c r="B29" s="22" t="s">
        <v>198</v>
      </c>
      <c r="C29" s="22">
        <f>_xll.BDP($B$29,"LAST_PRICE")</f>
        <v>137.5</v>
      </c>
      <c r="D29" s="22" t="str">
        <f>_xll.BDP($B$29,"CHG_ON_DAY",,)</f>
        <v>#N/A Authorization</v>
      </c>
      <c r="E29" s="22" t="str">
        <f>_xll.BDP($B$29,"TIME",,)</f>
        <v>27/06/2017</v>
      </c>
      <c r="F29" s="22" t="str">
        <f>_xll.BDP($B$29,"BID",,)</f>
        <v>#N/A N/A</v>
      </c>
      <c r="G29" s="22" t="str">
        <f>_xll.BDP($B$29,"ASK",,)</f>
        <v>#N/A N/A</v>
      </c>
      <c r="H29" s="22">
        <f>_xll.BDP($B$29,"RT_OPEN_INTEREST",,)</f>
        <v>1</v>
      </c>
      <c r="I29" s="22" t="str">
        <f>_xll.BDP($B$29,"VOLUME",,)</f>
        <v>#N/A N/A</v>
      </c>
      <c r="J29" s="22">
        <f>_xll.BDP($B$29,"YEST_LAST_TRADE",,)</f>
        <v>135.47</v>
      </c>
    </row>
    <row r="30" spans="1:10" x14ac:dyDescent="0.3">
      <c r="A30" s="43">
        <v>43373</v>
      </c>
      <c r="B30" s="22" t="s">
        <v>197</v>
      </c>
      <c r="C30" s="22">
        <f>_xll.BDP($B$30,"LAST_PRICE")</f>
        <v>134.85</v>
      </c>
      <c r="D30" s="22" t="str">
        <f>_xll.BDP($B$30,"CHG_ON_DAY",,)</f>
        <v>#N/A Authorization</v>
      </c>
      <c r="E30" s="22" t="str">
        <f>_xll.BDP($B$30,"TIME",,)</f>
        <v>27/06/2017</v>
      </c>
      <c r="F30" s="22" t="str">
        <f>_xll.BDP($B$30,"BID",,)</f>
        <v>#N/A N/A</v>
      </c>
      <c r="G30" s="22" t="str">
        <f>_xll.BDP($B$30,"ASK",,)</f>
        <v>#N/A N/A</v>
      </c>
      <c r="H30" s="22">
        <f>_xll.BDP($B$30,"RT_OPEN_INTEREST",,)</f>
        <v>0</v>
      </c>
      <c r="I30" s="22" t="str">
        <f>_xll.BDP($B$30,"VOLUME",,)</f>
        <v>#N/A N/A</v>
      </c>
      <c r="J30" s="22">
        <f>_xll.BDP($B$30,"YEST_LAST_TRADE",,)</f>
        <v>132.82</v>
      </c>
    </row>
    <row r="31" spans="1:10" x14ac:dyDescent="0.3">
      <c r="A31" s="43">
        <v>43404</v>
      </c>
      <c r="B31" s="22" t="s">
        <v>196</v>
      </c>
      <c r="C31" s="22">
        <f>_xll.BDP($B$31,"LAST_PRICE")</f>
        <v>133.19999999999999</v>
      </c>
      <c r="D31" s="22" t="str">
        <f>_xll.BDP($B$31,"CHG_ON_DAY",,)</f>
        <v>#N/A Authorization</v>
      </c>
      <c r="E31" s="22" t="str">
        <f>_xll.BDP($B$31,"TIME",,)</f>
        <v>27/06/2017</v>
      </c>
      <c r="F31" s="22" t="str">
        <f>_xll.BDP($B$31,"BID",,)</f>
        <v>#N/A N/A</v>
      </c>
      <c r="G31" s="22" t="str">
        <f>_xll.BDP($B$31,"ASK",,)</f>
        <v>#N/A N/A</v>
      </c>
      <c r="H31" s="22">
        <f>_xll.BDP($B$31,"RT_OPEN_INTEREST",,)</f>
        <v>321</v>
      </c>
      <c r="I31" s="22" t="str">
        <f>_xll.BDP($B$31,"VOLUME",,)</f>
        <v>#N/A N/A</v>
      </c>
      <c r="J31" s="22">
        <f>_xll.BDP($B$31,"YEST_LAST_TRADE",,)</f>
        <v>131.16999999999999</v>
      </c>
    </row>
    <row r="32" spans="1:10" x14ac:dyDescent="0.3">
      <c r="A32" s="43">
        <v>43434</v>
      </c>
      <c r="B32" s="22" t="s">
        <v>195</v>
      </c>
      <c r="C32" s="22">
        <f>_xll.BDP($B$32,"LAST_PRICE")</f>
        <v>133.5</v>
      </c>
      <c r="D32" s="22" t="str">
        <f>_xll.BDP($B$32,"CHG_ON_DAY",,)</f>
        <v>#N/A Authorization</v>
      </c>
      <c r="E32" s="22" t="str">
        <f>_xll.BDP($B$32,"TIME",,)</f>
        <v>27/06/2017</v>
      </c>
      <c r="F32" s="22" t="str">
        <f>_xll.BDP($B$32,"BID",,)</f>
        <v>#N/A N/A</v>
      </c>
      <c r="G32" s="22" t="str">
        <f>_xll.BDP($B$32,"ASK",,)</f>
        <v>#N/A N/A</v>
      </c>
      <c r="H32" s="22">
        <f>_xll.BDP($B$32,"RT_OPEN_INTEREST",,)</f>
        <v>1</v>
      </c>
      <c r="I32" s="22" t="str">
        <f>_xll.BDP($B$32,"VOLUME",,)</f>
        <v>#N/A N/A</v>
      </c>
      <c r="J32" s="22">
        <f>_xll.BDP($B$32,"YEST_LAST_TRADE",,)</f>
        <v>131.47</v>
      </c>
    </row>
    <row r="33" spans="1:10" x14ac:dyDescent="0.3">
      <c r="A33" s="43">
        <v>43465</v>
      </c>
      <c r="B33" s="22" t="s">
        <v>194</v>
      </c>
      <c r="C33" s="22">
        <f>_xll.BDP($B$33,"LAST_PRICE")</f>
        <v>134.5</v>
      </c>
      <c r="D33" s="22" t="str">
        <f>_xll.BDP($B$33,"CHG_ON_DAY",,)</f>
        <v>#N/A Authorization</v>
      </c>
      <c r="E33" s="22" t="str">
        <f>_xll.BDP($B$33,"TIME",,)</f>
        <v>27/06/2017</v>
      </c>
      <c r="F33" s="22" t="str">
        <f>_xll.BDP($B$33,"BID",,)</f>
        <v>#N/A N/A</v>
      </c>
      <c r="G33" s="22" t="str">
        <f>_xll.BDP($B$33,"ASK",,)</f>
        <v>#N/A N/A</v>
      </c>
      <c r="H33" s="22">
        <f>_xll.BDP($B$33,"RT_OPEN_INTEREST",,)</f>
        <v>0</v>
      </c>
      <c r="I33" s="22" t="str">
        <f>_xll.BDP($B$33,"VOLUME",,)</f>
        <v>#N/A N/A</v>
      </c>
      <c r="J33" s="22">
        <f>_xll.BDP($B$33,"YEST_LAST_TRADE",,)</f>
        <v>132.47</v>
      </c>
    </row>
    <row r="34" spans="1:10" x14ac:dyDescent="0.3">
      <c r="A34" s="43">
        <v>43496</v>
      </c>
      <c r="B34" s="22" t="s">
        <v>193</v>
      </c>
      <c r="C34" s="22">
        <f>_xll.BDP($B$34,"LAST_PRICE")</f>
        <v>136.5</v>
      </c>
      <c r="D34" s="22" t="str">
        <f>_xll.BDP($B$34,"CHG_ON_DAY",,)</f>
        <v>#N/A Authorization</v>
      </c>
      <c r="E34" s="22" t="str">
        <f>_xll.BDP($B$34,"TIME",,)</f>
        <v>27/06/2017</v>
      </c>
      <c r="F34" s="22" t="str">
        <f>_xll.BDP($B$34,"BID",,)</f>
        <v>#N/A N/A</v>
      </c>
      <c r="G34" s="22" t="str">
        <f>_xll.BDP($B$34,"ASK",,)</f>
        <v>#N/A N/A</v>
      </c>
      <c r="H34" s="22">
        <f>_xll.BDP($B$34,"RT_OPEN_INTEREST",,)</f>
        <v>0</v>
      </c>
      <c r="I34" s="22" t="str">
        <f>_xll.BDP($B$34,"VOLUME",,)</f>
        <v>#N/A N/A</v>
      </c>
      <c r="J34" s="22">
        <f>_xll.BDP($B$34,"YEST_LAST_TRADE",,)</f>
        <v>134.47</v>
      </c>
    </row>
    <row r="35" spans="1:10" x14ac:dyDescent="0.3">
      <c r="A35" s="43">
        <v>43524</v>
      </c>
      <c r="B35" s="22" t="s">
        <v>192</v>
      </c>
      <c r="C35" s="22">
        <f>_xll.BDP($B$35,"LAST_PRICE")</f>
        <v>156.80000000000001</v>
      </c>
      <c r="D35" s="22" t="str">
        <f>_xll.BDP($B$35,"CHG_ON_DAY",,)</f>
        <v>#N/A Authorization</v>
      </c>
      <c r="E35" s="22" t="str">
        <f>_xll.BDP($B$35,"TIME",,)</f>
        <v>27/06/2017</v>
      </c>
      <c r="F35" s="22" t="str">
        <f>_xll.BDP($B$35,"BID",,)</f>
        <v>#N/A N/A</v>
      </c>
      <c r="G35" s="22" t="str">
        <f>_xll.BDP($B$35,"ASK",,)</f>
        <v>#N/A N/A</v>
      </c>
      <c r="H35" s="22">
        <f>_xll.BDP($B$35,"RT_OPEN_INTEREST",,)</f>
        <v>1</v>
      </c>
      <c r="I35" s="22" t="str">
        <f>_xll.BDP($B$35,"VOLUME",,)</f>
        <v>#N/A N/A</v>
      </c>
      <c r="J35" s="22">
        <f>_xll.BDP($B$35,"YEST_LAST_TRADE",,)</f>
        <v>154.77000000000001</v>
      </c>
    </row>
    <row r="36" spans="1:10" x14ac:dyDescent="0.3">
      <c r="A36" s="43">
        <v>43555</v>
      </c>
      <c r="B36" s="22" t="s">
        <v>191</v>
      </c>
      <c r="C36" s="22">
        <f>_xll.BDP($B$36,"LAST_PRICE")</f>
        <v>157.1</v>
      </c>
      <c r="D36" s="22" t="str">
        <f>_xll.BDP($B$36,"CHG_ON_DAY",,)</f>
        <v>#N/A Authorization</v>
      </c>
      <c r="E36" s="22" t="str">
        <f>_xll.BDP($B$36,"TIME",,)</f>
        <v>27/06/2017</v>
      </c>
      <c r="F36" s="22" t="str">
        <f>_xll.BDP($B$36,"BID",,)</f>
        <v>#N/A N/A</v>
      </c>
      <c r="G36" s="22" t="str">
        <f>_xll.BDP($B$36,"ASK",,)</f>
        <v>#N/A N/A</v>
      </c>
      <c r="H36" s="22">
        <f>_xll.BDP($B$36,"RT_OPEN_INTEREST",,)</f>
        <v>0</v>
      </c>
      <c r="I36" s="22" t="str">
        <f>_xll.BDP($B$36,"VOLUME",,)</f>
        <v>#N/A N/A</v>
      </c>
      <c r="J36" s="22">
        <f>_xll.BDP($B$36,"YEST_LAST_TRADE",,)</f>
        <v>155.07</v>
      </c>
    </row>
    <row r="37" spans="1:10" x14ac:dyDescent="0.3">
      <c r="A37" s="43">
        <v>43585</v>
      </c>
      <c r="B37" s="22" t="s">
        <v>190</v>
      </c>
      <c r="C37" s="22">
        <f>_xll.BDP($B$37,"LAST_PRICE")</f>
        <v>156.65</v>
      </c>
      <c r="D37" s="22" t="str">
        <f>_xll.BDP($B$37,"CHG_ON_DAY",,)</f>
        <v>#N/A Authorization</v>
      </c>
      <c r="E37" s="22" t="str">
        <f>_xll.BDP($B$37,"TIME",,)</f>
        <v>27/06/2017</v>
      </c>
      <c r="F37" s="22" t="str">
        <f>_xll.BDP($B$37,"BID",,)</f>
        <v>#N/A N/A</v>
      </c>
      <c r="G37" s="22" t="str">
        <f>_xll.BDP($B$37,"ASK",,)</f>
        <v>#N/A N/A</v>
      </c>
      <c r="H37" s="22">
        <f>_xll.BDP($B$37,"RT_OPEN_INTEREST",,)</f>
        <v>0</v>
      </c>
      <c r="I37" s="22" t="str">
        <f>_xll.BDP($B$37,"VOLUME",,)</f>
        <v>#N/A N/A</v>
      </c>
      <c r="J37" s="22">
        <f>_xll.BDP($B$37,"YEST_LAST_TRADE",,)</f>
        <v>154.62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Inflación</vt:lpstr>
      <vt:lpstr>IPC NSA</vt:lpstr>
      <vt:lpstr>IPC SA</vt:lpstr>
      <vt:lpstr>Para lectura</vt:lpstr>
      <vt:lpstr>Proyecciones</vt:lpstr>
      <vt:lpstr>Hoja1</vt:lpstr>
      <vt:lpstr>Futuros Gasolina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2015-03-19T15:24:08Z</dcterms:created>
  <dcterms:modified xsi:type="dcterms:W3CDTF">2017-06-28T16:15:00Z</dcterms:modified>
</cp:coreProperties>
</file>