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DE\"/>
    </mc:Choice>
  </mc:AlternateContent>
  <xr:revisionPtr revIDLastSave="0" documentId="13_ncr:1_{29CB1090-43F1-4883-BF80-4A1EB6401D85}" xr6:coauthVersionLast="47" xr6:coauthVersionMax="47" xr10:uidLastSave="{00000000-0000-0000-0000-000000000000}"/>
  <bookViews>
    <workbookView xWindow="-120" yWindow="-120" windowWidth="29040" windowHeight="15840" xr2:uid="{69ECAC08-99CF-415C-BD36-85C74AC82482}"/>
  </bookViews>
  <sheets>
    <sheet name="工作表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2" l="1"/>
  <c r="T5" i="2"/>
  <c r="T6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" i="2"/>
  <c r="M20" i="2"/>
  <c r="J20" i="2"/>
  <c r="H20" i="2"/>
  <c r="G20" i="2"/>
  <c r="F20" i="2"/>
  <c r="E20" i="2"/>
  <c r="D20" i="2"/>
  <c r="C20" i="2"/>
  <c r="B20" i="2"/>
  <c r="A20" i="2"/>
  <c r="N19" i="2"/>
  <c r="M19" i="2"/>
  <c r="H19" i="2"/>
  <c r="G19" i="2"/>
  <c r="F19" i="2"/>
  <c r="E19" i="2"/>
  <c r="D19" i="2"/>
  <c r="C19" i="2"/>
  <c r="B19" i="2"/>
  <c r="A19" i="2"/>
  <c r="K18" i="2"/>
  <c r="H18" i="2"/>
  <c r="G18" i="2"/>
  <c r="F18" i="2"/>
  <c r="E18" i="2"/>
  <c r="D18" i="2"/>
  <c r="C18" i="2"/>
  <c r="B18" i="2"/>
  <c r="A18" i="2"/>
  <c r="N17" i="2"/>
  <c r="M17" i="2"/>
  <c r="L17" i="2"/>
  <c r="H17" i="2"/>
  <c r="G17" i="2"/>
  <c r="F17" i="2"/>
  <c r="E17" i="2"/>
  <c r="D17" i="2"/>
  <c r="C17" i="2"/>
  <c r="B17" i="2"/>
  <c r="A17" i="2"/>
  <c r="N16" i="2"/>
  <c r="M16" i="2"/>
  <c r="L16" i="2"/>
  <c r="H16" i="2"/>
  <c r="G16" i="2"/>
  <c r="F16" i="2"/>
  <c r="E16" i="2"/>
  <c r="D16" i="2"/>
  <c r="C16" i="2"/>
  <c r="B16" i="2"/>
  <c r="A16" i="2"/>
  <c r="N15" i="2"/>
  <c r="M15" i="2"/>
  <c r="L15" i="2"/>
  <c r="H15" i="2"/>
  <c r="G15" i="2"/>
  <c r="F15" i="2"/>
  <c r="E15" i="2"/>
  <c r="D15" i="2"/>
  <c r="C15" i="2"/>
  <c r="B15" i="2"/>
  <c r="A15" i="2"/>
  <c r="M14" i="2"/>
  <c r="J14" i="2"/>
  <c r="H14" i="2"/>
  <c r="G14" i="2"/>
  <c r="F14" i="2"/>
  <c r="E14" i="2"/>
  <c r="D14" i="2"/>
  <c r="C14" i="2"/>
  <c r="B14" i="2"/>
  <c r="A14" i="2"/>
  <c r="N13" i="2"/>
  <c r="M13" i="2"/>
  <c r="H13" i="2"/>
  <c r="G13" i="2"/>
  <c r="F13" i="2"/>
  <c r="E13" i="2"/>
  <c r="D13" i="2"/>
  <c r="C13" i="2"/>
  <c r="B13" i="2"/>
  <c r="A13" i="2"/>
  <c r="K12" i="2"/>
  <c r="H12" i="2"/>
  <c r="G12" i="2"/>
  <c r="F12" i="2"/>
  <c r="E12" i="2"/>
  <c r="D12" i="2"/>
  <c r="C12" i="2"/>
  <c r="B12" i="2"/>
  <c r="A12" i="2"/>
  <c r="A11" i="2"/>
  <c r="B11" i="2"/>
  <c r="C11" i="2"/>
  <c r="D11" i="2"/>
  <c r="E11" i="2"/>
  <c r="F11" i="2"/>
  <c r="G11" i="2"/>
  <c r="H11" i="2"/>
  <c r="N11" i="2"/>
  <c r="M11" i="2"/>
  <c r="L11" i="2"/>
  <c r="N10" i="2"/>
  <c r="M10" i="2"/>
  <c r="L10" i="2"/>
  <c r="H10" i="2"/>
  <c r="G10" i="2"/>
  <c r="F10" i="2"/>
  <c r="E10" i="2"/>
  <c r="D10" i="2"/>
  <c r="C10" i="2"/>
  <c r="B10" i="2"/>
  <c r="A10" i="2"/>
  <c r="N5" i="2"/>
  <c r="L2" i="2"/>
  <c r="M5" i="2"/>
  <c r="F2" i="2"/>
  <c r="N9" i="2"/>
  <c r="M9" i="2"/>
  <c r="L9" i="2"/>
  <c r="H9" i="2"/>
  <c r="G9" i="2"/>
  <c r="F9" i="2"/>
  <c r="E9" i="2"/>
  <c r="D9" i="2"/>
  <c r="C9" i="2"/>
  <c r="B9" i="2"/>
  <c r="A9" i="2"/>
  <c r="M8" i="2"/>
  <c r="J8" i="2"/>
  <c r="H8" i="2"/>
  <c r="G8" i="2"/>
  <c r="F8" i="2"/>
  <c r="E8" i="2"/>
  <c r="D8" i="2"/>
  <c r="C8" i="2"/>
  <c r="B8" i="2"/>
  <c r="A8" i="2"/>
  <c r="N7" i="2"/>
  <c r="M7" i="2"/>
  <c r="H7" i="2"/>
  <c r="G7" i="2"/>
  <c r="F7" i="2"/>
  <c r="E7" i="2"/>
  <c r="D7" i="2"/>
  <c r="C7" i="2"/>
  <c r="B7" i="2"/>
  <c r="A7" i="2"/>
  <c r="K6" i="2"/>
  <c r="H6" i="2"/>
  <c r="G6" i="2"/>
  <c r="F6" i="2"/>
  <c r="E6" i="2"/>
  <c r="D6" i="2"/>
  <c r="C6" i="2"/>
  <c r="B6" i="2"/>
  <c r="A6" i="2"/>
  <c r="H5" i="2"/>
  <c r="G5" i="2"/>
  <c r="F5" i="2"/>
  <c r="E5" i="2"/>
  <c r="D5" i="2"/>
  <c r="C5" i="2"/>
  <c r="B5" i="2"/>
  <c r="A5" i="2"/>
  <c r="L4" i="2"/>
  <c r="H4" i="2"/>
  <c r="G4" i="2"/>
  <c r="F4" i="2"/>
  <c r="E4" i="2"/>
  <c r="D4" i="2"/>
  <c r="C4" i="2"/>
  <c r="B4" i="2"/>
  <c r="A4" i="2"/>
  <c r="M3" i="2"/>
  <c r="H3" i="2"/>
  <c r="G3" i="2"/>
  <c r="F3" i="2"/>
  <c r="E3" i="2"/>
  <c r="D3" i="2"/>
  <c r="C3" i="2"/>
  <c r="B3" i="2"/>
  <c r="A3" i="2"/>
  <c r="N2" i="2"/>
  <c r="M2" i="2"/>
  <c r="K2" i="2"/>
  <c r="I2" i="2"/>
  <c r="H2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<sst xmlns="http://schemas.openxmlformats.org/spreadsheetml/2006/main" count="19" uniqueCount="19">
  <si>
    <t>日期</t>
  </si>
  <si>
    <t>時間</t>
  </si>
  <si>
    <t>成交價</t>
  </si>
  <si>
    <t>漲跌</t>
  </si>
  <si>
    <t>漲跌幅</t>
  </si>
  <si>
    <t>成交量</t>
  </si>
  <si>
    <t>市場基差</t>
  </si>
  <si>
    <t>理論基差</t>
  </si>
  <si>
    <t>總委賣量</t>
  </si>
  <si>
    <t>總委買筆數</t>
  </si>
  <si>
    <t>總委賣筆數</t>
  </si>
  <si>
    <t>累積買成筆</t>
  </si>
  <si>
    <t>累積賣成筆</t>
  </si>
  <si>
    <t>I/K</t>
    <phoneticPr fontId="1" type="noConversion"/>
  </si>
  <si>
    <t>J/L</t>
    <phoneticPr fontId="1" type="noConversion"/>
  </si>
  <si>
    <t>P-Q</t>
    <phoneticPr fontId="1" type="noConversion"/>
  </si>
  <si>
    <t>N-M</t>
    <phoneticPr fontId="1" type="noConversion"/>
  </si>
  <si>
    <t>總委買量</t>
    <phoneticPr fontId="1" type="noConversion"/>
  </si>
  <si>
    <t>L-N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</si>
</sst>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HR" ddeTopic="KS">
    <ddeItems>
      <ddeItem name="StdDocumentName" ole="1" advise="1"/>
      <ddeItem name="TXFJ1.122" advise="1">
        <values>
          <value>
            <val>20211006</val>
          </value>
        </values>
      </ddeItem>
      <ddeItem name="TXFJ1.123" advise="1">
        <values>
          <value>
            <val>182747</val>
          </value>
        </values>
      </ddeItem>
      <ddeItem name="TXFJ1.124" advise="1">
        <values>
          <value>
            <val>16407</val>
          </value>
        </values>
      </ddeItem>
      <ddeItem name="TXFJ1.125" advise="1">
        <values>
          <value>
            <val>12</val>
          </value>
        </values>
      </ddeItem>
      <ddeItem name="TXFJ1.126" advise="1">
        <values>
          <value>
            <val>7.0000000000000007E-2</val>
          </value>
        </values>
      </ddeItem>
      <ddeItem name="TXFJ1.133" advise="1">
        <values>
          <value>
            <val>9988</val>
          </value>
        </values>
      </ddeItem>
      <ddeItem name="TXFJ1.170" advise="1">
        <values>
          <value>
            <val>7187</val>
          </value>
        </values>
      </ddeItem>
      <ddeItem name="TXFJ1.171" advise="1">
        <values>
          <value>
            <val>13457</val>
          </value>
        </values>
      </ddeItem>
      <ddeItem name="TXFJ1.172" advise="1">
        <values>
          <value>
            <val>7029</val>
          </value>
        </values>
      </ddeItem>
      <ddeItem name="TXFJ1.173" advise="1">
        <values>
          <value>
            <val>13026</val>
          </value>
        </values>
      </ddeItem>
      <ddeItem name="TXFJ1.290" advise="1">
        <values>
          <value>
            <val>6456</val>
          </value>
        </values>
      </ddeItem>
      <ddeItem name="TXFJ1.291" advise="1">
        <values>
          <value>
            <val>6533</val>
          </value>
        </values>
      </ddeItem>
      <ddeItem name="TXFJ1.439" advise="1">
        <values>
          <value>
            <val>-53.75</val>
          </value>
        </values>
      </ddeItem>
      <ddeItem name="TXFJ1.440" advise="1">
        <values>
          <value>
            <val>12.59</val>
          </value>
        </values>
      </ddeItem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B52B-876C-472A-BBE9-6F4F54F16C55}">
  <dimension ref="A1:T20"/>
  <sheetViews>
    <sheetView tabSelected="1" workbookViewId="0">
      <selection activeCell="V11" sqref="V11"/>
    </sheetView>
  </sheetViews>
  <sheetFormatPr defaultColWidth="8.875" defaultRowHeight="16.5" x14ac:dyDescent="0.25"/>
  <cols>
    <col min="11" max="11" width="11.125" customWidth="1"/>
    <col min="12" max="12" width="13.875" bestFit="1" customWidth="1"/>
    <col min="13" max="14" width="11.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s="1" t="s">
        <v>13</v>
      </c>
      <c r="Q1" s="1" t="s">
        <v>14</v>
      </c>
      <c r="R1" t="s">
        <v>15</v>
      </c>
      <c r="S1" t="s">
        <v>16</v>
      </c>
      <c r="T1" t="s">
        <v>18</v>
      </c>
    </row>
    <row r="2" spans="1:20" x14ac:dyDescent="0.25">
      <c r="A2">
        <f>[1]!TXFJ1.122</f>
        <v>20211006</v>
      </c>
      <c r="B2">
        <f>[1]!TXFJ1.123</f>
        <v>182747</v>
      </c>
      <c r="C2">
        <f>[1]!TXFJ1.124</f>
        <v>16407</v>
      </c>
      <c r="D2">
        <f>[1]!TXFJ1.125</f>
        <v>12</v>
      </c>
      <c r="E2">
        <f>[1]!TXFJ1.126</f>
        <v>7.0000000000000007E-2</v>
      </c>
      <c r="F2">
        <f>[1]!TXFJ1.133</f>
        <v>9988</v>
      </c>
      <c r="G2">
        <f>[1]!TXFJ1.439</f>
        <v>-53.75</v>
      </c>
      <c r="H2">
        <f>[1]!TXFJ1.440</f>
        <v>12.59</v>
      </c>
      <c r="I2">
        <f>[1]!TXFJ1.171</f>
        <v>13457</v>
      </c>
      <c r="J2">
        <v>13026</v>
      </c>
      <c r="K2">
        <f>[1]!TXFJ1.170</f>
        <v>7187</v>
      </c>
      <c r="L2">
        <f>[1]!TXFJ1.172</f>
        <v>7029</v>
      </c>
      <c r="M2">
        <f>[1]!TXFJ1.290</f>
        <v>6456</v>
      </c>
      <c r="N2">
        <f>[1]!TXFJ1.291</f>
        <v>6533</v>
      </c>
      <c r="P2">
        <f>I2/K2</f>
        <v>1.8724085153749825</v>
      </c>
      <c r="Q2">
        <f>J2/L2</f>
        <v>1.8531796841655996</v>
      </c>
      <c r="R2">
        <f>P2-Q2</f>
        <v>1.9228831209382902E-2</v>
      </c>
      <c r="S2">
        <f>N2-M2</f>
        <v>77</v>
      </c>
      <c r="T2">
        <f>L2-N2</f>
        <v>496</v>
      </c>
    </row>
    <row r="3" spans="1:20" x14ac:dyDescent="0.25">
      <c r="A3">
        <f>[1]!TXFJ1.122</f>
        <v>20211006</v>
      </c>
      <c r="B3">
        <f>[1]!TXFJ1.123</f>
        <v>182747</v>
      </c>
      <c r="C3">
        <f>[1]!TXFJ1.124</f>
        <v>16407</v>
      </c>
      <c r="D3">
        <f>[1]!TXFJ1.125</f>
        <v>12</v>
      </c>
      <c r="E3">
        <f>[1]!TXFJ1.126</f>
        <v>7.0000000000000007E-2</v>
      </c>
      <c r="F3">
        <f>[1]!TXFJ1.133</f>
        <v>9988</v>
      </c>
      <c r="G3">
        <f>[1]!TXFJ1.439</f>
        <v>-53.75</v>
      </c>
      <c r="H3">
        <f>[1]!TXFJ1.440</f>
        <v>12.59</v>
      </c>
      <c r="I3">
        <v>13456</v>
      </c>
      <c r="J3">
        <v>13441</v>
      </c>
      <c r="K3">
        <v>7102</v>
      </c>
      <c r="L3">
        <v>7000</v>
      </c>
      <c r="M3">
        <f>[1]!TXFJ1.290</f>
        <v>6456</v>
      </c>
      <c r="N3">
        <v>6888</v>
      </c>
      <c r="P3">
        <f t="shared" ref="P3:P20" si="0">I3/K3</f>
        <v>1.8946775556181357</v>
      </c>
      <c r="Q3">
        <f t="shared" ref="Q3:Q20" si="1">J3/L3</f>
        <v>1.9201428571428572</v>
      </c>
      <c r="R3">
        <f t="shared" ref="R3:R20" si="2">P3-Q3</f>
        <v>-2.5465301524721484E-2</v>
      </c>
      <c r="S3">
        <f t="shared" ref="S3:S20" si="3">N3-M3</f>
        <v>432</v>
      </c>
      <c r="T3">
        <f t="shared" ref="T3:T20" si="4">L3-N3</f>
        <v>112</v>
      </c>
    </row>
    <row r="4" spans="1:20" x14ac:dyDescent="0.25">
      <c r="A4">
        <f>[1]!TXFJ1.122</f>
        <v>20211006</v>
      </c>
      <c r="B4">
        <f>[1]!TXFJ1.123</f>
        <v>182747</v>
      </c>
      <c r="C4">
        <f>[1]!TXFJ1.124</f>
        <v>16407</v>
      </c>
      <c r="D4">
        <f>[1]!TXFJ1.125</f>
        <v>12</v>
      </c>
      <c r="E4">
        <f>[1]!TXFJ1.126</f>
        <v>7.0000000000000007E-2</v>
      </c>
      <c r="F4">
        <f>[1]!TXFJ1.133</f>
        <v>9988</v>
      </c>
      <c r="G4">
        <f>[1]!TXFJ1.439</f>
        <v>-53.75</v>
      </c>
      <c r="H4">
        <f>[1]!TXFJ1.440</f>
        <v>12.59</v>
      </c>
      <c r="I4">
        <v>13455</v>
      </c>
      <c r="J4">
        <v>13123</v>
      </c>
      <c r="K4">
        <v>7193</v>
      </c>
      <c r="L4">
        <f>[1]!TXFJ1.172</f>
        <v>7029</v>
      </c>
      <c r="M4">
        <v>5757</v>
      </c>
      <c r="N4">
        <v>6111</v>
      </c>
      <c r="P4">
        <f t="shared" si="0"/>
        <v>1.8705686083692479</v>
      </c>
      <c r="Q4">
        <f t="shared" si="1"/>
        <v>1.8669796557120502</v>
      </c>
      <c r="R4">
        <f t="shared" si="2"/>
        <v>3.5889526571977193E-3</v>
      </c>
      <c r="S4">
        <f t="shared" si="3"/>
        <v>354</v>
      </c>
    </row>
    <row r="5" spans="1:20" x14ac:dyDescent="0.25">
      <c r="A5">
        <f>[1]!TXFJ1.122</f>
        <v>20211006</v>
      </c>
      <c r="B5">
        <f>[1]!TXFJ1.123</f>
        <v>182747</v>
      </c>
      <c r="C5">
        <f>[1]!TXFJ1.124</f>
        <v>16407</v>
      </c>
      <c r="D5">
        <f>[1]!TXFJ1.125</f>
        <v>12</v>
      </c>
      <c r="E5">
        <f>[1]!TXFJ1.126</f>
        <v>7.0000000000000007E-2</v>
      </c>
      <c r="F5">
        <f>[1]!TXFJ1.133</f>
        <v>9988</v>
      </c>
      <c r="G5">
        <f>[1]!TXFJ1.439</f>
        <v>-53.75</v>
      </c>
      <c r="H5">
        <f>[1]!TXFJ1.440</f>
        <v>12.59</v>
      </c>
      <c r="I5">
        <v>13425</v>
      </c>
      <c r="J5">
        <v>12335</v>
      </c>
      <c r="K5">
        <v>7012</v>
      </c>
      <c r="L5">
        <v>6932</v>
      </c>
      <c r="M5">
        <f>[1]!TXFJ1.290</f>
        <v>6456</v>
      </c>
      <c r="N5">
        <f>[1]!TXFJ1.291</f>
        <v>6533</v>
      </c>
      <c r="P5">
        <f t="shared" si="0"/>
        <v>1.9145750142612663</v>
      </c>
      <c r="Q5">
        <f t="shared" si="1"/>
        <v>1.7794287362954415</v>
      </c>
      <c r="R5">
        <f t="shared" si="2"/>
        <v>0.13514627796582479</v>
      </c>
      <c r="S5">
        <f t="shared" si="3"/>
        <v>77</v>
      </c>
      <c r="T5">
        <f t="shared" si="4"/>
        <v>399</v>
      </c>
    </row>
    <row r="6" spans="1:20" x14ac:dyDescent="0.25">
      <c r="A6">
        <f>[1]!TXFJ1.122</f>
        <v>20211006</v>
      </c>
      <c r="B6">
        <f>[1]!TXFJ1.123</f>
        <v>182747</v>
      </c>
      <c r="C6">
        <f>[1]!TXFJ1.124</f>
        <v>16407</v>
      </c>
      <c r="D6">
        <f>[1]!TXFJ1.125</f>
        <v>12</v>
      </c>
      <c r="E6">
        <f>[1]!TXFJ1.126</f>
        <v>7.0000000000000007E-2</v>
      </c>
      <c r="F6">
        <f>[1]!TXFJ1.133</f>
        <v>9988</v>
      </c>
      <c r="G6">
        <f>[1]!TXFJ1.439</f>
        <v>-53.75</v>
      </c>
      <c r="H6">
        <f>[1]!TXFJ1.440</f>
        <v>12.59</v>
      </c>
      <c r="I6">
        <v>13155</v>
      </c>
      <c r="J6">
        <v>13153</v>
      </c>
      <c r="K6">
        <f>[1]!TXFJ1.170</f>
        <v>7187</v>
      </c>
      <c r="L6">
        <v>7111</v>
      </c>
      <c r="M6">
        <v>6000</v>
      </c>
      <c r="N6">
        <v>6222</v>
      </c>
      <c r="P6">
        <f t="shared" si="0"/>
        <v>1.8303882009183248</v>
      </c>
      <c r="Q6">
        <f t="shared" si="1"/>
        <v>1.8496695260863452</v>
      </c>
      <c r="R6">
        <f t="shared" si="2"/>
        <v>-1.9281325168020391E-2</v>
      </c>
      <c r="S6">
        <f t="shared" si="3"/>
        <v>222</v>
      </c>
      <c r="T6">
        <f t="shared" si="4"/>
        <v>889</v>
      </c>
    </row>
    <row r="7" spans="1:20" x14ac:dyDescent="0.25">
      <c r="A7">
        <f>[1]!TXFJ1.122</f>
        <v>20211006</v>
      </c>
      <c r="B7">
        <f>[1]!TXFJ1.123</f>
        <v>182747</v>
      </c>
      <c r="C7">
        <f>[1]!TXFJ1.124</f>
        <v>16407</v>
      </c>
      <c r="D7">
        <f>[1]!TXFJ1.125</f>
        <v>12</v>
      </c>
      <c r="E7">
        <f>[1]!TXFJ1.126</f>
        <v>7.0000000000000007E-2</v>
      </c>
      <c r="F7">
        <f>[1]!TXFJ1.133</f>
        <v>9988</v>
      </c>
      <c r="G7">
        <f>[1]!TXFJ1.439</f>
        <v>-53.75</v>
      </c>
      <c r="H7">
        <f>[1]!TXFJ1.440</f>
        <v>12.59</v>
      </c>
      <c r="I7">
        <v>13755</v>
      </c>
      <c r="J7">
        <v>13112</v>
      </c>
      <c r="K7">
        <v>7111</v>
      </c>
      <c r="L7">
        <v>7000</v>
      </c>
      <c r="M7">
        <f>[1]!TXFJ1.290</f>
        <v>6456</v>
      </c>
      <c r="N7">
        <f>[1]!TXFJ1.291</f>
        <v>6533</v>
      </c>
      <c r="P7">
        <f t="shared" si="0"/>
        <v>1.9343270988609198</v>
      </c>
      <c r="Q7">
        <f t="shared" si="1"/>
        <v>1.8731428571428572</v>
      </c>
      <c r="R7">
        <f t="shared" si="2"/>
        <v>6.1184241718062582E-2</v>
      </c>
      <c r="S7">
        <f t="shared" si="3"/>
        <v>77</v>
      </c>
    </row>
    <row r="8" spans="1:20" x14ac:dyDescent="0.25">
      <c r="A8">
        <f>[1]!TXFJ1.122</f>
        <v>20211006</v>
      </c>
      <c r="B8">
        <f>[1]!TXFJ1.123</f>
        <v>182747</v>
      </c>
      <c r="C8">
        <f>[1]!TXFJ1.124</f>
        <v>16407</v>
      </c>
      <c r="D8">
        <f>[1]!TXFJ1.125</f>
        <v>12</v>
      </c>
      <c r="E8">
        <f>[1]!TXFJ1.126</f>
        <v>7.0000000000000007E-2</v>
      </c>
      <c r="F8">
        <f>[1]!TXFJ1.133</f>
        <v>9988</v>
      </c>
      <c r="G8">
        <f>[1]!TXFJ1.439</f>
        <v>-53.75</v>
      </c>
      <c r="H8">
        <f>[1]!TXFJ1.440</f>
        <v>12.59</v>
      </c>
      <c r="I8">
        <v>13000</v>
      </c>
      <c r="J8">
        <f>[1]!TXFJ1.173</f>
        <v>13026</v>
      </c>
      <c r="K8">
        <v>6900</v>
      </c>
      <c r="L8">
        <v>5882</v>
      </c>
      <c r="M8">
        <f>[1]!TXFJ1.290</f>
        <v>6456</v>
      </c>
      <c r="N8">
        <v>6666</v>
      </c>
      <c r="P8">
        <f t="shared" si="0"/>
        <v>1.8840579710144927</v>
      </c>
      <c r="Q8">
        <f t="shared" si="1"/>
        <v>2.2145528731723902</v>
      </c>
      <c r="R8">
        <f t="shared" si="2"/>
        <v>-0.33049490215789756</v>
      </c>
      <c r="S8">
        <f t="shared" si="3"/>
        <v>210</v>
      </c>
      <c r="T8">
        <f t="shared" si="4"/>
        <v>-784</v>
      </c>
    </row>
    <row r="9" spans="1:20" x14ac:dyDescent="0.25">
      <c r="A9">
        <f>[1]!TXFJ1.122</f>
        <v>20211006</v>
      </c>
      <c r="B9">
        <f>[1]!TXFJ1.123</f>
        <v>182747</v>
      </c>
      <c r="C9">
        <f>[1]!TXFJ1.124</f>
        <v>16407</v>
      </c>
      <c r="D9">
        <f>[1]!TXFJ1.125</f>
        <v>12</v>
      </c>
      <c r="E9">
        <f>[1]!TXFJ1.126</f>
        <v>7.0000000000000007E-2</v>
      </c>
      <c r="F9">
        <f>[1]!TXFJ1.133</f>
        <v>9988</v>
      </c>
      <c r="G9">
        <f>[1]!TXFJ1.439</f>
        <v>-53.75</v>
      </c>
      <c r="H9">
        <f>[1]!TXFJ1.440</f>
        <v>12.59</v>
      </c>
      <c r="I9">
        <v>13832</v>
      </c>
      <c r="J9">
        <v>13054</v>
      </c>
      <c r="K9">
        <v>7814</v>
      </c>
      <c r="L9">
        <f>[1]!TXFJ1.172</f>
        <v>7029</v>
      </c>
      <c r="M9">
        <f>[1]!TXFJ1.290</f>
        <v>6456</v>
      </c>
      <c r="N9">
        <f>[1]!TXFJ1.291</f>
        <v>6533</v>
      </c>
      <c r="P9">
        <f t="shared" si="0"/>
        <v>1.7701561300230355</v>
      </c>
      <c r="Q9">
        <f t="shared" si="1"/>
        <v>1.857163181106843</v>
      </c>
      <c r="R9">
        <f t="shared" si="2"/>
        <v>-8.7007051083807463E-2</v>
      </c>
      <c r="S9">
        <f t="shared" si="3"/>
        <v>77</v>
      </c>
      <c r="T9">
        <f t="shared" si="4"/>
        <v>496</v>
      </c>
    </row>
    <row r="10" spans="1:20" x14ac:dyDescent="0.25">
      <c r="A10">
        <f>[1]!TXFJ1.122</f>
        <v>20211006</v>
      </c>
      <c r="B10">
        <f>[1]!TXFJ1.123</f>
        <v>182747</v>
      </c>
      <c r="C10">
        <f>[1]!TXFJ1.124</f>
        <v>16407</v>
      </c>
      <c r="D10">
        <f>[1]!TXFJ1.125</f>
        <v>12</v>
      </c>
      <c r="E10">
        <f>[1]!TXFJ1.126</f>
        <v>7.0000000000000007E-2</v>
      </c>
      <c r="F10">
        <f>[1]!TXFJ1.133</f>
        <v>9988</v>
      </c>
      <c r="G10">
        <f>[1]!TXFJ1.439</f>
        <v>-53.75</v>
      </c>
      <c r="H10">
        <f>[1]!TXFJ1.440</f>
        <v>12.59</v>
      </c>
      <c r="I10">
        <v>13832</v>
      </c>
      <c r="J10">
        <v>13054</v>
      </c>
      <c r="K10">
        <v>7814</v>
      </c>
      <c r="L10">
        <f>[1]!TXFJ1.172</f>
        <v>7029</v>
      </c>
      <c r="M10">
        <f>[1]!TXFJ1.290</f>
        <v>6456</v>
      </c>
      <c r="N10">
        <f>[1]!TXFJ1.291</f>
        <v>6533</v>
      </c>
      <c r="P10">
        <f t="shared" si="0"/>
        <v>1.7701561300230355</v>
      </c>
      <c r="Q10">
        <f t="shared" si="1"/>
        <v>1.857163181106843</v>
      </c>
      <c r="R10">
        <f t="shared" si="2"/>
        <v>-8.7007051083807463E-2</v>
      </c>
      <c r="S10">
        <f t="shared" si="3"/>
        <v>77</v>
      </c>
      <c r="T10">
        <f t="shared" si="4"/>
        <v>496</v>
      </c>
    </row>
    <row r="11" spans="1:20" x14ac:dyDescent="0.25">
      <c r="A11">
        <f>[1]!TXFJ1.122</f>
        <v>20211006</v>
      </c>
      <c r="B11">
        <f>[1]!TXFJ1.123</f>
        <v>182747</v>
      </c>
      <c r="C11">
        <f>[1]!TXFJ1.124</f>
        <v>16407</v>
      </c>
      <c r="D11">
        <f>[1]!TXFJ1.125</f>
        <v>12</v>
      </c>
      <c r="E11">
        <f>[1]!TXFJ1.126</f>
        <v>7.0000000000000007E-2</v>
      </c>
      <c r="F11">
        <f>[1]!TXFJ1.133</f>
        <v>9988</v>
      </c>
      <c r="G11">
        <f>[1]!TXFJ1.439</f>
        <v>-53.75</v>
      </c>
      <c r="H11">
        <f>[1]!TXFJ1.440</f>
        <v>12.59</v>
      </c>
      <c r="I11">
        <v>13832</v>
      </c>
      <c r="J11">
        <v>13054</v>
      </c>
      <c r="K11">
        <v>7814</v>
      </c>
      <c r="L11">
        <f>[1]!TXFJ1.172</f>
        <v>7029</v>
      </c>
      <c r="M11">
        <f>[1]!TXFJ1.290</f>
        <v>6456</v>
      </c>
      <c r="N11">
        <f>[1]!TXFJ1.291</f>
        <v>6533</v>
      </c>
      <c r="P11">
        <f t="shared" si="0"/>
        <v>1.7701561300230355</v>
      </c>
      <c r="Q11">
        <f t="shared" si="1"/>
        <v>1.857163181106843</v>
      </c>
      <c r="R11">
        <f t="shared" si="2"/>
        <v>-8.7007051083807463E-2</v>
      </c>
      <c r="S11">
        <f t="shared" si="3"/>
        <v>77</v>
      </c>
      <c r="T11">
        <f t="shared" si="4"/>
        <v>496</v>
      </c>
    </row>
    <row r="12" spans="1:20" x14ac:dyDescent="0.25">
      <c r="A12">
        <f>[1]!TXFJ1.122</f>
        <v>20211006</v>
      </c>
      <c r="B12">
        <f>[1]!TXFJ1.123</f>
        <v>182747</v>
      </c>
      <c r="C12">
        <f>[1]!TXFJ1.124</f>
        <v>16407</v>
      </c>
      <c r="D12">
        <f>[1]!TXFJ1.125</f>
        <v>12</v>
      </c>
      <c r="E12">
        <f>[1]!TXFJ1.126</f>
        <v>7.0000000000000007E-2</v>
      </c>
      <c r="F12">
        <f>[1]!TXFJ1.133</f>
        <v>9988</v>
      </c>
      <c r="G12">
        <f>[1]!TXFJ1.439</f>
        <v>-53.75</v>
      </c>
      <c r="H12">
        <f>[1]!TXFJ1.440</f>
        <v>12.59</v>
      </c>
      <c r="I12">
        <v>13155</v>
      </c>
      <c r="J12">
        <v>13153</v>
      </c>
      <c r="K12">
        <f>[1]!TXFJ1.170</f>
        <v>7187</v>
      </c>
      <c r="L12">
        <v>7111</v>
      </c>
      <c r="M12">
        <v>6000</v>
      </c>
      <c r="N12">
        <v>6222</v>
      </c>
      <c r="P12">
        <f t="shared" si="0"/>
        <v>1.8303882009183248</v>
      </c>
      <c r="Q12">
        <f t="shared" si="1"/>
        <v>1.8496695260863452</v>
      </c>
      <c r="R12">
        <f t="shared" si="2"/>
        <v>-1.9281325168020391E-2</v>
      </c>
      <c r="S12">
        <f t="shared" si="3"/>
        <v>222</v>
      </c>
      <c r="T12">
        <f t="shared" si="4"/>
        <v>889</v>
      </c>
    </row>
    <row r="13" spans="1:20" x14ac:dyDescent="0.25">
      <c r="A13">
        <f>[1]!TXFJ1.122</f>
        <v>20211006</v>
      </c>
      <c r="B13">
        <f>[1]!TXFJ1.123</f>
        <v>182747</v>
      </c>
      <c r="C13">
        <f>[1]!TXFJ1.124</f>
        <v>16407</v>
      </c>
      <c r="D13">
        <f>[1]!TXFJ1.125</f>
        <v>12</v>
      </c>
      <c r="E13">
        <f>[1]!TXFJ1.126</f>
        <v>7.0000000000000007E-2</v>
      </c>
      <c r="F13">
        <f>[1]!TXFJ1.133</f>
        <v>9988</v>
      </c>
      <c r="G13">
        <f>[1]!TXFJ1.439</f>
        <v>-53.75</v>
      </c>
      <c r="H13">
        <f>[1]!TXFJ1.440</f>
        <v>12.59</v>
      </c>
      <c r="I13">
        <v>13755</v>
      </c>
      <c r="J13">
        <v>13112</v>
      </c>
      <c r="K13">
        <v>7111</v>
      </c>
      <c r="L13">
        <v>7000</v>
      </c>
      <c r="M13">
        <f>[1]!TXFJ1.290</f>
        <v>6456</v>
      </c>
      <c r="N13">
        <f>[1]!TXFJ1.291</f>
        <v>6533</v>
      </c>
      <c r="P13">
        <f t="shared" si="0"/>
        <v>1.9343270988609198</v>
      </c>
      <c r="Q13">
        <f t="shared" si="1"/>
        <v>1.8731428571428572</v>
      </c>
      <c r="R13">
        <f t="shared" si="2"/>
        <v>6.1184241718062582E-2</v>
      </c>
      <c r="S13">
        <f t="shared" si="3"/>
        <v>77</v>
      </c>
      <c r="T13">
        <f t="shared" si="4"/>
        <v>467</v>
      </c>
    </row>
    <row r="14" spans="1:20" x14ac:dyDescent="0.25">
      <c r="A14">
        <f>[1]!TXFJ1.122</f>
        <v>20211006</v>
      </c>
      <c r="B14">
        <f>[1]!TXFJ1.123</f>
        <v>182747</v>
      </c>
      <c r="C14">
        <f>[1]!TXFJ1.124</f>
        <v>16407</v>
      </c>
      <c r="D14">
        <f>[1]!TXFJ1.125</f>
        <v>12</v>
      </c>
      <c r="E14">
        <f>[1]!TXFJ1.126</f>
        <v>7.0000000000000007E-2</v>
      </c>
      <c r="F14">
        <f>[1]!TXFJ1.133</f>
        <v>9988</v>
      </c>
      <c r="G14">
        <f>[1]!TXFJ1.439</f>
        <v>-53.75</v>
      </c>
      <c r="H14">
        <f>[1]!TXFJ1.440</f>
        <v>12.59</v>
      </c>
      <c r="I14">
        <v>13000</v>
      </c>
      <c r="J14">
        <f>[1]!TXFJ1.173</f>
        <v>13026</v>
      </c>
      <c r="K14">
        <v>6900</v>
      </c>
      <c r="L14">
        <v>5882</v>
      </c>
      <c r="M14">
        <f>[1]!TXFJ1.290</f>
        <v>6456</v>
      </c>
      <c r="N14">
        <v>6666</v>
      </c>
      <c r="P14">
        <f t="shared" si="0"/>
        <v>1.8840579710144927</v>
      </c>
      <c r="Q14">
        <f t="shared" si="1"/>
        <v>2.2145528731723902</v>
      </c>
      <c r="R14">
        <f t="shared" si="2"/>
        <v>-0.33049490215789756</v>
      </c>
      <c r="S14">
        <f t="shared" si="3"/>
        <v>210</v>
      </c>
      <c r="T14">
        <f t="shared" si="4"/>
        <v>-784</v>
      </c>
    </row>
    <row r="15" spans="1:20" x14ac:dyDescent="0.25">
      <c r="A15">
        <f>[1]!TXFJ1.122</f>
        <v>20211006</v>
      </c>
      <c r="B15">
        <f>[1]!TXFJ1.123</f>
        <v>182747</v>
      </c>
      <c r="C15">
        <f>[1]!TXFJ1.124</f>
        <v>16407</v>
      </c>
      <c r="D15">
        <f>[1]!TXFJ1.125</f>
        <v>12</v>
      </c>
      <c r="E15">
        <f>[1]!TXFJ1.126</f>
        <v>7.0000000000000007E-2</v>
      </c>
      <c r="F15">
        <f>[1]!TXFJ1.133</f>
        <v>9988</v>
      </c>
      <c r="G15">
        <f>[1]!TXFJ1.439</f>
        <v>-53.75</v>
      </c>
      <c r="H15">
        <f>[1]!TXFJ1.440</f>
        <v>12.59</v>
      </c>
      <c r="I15">
        <v>13832</v>
      </c>
      <c r="J15">
        <v>13054</v>
      </c>
      <c r="K15">
        <v>7814</v>
      </c>
      <c r="L15">
        <f>[1]!TXFJ1.172</f>
        <v>7029</v>
      </c>
      <c r="M15">
        <f>[1]!TXFJ1.290</f>
        <v>6456</v>
      </c>
      <c r="N15">
        <f>[1]!TXFJ1.291</f>
        <v>6533</v>
      </c>
      <c r="P15">
        <f t="shared" si="0"/>
        <v>1.7701561300230355</v>
      </c>
      <c r="Q15">
        <f t="shared" si="1"/>
        <v>1.857163181106843</v>
      </c>
      <c r="R15">
        <f t="shared" si="2"/>
        <v>-8.7007051083807463E-2</v>
      </c>
      <c r="S15">
        <f t="shared" si="3"/>
        <v>77</v>
      </c>
      <c r="T15">
        <f t="shared" si="4"/>
        <v>496</v>
      </c>
    </row>
    <row r="16" spans="1:20" x14ac:dyDescent="0.25">
      <c r="A16">
        <f>[1]!TXFJ1.122</f>
        <v>20211006</v>
      </c>
      <c r="B16">
        <f>[1]!TXFJ1.123</f>
        <v>182747</v>
      </c>
      <c r="C16">
        <f>[1]!TXFJ1.124</f>
        <v>16407</v>
      </c>
      <c r="D16">
        <f>[1]!TXFJ1.125</f>
        <v>12</v>
      </c>
      <c r="E16">
        <f>[1]!TXFJ1.126</f>
        <v>7.0000000000000007E-2</v>
      </c>
      <c r="F16">
        <f>[1]!TXFJ1.133</f>
        <v>9988</v>
      </c>
      <c r="G16">
        <f>[1]!TXFJ1.439</f>
        <v>-53.75</v>
      </c>
      <c r="H16">
        <f>[1]!TXFJ1.440</f>
        <v>12.59</v>
      </c>
      <c r="I16">
        <v>13832</v>
      </c>
      <c r="J16">
        <v>13054</v>
      </c>
      <c r="K16">
        <v>7814</v>
      </c>
      <c r="L16">
        <f>[1]!TXFJ1.172</f>
        <v>7029</v>
      </c>
      <c r="M16">
        <f>[1]!TXFJ1.290</f>
        <v>6456</v>
      </c>
      <c r="N16">
        <f>[1]!TXFJ1.291</f>
        <v>6533</v>
      </c>
      <c r="P16">
        <f t="shared" si="0"/>
        <v>1.7701561300230355</v>
      </c>
      <c r="Q16">
        <f t="shared" si="1"/>
        <v>1.857163181106843</v>
      </c>
      <c r="R16">
        <f t="shared" si="2"/>
        <v>-8.7007051083807463E-2</v>
      </c>
      <c r="S16">
        <f t="shared" si="3"/>
        <v>77</v>
      </c>
      <c r="T16">
        <f t="shared" si="4"/>
        <v>496</v>
      </c>
    </row>
    <row r="17" spans="1:20" x14ac:dyDescent="0.25">
      <c r="A17">
        <f>[1]!TXFJ1.122</f>
        <v>20211006</v>
      </c>
      <c r="B17">
        <f>[1]!TXFJ1.123</f>
        <v>182747</v>
      </c>
      <c r="C17">
        <f>[1]!TXFJ1.124</f>
        <v>16407</v>
      </c>
      <c r="D17">
        <f>[1]!TXFJ1.125</f>
        <v>12</v>
      </c>
      <c r="E17">
        <f>[1]!TXFJ1.126</f>
        <v>7.0000000000000007E-2</v>
      </c>
      <c r="F17">
        <f>[1]!TXFJ1.133</f>
        <v>9988</v>
      </c>
      <c r="G17">
        <f>[1]!TXFJ1.439</f>
        <v>-53.75</v>
      </c>
      <c r="H17">
        <f>[1]!TXFJ1.440</f>
        <v>12.59</v>
      </c>
      <c r="I17">
        <v>13832</v>
      </c>
      <c r="J17">
        <v>13054</v>
      </c>
      <c r="K17">
        <v>7814</v>
      </c>
      <c r="L17">
        <f>[1]!TXFJ1.172</f>
        <v>7029</v>
      </c>
      <c r="M17">
        <f>[1]!TXFJ1.290</f>
        <v>6456</v>
      </c>
      <c r="N17">
        <f>[1]!TXFJ1.291</f>
        <v>6533</v>
      </c>
      <c r="P17">
        <f t="shared" si="0"/>
        <v>1.7701561300230355</v>
      </c>
      <c r="Q17">
        <f t="shared" si="1"/>
        <v>1.857163181106843</v>
      </c>
      <c r="R17">
        <f t="shared" si="2"/>
        <v>-8.7007051083807463E-2</v>
      </c>
      <c r="S17">
        <f t="shared" si="3"/>
        <v>77</v>
      </c>
      <c r="T17">
        <f t="shared" si="4"/>
        <v>496</v>
      </c>
    </row>
    <row r="18" spans="1:20" x14ac:dyDescent="0.25">
      <c r="A18">
        <f>[1]!TXFJ1.122</f>
        <v>20211006</v>
      </c>
      <c r="B18">
        <f>[1]!TXFJ1.123</f>
        <v>182747</v>
      </c>
      <c r="C18">
        <f>[1]!TXFJ1.124</f>
        <v>16407</v>
      </c>
      <c r="D18">
        <f>[1]!TXFJ1.125</f>
        <v>12</v>
      </c>
      <c r="E18">
        <f>[1]!TXFJ1.126</f>
        <v>7.0000000000000007E-2</v>
      </c>
      <c r="F18">
        <f>[1]!TXFJ1.133</f>
        <v>9988</v>
      </c>
      <c r="G18">
        <f>[1]!TXFJ1.439</f>
        <v>-53.75</v>
      </c>
      <c r="H18">
        <f>[1]!TXFJ1.440</f>
        <v>12.59</v>
      </c>
      <c r="I18">
        <v>13155</v>
      </c>
      <c r="J18">
        <v>13153</v>
      </c>
      <c r="K18">
        <f>[1]!TXFJ1.170</f>
        <v>7187</v>
      </c>
      <c r="L18">
        <v>7111</v>
      </c>
      <c r="M18">
        <v>6000</v>
      </c>
      <c r="N18">
        <v>6222</v>
      </c>
      <c r="P18">
        <f t="shared" si="0"/>
        <v>1.8303882009183248</v>
      </c>
      <c r="Q18">
        <f t="shared" si="1"/>
        <v>1.8496695260863452</v>
      </c>
      <c r="R18">
        <f t="shared" si="2"/>
        <v>-1.9281325168020391E-2</v>
      </c>
      <c r="S18">
        <f t="shared" si="3"/>
        <v>222</v>
      </c>
      <c r="T18">
        <f t="shared" si="4"/>
        <v>889</v>
      </c>
    </row>
    <row r="19" spans="1:20" x14ac:dyDescent="0.25">
      <c r="A19">
        <f>[1]!TXFJ1.122</f>
        <v>20211006</v>
      </c>
      <c r="B19">
        <f>[1]!TXFJ1.123</f>
        <v>182747</v>
      </c>
      <c r="C19">
        <f>[1]!TXFJ1.124</f>
        <v>16407</v>
      </c>
      <c r="D19">
        <f>[1]!TXFJ1.125</f>
        <v>12</v>
      </c>
      <c r="E19">
        <f>[1]!TXFJ1.126</f>
        <v>7.0000000000000007E-2</v>
      </c>
      <c r="F19">
        <f>[1]!TXFJ1.133</f>
        <v>9988</v>
      </c>
      <c r="G19">
        <f>[1]!TXFJ1.439</f>
        <v>-53.75</v>
      </c>
      <c r="H19">
        <f>[1]!TXFJ1.440</f>
        <v>12.59</v>
      </c>
      <c r="I19">
        <v>13755</v>
      </c>
      <c r="J19">
        <v>13112</v>
      </c>
      <c r="K19">
        <v>7111</v>
      </c>
      <c r="L19">
        <v>7000</v>
      </c>
      <c r="M19">
        <f>[1]!TXFJ1.290</f>
        <v>6456</v>
      </c>
      <c r="N19">
        <f>[1]!TXFJ1.291</f>
        <v>6533</v>
      </c>
      <c r="P19">
        <f t="shared" si="0"/>
        <v>1.9343270988609198</v>
      </c>
      <c r="Q19">
        <f t="shared" si="1"/>
        <v>1.8731428571428572</v>
      </c>
      <c r="R19">
        <f t="shared" si="2"/>
        <v>6.1184241718062582E-2</v>
      </c>
      <c r="S19">
        <f t="shared" si="3"/>
        <v>77</v>
      </c>
      <c r="T19">
        <f t="shared" si="4"/>
        <v>467</v>
      </c>
    </row>
    <row r="20" spans="1:20" x14ac:dyDescent="0.25">
      <c r="A20">
        <f>[1]!TXFJ1.122</f>
        <v>20211006</v>
      </c>
      <c r="B20">
        <f>[1]!TXFJ1.123</f>
        <v>182747</v>
      </c>
      <c r="C20">
        <f>[1]!TXFJ1.124</f>
        <v>16407</v>
      </c>
      <c r="D20">
        <f>[1]!TXFJ1.125</f>
        <v>12</v>
      </c>
      <c r="E20">
        <f>[1]!TXFJ1.126</f>
        <v>7.0000000000000007E-2</v>
      </c>
      <c r="F20">
        <f>[1]!TXFJ1.133</f>
        <v>9988</v>
      </c>
      <c r="G20">
        <f>[1]!TXFJ1.439</f>
        <v>-53.75</v>
      </c>
      <c r="H20">
        <f>[1]!TXFJ1.440</f>
        <v>12.59</v>
      </c>
      <c r="I20">
        <v>13000</v>
      </c>
      <c r="J20">
        <f>[1]!TXFJ1.173</f>
        <v>13026</v>
      </c>
      <c r="K20">
        <v>6900</v>
      </c>
      <c r="L20">
        <v>5882</v>
      </c>
      <c r="M20">
        <f>[1]!TXFJ1.290</f>
        <v>6456</v>
      </c>
      <c r="N20">
        <v>6666</v>
      </c>
      <c r="P20">
        <f t="shared" si="0"/>
        <v>1.8840579710144927</v>
      </c>
      <c r="Q20">
        <f t="shared" si="1"/>
        <v>2.2145528731723902</v>
      </c>
      <c r="R20">
        <f t="shared" si="2"/>
        <v>-0.33049490215789756</v>
      </c>
      <c r="S20">
        <f t="shared" si="3"/>
        <v>210</v>
      </c>
      <c r="T20">
        <f t="shared" si="4"/>
        <v>-784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2021-10-05T10:08:40Z</dcterms:created>
  <dcterms:modified xsi:type="dcterms:W3CDTF">2021-12-13T12:10:59Z</dcterms:modified>
</cp:coreProperties>
</file>