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ropbox\workspace\office15\"/>
    </mc:Choice>
  </mc:AlternateContent>
  <bookViews>
    <workbookView xWindow="0" yWindow="0" windowWidth="15345" windowHeight="5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5" i="1"/>
  <c r="C30" i="1" s="1"/>
  <c r="C35" i="1"/>
  <c r="C44" i="1"/>
  <c r="C55" i="1"/>
  <c r="C64" i="1"/>
  <c r="C61" i="1" l="1"/>
  <c r="C51" i="1"/>
  <c r="C43" i="1"/>
  <c r="C33" i="1"/>
  <c r="C59" i="1"/>
  <c r="C49" i="1"/>
  <c r="C40" i="1"/>
  <c r="C29" i="1"/>
  <c r="C65" i="1"/>
  <c r="C56" i="1"/>
  <c r="C48" i="1"/>
  <c r="C37" i="1"/>
  <c r="C28" i="1"/>
  <c r="C27" i="1"/>
  <c r="E27" i="1" s="1"/>
  <c r="F27" i="1" s="1"/>
  <c r="B28" i="1" s="1"/>
  <c r="C60" i="1"/>
  <c r="C53" i="1"/>
  <c r="C45" i="1"/>
  <c r="C39" i="1"/>
  <c r="C32" i="1"/>
  <c r="C63" i="1"/>
  <c r="C57" i="1"/>
  <c r="C52" i="1"/>
  <c r="C47" i="1"/>
  <c r="C41" i="1"/>
  <c r="C36" i="1"/>
  <c r="C31" i="1"/>
  <c r="C66" i="1"/>
  <c r="C62" i="1"/>
  <c r="C58" i="1"/>
  <c r="C54" i="1"/>
  <c r="C50" i="1"/>
  <c r="C46" i="1"/>
  <c r="C42" i="1"/>
  <c r="C38" i="1"/>
  <c r="C34" i="1"/>
  <c r="D28" i="1" l="1"/>
  <c r="E28" i="1" s="1"/>
  <c r="F28" i="1" l="1"/>
  <c r="B29" i="1" s="1"/>
  <c r="D29" i="1" s="1"/>
  <c r="E29" i="1" s="1"/>
  <c r="F29" i="1" l="1"/>
  <c r="B30" i="1" s="1"/>
  <c r="D30" i="1" s="1"/>
  <c r="E30" i="1" s="1"/>
  <c r="F30" i="1" s="1"/>
  <c r="B31" i="1" s="1"/>
  <c r="D31" i="1" s="1"/>
  <c r="E31" i="1" l="1"/>
  <c r="F31" i="1" l="1"/>
  <c r="B32" i="1" s="1"/>
  <c r="D32" i="1" s="1"/>
  <c r="E32" i="1" l="1"/>
  <c r="F32" i="1" s="1"/>
  <c r="B33" i="1" s="1"/>
  <c r="D33" i="1" s="1"/>
  <c r="E33" i="1" l="1"/>
  <c r="F33" i="1" s="1"/>
  <c r="B34" i="1" s="1"/>
  <c r="D34" i="1" s="1"/>
  <c r="E34" i="1" l="1"/>
  <c r="F34" i="1" s="1"/>
  <c r="B35" i="1" s="1"/>
  <c r="D35" i="1" s="1"/>
  <c r="E35" i="1" l="1"/>
  <c r="F35" i="1" s="1"/>
  <c r="B36" i="1" s="1"/>
  <c r="D36" i="1" s="1"/>
  <c r="E36" i="1" l="1"/>
  <c r="F36" i="1" l="1"/>
  <c r="B37" i="1" s="1"/>
  <c r="D37" i="1" s="1"/>
  <c r="E37" i="1" l="1"/>
  <c r="F37" i="1" l="1"/>
  <c r="B38" i="1" s="1"/>
  <c r="D38" i="1" s="1"/>
  <c r="E38" i="1" l="1"/>
  <c r="F38" i="1" l="1"/>
  <c r="B39" i="1" s="1"/>
  <c r="D39" i="1" s="1"/>
  <c r="E39" i="1" l="1"/>
  <c r="F39" i="1" l="1"/>
  <c r="B40" i="1" s="1"/>
  <c r="D40" i="1" s="1"/>
  <c r="E40" i="1" l="1"/>
  <c r="F40" i="1" l="1"/>
  <c r="B41" i="1" s="1"/>
  <c r="D41" i="1" s="1"/>
  <c r="E41" i="1" l="1"/>
  <c r="F41" i="1" l="1"/>
  <c r="B42" i="1" s="1"/>
  <c r="D42" i="1" s="1"/>
  <c r="E42" i="1" l="1"/>
  <c r="F42" i="1" l="1"/>
  <c r="B43" i="1" s="1"/>
  <c r="D43" i="1" s="1"/>
  <c r="E43" i="1" l="1"/>
  <c r="F43" i="1" l="1"/>
  <c r="B44" i="1" s="1"/>
  <c r="D44" i="1" s="1"/>
  <c r="E44" i="1" l="1"/>
  <c r="F44" i="1" l="1"/>
  <c r="B45" i="1" s="1"/>
  <c r="D45" i="1" s="1"/>
  <c r="E45" i="1" l="1"/>
  <c r="F45" i="1" l="1"/>
  <c r="B46" i="1" s="1"/>
  <c r="D46" i="1" s="1"/>
  <c r="E46" i="1" l="1"/>
  <c r="F46" i="1" l="1"/>
  <c r="B47" i="1" s="1"/>
  <c r="D47" i="1" s="1"/>
  <c r="E47" i="1" l="1"/>
  <c r="F47" i="1" s="1"/>
  <c r="B48" i="1" s="1"/>
  <c r="D48" i="1" s="1"/>
  <c r="E48" i="1" l="1"/>
  <c r="F48" i="1" l="1"/>
  <c r="B49" i="1" s="1"/>
  <c r="D49" i="1" s="1"/>
  <c r="E49" i="1" l="1"/>
  <c r="F49" i="1" l="1"/>
  <c r="B50" i="1" s="1"/>
  <c r="D50" i="1" s="1"/>
  <c r="E50" i="1" l="1"/>
  <c r="F50" i="1" l="1"/>
  <c r="B51" i="1" s="1"/>
  <c r="D51" i="1" s="1"/>
  <c r="E51" i="1" l="1"/>
  <c r="F51" i="1" l="1"/>
  <c r="B52" i="1" s="1"/>
  <c r="D52" i="1" s="1"/>
  <c r="E52" i="1" l="1"/>
  <c r="F52" i="1" l="1"/>
  <c r="B53" i="1" s="1"/>
  <c r="D53" i="1" s="1"/>
  <c r="E53" i="1" l="1"/>
  <c r="F53" i="1" l="1"/>
  <c r="B54" i="1" s="1"/>
  <c r="D54" i="1" s="1"/>
  <c r="E54" i="1" l="1"/>
  <c r="F54" i="1" s="1"/>
  <c r="B55" i="1" s="1"/>
  <c r="D55" i="1" s="1"/>
  <c r="E55" i="1" l="1"/>
  <c r="F55" i="1" l="1"/>
  <c r="B56" i="1" s="1"/>
  <c r="D56" i="1" l="1"/>
  <c r="E56" i="1" s="1"/>
  <c r="F56" i="1" s="1"/>
  <c r="B57" i="1" s="1"/>
  <c r="D57" i="1" s="1"/>
  <c r="E57" i="1" s="1"/>
  <c r="F57" i="1" l="1"/>
  <c r="B58" i="1" s="1"/>
  <c r="D58" i="1" s="1"/>
  <c r="E58" i="1" l="1"/>
  <c r="F58" i="1" l="1"/>
  <c r="B59" i="1" s="1"/>
  <c r="D59" i="1" s="1"/>
  <c r="E59" i="1" l="1"/>
  <c r="F59" i="1" l="1"/>
  <c r="B60" i="1" s="1"/>
  <c r="D60" i="1" s="1"/>
  <c r="E60" i="1" l="1"/>
  <c r="F60" i="1" l="1"/>
  <c r="B61" i="1" s="1"/>
  <c r="D61" i="1" s="1"/>
  <c r="E61" i="1" l="1"/>
  <c r="F61" i="1" l="1"/>
  <c r="B62" i="1" s="1"/>
  <c r="D62" i="1" s="1"/>
  <c r="E62" i="1" l="1"/>
  <c r="F62" i="1" l="1"/>
  <c r="B63" i="1" s="1"/>
  <c r="D63" i="1" s="1"/>
  <c r="E63" i="1" l="1"/>
  <c r="F63" i="1" l="1"/>
  <c r="B64" i="1" s="1"/>
  <c r="D64" i="1" s="1"/>
  <c r="E64" i="1" l="1"/>
  <c r="F64" i="1" l="1"/>
  <c r="B65" i="1" s="1"/>
  <c r="D65" i="1" s="1"/>
  <c r="E65" i="1" l="1"/>
  <c r="F65" i="1" l="1"/>
  <c r="B66" i="1" s="1"/>
  <c r="D66" i="1" s="1"/>
  <c r="E66" i="1" l="1"/>
  <c r="F66" i="1" l="1"/>
  <c r="B18" i="1" s="1"/>
  <c r="B19" i="1" s="1"/>
  <c r="B20" i="1" s="1"/>
</calcChain>
</file>

<file path=xl/sharedStrings.xml><?xml version="1.0" encoding="utf-8"?>
<sst xmlns="http://schemas.openxmlformats.org/spreadsheetml/2006/main" count="31" uniqueCount="29">
  <si>
    <t>Return with Changing Reinvestment Rate</t>
    <phoneticPr fontId="1" type="noConversion"/>
  </si>
  <si>
    <t>Inputs</t>
    <phoneticPr fontId="1" type="noConversion"/>
  </si>
  <si>
    <t>Initial investment</t>
    <phoneticPr fontId="1" type="noConversion"/>
  </si>
  <si>
    <t>Bond price</t>
    <phoneticPr fontId="1" type="noConversion"/>
  </si>
  <si>
    <t>Bond coupon rate</t>
    <phoneticPr fontId="1" type="noConversion"/>
  </si>
  <si>
    <t>Expected annual inflation rate</t>
    <phoneticPr fontId="1" type="noConversion"/>
  </si>
  <si>
    <t>Remaining life of bond (years)</t>
    <phoneticPr fontId="1" type="noConversion"/>
  </si>
  <si>
    <t>Reinvestment rate for first period</t>
    <phoneticPr fontId="1" type="noConversion"/>
  </si>
  <si>
    <t>Reinvestment rate for remaining period</t>
    <phoneticPr fontId="1" type="noConversion"/>
  </si>
  <si>
    <t>Length of first period (years)</t>
    <phoneticPr fontId="1" type="noConversion"/>
  </si>
  <si>
    <t>Ordinary income tax rate</t>
    <phoneticPr fontId="1" type="noConversion"/>
  </si>
  <si>
    <t xml:space="preserve">Capital gains tax rate </t>
    <phoneticPr fontId="1" type="noConversion"/>
  </si>
  <si>
    <t>Face amount of bonds purchased</t>
    <phoneticPr fontId="1" type="noConversion"/>
  </si>
  <si>
    <t>Yield to maturity (APR)</t>
    <phoneticPr fontId="1" type="noConversion"/>
  </si>
  <si>
    <t>Final balance after all taxes</t>
    <phoneticPr fontId="1" type="noConversion"/>
  </si>
  <si>
    <t>Effective annual rate of return (nominal)</t>
    <phoneticPr fontId="1" type="noConversion"/>
  </si>
  <si>
    <t>Effective annual rate of return (real)</t>
    <phoneticPr fontId="1" type="noConversion"/>
  </si>
  <si>
    <t>Accumulated interest income</t>
    <phoneticPr fontId="1" type="noConversion"/>
  </si>
  <si>
    <t>Period-beg</t>
    <phoneticPr fontId="1" type="noConversion"/>
  </si>
  <si>
    <t>Coupon</t>
    <phoneticPr fontId="1" type="noConversion"/>
  </si>
  <si>
    <t>Balance</t>
    <phoneticPr fontId="1" type="noConversion"/>
  </si>
  <si>
    <t>Other Interest</t>
    <phoneticPr fontId="1" type="noConversion"/>
  </si>
  <si>
    <t>income tax</t>
    <phoneticPr fontId="1" type="noConversion"/>
  </si>
  <si>
    <t>Period-end</t>
    <phoneticPr fontId="1" type="noConversion"/>
  </si>
  <si>
    <t>Received</t>
    <phoneticPr fontId="1" type="noConversion"/>
  </si>
  <si>
    <t>Paid</t>
    <phoneticPr fontId="1" type="noConversion"/>
  </si>
  <si>
    <t>Semi-annual peroids</t>
    <phoneticPr fontId="1" type="noConversion"/>
  </si>
  <si>
    <t>=F66 + IF(B15&lt;=B4,B4,B15-(B15-B4)*B13)</t>
    <phoneticPr fontId="1" type="noConversion"/>
  </si>
  <si>
    <t>On January 1, you invested in a taxable account $100,000 in 8% coupon (paid semiannually) bonds with 20-year remaining life at $900 per bond. There was no accrued interest involved because you bought the bonds right after a coupon payment. You expect to be able to reinvest all interest received during the first 10 years (20 coupons) at an interest rate of 6% per year (APR) and during the remaining 10 years at an interest rate of 5% per year (APR), paid semiannually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</si>
</sst>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6" formatCode="\$#,##0.00_);[Red]\(\$#,##0.00\)"/>
    <numFmt numFmtId="179" formatCode="0_);[Red]\(0\)"/>
  </numFmts>
  <fonts count="5" x14ac:knownFonts="1">
    <font>
      <sz val="11"/>
      <color theme="1"/>
      <name val="Consolas"/>
      <family val="2"/>
      <charset val="134"/>
    </font>
    <font>
      <sz val="9"/>
      <name val="Consolas"/>
      <family val="2"/>
      <charset val="134"/>
    </font>
    <font>
      <b/>
      <sz val="11"/>
      <color theme="1"/>
      <name val="Consolas"/>
      <family val="3"/>
    </font>
    <font>
      <sz val="11"/>
      <color theme="7"/>
      <name val="Consolas"/>
      <family val="2"/>
      <charset val="134"/>
    </font>
    <font>
      <sz val="11"/>
      <color theme="3" tint="0.79998168889431442"/>
      <name val="Consola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26" fontId="0" fillId="2" borderId="0" xfId="0" applyNumberForma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26" fontId="0" fillId="3" borderId="0" xfId="0" applyNumberFormat="1" applyFill="1">
      <alignment vertical="center"/>
    </xf>
    <xf numFmtId="26" fontId="0" fillId="4" borderId="0" xfId="0" applyNumberFormat="1" applyFill="1">
      <alignment vertical="center"/>
    </xf>
    <xf numFmtId="9" fontId="0" fillId="4" borderId="0" xfId="0" applyNumberFormat="1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26" fontId="0" fillId="5" borderId="0" xfId="0" applyNumberFormat="1" applyFill="1">
      <alignment vertical="center"/>
    </xf>
    <xf numFmtId="0" fontId="0" fillId="5" borderId="0" xfId="0" applyFill="1">
      <alignment vertical="center"/>
    </xf>
    <xf numFmtId="10" fontId="0" fillId="5" borderId="0" xfId="0" applyNumberFormat="1" applyFill="1">
      <alignment vertical="center"/>
    </xf>
    <xf numFmtId="49" fontId="3" fillId="0" borderId="0" xfId="0" applyNumberFormat="1" applyFont="1" applyFill="1" applyAlignment="1">
      <alignment vertical="center" wrapText="1"/>
    </xf>
    <xf numFmtId="0" fontId="4" fillId="2" borderId="0" xfId="0" quotePrefix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B4" sqref="B4"/>
    </sheetView>
  </sheetViews>
  <sheetFormatPr defaultRowHeight="15" x14ac:dyDescent="0.25"/>
  <cols>
    <col min="1" max="1" width="43.625" style="2" customWidth="1"/>
    <col min="2" max="2" width="17.625" style="2" customWidth="1"/>
    <col min="3" max="3" width="14.875" style="2" customWidth="1"/>
    <col min="4" max="4" width="18.375" style="2" customWidth="1"/>
    <col min="5" max="5" width="16.75" style="2" customWidth="1"/>
    <col min="6" max="6" width="19.625" style="2" customWidth="1"/>
    <col min="7" max="8" width="9" style="2"/>
    <col min="9" max="9" width="3.375" style="2" customWidth="1"/>
    <col min="10" max="16384" width="9" style="2"/>
  </cols>
  <sheetData>
    <row r="1" spans="1:9" x14ac:dyDescent="0.25">
      <c r="A1" s="1" t="s">
        <v>0</v>
      </c>
    </row>
    <row r="2" spans="1:9" ht="15" customHeight="1" x14ac:dyDescent="0.25">
      <c r="D2" s="15" t="s">
        <v>28</v>
      </c>
      <c r="E2" s="15"/>
      <c r="F2" s="15"/>
      <c r="G2" s="15"/>
      <c r="H2" s="15"/>
      <c r="I2" s="15"/>
    </row>
    <row r="3" spans="1:9" x14ac:dyDescent="0.25">
      <c r="A3" s="1" t="s">
        <v>1</v>
      </c>
      <c r="D3" s="15"/>
      <c r="E3" s="15"/>
      <c r="F3" s="15"/>
      <c r="G3" s="15"/>
      <c r="H3" s="15"/>
      <c r="I3" s="15"/>
    </row>
    <row r="4" spans="1:9" x14ac:dyDescent="0.25">
      <c r="A4" s="2" t="s">
        <v>2</v>
      </c>
      <c r="B4" s="8">
        <v>100000</v>
      </c>
      <c r="D4" s="15"/>
      <c r="E4" s="15"/>
      <c r="F4" s="15"/>
      <c r="G4" s="15"/>
      <c r="H4" s="15"/>
      <c r="I4" s="15"/>
    </row>
    <row r="5" spans="1:9" x14ac:dyDescent="0.25">
      <c r="A5" s="2" t="s">
        <v>3</v>
      </c>
      <c r="B5" s="8">
        <v>900</v>
      </c>
      <c r="D5" s="15"/>
      <c r="E5" s="15"/>
      <c r="F5" s="15"/>
      <c r="G5" s="15"/>
      <c r="H5" s="15"/>
      <c r="I5" s="15"/>
    </row>
    <row r="6" spans="1:9" x14ac:dyDescent="0.25">
      <c r="A6" s="2" t="s">
        <v>4</v>
      </c>
      <c r="B6" s="9">
        <v>0.08</v>
      </c>
      <c r="D6" s="15"/>
      <c r="E6" s="15"/>
      <c r="F6" s="15"/>
      <c r="G6" s="15"/>
      <c r="H6" s="15"/>
      <c r="I6" s="15"/>
    </row>
    <row r="7" spans="1:9" x14ac:dyDescent="0.25">
      <c r="A7" s="2" t="s">
        <v>5</v>
      </c>
      <c r="B7" s="9">
        <v>0.03</v>
      </c>
      <c r="D7" s="15"/>
      <c r="E7" s="15"/>
      <c r="F7" s="15"/>
      <c r="G7" s="15"/>
      <c r="H7" s="15"/>
      <c r="I7" s="15"/>
    </row>
    <row r="8" spans="1:9" x14ac:dyDescent="0.25">
      <c r="A8" s="2" t="s">
        <v>6</v>
      </c>
      <c r="B8" s="10">
        <v>20</v>
      </c>
      <c r="D8" s="15"/>
      <c r="E8" s="15"/>
      <c r="F8" s="15"/>
      <c r="G8" s="15"/>
      <c r="H8" s="15"/>
      <c r="I8" s="15"/>
    </row>
    <row r="9" spans="1:9" x14ac:dyDescent="0.25">
      <c r="A9" s="2" t="s">
        <v>7</v>
      </c>
      <c r="B9" s="9">
        <v>0.06</v>
      </c>
      <c r="D9" s="15"/>
      <c r="E9" s="15"/>
      <c r="F9" s="15"/>
      <c r="G9" s="15"/>
      <c r="H9" s="15"/>
      <c r="I9" s="15"/>
    </row>
    <row r="10" spans="1:9" x14ac:dyDescent="0.25">
      <c r="A10" s="2" t="s">
        <v>8</v>
      </c>
      <c r="B10" s="9">
        <v>0.05</v>
      </c>
      <c r="D10" s="15"/>
      <c r="E10" s="15"/>
      <c r="F10" s="15"/>
      <c r="G10" s="15"/>
      <c r="H10" s="15"/>
      <c r="I10" s="15"/>
    </row>
    <row r="11" spans="1:9" x14ac:dyDescent="0.25">
      <c r="A11" s="2" t="s">
        <v>9</v>
      </c>
      <c r="B11" s="11">
        <v>10</v>
      </c>
      <c r="D11" s="15"/>
      <c r="E11" s="15"/>
      <c r="F11" s="15"/>
      <c r="G11" s="15"/>
      <c r="H11" s="15"/>
      <c r="I11" s="15"/>
    </row>
    <row r="12" spans="1:9" x14ac:dyDescent="0.25">
      <c r="A12" s="2" t="s">
        <v>10</v>
      </c>
      <c r="B12" s="9">
        <v>0.35</v>
      </c>
    </row>
    <row r="13" spans="1:9" x14ac:dyDescent="0.25">
      <c r="A13" s="2" t="s">
        <v>11</v>
      </c>
      <c r="B13" s="9">
        <v>0.15</v>
      </c>
    </row>
    <row r="15" spans="1:9" x14ac:dyDescent="0.25">
      <c r="A15" s="2" t="s">
        <v>12</v>
      </c>
      <c r="B15" s="12">
        <f>$B$4/$B$5*1000</f>
        <v>111111.11111111111</v>
      </c>
    </row>
    <row r="16" spans="1:9" x14ac:dyDescent="0.25">
      <c r="B16" s="13"/>
    </row>
    <row r="17" spans="1:6" x14ac:dyDescent="0.25">
      <c r="A17" s="2" t="s">
        <v>13</v>
      </c>
      <c r="B17" s="14">
        <f>RATE($B$8*2,-1000*$B$6/2,$B$5,-1000)*2</f>
        <v>9.0941789769622264E-2</v>
      </c>
    </row>
    <row r="18" spans="1:6" x14ac:dyDescent="0.25">
      <c r="A18" s="2" t="s">
        <v>14</v>
      </c>
      <c r="B18" s="12">
        <f>$F$66+IF($B$15&gt;$B$4,$B$15-($B$15-$B$4)*$B$13,$B$15)</f>
        <v>273488.65043419006</v>
      </c>
      <c r="C18" s="16" t="s">
        <v>27</v>
      </c>
    </row>
    <row r="19" spans="1:6" x14ac:dyDescent="0.25">
      <c r="A19" s="2" t="s">
        <v>15</v>
      </c>
      <c r="B19" s="14">
        <f>($B$18/$B$4)^(1/$B$8)-1</f>
        <v>5.1591253881417387E-2</v>
      </c>
    </row>
    <row r="20" spans="1:6" x14ac:dyDescent="0.25">
      <c r="A20" s="2" t="s">
        <v>16</v>
      </c>
      <c r="B20" s="14">
        <f>(1+B19)/(1+B7)-1</f>
        <v>2.0962382409143165E-2</v>
      </c>
    </row>
    <row r="23" spans="1:6" x14ac:dyDescent="0.25">
      <c r="A23" s="2" t="s">
        <v>17</v>
      </c>
    </row>
    <row r="24" spans="1:6" s="4" customFormat="1" x14ac:dyDescent="0.25">
      <c r="A24" s="5"/>
      <c r="B24" s="5" t="s">
        <v>18</v>
      </c>
      <c r="C24" s="5" t="s">
        <v>19</v>
      </c>
      <c r="D24" s="5" t="s">
        <v>21</v>
      </c>
      <c r="E24" s="5" t="s">
        <v>22</v>
      </c>
      <c r="F24" s="5" t="s">
        <v>23</v>
      </c>
    </row>
    <row r="25" spans="1:6" s="4" customFormat="1" x14ac:dyDescent="0.25">
      <c r="A25" s="5"/>
      <c r="B25" s="5" t="s">
        <v>20</v>
      </c>
      <c r="C25" s="5" t="s">
        <v>24</v>
      </c>
      <c r="D25" s="5" t="s">
        <v>24</v>
      </c>
      <c r="E25" s="5" t="s">
        <v>25</v>
      </c>
      <c r="F25" s="5" t="s">
        <v>20</v>
      </c>
    </row>
    <row r="26" spans="1:6" x14ac:dyDescent="0.25">
      <c r="A26" s="5" t="s">
        <v>26</v>
      </c>
      <c r="B26" s="6"/>
      <c r="C26" s="6"/>
      <c r="D26" s="6"/>
      <c r="E26" s="6"/>
      <c r="F26" s="6"/>
    </row>
    <row r="27" spans="1:6" x14ac:dyDescent="0.25">
      <c r="A27" s="6">
        <v>1</v>
      </c>
      <c r="B27" s="7">
        <v>0</v>
      </c>
      <c r="C27" s="7">
        <f>$B$15*$B$6/2</f>
        <v>4444.4444444444443</v>
      </c>
      <c r="D27" s="6">
        <v>0</v>
      </c>
      <c r="E27" s="7">
        <f>(C27+D27)*$B$12</f>
        <v>1555.5555555555554</v>
      </c>
      <c r="F27" s="7">
        <f>B27+C27+D27-E27</f>
        <v>2888.8888888888887</v>
      </c>
    </row>
    <row r="28" spans="1:6" x14ac:dyDescent="0.25">
      <c r="A28" s="6">
        <v>2</v>
      </c>
      <c r="B28" s="7">
        <f>F27</f>
        <v>2888.8888888888887</v>
      </c>
      <c r="C28" s="7">
        <f t="shared" ref="C28:C68" si="0">$B$15*$B$6/2</f>
        <v>4444.4444444444443</v>
      </c>
      <c r="D28" s="7">
        <f>B28*IF(A28&lt;=$B$11*2,$B$9,$B$10)/2</f>
        <v>86.666666666666657</v>
      </c>
      <c r="E28" s="7">
        <f t="shared" ref="E28:E66" si="1">(C28+D28)*$B$12</f>
        <v>1585.8888888888889</v>
      </c>
      <c r="F28" s="7">
        <f t="shared" ref="F28:F65" si="2">B28+C28+D28-E28</f>
        <v>5834.1111111111113</v>
      </c>
    </row>
    <row r="29" spans="1:6" x14ac:dyDescent="0.25">
      <c r="A29" s="6">
        <v>3</v>
      </c>
      <c r="B29" s="7">
        <f t="shared" ref="B29:B66" si="3">F28</f>
        <v>5834.1111111111113</v>
      </c>
      <c r="C29" s="7">
        <f t="shared" si="0"/>
        <v>4444.4444444444443</v>
      </c>
      <c r="D29" s="7">
        <f t="shared" ref="D29:D66" si="4">B29*IF(A29&lt;=$B$11*2,$B$9,$B$10)/2</f>
        <v>175.02333333333334</v>
      </c>
      <c r="E29" s="7">
        <f t="shared" si="1"/>
        <v>1616.8137222222222</v>
      </c>
      <c r="F29" s="7">
        <f t="shared" si="2"/>
        <v>8836.7651666666643</v>
      </c>
    </row>
    <row r="30" spans="1:6" x14ac:dyDescent="0.25">
      <c r="A30" s="6">
        <v>4</v>
      </c>
      <c r="B30" s="7">
        <f t="shared" si="3"/>
        <v>8836.7651666666643</v>
      </c>
      <c r="C30" s="7">
        <f t="shared" si="0"/>
        <v>4444.4444444444443</v>
      </c>
      <c r="D30" s="7">
        <f t="shared" si="4"/>
        <v>265.10295499999989</v>
      </c>
      <c r="E30" s="7">
        <f t="shared" si="1"/>
        <v>1648.3415898055555</v>
      </c>
      <c r="F30" s="7">
        <f t="shared" si="2"/>
        <v>11897.970976305554</v>
      </c>
    </row>
    <row r="31" spans="1:6" x14ac:dyDescent="0.25">
      <c r="A31" s="6">
        <v>5</v>
      </c>
      <c r="B31" s="7">
        <f t="shared" si="3"/>
        <v>11897.970976305554</v>
      </c>
      <c r="C31" s="7">
        <f t="shared" si="0"/>
        <v>4444.4444444444443</v>
      </c>
      <c r="D31" s="7">
        <f t="shared" si="4"/>
        <v>356.9391292891666</v>
      </c>
      <c r="E31" s="7">
        <f t="shared" si="1"/>
        <v>1680.4842508067638</v>
      </c>
      <c r="F31" s="7">
        <f t="shared" si="2"/>
        <v>15018.870299232403</v>
      </c>
    </row>
    <row r="32" spans="1:6" x14ac:dyDescent="0.25">
      <c r="A32" s="6">
        <v>6</v>
      </c>
      <c r="B32" s="7">
        <f t="shared" si="3"/>
        <v>15018.870299232403</v>
      </c>
      <c r="C32" s="7">
        <f t="shared" si="0"/>
        <v>4444.4444444444443</v>
      </c>
      <c r="D32" s="7">
        <f t="shared" si="4"/>
        <v>450.56610897697209</v>
      </c>
      <c r="E32" s="7">
        <f t="shared" si="1"/>
        <v>1713.2536936974957</v>
      </c>
      <c r="F32" s="7">
        <f t="shared" si="2"/>
        <v>18200.627158956326</v>
      </c>
    </row>
    <row r="33" spans="1:6" x14ac:dyDescent="0.25">
      <c r="A33" s="6">
        <v>7</v>
      </c>
      <c r="B33" s="7">
        <f t="shared" si="3"/>
        <v>18200.627158956326</v>
      </c>
      <c r="C33" s="7">
        <f t="shared" si="0"/>
        <v>4444.4444444444443</v>
      </c>
      <c r="D33" s="7">
        <f t="shared" si="4"/>
        <v>546.01881476868971</v>
      </c>
      <c r="E33" s="7">
        <f t="shared" si="1"/>
        <v>1746.6621407245968</v>
      </c>
      <c r="F33" s="7">
        <f t="shared" si="2"/>
        <v>21444.428277444862</v>
      </c>
    </row>
    <row r="34" spans="1:6" x14ac:dyDescent="0.25">
      <c r="A34" s="6">
        <v>8</v>
      </c>
      <c r="B34" s="7">
        <f t="shared" si="3"/>
        <v>21444.428277444862</v>
      </c>
      <c r="C34" s="7">
        <f t="shared" si="0"/>
        <v>4444.4444444444443</v>
      </c>
      <c r="D34" s="7">
        <f t="shared" si="4"/>
        <v>643.33284832334584</v>
      </c>
      <c r="E34" s="7">
        <f t="shared" si="1"/>
        <v>1780.7220524687266</v>
      </c>
      <c r="F34" s="7">
        <f t="shared" si="2"/>
        <v>24751.483517743927</v>
      </c>
    </row>
    <row r="35" spans="1:6" x14ac:dyDescent="0.25">
      <c r="A35" s="6">
        <v>9</v>
      </c>
      <c r="B35" s="7">
        <f t="shared" si="3"/>
        <v>24751.483517743927</v>
      </c>
      <c r="C35" s="7">
        <f t="shared" si="0"/>
        <v>4444.4444444444443</v>
      </c>
      <c r="D35" s="7">
        <f t="shared" si="4"/>
        <v>742.54450553231777</v>
      </c>
      <c r="E35" s="7">
        <f t="shared" si="1"/>
        <v>1815.4461324918666</v>
      </c>
      <c r="F35" s="7">
        <f t="shared" si="2"/>
        <v>28123.026335228824</v>
      </c>
    </row>
    <row r="36" spans="1:6" x14ac:dyDescent="0.25">
      <c r="A36" s="6">
        <v>10</v>
      </c>
      <c r="B36" s="7">
        <f t="shared" si="3"/>
        <v>28123.026335228824</v>
      </c>
      <c r="C36" s="7">
        <f t="shared" si="0"/>
        <v>4444.4444444444443</v>
      </c>
      <c r="D36" s="7">
        <f t="shared" si="4"/>
        <v>843.69079005686467</v>
      </c>
      <c r="E36" s="7">
        <f t="shared" si="1"/>
        <v>1850.8473320754581</v>
      </c>
      <c r="F36" s="7">
        <f t="shared" si="2"/>
        <v>31560.314237654675</v>
      </c>
    </row>
    <row r="37" spans="1:6" x14ac:dyDescent="0.25">
      <c r="A37" s="6">
        <v>11</v>
      </c>
      <c r="B37" s="7">
        <f t="shared" si="3"/>
        <v>31560.314237654675</v>
      </c>
      <c r="C37" s="7">
        <f t="shared" si="0"/>
        <v>4444.4444444444443</v>
      </c>
      <c r="D37" s="7">
        <f t="shared" si="4"/>
        <v>946.8094271296402</v>
      </c>
      <c r="E37" s="7">
        <f t="shared" si="1"/>
        <v>1886.9388550509295</v>
      </c>
      <c r="F37" s="7">
        <f t="shared" si="2"/>
        <v>35064.629254177831</v>
      </c>
    </row>
    <row r="38" spans="1:6" x14ac:dyDescent="0.25">
      <c r="A38" s="6">
        <v>12</v>
      </c>
      <c r="B38" s="7">
        <f t="shared" si="3"/>
        <v>35064.629254177831</v>
      </c>
      <c r="C38" s="7">
        <f t="shared" si="0"/>
        <v>4444.4444444444443</v>
      </c>
      <c r="D38" s="7">
        <f t="shared" si="4"/>
        <v>1051.938877625335</v>
      </c>
      <c r="E38" s="7">
        <f t="shared" si="1"/>
        <v>1923.7341627244227</v>
      </c>
      <c r="F38" s="7">
        <f t="shared" si="2"/>
        <v>38637.278413523185</v>
      </c>
    </row>
    <row r="39" spans="1:6" x14ac:dyDescent="0.25">
      <c r="A39" s="6">
        <v>13</v>
      </c>
      <c r="B39" s="7">
        <f t="shared" si="3"/>
        <v>38637.278413523185</v>
      </c>
      <c r="C39" s="7">
        <f t="shared" si="0"/>
        <v>4444.4444444444443</v>
      </c>
      <c r="D39" s="7">
        <f t="shared" si="4"/>
        <v>1159.1183524056955</v>
      </c>
      <c r="E39" s="7">
        <f t="shared" si="1"/>
        <v>1961.2469788975486</v>
      </c>
      <c r="F39" s="7">
        <f t="shared" si="2"/>
        <v>42279.594231475778</v>
      </c>
    </row>
    <row r="40" spans="1:6" x14ac:dyDescent="0.25">
      <c r="A40" s="6">
        <v>14</v>
      </c>
      <c r="B40" s="7">
        <f t="shared" si="3"/>
        <v>42279.594231475778</v>
      </c>
      <c r="C40" s="7">
        <f t="shared" si="0"/>
        <v>4444.4444444444443</v>
      </c>
      <c r="D40" s="7">
        <f t="shared" si="4"/>
        <v>1268.3878269442732</v>
      </c>
      <c r="E40" s="7">
        <f t="shared" si="1"/>
        <v>1999.4912949860509</v>
      </c>
      <c r="F40" s="7">
        <f t="shared" si="2"/>
        <v>45992.935207878443</v>
      </c>
    </row>
    <row r="41" spans="1:6" x14ac:dyDescent="0.25">
      <c r="A41" s="6">
        <v>15</v>
      </c>
      <c r="B41" s="7">
        <f t="shared" si="3"/>
        <v>45992.935207878443</v>
      </c>
      <c r="C41" s="7">
        <f t="shared" si="0"/>
        <v>4444.4444444444443</v>
      </c>
      <c r="D41" s="7">
        <f t="shared" si="4"/>
        <v>1379.7880562363532</v>
      </c>
      <c r="E41" s="7">
        <f t="shared" si="1"/>
        <v>2038.481375238279</v>
      </c>
      <c r="F41" s="7">
        <f t="shared" si="2"/>
        <v>49778.686333320962</v>
      </c>
    </row>
    <row r="42" spans="1:6" x14ac:dyDescent="0.25">
      <c r="A42" s="6">
        <v>16</v>
      </c>
      <c r="B42" s="7">
        <f t="shared" si="3"/>
        <v>49778.686333320962</v>
      </c>
      <c r="C42" s="7">
        <f t="shared" si="0"/>
        <v>4444.4444444444443</v>
      </c>
      <c r="D42" s="7">
        <f t="shared" si="4"/>
        <v>1493.3605899996287</v>
      </c>
      <c r="E42" s="7">
        <f t="shared" si="1"/>
        <v>2078.2317620554254</v>
      </c>
      <c r="F42" s="7">
        <f t="shared" si="2"/>
        <v>53638.259605709609</v>
      </c>
    </row>
    <row r="43" spans="1:6" x14ac:dyDescent="0.25">
      <c r="A43" s="6">
        <v>17</v>
      </c>
      <c r="B43" s="7">
        <f t="shared" si="3"/>
        <v>53638.259605709609</v>
      </c>
      <c r="C43" s="7">
        <f t="shared" si="0"/>
        <v>4444.4444444444443</v>
      </c>
      <c r="D43" s="7">
        <f t="shared" si="4"/>
        <v>1609.1477881712883</v>
      </c>
      <c r="E43" s="7">
        <f t="shared" si="1"/>
        <v>2118.7572814155064</v>
      </c>
      <c r="F43" s="7">
        <f t="shared" si="2"/>
        <v>57573.094556909833</v>
      </c>
    </row>
    <row r="44" spans="1:6" x14ac:dyDescent="0.25">
      <c r="A44" s="6">
        <v>18</v>
      </c>
      <c r="B44" s="7">
        <f t="shared" si="3"/>
        <v>57573.094556909833</v>
      </c>
      <c r="C44" s="7">
        <f t="shared" si="0"/>
        <v>4444.4444444444443</v>
      </c>
      <c r="D44" s="7">
        <f t="shared" si="4"/>
        <v>1727.1928367072949</v>
      </c>
      <c r="E44" s="7">
        <f t="shared" si="1"/>
        <v>2160.0730484031087</v>
      </c>
      <c r="F44" s="7">
        <f t="shared" si="2"/>
        <v>61584.658789658468</v>
      </c>
    </row>
    <row r="45" spans="1:6" x14ac:dyDescent="0.25">
      <c r="A45" s="6">
        <v>19</v>
      </c>
      <c r="B45" s="7">
        <f t="shared" si="3"/>
        <v>61584.658789658468</v>
      </c>
      <c r="C45" s="7">
        <f t="shared" si="0"/>
        <v>4444.4444444444443</v>
      </c>
      <c r="D45" s="7">
        <f t="shared" si="4"/>
        <v>1847.539763689754</v>
      </c>
      <c r="E45" s="7">
        <f t="shared" si="1"/>
        <v>2202.1944728469693</v>
      </c>
      <c r="F45" s="7">
        <f t="shared" si="2"/>
        <v>65674.448524945692</v>
      </c>
    </row>
    <row r="46" spans="1:6" x14ac:dyDescent="0.25">
      <c r="A46" s="6">
        <v>20</v>
      </c>
      <c r="B46" s="7">
        <f t="shared" si="3"/>
        <v>65674.448524945692</v>
      </c>
      <c r="C46" s="7">
        <f t="shared" si="0"/>
        <v>4444.4444444444443</v>
      </c>
      <c r="D46" s="7">
        <f t="shared" si="4"/>
        <v>1970.2334557483707</v>
      </c>
      <c r="E46" s="7">
        <f t="shared" si="1"/>
        <v>2245.1372650674853</v>
      </c>
      <c r="F46" s="7">
        <f t="shared" si="2"/>
        <v>69843.989160071011</v>
      </c>
    </row>
    <row r="47" spans="1:6" x14ac:dyDescent="0.25">
      <c r="A47" s="6">
        <v>21</v>
      </c>
      <c r="B47" s="7">
        <f t="shared" si="3"/>
        <v>69843.989160071011</v>
      </c>
      <c r="C47" s="7">
        <f t="shared" si="0"/>
        <v>4444.4444444444443</v>
      </c>
      <c r="D47" s="7">
        <f t="shared" si="4"/>
        <v>1746.0997290017754</v>
      </c>
      <c r="E47" s="7">
        <f t="shared" si="1"/>
        <v>2166.690460706177</v>
      </c>
      <c r="F47" s="7">
        <f t="shared" si="2"/>
        <v>73867.842872811045</v>
      </c>
    </row>
    <row r="48" spans="1:6" x14ac:dyDescent="0.25">
      <c r="A48" s="6">
        <v>22</v>
      </c>
      <c r="B48" s="7">
        <f t="shared" si="3"/>
        <v>73867.842872811045</v>
      </c>
      <c r="C48" s="7">
        <f t="shared" si="0"/>
        <v>4444.4444444444443</v>
      </c>
      <c r="D48" s="7">
        <f t="shared" si="4"/>
        <v>1846.6960718202763</v>
      </c>
      <c r="E48" s="7">
        <f t="shared" si="1"/>
        <v>2201.899180692652</v>
      </c>
      <c r="F48" s="7">
        <f t="shared" si="2"/>
        <v>77957.084208383108</v>
      </c>
    </row>
    <row r="49" spans="1:6" x14ac:dyDescent="0.25">
      <c r="A49" s="6">
        <v>23</v>
      </c>
      <c r="B49" s="7">
        <f t="shared" si="3"/>
        <v>77957.084208383108</v>
      </c>
      <c r="C49" s="7">
        <f t="shared" si="0"/>
        <v>4444.4444444444443</v>
      </c>
      <c r="D49" s="7">
        <f t="shared" si="4"/>
        <v>1948.9271052095778</v>
      </c>
      <c r="E49" s="7">
        <f t="shared" si="1"/>
        <v>2237.6800423789077</v>
      </c>
      <c r="F49" s="7">
        <f t="shared" si="2"/>
        <v>82112.775715658208</v>
      </c>
    </row>
    <row r="50" spans="1:6" x14ac:dyDescent="0.25">
      <c r="A50" s="6">
        <v>24</v>
      </c>
      <c r="B50" s="7">
        <f t="shared" si="3"/>
        <v>82112.775715658208</v>
      </c>
      <c r="C50" s="7">
        <f t="shared" si="0"/>
        <v>4444.4444444444443</v>
      </c>
      <c r="D50" s="7">
        <f t="shared" si="4"/>
        <v>2052.8193928914552</v>
      </c>
      <c r="E50" s="7">
        <f t="shared" si="1"/>
        <v>2274.0423430675646</v>
      </c>
      <c r="F50" s="7">
        <f t="shared" si="2"/>
        <v>86335.997209926543</v>
      </c>
    </row>
    <row r="51" spans="1:6" x14ac:dyDescent="0.25">
      <c r="A51" s="6">
        <v>25</v>
      </c>
      <c r="B51" s="7">
        <f t="shared" si="3"/>
        <v>86335.997209926543</v>
      </c>
      <c r="C51" s="7">
        <f t="shared" si="0"/>
        <v>4444.4444444444443</v>
      </c>
      <c r="D51" s="7">
        <f t="shared" si="4"/>
        <v>2158.3999302481639</v>
      </c>
      <c r="E51" s="7">
        <f t="shared" si="1"/>
        <v>2310.9955311424123</v>
      </c>
      <c r="F51" s="7">
        <f t="shared" si="2"/>
        <v>90627.846053476736</v>
      </c>
    </row>
    <row r="52" spans="1:6" x14ac:dyDescent="0.25">
      <c r="A52" s="6">
        <v>26</v>
      </c>
      <c r="B52" s="7">
        <f t="shared" si="3"/>
        <v>90627.846053476736</v>
      </c>
      <c r="C52" s="7">
        <f t="shared" si="0"/>
        <v>4444.4444444444443</v>
      </c>
      <c r="D52" s="7">
        <f t="shared" si="4"/>
        <v>2265.6961513369183</v>
      </c>
      <c r="E52" s="7">
        <f t="shared" si="1"/>
        <v>2348.5492085234764</v>
      </c>
      <c r="F52" s="7">
        <f t="shared" si="2"/>
        <v>94989.437440734619</v>
      </c>
    </row>
    <row r="53" spans="1:6" x14ac:dyDescent="0.25">
      <c r="A53" s="6">
        <v>27</v>
      </c>
      <c r="B53" s="7">
        <f t="shared" si="3"/>
        <v>94989.437440734619</v>
      </c>
      <c r="C53" s="7">
        <f t="shared" si="0"/>
        <v>4444.4444444444443</v>
      </c>
      <c r="D53" s="7">
        <f t="shared" si="4"/>
        <v>2374.7359360183655</v>
      </c>
      <c r="E53" s="7">
        <f t="shared" si="1"/>
        <v>2386.7131331619835</v>
      </c>
      <c r="F53" s="7">
        <f t="shared" si="2"/>
        <v>99421.904688035429</v>
      </c>
    </row>
    <row r="54" spans="1:6" x14ac:dyDescent="0.25">
      <c r="A54" s="6">
        <v>28</v>
      </c>
      <c r="B54" s="7">
        <f t="shared" si="3"/>
        <v>99421.904688035429</v>
      </c>
      <c r="C54" s="7">
        <f t="shared" si="0"/>
        <v>4444.4444444444443</v>
      </c>
      <c r="D54" s="7">
        <f t="shared" si="4"/>
        <v>2485.5476172008857</v>
      </c>
      <c r="E54" s="7">
        <f t="shared" si="1"/>
        <v>2425.4972215758653</v>
      </c>
      <c r="F54" s="7">
        <f t="shared" si="2"/>
        <v>103926.39952810488</v>
      </c>
    </row>
    <row r="55" spans="1:6" x14ac:dyDescent="0.25">
      <c r="A55" s="6">
        <v>29</v>
      </c>
      <c r="B55" s="7">
        <f t="shared" si="3"/>
        <v>103926.39952810488</v>
      </c>
      <c r="C55" s="7">
        <f t="shared" si="0"/>
        <v>4444.4444444444443</v>
      </c>
      <c r="D55" s="7">
        <f t="shared" si="4"/>
        <v>2598.1599882026221</v>
      </c>
      <c r="E55" s="7">
        <f t="shared" si="1"/>
        <v>2464.9115514264731</v>
      </c>
      <c r="F55" s="7">
        <f t="shared" si="2"/>
        <v>108504.09240932547</v>
      </c>
    </row>
    <row r="56" spans="1:6" x14ac:dyDescent="0.25">
      <c r="A56" s="6">
        <v>30</v>
      </c>
      <c r="B56" s="7">
        <f t="shared" si="3"/>
        <v>108504.09240932547</v>
      </c>
      <c r="C56" s="7">
        <f t="shared" si="0"/>
        <v>4444.4444444444443</v>
      </c>
      <c r="D56" s="7">
        <f t="shared" si="4"/>
        <v>2712.6023102331369</v>
      </c>
      <c r="E56" s="7">
        <f t="shared" si="1"/>
        <v>2504.9663641371535</v>
      </c>
      <c r="F56" s="7">
        <f t="shared" si="2"/>
        <v>113156.17279986589</v>
      </c>
    </row>
    <row r="57" spans="1:6" x14ac:dyDescent="0.25">
      <c r="A57" s="6">
        <v>31</v>
      </c>
      <c r="B57" s="7">
        <f t="shared" si="3"/>
        <v>113156.17279986589</v>
      </c>
      <c r="C57" s="7">
        <f t="shared" si="0"/>
        <v>4444.4444444444443</v>
      </c>
      <c r="D57" s="7">
        <f t="shared" si="4"/>
        <v>2828.9043199966472</v>
      </c>
      <c r="E57" s="7">
        <f t="shared" si="1"/>
        <v>2545.672067554382</v>
      </c>
      <c r="F57" s="7">
        <f t="shared" si="2"/>
        <v>117883.84949675261</v>
      </c>
    </row>
    <row r="58" spans="1:6" x14ac:dyDescent="0.25">
      <c r="A58" s="6">
        <v>32</v>
      </c>
      <c r="B58" s="7">
        <f t="shared" si="3"/>
        <v>117883.84949675261</v>
      </c>
      <c r="C58" s="7">
        <f t="shared" si="0"/>
        <v>4444.4444444444443</v>
      </c>
      <c r="D58" s="7">
        <f t="shared" si="4"/>
        <v>2947.0962374188152</v>
      </c>
      <c r="E58" s="7">
        <f t="shared" si="1"/>
        <v>2587.0392386521407</v>
      </c>
      <c r="F58" s="7">
        <f t="shared" si="2"/>
        <v>122688.35093996371</v>
      </c>
    </row>
    <row r="59" spans="1:6" x14ac:dyDescent="0.25">
      <c r="A59" s="6">
        <v>33</v>
      </c>
      <c r="B59" s="7">
        <f t="shared" si="3"/>
        <v>122688.35093996371</v>
      </c>
      <c r="C59" s="7">
        <f t="shared" si="0"/>
        <v>4444.4444444444443</v>
      </c>
      <c r="D59" s="7">
        <f t="shared" si="4"/>
        <v>3067.2087734990928</v>
      </c>
      <c r="E59" s="7">
        <f t="shared" si="1"/>
        <v>2629.078626280238</v>
      </c>
      <c r="F59" s="7">
        <f t="shared" si="2"/>
        <v>127570.925531627</v>
      </c>
    </row>
    <row r="60" spans="1:6" x14ac:dyDescent="0.25">
      <c r="A60" s="6">
        <v>34</v>
      </c>
      <c r="B60" s="7">
        <f t="shared" si="3"/>
        <v>127570.925531627</v>
      </c>
      <c r="C60" s="7">
        <f t="shared" si="0"/>
        <v>4444.4444444444443</v>
      </c>
      <c r="D60" s="7">
        <f t="shared" si="4"/>
        <v>3189.273138290675</v>
      </c>
      <c r="E60" s="7">
        <f t="shared" si="1"/>
        <v>2671.8011539572917</v>
      </c>
      <c r="F60" s="7">
        <f t="shared" si="2"/>
        <v>132532.84196040482</v>
      </c>
    </row>
    <row r="61" spans="1:6" x14ac:dyDescent="0.25">
      <c r="A61" s="6">
        <v>35</v>
      </c>
      <c r="B61" s="7">
        <f t="shared" si="3"/>
        <v>132532.84196040482</v>
      </c>
      <c r="C61" s="7">
        <f t="shared" si="0"/>
        <v>4444.4444444444443</v>
      </c>
      <c r="D61" s="7">
        <f t="shared" si="4"/>
        <v>3313.321049010121</v>
      </c>
      <c r="E61" s="7">
        <f t="shared" si="1"/>
        <v>2715.2179227090978</v>
      </c>
      <c r="F61" s="7">
        <f t="shared" si="2"/>
        <v>137575.38953115029</v>
      </c>
    </row>
    <row r="62" spans="1:6" x14ac:dyDescent="0.25">
      <c r="A62" s="6">
        <v>36</v>
      </c>
      <c r="B62" s="7">
        <f t="shared" si="3"/>
        <v>137575.38953115029</v>
      </c>
      <c r="C62" s="7">
        <f t="shared" si="0"/>
        <v>4444.4444444444443</v>
      </c>
      <c r="D62" s="7">
        <f t="shared" si="4"/>
        <v>3439.3847382787571</v>
      </c>
      <c r="E62" s="7">
        <f t="shared" si="1"/>
        <v>2759.3402139531204</v>
      </c>
      <c r="F62" s="7">
        <f t="shared" si="2"/>
        <v>142699.87849992036</v>
      </c>
    </row>
    <row r="63" spans="1:6" x14ac:dyDescent="0.25">
      <c r="A63" s="6">
        <v>37</v>
      </c>
      <c r="B63" s="7">
        <f t="shared" si="3"/>
        <v>142699.87849992036</v>
      </c>
      <c r="C63" s="7">
        <f t="shared" si="0"/>
        <v>4444.4444444444443</v>
      </c>
      <c r="D63" s="7">
        <f t="shared" si="4"/>
        <v>3567.4969624980095</v>
      </c>
      <c r="E63" s="7">
        <f t="shared" si="1"/>
        <v>2804.1794924298588</v>
      </c>
      <c r="F63" s="7">
        <f t="shared" si="2"/>
        <v>147907.64041443294</v>
      </c>
    </row>
    <row r="64" spans="1:6" x14ac:dyDescent="0.25">
      <c r="A64" s="6">
        <v>38</v>
      </c>
      <c r="B64" s="7">
        <f t="shared" si="3"/>
        <v>147907.64041443294</v>
      </c>
      <c r="C64" s="7">
        <f t="shared" si="0"/>
        <v>4444.4444444444443</v>
      </c>
      <c r="D64" s="7">
        <f t="shared" si="4"/>
        <v>3697.6910103608238</v>
      </c>
      <c r="E64" s="7">
        <f t="shared" si="1"/>
        <v>2849.7474091818435</v>
      </c>
      <c r="F64" s="7">
        <f t="shared" si="2"/>
        <v>153200.02846005635</v>
      </c>
    </row>
    <row r="65" spans="1:6" x14ac:dyDescent="0.25">
      <c r="A65" s="6">
        <v>39</v>
      </c>
      <c r="B65" s="7">
        <f t="shared" si="3"/>
        <v>153200.02846005635</v>
      </c>
      <c r="C65" s="7">
        <f t="shared" si="0"/>
        <v>4444.4444444444443</v>
      </c>
      <c r="D65" s="7">
        <f t="shared" si="4"/>
        <v>3830.0007115014087</v>
      </c>
      <c r="E65" s="7">
        <f t="shared" si="1"/>
        <v>2896.0558045810485</v>
      </c>
      <c r="F65" s="7">
        <f t="shared" si="2"/>
        <v>158578.41781142112</v>
      </c>
    </row>
    <row r="66" spans="1:6" x14ac:dyDescent="0.25">
      <c r="A66" s="6">
        <v>40</v>
      </c>
      <c r="B66" s="7">
        <f t="shared" si="3"/>
        <v>158578.41781142112</v>
      </c>
      <c r="C66" s="7">
        <f t="shared" si="0"/>
        <v>4444.4444444444443</v>
      </c>
      <c r="D66" s="7">
        <f t="shared" si="4"/>
        <v>3964.4604452855283</v>
      </c>
      <c r="E66" s="7">
        <f t="shared" si="1"/>
        <v>2943.1167114054902</v>
      </c>
      <c r="F66" s="7">
        <f>B66+C66+D66-E66</f>
        <v>164044.20598974562</v>
      </c>
    </row>
    <row r="67" spans="1:6" x14ac:dyDescent="0.25">
      <c r="C67" s="3"/>
    </row>
    <row r="68" spans="1:6" x14ac:dyDescent="0.25">
      <c r="C68" s="3"/>
    </row>
  </sheetData>
  <mergeCells count="1">
    <mergeCell ref="D2:I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2013-11-14T02:11:21Z</dcterms:created>
  <dcterms:modified xsi:type="dcterms:W3CDTF">2013-11-14T07:32:27Z</dcterms:modified>
</cp:coreProperties>
</file>