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ce22dd2d07392e7e/Desktop/VCU/Sem1/Prescriptive Analytics/"/>
    </mc:Choice>
  </mc:AlternateContent>
  <xr:revisionPtr revIDLastSave="348" documentId="11_2A26E15839C0D396BA8F5D79F3E620463D6658A8" xr6:coauthVersionLast="47" xr6:coauthVersionMax="47" xr10:uidLastSave="{507A35DC-80E8-4A68-B223-FBF599F20047}"/>
  <bookViews>
    <workbookView xWindow="-110" yWindow="-110" windowWidth="19420" windowHeight="10300" firstSheet="2" activeTab="5" xr2:uid="{00000000-000D-0000-FFFF-FFFF00000000}"/>
  </bookViews>
  <sheets>
    <sheet name="Store Data" sheetId="1" r:id="rId1"/>
    <sheet name="Feasibility Data" sheetId="8" r:id="rId2"/>
    <sheet name="Total Hours Combined" sheetId="7" r:id="rId3"/>
    <sheet name="Regional Office Data" sheetId="2" r:id="rId4"/>
    <sheet name="Travel" sheetId="3" r:id="rId5"/>
    <sheet name="Cost Sheet" sheetId="6" r:id="rId6"/>
  </sheets>
  <calcPr calcId="191029" concurrentCalc="0"/>
  <pivotCaches>
    <pivotCache cacheId="10" r:id="rId7"/>
    <pivotCache cacheId="1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6" i="7" l="1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Q46" i="7"/>
  <c r="Q45" i="7"/>
  <c r="Q44" i="7"/>
  <c r="Q43" i="7"/>
  <c r="Q42" i="7"/>
  <c r="Q41" i="7"/>
  <c r="Q40" i="7"/>
  <c r="Q39" i="7"/>
  <c r="Q38" i="7"/>
  <c r="Q37" i="7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U7" i="1"/>
  <c r="T7" i="1"/>
  <c r="S7" i="1"/>
  <c r="R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7" i="1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6" i="3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O16" i="3"/>
  <c r="O21" i="3"/>
  <c r="O37" i="3"/>
  <c r="O28" i="3"/>
  <c r="N28" i="3"/>
  <c r="N37" i="3"/>
  <c r="N21" i="3"/>
  <c r="N16" i="3"/>
  <c r="N11" i="3"/>
  <c r="N7" i="3"/>
  <c r="O7" i="3"/>
  <c r="P7" i="3"/>
  <c r="N8" i="3"/>
  <c r="O8" i="3"/>
  <c r="P8" i="3"/>
  <c r="N9" i="3"/>
  <c r="O9" i="3"/>
  <c r="P9" i="3"/>
  <c r="N10" i="3"/>
  <c r="O10" i="3"/>
  <c r="P10" i="3"/>
  <c r="O11" i="3"/>
  <c r="P11" i="3"/>
  <c r="N12" i="3"/>
  <c r="O12" i="3"/>
  <c r="P12" i="3"/>
  <c r="N13" i="3"/>
  <c r="O13" i="3"/>
  <c r="P13" i="3"/>
  <c r="N14" i="3"/>
  <c r="O14" i="3"/>
  <c r="P14" i="3"/>
  <c r="N15" i="3"/>
  <c r="O15" i="3"/>
  <c r="P15" i="3"/>
  <c r="P16" i="3"/>
  <c r="N17" i="3"/>
  <c r="O17" i="3"/>
  <c r="P17" i="3"/>
  <c r="N18" i="3"/>
  <c r="O18" i="3"/>
  <c r="P18" i="3"/>
  <c r="N19" i="3"/>
  <c r="O19" i="3"/>
  <c r="P19" i="3"/>
  <c r="N20" i="3"/>
  <c r="O20" i="3"/>
  <c r="P20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N26" i="3"/>
  <c r="O26" i="3"/>
  <c r="P26" i="3"/>
  <c r="N27" i="3"/>
  <c r="O27" i="3"/>
  <c r="P27" i="3"/>
  <c r="P28" i="3"/>
  <c r="N29" i="3"/>
  <c r="O29" i="3"/>
  <c r="P29" i="3"/>
  <c r="N30" i="3"/>
  <c r="O30" i="3"/>
  <c r="P30" i="3"/>
  <c r="N31" i="3"/>
  <c r="O31" i="3"/>
  <c r="P31" i="3"/>
  <c r="N32" i="3"/>
  <c r="O32" i="3"/>
  <c r="P32" i="3"/>
  <c r="N33" i="3"/>
  <c r="O33" i="3"/>
  <c r="P33" i="3"/>
  <c r="N34" i="3"/>
  <c r="O34" i="3"/>
  <c r="P34" i="3"/>
  <c r="N35" i="3"/>
  <c r="O35" i="3"/>
  <c r="P35" i="3"/>
  <c r="N36" i="3"/>
  <c r="O36" i="3"/>
  <c r="P36" i="3"/>
  <c r="P37" i="3"/>
  <c r="N38" i="3"/>
  <c r="O38" i="3"/>
  <c r="P38" i="3"/>
  <c r="N39" i="3"/>
  <c r="O39" i="3"/>
  <c r="P39" i="3"/>
  <c r="N40" i="3"/>
  <c r="O40" i="3"/>
  <c r="P40" i="3"/>
  <c r="N41" i="3"/>
  <c r="O41" i="3"/>
  <c r="P41" i="3"/>
  <c r="N42" i="3"/>
  <c r="O42" i="3"/>
  <c r="P42" i="3"/>
  <c r="N43" i="3"/>
  <c r="O43" i="3"/>
  <c r="P43" i="3"/>
  <c r="N44" i="3"/>
  <c r="O44" i="3"/>
  <c r="P44" i="3"/>
  <c r="N45" i="3"/>
  <c r="O45" i="3"/>
  <c r="P45" i="3"/>
  <c r="N46" i="3"/>
  <c r="O46" i="3"/>
  <c r="P46" i="3"/>
  <c r="N47" i="3"/>
  <c r="O47" i="3"/>
  <c r="P47" i="3"/>
  <c r="N48" i="3"/>
  <c r="O48" i="3"/>
  <c r="P48" i="3"/>
  <c r="N6" i="3"/>
  <c r="O6" i="3"/>
  <c r="P6" i="3"/>
  <c r="M6" i="3"/>
  <c r="M7" i="3"/>
  <c r="M8" i="3"/>
  <c r="M9" i="3"/>
  <c r="M10" i="3"/>
  <c r="M11" i="3"/>
  <c r="M12" i="3"/>
  <c r="M13" i="3"/>
  <c r="M14" i="3"/>
  <c r="M15" i="3"/>
  <c r="M17" i="3"/>
  <c r="M18" i="3"/>
  <c r="M19" i="3"/>
  <c r="M20" i="3"/>
  <c r="M22" i="3"/>
  <c r="M23" i="3"/>
  <c r="M24" i="3"/>
  <c r="M25" i="3"/>
  <c r="M26" i="3"/>
  <c r="M27" i="3"/>
  <c r="M29" i="3"/>
  <c r="M30" i="3"/>
  <c r="M31" i="3"/>
  <c r="M32" i="3"/>
  <c r="M33" i="3"/>
  <c r="M34" i="3"/>
  <c r="M35" i="3"/>
  <c r="M36" i="3"/>
  <c r="M38" i="3"/>
  <c r="M39" i="3"/>
  <c r="M40" i="3"/>
  <c r="M41" i="3"/>
  <c r="M42" i="3"/>
  <c r="M43" i="3"/>
  <c r="M44" i="3"/>
  <c r="M45" i="3"/>
  <c r="M46" i="3"/>
  <c r="M47" i="3"/>
  <c r="M48" i="3"/>
</calcChain>
</file>

<file path=xl/sharedStrings.xml><?xml version="1.0" encoding="utf-8"?>
<sst xmlns="http://schemas.openxmlformats.org/spreadsheetml/2006/main" count="459" uniqueCount="86">
  <si>
    <t>Albemarle_County</t>
  </si>
  <si>
    <t>Amherst_County</t>
  </si>
  <si>
    <t>Augusta_County</t>
  </si>
  <si>
    <t>Buckingham_County</t>
  </si>
  <si>
    <t>Caroline_County</t>
  </si>
  <si>
    <t>Charles_City_County</t>
  </si>
  <si>
    <t>Chesterfield_County</t>
  </si>
  <si>
    <t>City_of_Fredericksburg</t>
  </si>
  <si>
    <t>City_of_Richmond</t>
  </si>
  <si>
    <t>Culpeper_County</t>
  </si>
  <si>
    <t>Cumberland_County</t>
  </si>
  <si>
    <t>Dinwiddie_County</t>
  </si>
  <si>
    <t>Essex_County</t>
  </si>
  <si>
    <t>Fauquier_County</t>
  </si>
  <si>
    <t>Fluvanna_County</t>
  </si>
  <si>
    <t>Goochland_County</t>
  </si>
  <si>
    <t>Greene_County</t>
  </si>
  <si>
    <t>Hanover_County</t>
  </si>
  <si>
    <t>Henrico_County</t>
  </si>
  <si>
    <t>Hopewell_County</t>
  </si>
  <si>
    <t>James_City_County</t>
  </si>
  <si>
    <t>King_and_Queen_County</t>
  </si>
  <si>
    <t>King_George_County</t>
  </si>
  <si>
    <t>King_William_County</t>
  </si>
  <si>
    <t>Louisa_County</t>
  </si>
  <si>
    <t>Madison_County</t>
  </si>
  <si>
    <t>Mathews_County</t>
  </si>
  <si>
    <t>Nelson_County</t>
  </si>
  <si>
    <t>New_Kent_County</t>
  </si>
  <si>
    <t>Orange_County</t>
  </si>
  <si>
    <t>Page_County</t>
  </si>
  <si>
    <t>Powhatan_County</t>
  </si>
  <si>
    <t>Prince_George_County</t>
  </si>
  <si>
    <t>Prince_William_County</t>
  </si>
  <si>
    <t>Rappahannock_County</t>
  </si>
  <si>
    <t>Rockbridge_County</t>
  </si>
  <si>
    <t>Rockingham_County</t>
  </si>
  <si>
    <t>Shenandoah_County</t>
  </si>
  <si>
    <t>Spotsylvania_County</t>
  </si>
  <si>
    <t>Stafford_County</t>
  </si>
  <si>
    <t>Warren_County</t>
  </si>
  <si>
    <t>Westmoreland_County</t>
  </si>
  <si>
    <t>Richmond</t>
  </si>
  <si>
    <t>Tappahannock</t>
  </si>
  <si>
    <t>Warrenton</t>
  </si>
  <si>
    <t>York_County</t>
  </si>
  <si>
    <t>Staunton</t>
  </si>
  <si>
    <t>--</t>
  </si>
  <si>
    <t>Number of Hours Required Annually by Each Store in Each Area</t>
  </si>
  <si>
    <t>Inventory</t>
  </si>
  <si>
    <t>Payroll</t>
  </si>
  <si>
    <t>Hiring</t>
  </si>
  <si>
    <t>Marketing</t>
  </si>
  <si>
    <t>Merchandising</t>
  </si>
  <si>
    <t>Number of Annual Trips Required by Each Store in Each Area</t>
  </si>
  <si>
    <t>Employee Hours Available Annually at Each Regional Office in Each Area</t>
  </si>
  <si>
    <t>Mileage from Store to Regional Office</t>
  </si>
  <si>
    <t>Travel Time (Hrs) From Store to Regional Office</t>
  </si>
  <si>
    <t>Nearest regional office</t>
  </si>
  <si>
    <t>(based on mileage)</t>
  </si>
  <si>
    <t>Mileage Cost</t>
  </si>
  <si>
    <t>(miles*0.585)</t>
  </si>
  <si>
    <t>salary/hr</t>
  </si>
  <si>
    <t>mileage rate</t>
  </si>
  <si>
    <t>Travelling Cost</t>
  </si>
  <si>
    <t>(hrs*$26/hr)</t>
  </si>
  <si>
    <t>Salary Cost</t>
  </si>
  <si>
    <t>(mileage+salary)</t>
  </si>
  <si>
    <t>Regions</t>
  </si>
  <si>
    <t>Row Labels</t>
  </si>
  <si>
    <t>Grand Total</t>
  </si>
  <si>
    <t>Sum of Inventory</t>
  </si>
  <si>
    <t>Sum of Payroll</t>
  </si>
  <si>
    <t>Sum of Hiring</t>
  </si>
  <si>
    <t>Sum of Marketing</t>
  </si>
  <si>
    <t>Sum of Merchandising</t>
  </si>
  <si>
    <t>Cost</t>
  </si>
  <si>
    <t>Total cost</t>
  </si>
  <si>
    <t>Sum of Total cost</t>
  </si>
  <si>
    <t>Time</t>
  </si>
  <si>
    <t>Hour based on nearest office</t>
  </si>
  <si>
    <t>AVAILABLE HOURS</t>
  </si>
  <si>
    <t>CALCULATED HOURS</t>
  </si>
  <si>
    <t>Hours required annually by each store</t>
  </si>
  <si>
    <t>hours required for annual trips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</si>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</sst>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2" borderId="4" xfId="0" applyFill="1" applyBorder="1"/>
    <xf numFmtId="0" fontId="0" fillId="2" borderId="5" xfId="0" applyFill="1" applyBorder="1"/>
    <xf numFmtId="0" fontId="0" fillId="0" borderId="2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4" fillId="0" borderId="0" xfId="0" applyFont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4" borderId="0" xfId="1"/>
    <xf numFmtId="0" fontId="0" fillId="0" borderId="0" xfId="0" applyBorder="1"/>
    <xf numFmtId="0" fontId="0" fillId="0" borderId="0" xfId="0" applyFont="1" applyAlignment="1">
      <alignment horizontal="left"/>
    </xf>
    <xf numFmtId="0" fontId="0" fillId="0" borderId="7" xfId="0" applyBorder="1"/>
    <xf numFmtId="0" fontId="0" fillId="0" borderId="1" xfId="0" applyFill="1" applyBorder="1"/>
    <xf numFmtId="0" fontId="0" fillId="0" borderId="2" xfId="0" applyFill="1" applyBorder="1"/>
    <xf numFmtId="0" fontId="0" fillId="0" borderId="6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5" xfId="0" applyFill="1" applyBorder="1"/>
    <xf numFmtId="0" fontId="0" fillId="5" borderId="9" xfId="0" applyFill="1" applyBorder="1"/>
    <xf numFmtId="0" fontId="0" fillId="5" borderId="9" xfId="0" applyNumberFormat="1" applyFill="1" applyBorder="1"/>
  </cellXfs>
  <cellStyles count="2">
    <cellStyle name="20% - Accent6" xfId="1" builtinId="50"/>
    <cellStyle name="Normal" xfId="0" builtinId="0"/>
  </cellStyles>
  <dxfs count="4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ri V Nair" refreshedDate="45595.886209837961" createdVersion="8" refreshedVersion="8" minRefreshableVersion="3" recordCount="43" xr:uid="{240D90D0-A98F-47CF-8827-145A32C5DA0F}">
  <cacheSource type="worksheet">
    <worksheetSource ref="W6:Y49" sheet="Store Data"/>
  </cacheSource>
  <cacheFields count="3">
    <cacheField name="Regions" numFmtId="0">
      <sharedItems count="4">
        <s v="Staunton"/>
        <s v="Tappahannock"/>
        <s v="Richmond"/>
        <s v="Warrenton"/>
      </sharedItems>
    </cacheField>
    <cacheField name="Cost" numFmtId="0">
      <sharedItems containsSemiMixedTypes="0" containsString="0" containsNumber="1" minValue="0" maxValue="72.41"/>
    </cacheField>
    <cacheField name="Total cost" numFmtId="0">
      <sharedItems containsSemiMixedTypes="0" containsString="0" containsNumber="1" minValue="0" maxValue="13790.3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ri V Nair" refreshedDate="45595.909840624998" createdVersion="8" refreshedVersion="8" minRefreshableVersion="3" recordCount="43" xr:uid="{44CFECB2-9B8B-462E-AF70-F930F9552211}">
  <cacheSource type="worksheet">
    <worksheetSource ref="O3:T46" sheet="Total Hours Combined"/>
  </cacheSource>
  <cacheFields count="6">
    <cacheField name="Regions" numFmtId="0">
      <sharedItems count="4">
        <s v="Staunton"/>
        <s v="Tappahannock"/>
        <s v="Richmond"/>
        <s v="Warrenton"/>
      </sharedItems>
    </cacheField>
    <cacheField name="Inventory" numFmtId="0">
      <sharedItems containsSemiMixedTypes="0" containsString="0" containsNumber="1" minValue="0" maxValue="675.9"/>
    </cacheField>
    <cacheField name="Payroll" numFmtId="0">
      <sharedItems containsSemiMixedTypes="0" containsString="0" containsNumber="1" minValue="8.5" maxValue="858.78"/>
    </cacheField>
    <cacheField name="Hiring" numFmtId="0">
      <sharedItems containsSemiMixedTypes="0" containsString="0" containsNumber="1" minValue="0" maxValue="3344"/>
    </cacheField>
    <cacheField name="Marketing" numFmtId="0">
      <sharedItems containsSemiMixedTypes="0" containsString="0" containsNumber="1" minValue="0" maxValue="320"/>
    </cacheField>
    <cacheField name="Merchandising" numFmtId="0">
      <sharedItems containsSemiMixedTypes="0" containsString="0" containsNumber="1" minValue="0" maxValue="330.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n v="38.805"/>
    <n v="7605.78"/>
  </r>
  <r>
    <x v="0"/>
    <n v="60.84"/>
    <n v="730.08"/>
  </r>
  <r>
    <x v="0"/>
    <n v="0"/>
    <n v="0"/>
  </r>
  <r>
    <x v="0"/>
    <n v="72.41"/>
    <n v="3330.8599999999997"/>
  </r>
  <r>
    <x v="1"/>
    <n v="43.55"/>
    <n v="1567.8"/>
  </r>
  <r>
    <x v="2"/>
    <n v="41.924999999999997"/>
    <n v="1886.6249999999998"/>
  </r>
  <r>
    <x v="2"/>
    <n v="21.58"/>
    <n v="3301.74"/>
  </r>
  <r>
    <x v="3"/>
    <n v="47.19"/>
    <n v="1651.6499999999999"/>
  </r>
  <r>
    <x v="2"/>
    <n v="0"/>
    <n v="0"/>
  </r>
  <r>
    <x v="3"/>
    <n v="30.225000000000001"/>
    <n v="876.52500000000009"/>
  </r>
  <r>
    <x v="2"/>
    <n v="60.384999999999991"/>
    <n v="2173.8599999999997"/>
  </r>
  <r>
    <x v="2"/>
    <n v="42.9"/>
    <n v="5319.5999999999995"/>
  </r>
  <r>
    <x v="1"/>
    <n v="0"/>
    <n v="0"/>
  </r>
  <r>
    <x v="3"/>
    <n v="0"/>
    <n v="0"/>
  </r>
  <r>
    <x v="0"/>
    <n v="60.515000000000001"/>
    <n v="1512.875"/>
  </r>
  <r>
    <x v="2"/>
    <n v="35.099999999999994"/>
    <n v="1754.9999999999998"/>
  </r>
  <r>
    <x v="3"/>
    <n v="64.22"/>
    <n v="1541.28"/>
  </r>
  <r>
    <x v="2"/>
    <n v="25.740000000000002"/>
    <n v="1415.7"/>
  </r>
  <r>
    <x v="2"/>
    <n v="0"/>
    <n v="0"/>
  </r>
  <r>
    <x v="2"/>
    <n v="25.869999999999997"/>
    <n v="232.82999999999998"/>
  </r>
  <r>
    <x v="2"/>
    <n v="53.3"/>
    <n v="4423.8999999999996"/>
  </r>
  <r>
    <x v="1"/>
    <n v="22.034999999999997"/>
    <n v="705.11999999999989"/>
  </r>
  <r>
    <x v="1"/>
    <n v="40.04"/>
    <n v="800.8"/>
  </r>
  <r>
    <x v="1"/>
    <n v="28.925000000000001"/>
    <n v="954.52499999999998"/>
  </r>
  <r>
    <x v="2"/>
    <n v="59.474999999999994"/>
    <n v="3568.4999999999995"/>
  </r>
  <r>
    <x v="3"/>
    <n v="48.49"/>
    <n v="921.31000000000006"/>
  </r>
  <r>
    <x v="1"/>
    <n v="60.384999999999991"/>
    <n v="1630.3949999999998"/>
  </r>
  <r>
    <x v="0"/>
    <n v="41.209999999999994"/>
    <n v="1195.0899999999999"/>
  </r>
  <r>
    <x v="2"/>
    <n v="31.265000000000001"/>
    <n v="1750.8400000000001"/>
  </r>
  <r>
    <x v="3"/>
    <n v="51.155000000000001"/>
    <n v="1688.115"/>
  </r>
  <r>
    <x v="3"/>
    <n v="53.04"/>
    <n v="2864.16"/>
  </r>
  <r>
    <x v="2"/>
    <n v="39.39"/>
    <n v="1457.43"/>
  </r>
  <r>
    <x v="2"/>
    <n v="25.740000000000002"/>
    <n v="514.80000000000007"/>
  </r>
  <r>
    <x v="3"/>
    <n v="27.949999999999996"/>
    <n v="6680.0499999999993"/>
  </r>
  <r>
    <x v="3"/>
    <n v="25.869999999999997"/>
    <n v="336.30999999999995"/>
  </r>
  <r>
    <x v="0"/>
    <n v="35.554999999999993"/>
    <n v="6222.1249999999991"/>
  </r>
  <r>
    <x v="0"/>
    <n v="28.729999999999997"/>
    <n v="13790.399999999998"/>
  </r>
  <r>
    <x v="3"/>
    <n v="59.54"/>
    <n v="2202.98"/>
  </r>
  <r>
    <x v="3"/>
    <n v="56.874999999999993"/>
    <n v="2161.2499999999995"/>
  </r>
  <r>
    <x v="3"/>
    <n v="49.53"/>
    <n v="1882.14"/>
  </r>
  <r>
    <x v="3"/>
    <n v="38.805"/>
    <n v="1008.93"/>
  </r>
  <r>
    <x v="1"/>
    <n v="21.515000000000001"/>
    <n v="731.51"/>
  </r>
  <r>
    <x v="1"/>
    <n v="63.635000000000005"/>
    <n v="3627.19500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n v="485.74"/>
    <n v="858.78"/>
    <n v="0"/>
    <n v="108.54"/>
    <n v="93.3"/>
  </r>
  <r>
    <x v="0"/>
    <n v="2"/>
    <n v="39.880000000000003"/>
    <n v="0"/>
    <n v="9.08"/>
    <n v="0"/>
  </r>
  <r>
    <x v="0"/>
    <n v="341"/>
    <n v="737"/>
    <n v="2806"/>
    <n v="260"/>
    <n v="65"/>
  </r>
  <r>
    <x v="0"/>
    <n v="48.6"/>
    <n v="42.6"/>
    <n v="437.9"/>
    <n v="103.5"/>
    <n v="64.2"/>
  </r>
  <r>
    <x v="1"/>
    <n v="16.28"/>
    <n v="149.94"/>
    <n v="174.92"/>
    <n v="14.1"/>
    <n v="58.28"/>
  </r>
  <r>
    <x v="2"/>
    <n v="111.84"/>
    <n v="30.68"/>
    <n v="0"/>
    <n v="47.8"/>
    <n v="15.78"/>
  </r>
  <r>
    <x v="2"/>
    <n v="675.9"/>
    <n v="373.4"/>
    <n v="18.14"/>
    <n v="148.56"/>
    <n v="9.14"/>
  </r>
  <r>
    <x v="3"/>
    <n v="141.24"/>
    <n v="71.680000000000007"/>
    <n v="61.92"/>
    <n v="0"/>
    <n v="75.760000000000005"/>
  </r>
  <r>
    <x v="2"/>
    <n v="468"/>
    <n v="264"/>
    <n v="0"/>
    <n v="0"/>
    <n v="2"/>
  </r>
  <r>
    <x v="3"/>
    <n v="14.4"/>
    <n v="103.2"/>
    <n v="204.8"/>
    <n v="0"/>
    <n v="123"/>
  </r>
  <r>
    <x v="2"/>
    <n v="28.91"/>
    <n v="42.04"/>
    <n v="21.47"/>
    <n v="16.259999999999998"/>
    <n v="0"/>
  </r>
  <r>
    <x v="2"/>
    <n v="326.25"/>
    <n v="222.5"/>
    <n v="498"/>
    <n v="170.5"/>
    <n v="53.75"/>
  </r>
  <r>
    <x v="1"/>
    <n v="63"/>
    <n v="30"/>
    <n v="680"/>
    <n v="200"/>
    <n v="80"/>
  </r>
  <r>
    <x v="3"/>
    <n v="55"/>
    <n v="228"/>
    <n v="280"/>
    <n v="320"/>
    <n v="40"/>
  </r>
  <r>
    <x v="0"/>
    <n v="4"/>
    <n v="120"/>
    <n v="0"/>
    <n v="9"/>
    <n v="0"/>
  </r>
  <r>
    <x v="2"/>
    <n v="12.63"/>
    <n v="118.42"/>
    <n v="0"/>
    <n v="78.19"/>
    <n v="6.26"/>
  </r>
  <r>
    <x v="3"/>
    <n v="42.05"/>
    <n v="101.31"/>
    <n v="157.26"/>
    <n v="0"/>
    <n v="42.42"/>
  </r>
  <r>
    <x v="2"/>
    <n v="0"/>
    <n v="194.35"/>
    <n v="152.69999999999999"/>
    <n v="209"/>
    <n v="122.7"/>
  </r>
  <r>
    <x v="2"/>
    <n v="96"/>
    <n v="227"/>
    <n v="0"/>
    <n v="84"/>
    <n v="78"/>
  </r>
  <r>
    <x v="2"/>
    <n v="7.5"/>
    <n v="39"/>
    <n v="0"/>
    <n v="0"/>
    <n v="5"/>
  </r>
  <r>
    <x v="2"/>
    <n v="376.4"/>
    <n v="163.96"/>
    <n v="61.76"/>
    <n v="0"/>
    <n v="147.91999999999999"/>
  </r>
  <r>
    <x v="1"/>
    <n v="25.84"/>
    <n v="16.52"/>
    <n v="345.04"/>
    <n v="44.2"/>
    <n v="60.84"/>
  </r>
  <r>
    <x v="1"/>
    <n v="18.190000000000001"/>
    <n v="61.11"/>
    <n v="154.38"/>
    <n v="0"/>
    <n v="72.92"/>
  </r>
  <r>
    <x v="1"/>
    <n v="32.75"/>
    <n v="77.7"/>
    <n v="61.1"/>
    <n v="45.5"/>
    <n v="61.1"/>
  </r>
  <r>
    <x v="2"/>
    <n v="286.8"/>
    <n v="158.1"/>
    <n v="0"/>
    <n v="9.0500000000000007"/>
    <n v="26.05"/>
  </r>
  <r>
    <x v="3"/>
    <n v="25.6"/>
    <n v="35.68"/>
    <n v="155.52000000000001"/>
    <n v="0"/>
    <n v="43.68"/>
  </r>
  <r>
    <x v="1"/>
    <n v="226.78"/>
    <n v="32.299999999999997"/>
    <n v="0"/>
    <n v="15.649999999999999"/>
    <n v="66.78"/>
  </r>
  <r>
    <x v="0"/>
    <n v="15.46"/>
    <n v="89.98"/>
    <n v="0"/>
    <n v="8.73"/>
    <n v="0"/>
  </r>
  <r>
    <x v="2"/>
    <n v="16.649999999999999"/>
    <n v="64.099999999999994"/>
    <n v="61.1"/>
    <n v="213.75"/>
    <n v="62.2"/>
  </r>
  <r>
    <x v="3"/>
    <n v="35"/>
    <n v="153"/>
    <n v="156"/>
    <n v="0"/>
    <n v="27"/>
  </r>
  <r>
    <x v="3"/>
    <n v="108.4"/>
    <n v="184.7"/>
    <n v="189.65"/>
    <n v="12.2"/>
    <n v="55.75"/>
  </r>
  <r>
    <x v="2"/>
    <n v="16.75"/>
    <n v="170.5"/>
    <n v="63"/>
    <n v="23.5"/>
    <n v="0"/>
  </r>
  <r>
    <x v="2"/>
    <n v="8.4499999999999993"/>
    <n v="27.15"/>
    <n v="61.8"/>
    <n v="55.6"/>
    <n v="0"/>
  </r>
  <r>
    <x v="3"/>
    <n v="356.94"/>
    <n v="419.8"/>
    <n v="341.1"/>
    <n v="266.44"/>
    <n v="330.34"/>
  </r>
  <r>
    <x v="3"/>
    <n v="0"/>
    <n v="8.5"/>
    <n v="153"/>
    <n v="0"/>
    <n v="133"/>
  </r>
  <r>
    <x v="0"/>
    <n v="143.34"/>
    <n v="496.68"/>
    <n v="465.08"/>
    <n v="236.44"/>
    <n v="34.96"/>
  </r>
  <r>
    <x v="0"/>
    <n v="623.91999999999996"/>
    <n v="796.36"/>
    <n v="3344"/>
    <n v="296.32"/>
    <n v="78"/>
  </r>
  <r>
    <x v="3"/>
    <n v="108.24"/>
    <n v="106.27"/>
    <n v="128.24"/>
    <n v="6.0600000000000005"/>
    <n v="35.299999999999997"/>
  </r>
  <r>
    <x v="3"/>
    <n v="10.26"/>
    <n v="219.12"/>
    <n v="156.78"/>
    <n v="0"/>
    <n v="96.78"/>
  </r>
  <r>
    <x v="3"/>
    <n v="19.84"/>
    <n v="224"/>
    <n v="103.84"/>
    <n v="0"/>
    <n v="114.8"/>
  </r>
  <r>
    <x v="3"/>
    <n v="14"/>
    <n v="126.25"/>
    <n v="0"/>
    <n v="2.75"/>
    <n v="6.5"/>
  </r>
  <r>
    <x v="1"/>
    <n v="110.6"/>
    <n v="20.2"/>
    <n v="121.6"/>
    <n v="12"/>
    <n v="41.2"/>
  </r>
  <r>
    <x v="1"/>
    <n v="36.72"/>
    <n v="135.80000000000001"/>
    <n v="0"/>
    <n v="15.600000000000001"/>
    <n v="56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3157F-56D4-444C-A111-7B8B5AE68CE9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8" firstHeaderRow="0" firstDataRow="1" firstDataCol="1"/>
  <pivotFields count="6">
    <pivotField axis="axisRow" showAll="0">
      <items count="5">
        <item x="2"/>
        <item x="0"/>
        <item x="1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Inventory" fld="1" baseField="0" baseItem="0"/>
    <dataField name="Sum of Payroll" fld="2" baseField="0" baseItem="0"/>
    <dataField name="Sum of Hiring" fld="3" baseField="0" baseItem="0"/>
    <dataField name="Sum of Marketing" fld="4" baseField="0" baseItem="0"/>
    <dataField name="Sum of Merchandising" fld="5" baseField="0" baseItem="0"/>
  </dataFields>
  <formats count="4">
    <format dxfId="3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4"/>
          </reference>
          <reference field="0" count="1">
            <x v="3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4"/>
          </reference>
          <reference field="0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D390F-7869-496D-8AED-8D0D834A672D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8" firstHeaderRow="1" firstDataRow="1" firstDataCol="1"/>
  <pivotFields count="3">
    <pivotField axis="axisRow" showAll="0">
      <items count="5">
        <item x="2"/>
        <item x="0"/>
        <item x="1"/>
        <item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cos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CI50"/>
  <sheetViews>
    <sheetView topLeftCell="F1" workbookViewId="0">
      <selection activeCell="P3" sqref="P3"/>
    </sheetView>
  </sheetViews>
  <sheetFormatPr defaultColWidth="8.81640625" defaultRowHeight="12.5" x14ac:dyDescent="0.25"/>
  <cols>
    <col min="1" max="2" width="21.453125" customWidth="1"/>
    <col min="4" max="4" width="10.81640625" customWidth="1"/>
    <col min="9" max="9" width="10" customWidth="1"/>
    <col min="10" max="10" width="11.1796875" customWidth="1"/>
    <col min="20" max="20" width="9.36328125" bestFit="1" customWidth="1"/>
    <col min="21" max="21" width="13.54296875" bestFit="1" customWidth="1"/>
    <col min="23" max="23" width="12.453125" bestFit="1" customWidth="1"/>
  </cols>
  <sheetData>
    <row r="5" spans="1:72" ht="13" x14ac:dyDescent="0.3">
      <c r="A5" s="1" t="s">
        <v>48</v>
      </c>
      <c r="B5" s="1"/>
      <c r="I5" s="1" t="s">
        <v>54</v>
      </c>
      <c r="P5" s="27" t="s">
        <v>84</v>
      </c>
    </row>
    <row r="6" spans="1:72" ht="15" thickBot="1" x14ac:dyDescent="0.4">
      <c r="B6" s="1" t="s">
        <v>68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I6" t="s">
        <v>49</v>
      </c>
      <c r="J6" t="s">
        <v>50</v>
      </c>
      <c r="K6" t="s">
        <v>51</v>
      </c>
      <c r="L6" t="s">
        <v>52</v>
      </c>
      <c r="M6" t="s">
        <v>53</v>
      </c>
      <c r="P6" s="32" t="s">
        <v>79</v>
      </c>
      <c r="Q6" s="1" t="s">
        <v>49</v>
      </c>
      <c r="R6" s="1" t="s">
        <v>50</v>
      </c>
      <c r="S6" s="1" t="s">
        <v>51</v>
      </c>
      <c r="T6" s="1" t="s">
        <v>52</v>
      </c>
      <c r="U6" s="1" t="s">
        <v>53</v>
      </c>
      <c r="V6" s="1"/>
      <c r="W6" s="1" t="s">
        <v>68</v>
      </c>
      <c r="X6" s="1" t="s">
        <v>76</v>
      </c>
      <c r="Y6" s="1" t="s">
        <v>77</v>
      </c>
    </row>
    <row r="7" spans="1:72" s="19" customFormat="1" ht="15" thickTop="1" x14ac:dyDescent="0.35">
      <c r="A7" t="s">
        <v>0</v>
      </c>
      <c r="B7" t="s">
        <v>46</v>
      </c>
      <c r="C7" s="2">
        <v>460</v>
      </c>
      <c r="D7" s="8">
        <v>771</v>
      </c>
      <c r="E7" s="3">
        <v>0</v>
      </c>
      <c r="F7" s="8">
        <v>96</v>
      </c>
      <c r="G7" s="10">
        <v>90</v>
      </c>
      <c r="H7"/>
      <c r="I7" s="2">
        <v>39</v>
      </c>
      <c r="J7" s="8">
        <v>133</v>
      </c>
      <c r="K7" s="3">
        <v>0</v>
      </c>
      <c r="L7" s="8">
        <v>19</v>
      </c>
      <c r="M7" s="10">
        <v>5</v>
      </c>
      <c r="N7"/>
      <c r="O7"/>
      <c r="P7" s="32">
        <v>0.66</v>
      </c>
      <c r="Q7">
        <f>P7*I7</f>
        <v>25.740000000000002</v>
      </c>
      <c r="R7">
        <f>P7*J7</f>
        <v>87.78</v>
      </c>
      <c r="S7">
        <f>P7*K7</f>
        <v>0</v>
      </c>
      <c r="T7">
        <f>P7*L7</f>
        <v>12.540000000000001</v>
      </c>
      <c r="U7">
        <f>P7*M7</f>
        <v>3.3000000000000003</v>
      </c>
      <c r="V7"/>
      <c r="W7" t="s">
        <v>46</v>
      </c>
      <c r="X7">
        <v>38.805</v>
      </c>
      <c r="Y7">
        <f>X7*(SUM(I7:M7))</f>
        <v>7605.78</v>
      </c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</row>
    <row r="8" spans="1:72" s="19" customFormat="1" ht="14.5" x14ac:dyDescent="0.35">
      <c r="A8" t="s">
        <v>1</v>
      </c>
      <c r="B8" t="s">
        <v>46</v>
      </c>
      <c r="C8" s="4">
        <v>2</v>
      </c>
      <c r="D8">
        <v>28</v>
      </c>
      <c r="E8" s="5">
        <v>0</v>
      </c>
      <c r="F8">
        <v>8</v>
      </c>
      <c r="G8" s="11">
        <v>0</v>
      </c>
      <c r="H8"/>
      <c r="I8" s="4">
        <v>0</v>
      </c>
      <c r="J8">
        <v>11</v>
      </c>
      <c r="K8" s="5">
        <v>0</v>
      </c>
      <c r="L8">
        <v>1</v>
      </c>
      <c r="M8" s="11">
        <v>0</v>
      </c>
      <c r="N8"/>
      <c r="O8"/>
      <c r="P8" s="32">
        <v>1.08</v>
      </c>
      <c r="Q8">
        <f t="shared" ref="Q8:Q49" si="0">P8*I8</f>
        <v>0</v>
      </c>
      <c r="R8">
        <f t="shared" ref="R8:R49" si="1">P8*J8</f>
        <v>11.88</v>
      </c>
      <c r="S8">
        <f t="shared" ref="S8:S49" si="2">P8*K8</f>
        <v>0</v>
      </c>
      <c r="T8">
        <f t="shared" ref="T8:T49" si="3">P8*L8</f>
        <v>1.08</v>
      </c>
      <c r="U8">
        <f t="shared" ref="U8:U49" si="4">P8*M8</f>
        <v>0</v>
      </c>
      <c r="V8"/>
      <c r="W8" t="s">
        <v>46</v>
      </c>
      <c r="X8">
        <v>60.84</v>
      </c>
      <c r="Y8">
        <f>X8*(SUM(I8:M8))</f>
        <v>730.08</v>
      </c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</row>
    <row r="9" spans="1:72" s="19" customFormat="1" ht="14.5" x14ac:dyDescent="0.35">
      <c r="A9" t="s">
        <v>2</v>
      </c>
      <c r="B9" t="s">
        <v>46</v>
      </c>
      <c r="C9" s="4">
        <v>341</v>
      </c>
      <c r="D9">
        <v>737</v>
      </c>
      <c r="E9" s="5">
        <v>2806</v>
      </c>
      <c r="F9">
        <v>260</v>
      </c>
      <c r="G9" s="11">
        <v>65</v>
      </c>
      <c r="H9"/>
      <c r="I9" s="4">
        <v>92</v>
      </c>
      <c r="J9">
        <v>91</v>
      </c>
      <c r="K9" s="5">
        <v>186</v>
      </c>
      <c r="L9">
        <v>30</v>
      </c>
      <c r="M9" s="11">
        <v>30</v>
      </c>
      <c r="N9"/>
      <c r="O9"/>
      <c r="P9" s="32">
        <v>0</v>
      </c>
      <c r="Q9">
        <f t="shared" si="0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/>
      <c r="W9" t="s">
        <v>46</v>
      </c>
      <c r="X9">
        <v>0</v>
      </c>
      <c r="Y9">
        <f>X9*(SUM(I9:M9))</f>
        <v>0</v>
      </c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</row>
    <row r="10" spans="1:72" s="19" customFormat="1" ht="14.5" x14ac:dyDescent="0.35">
      <c r="A10" t="s">
        <v>3</v>
      </c>
      <c r="B10" t="s">
        <v>46</v>
      </c>
      <c r="C10" s="4">
        <v>46</v>
      </c>
      <c r="D10">
        <v>40</v>
      </c>
      <c r="E10" s="5">
        <v>408</v>
      </c>
      <c r="F10">
        <v>84</v>
      </c>
      <c r="G10" s="11">
        <v>59</v>
      </c>
      <c r="H10"/>
      <c r="I10" s="4">
        <v>2</v>
      </c>
      <c r="J10">
        <v>2</v>
      </c>
      <c r="K10" s="5">
        <v>23</v>
      </c>
      <c r="L10">
        <v>15</v>
      </c>
      <c r="M10" s="11">
        <v>4</v>
      </c>
      <c r="N10"/>
      <c r="O10"/>
      <c r="P10" s="32">
        <v>1.3</v>
      </c>
      <c r="Q10">
        <f t="shared" si="0"/>
        <v>2.6</v>
      </c>
      <c r="R10">
        <f t="shared" si="1"/>
        <v>2.6</v>
      </c>
      <c r="S10">
        <f t="shared" si="2"/>
        <v>29.900000000000002</v>
      </c>
      <c r="T10">
        <f t="shared" si="3"/>
        <v>19.5</v>
      </c>
      <c r="U10">
        <f t="shared" si="4"/>
        <v>5.2</v>
      </c>
      <c r="V10"/>
      <c r="W10" t="s">
        <v>46</v>
      </c>
      <c r="X10">
        <v>72.41</v>
      </c>
      <c r="Y10">
        <f>X10*(SUM(I10:M10))</f>
        <v>3330.8599999999997</v>
      </c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</row>
    <row r="11" spans="1:72" s="19" customFormat="1" ht="14.5" x14ac:dyDescent="0.35">
      <c r="A11" t="s">
        <v>4</v>
      </c>
      <c r="B11" t="s">
        <v>43</v>
      </c>
      <c r="C11" s="4">
        <v>13</v>
      </c>
      <c r="D11">
        <v>136</v>
      </c>
      <c r="E11" s="5">
        <v>170</v>
      </c>
      <c r="F11">
        <v>10</v>
      </c>
      <c r="G11" s="11">
        <v>55</v>
      </c>
      <c r="H11"/>
      <c r="I11" s="4">
        <v>4</v>
      </c>
      <c r="J11">
        <v>17</v>
      </c>
      <c r="K11" s="5">
        <v>6</v>
      </c>
      <c r="L11">
        <v>5</v>
      </c>
      <c r="M11" s="11">
        <v>4</v>
      </c>
      <c r="N11"/>
      <c r="O11"/>
      <c r="P11" s="32">
        <v>0.82</v>
      </c>
      <c r="Q11">
        <f t="shared" si="0"/>
        <v>3.28</v>
      </c>
      <c r="R11">
        <f t="shared" si="1"/>
        <v>13.94</v>
      </c>
      <c r="S11">
        <f t="shared" si="2"/>
        <v>4.92</v>
      </c>
      <c r="T11">
        <f t="shared" si="3"/>
        <v>4.0999999999999996</v>
      </c>
      <c r="U11">
        <f t="shared" si="4"/>
        <v>3.28</v>
      </c>
      <c r="V11"/>
      <c r="W11" t="s">
        <v>43</v>
      </c>
      <c r="X11">
        <v>43.55</v>
      </c>
      <c r="Y11">
        <f>X11*(SUM(I11:M11))</f>
        <v>1567.8</v>
      </c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</row>
    <row r="12" spans="1:72" s="19" customFormat="1" ht="14.5" x14ac:dyDescent="0.35">
      <c r="A12" t="s">
        <v>5</v>
      </c>
      <c r="B12" t="s">
        <v>42</v>
      </c>
      <c r="C12" s="4">
        <v>90</v>
      </c>
      <c r="D12">
        <v>26</v>
      </c>
      <c r="E12" s="5">
        <v>0</v>
      </c>
      <c r="F12">
        <v>40</v>
      </c>
      <c r="G12" s="11">
        <v>15</v>
      </c>
      <c r="H12"/>
      <c r="I12" s="4">
        <v>28</v>
      </c>
      <c r="J12">
        <v>6</v>
      </c>
      <c r="K12" s="5">
        <v>0</v>
      </c>
      <c r="L12">
        <v>10</v>
      </c>
      <c r="M12" s="11">
        <v>1</v>
      </c>
      <c r="N12"/>
      <c r="O12"/>
      <c r="P12" s="32">
        <v>0.78</v>
      </c>
      <c r="Q12">
        <f t="shared" si="0"/>
        <v>21.84</v>
      </c>
      <c r="R12">
        <f t="shared" si="1"/>
        <v>4.68</v>
      </c>
      <c r="S12">
        <f t="shared" si="2"/>
        <v>0</v>
      </c>
      <c r="T12">
        <f t="shared" si="3"/>
        <v>7.8000000000000007</v>
      </c>
      <c r="U12">
        <f t="shared" si="4"/>
        <v>0.78</v>
      </c>
      <c r="V12"/>
      <c r="W12" t="s">
        <v>42</v>
      </c>
      <c r="X12">
        <v>41.924999999999997</v>
      </c>
      <c r="Y12">
        <f>X12*(SUM(I12:M12))</f>
        <v>1886.6249999999998</v>
      </c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</row>
    <row r="13" spans="1:72" s="19" customFormat="1" ht="14.5" x14ac:dyDescent="0.35">
      <c r="A13" t="s">
        <v>6</v>
      </c>
      <c r="B13" t="s">
        <v>42</v>
      </c>
      <c r="C13" s="4">
        <v>655</v>
      </c>
      <c r="D13">
        <v>343</v>
      </c>
      <c r="E13" s="5">
        <v>17</v>
      </c>
      <c r="F13">
        <v>144</v>
      </c>
      <c r="G13" s="11">
        <v>8</v>
      </c>
      <c r="H13"/>
      <c r="I13" s="4">
        <v>55</v>
      </c>
      <c r="J13">
        <v>80</v>
      </c>
      <c r="K13" s="5">
        <v>3</v>
      </c>
      <c r="L13">
        <v>12</v>
      </c>
      <c r="M13" s="11">
        <v>3</v>
      </c>
      <c r="N13"/>
      <c r="O13"/>
      <c r="P13" s="32">
        <v>0.38</v>
      </c>
      <c r="Q13">
        <f t="shared" si="0"/>
        <v>20.9</v>
      </c>
      <c r="R13">
        <f t="shared" si="1"/>
        <v>30.4</v>
      </c>
      <c r="S13">
        <f t="shared" si="2"/>
        <v>1.1400000000000001</v>
      </c>
      <c r="T13">
        <f t="shared" si="3"/>
        <v>4.5600000000000005</v>
      </c>
      <c r="U13">
        <f t="shared" si="4"/>
        <v>1.1400000000000001</v>
      </c>
      <c r="V13"/>
      <c r="W13" t="s">
        <v>42</v>
      </c>
      <c r="X13">
        <v>21.58</v>
      </c>
      <c r="Y13">
        <f>X13*(SUM(I13:M13))</f>
        <v>3301.74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</row>
    <row r="14" spans="1:72" s="19" customFormat="1" ht="14.5" x14ac:dyDescent="0.35">
      <c r="A14" t="s">
        <v>7</v>
      </c>
      <c r="B14" t="s">
        <v>44</v>
      </c>
      <c r="C14" s="4">
        <v>123</v>
      </c>
      <c r="D14">
        <v>64</v>
      </c>
      <c r="E14" s="5">
        <v>60</v>
      </c>
      <c r="F14">
        <v>0</v>
      </c>
      <c r="G14" s="11">
        <v>70</v>
      </c>
      <c r="H14"/>
      <c r="I14" s="4">
        <v>19</v>
      </c>
      <c r="J14">
        <v>8</v>
      </c>
      <c r="K14" s="5">
        <v>2</v>
      </c>
      <c r="L14">
        <v>0</v>
      </c>
      <c r="M14" s="11">
        <v>6</v>
      </c>
      <c r="N14"/>
      <c r="O14"/>
      <c r="P14" s="32">
        <v>0.96</v>
      </c>
      <c r="Q14">
        <f t="shared" si="0"/>
        <v>18.239999999999998</v>
      </c>
      <c r="R14">
        <f t="shared" si="1"/>
        <v>7.68</v>
      </c>
      <c r="S14">
        <f t="shared" si="2"/>
        <v>1.92</v>
      </c>
      <c r="T14">
        <f t="shared" si="3"/>
        <v>0</v>
      </c>
      <c r="U14">
        <f t="shared" si="4"/>
        <v>5.76</v>
      </c>
      <c r="V14"/>
      <c r="W14" t="s">
        <v>44</v>
      </c>
      <c r="X14">
        <v>47.19</v>
      </c>
      <c r="Y14">
        <f>X14*(SUM(I14:M14))</f>
        <v>1651.6499999999999</v>
      </c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</row>
    <row r="15" spans="1:72" s="19" customFormat="1" ht="14.5" x14ac:dyDescent="0.35">
      <c r="A15" t="s">
        <v>8</v>
      </c>
      <c r="B15" t="s">
        <v>42</v>
      </c>
      <c r="C15" s="4">
        <v>468</v>
      </c>
      <c r="D15">
        <v>264</v>
      </c>
      <c r="E15" s="5">
        <v>0</v>
      </c>
      <c r="F15">
        <v>0</v>
      </c>
      <c r="G15" s="11">
        <v>2</v>
      </c>
      <c r="H15"/>
      <c r="I15" s="4">
        <v>41</v>
      </c>
      <c r="J15">
        <v>70</v>
      </c>
      <c r="K15" s="5">
        <v>0</v>
      </c>
      <c r="L15">
        <v>0</v>
      </c>
      <c r="M15" s="11">
        <v>1</v>
      </c>
      <c r="N15"/>
      <c r="O15"/>
      <c r="P15" s="32">
        <v>0</v>
      </c>
      <c r="Q15">
        <f t="shared" si="0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/>
      <c r="W15" t="s">
        <v>42</v>
      </c>
      <c r="X15">
        <v>0</v>
      </c>
      <c r="Y15">
        <f>X15*(SUM(I15:M15))</f>
        <v>0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</row>
    <row r="16" spans="1:72" s="19" customFormat="1" ht="14.5" x14ac:dyDescent="0.35">
      <c r="A16" t="s">
        <v>9</v>
      </c>
      <c r="B16" t="s">
        <v>44</v>
      </c>
      <c r="C16" s="4">
        <v>12</v>
      </c>
      <c r="D16">
        <v>96</v>
      </c>
      <c r="E16" s="5">
        <v>200</v>
      </c>
      <c r="F16">
        <v>0</v>
      </c>
      <c r="G16" s="11">
        <v>120</v>
      </c>
      <c r="H16"/>
      <c r="I16" s="4">
        <v>4</v>
      </c>
      <c r="J16">
        <v>12</v>
      </c>
      <c r="K16" s="5">
        <v>8</v>
      </c>
      <c r="L16">
        <v>0</v>
      </c>
      <c r="M16" s="11">
        <v>5</v>
      </c>
      <c r="N16"/>
      <c r="O16"/>
      <c r="P16" s="32">
        <v>0.6</v>
      </c>
      <c r="Q16">
        <f t="shared" si="0"/>
        <v>2.4</v>
      </c>
      <c r="R16">
        <f t="shared" si="1"/>
        <v>7.1999999999999993</v>
      </c>
      <c r="S16">
        <f t="shared" si="2"/>
        <v>4.8</v>
      </c>
      <c r="T16">
        <f t="shared" si="3"/>
        <v>0</v>
      </c>
      <c r="U16">
        <f t="shared" si="4"/>
        <v>3</v>
      </c>
      <c r="V16"/>
      <c r="W16" t="s">
        <v>44</v>
      </c>
      <c r="X16">
        <v>30.225000000000001</v>
      </c>
      <c r="Y16">
        <f>X16*(SUM(I16:M16))</f>
        <v>876.52500000000009</v>
      </c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</row>
    <row r="17" spans="1:72" s="19" customFormat="1" ht="14.5" x14ac:dyDescent="0.35">
      <c r="A17" t="s">
        <v>10</v>
      </c>
      <c r="B17" s="28" t="s">
        <v>42</v>
      </c>
      <c r="C17" s="4">
        <v>21</v>
      </c>
      <c r="D17">
        <v>33</v>
      </c>
      <c r="E17" s="5">
        <v>0</v>
      </c>
      <c r="F17">
        <v>14</v>
      </c>
      <c r="G17" s="11">
        <v>0</v>
      </c>
      <c r="H17"/>
      <c r="I17" s="4">
        <v>7</v>
      </c>
      <c r="J17">
        <v>8</v>
      </c>
      <c r="K17" s="5">
        <v>19</v>
      </c>
      <c r="L17">
        <v>2</v>
      </c>
      <c r="M17" s="11">
        <v>0</v>
      </c>
      <c r="N17"/>
      <c r="O17"/>
      <c r="P17" s="32">
        <v>1.1299999999999999</v>
      </c>
      <c r="Q17">
        <f t="shared" si="0"/>
        <v>7.9099999999999993</v>
      </c>
      <c r="R17">
        <f t="shared" si="1"/>
        <v>9.0399999999999991</v>
      </c>
      <c r="S17">
        <f t="shared" si="2"/>
        <v>21.47</v>
      </c>
      <c r="T17">
        <f t="shared" si="3"/>
        <v>2.2599999999999998</v>
      </c>
      <c r="U17">
        <f t="shared" si="4"/>
        <v>0</v>
      </c>
      <c r="V17"/>
      <c r="W17" s="28" t="s">
        <v>42</v>
      </c>
      <c r="X17">
        <v>60.384999999999991</v>
      </c>
      <c r="Y17">
        <f>X17*(SUM(I17:M17))</f>
        <v>2173.8599999999997</v>
      </c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</row>
    <row r="18" spans="1:72" s="19" customFormat="1" ht="14.5" x14ac:dyDescent="0.35">
      <c r="A18" t="s">
        <v>11</v>
      </c>
      <c r="B18" t="s">
        <v>42</v>
      </c>
      <c r="C18" s="4">
        <v>300</v>
      </c>
      <c r="D18">
        <v>188</v>
      </c>
      <c r="E18" s="5">
        <v>480</v>
      </c>
      <c r="F18">
        <v>160</v>
      </c>
      <c r="G18" s="11">
        <v>50</v>
      </c>
      <c r="H18"/>
      <c r="I18" s="4">
        <v>35</v>
      </c>
      <c r="J18">
        <v>46</v>
      </c>
      <c r="K18" s="5">
        <v>24</v>
      </c>
      <c r="L18">
        <v>14</v>
      </c>
      <c r="M18" s="11">
        <v>5</v>
      </c>
      <c r="N18"/>
      <c r="O18"/>
      <c r="P18" s="32">
        <v>0.75</v>
      </c>
      <c r="Q18">
        <f t="shared" si="0"/>
        <v>26.25</v>
      </c>
      <c r="R18">
        <f t="shared" si="1"/>
        <v>34.5</v>
      </c>
      <c r="S18">
        <f t="shared" si="2"/>
        <v>18</v>
      </c>
      <c r="T18">
        <f t="shared" si="3"/>
        <v>10.5</v>
      </c>
      <c r="U18">
        <f t="shared" si="4"/>
        <v>3.75</v>
      </c>
      <c r="V18"/>
      <c r="W18" t="s">
        <v>42</v>
      </c>
      <c r="X18">
        <v>42.9</v>
      </c>
      <c r="Y18">
        <f>X18*(SUM(I18:M18))</f>
        <v>5319.5999999999995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</row>
    <row r="19" spans="1:72" s="19" customFormat="1" ht="14.5" x14ac:dyDescent="0.35">
      <c r="A19" t="s">
        <v>12</v>
      </c>
      <c r="B19" t="s">
        <v>43</v>
      </c>
      <c r="C19" s="4">
        <v>63</v>
      </c>
      <c r="D19">
        <v>30</v>
      </c>
      <c r="E19" s="5">
        <v>680</v>
      </c>
      <c r="F19">
        <v>200</v>
      </c>
      <c r="G19" s="11">
        <v>80</v>
      </c>
      <c r="H19"/>
      <c r="I19" s="4">
        <v>11</v>
      </c>
      <c r="J19">
        <v>18</v>
      </c>
      <c r="K19" s="5">
        <v>24</v>
      </c>
      <c r="L19">
        <v>25</v>
      </c>
      <c r="M19" s="11">
        <v>1</v>
      </c>
      <c r="N19"/>
      <c r="O19"/>
      <c r="P19" s="32">
        <v>0</v>
      </c>
      <c r="Q19">
        <f t="shared" si="0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/>
      <c r="W19" t="s">
        <v>43</v>
      </c>
      <c r="X19">
        <v>0</v>
      </c>
      <c r="Y19">
        <f>X19*(SUM(I19:M19))</f>
        <v>0</v>
      </c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</row>
    <row r="20" spans="1:72" s="19" customFormat="1" ht="14.5" x14ac:dyDescent="0.35">
      <c r="A20" t="s">
        <v>13</v>
      </c>
      <c r="B20" t="s">
        <v>44</v>
      </c>
      <c r="C20" s="4">
        <v>55</v>
      </c>
      <c r="D20">
        <v>228</v>
      </c>
      <c r="E20" s="5">
        <v>280</v>
      </c>
      <c r="F20">
        <v>320</v>
      </c>
      <c r="G20" s="11">
        <v>40</v>
      </c>
      <c r="H20"/>
      <c r="I20" s="4">
        <v>22</v>
      </c>
      <c r="J20">
        <v>36</v>
      </c>
      <c r="K20" s="5">
        <v>40</v>
      </c>
      <c r="L20">
        <v>19</v>
      </c>
      <c r="M20" s="11">
        <v>44</v>
      </c>
      <c r="N20"/>
      <c r="O20"/>
      <c r="P20" s="32">
        <v>0</v>
      </c>
      <c r="Q20">
        <f t="shared" si="0"/>
        <v>0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  <c r="V20"/>
      <c r="W20" t="s">
        <v>44</v>
      </c>
      <c r="X20">
        <v>0</v>
      </c>
      <c r="Y20">
        <f>X20*(SUM(I20:M20))</f>
        <v>0</v>
      </c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</row>
    <row r="21" spans="1:72" s="19" customFormat="1" ht="14.5" x14ac:dyDescent="0.35">
      <c r="A21" t="s">
        <v>14</v>
      </c>
      <c r="B21" t="s">
        <v>46</v>
      </c>
      <c r="C21" s="4">
        <v>4</v>
      </c>
      <c r="D21">
        <v>96</v>
      </c>
      <c r="E21" s="5">
        <v>0</v>
      </c>
      <c r="F21">
        <v>8</v>
      </c>
      <c r="G21" s="11">
        <v>0</v>
      </c>
      <c r="H21"/>
      <c r="I21" s="4">
        <v>0</v>
      </c>
      <c r="J21">
        <v>24</v>
      </c>
      <c r="K21" s="5">
        <v>0</v>
      </c>
      <c r="L21">
        <v>1</v>
      </c>
      <c r="M21" s="11">
        <v>0</v>
      </c>
      <c r="N21"/>
      <c r="O21"/>
      <c r="P21" s="32">
        <v>1</v>
      </c>
      <c r="Q21">
        <f t="shared" si="0"/>
        <v>0</v>
      </c>
      <c r="R21">
        <f t="shared" si="1"/>
        <v>24</v>
      </c>
      <c r="S21">
        <f t="shared" si="2"/>
        <v>0</v>
      </c>
      <c r="T21">
        <f t="shared" si="3"/>
        <v>1</v>
      </c>
      <c r="U21">
        <f t="shared" si="4"/>
        <v>0</v>
      </c>
      <c r="V21"/>
      <c r="W21" t="s">
        <v>46</v>
      </c>
      <c r="X21">
        <v>60.515000000000001</v>
      </c>
      <c r="Y21">
        <f>X21*(SUM(I21:M21))</f>
        <v>1512.875</v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</row>
    <row r="22" spans="1:72" s="19" customFormat="1" ht="14.5" x14ac:dyDescent="0.35">
      <c r="A22" t="s">
        <v>15</v>
      </c>
      <c r="B22" s="28" t="s">
        <v>42</v>
      </c>
      <c r="C22" s="4">
        <v>12</v>
      </c>
      <c r="D22">
        <v>97</v>
      </c>
      <c r="E22" s="5">
        <v>0</v>
      </c>
      <c r="F22">
        <v>70</v>
      </c>
      <c r="G22" s="11">
        <v>5</v>
      </c>
      <c r="H22"/>
      <c r="I22" s="4">
        <v>1</v>
      </c>
      <c r="J22">
        <v>34</v>
      </c>
      <c r="K22" s="5">
        <v>0</v>
      </c>
      <c r="L22">
        <v>13</v>
      </c>
      <c r="M22" s="11">
        <v>2</v>
      </c>
      <c r="N22"/>
      <c r="O22"/>
      <c r="P22" s="32">
        <v>0.63</v>
      </c>
      <c r="Q22">
        <f t="shared" si="0"/>
        <v>0.63</v>
      </c>
      <c r="R22">
        <f t="shared" si="1"/>
        <v>21.42</v>
      </c>
      <c r="S22">
        <f t="shared" si="2"/>
        <v>0</v>
      </c>
      <c r="T22">
        <f t="shared" si="3"/>
        <v>8.19</v>
      </c>
      <c r="U22">
        <f t="shared" si="4"/>
        <v>1.26</v>
      </c>
      <c r="V22"/>
      <c r="W22" s="28" t="s">
        <v>42</v>
      </c>
      <c r="X22">
        <v>35.099999999999994</v>
      </c>
      <c r="Y22">
        <f>X22*(SUM(I22:M22))</f>
        <v>1754.9999999999998</v>
      </c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</row>
    <row r="23" spans="1:72" s="19" customFormat="1" ht="14.5" x14ac:dyDescent="0.35">
      <c r="A23" t="s">
        <v>16</v>
      </c>
      <c r="B23" t="s">
        <v>44</v>
      </c>
      <c r="C23" s="4">
        <v>36</v>
      </c>
      <c r="D23">
        <v>88</v>
      </c>
      <c r="E23" s="5">
        <v>150</v>
      </c>
      <c r="F23">
        <v>0</v>
      </c>
      <c r="G23" s="11">
        <v>40</v>
      </c>
      <c r="H23"/>
      <c r="I23" s="4">
        <v>5</v>
      </c>
      <c r="J23">
        <v>11</v>
      </c>
      <c r="K23" s="5">
        <v>6</v>
      </c>
      <c r="L23">
        <v>0</v>
      </c>
      <c r="M23" s="11">
        <v>2</v>
      </c>
      <c r="N23"/>
      <c r="O23"/>
      <c r="P23" s="32">
        <v>1.21</v>
      </c>
      <c r="Q23">
        <f t="shared" si="0"/>
        <v>6.05</v>
      </c>
      <c r="R23">
        <f t="shared" si="1"/>
        <v>13.309999999999999</v>
      </c>
      <c r="S23">
        <f t="shared" si="2"/>
        <v>7.26</v>
      </c>
      <c r="T23">
        <f t="shared" si="3"/>
        <v>0</v>
      </c>
      <c r="U23">
        <f t="shared" si="4"/>
        <v>2.42</v>
      </c>
      <c r="V23"/>
      <c r="W23" t="s">
        <v>44</v>
      </c>
      <c r="X23">
        <v>64.22</v>
      </c>
      <c r="Y23">
        <f>X23*(SUM(I23:M23))</f>
        <v>1541.28</v>
      </c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</row>
    <row r="24" spans="1:72" s="19" customFormat="1" ht="14.5" x14ac:dyDescent="0.35">
      <c r="A24" t="s">
        <v>17</v>
      </c>
      <c r="B24" t="s">
        <v>42</v>
      </c>
      <c r="C24" s="4">
        <v>0</v>
      </c>
      <c r="D24">
        <v>184</v>
      </c>
      <c r="E24" s="5">
        <v>150</v>
      </c>
      <c r="F24">
        <v>200</v>
      </c>
      <c r="G24" s="11">
        <v>120</v>
      </c>
      <c r="H24"/>
      <c r="I24" s="4">
        <v>0</v>
      </c>
      <c r="J24">
        <v>23</v>
      </c>
      <c r="K24" s="5">
        <v>6</v>
      </c>
      <c r="L24">
        <v>20</v>
      </c>
      <c r="M24" s="11">
        <v>6</v>
      </c>
      <c r="N24"/>
      <c r="O24"/>
      <c r="P24" s="32">
        <v>0.45</v>
      </c>
      <c r="Q24">
        <f t="shared" si="0"/>
        <v>0</v>
      </c>
      <c r="R24">
        <f t="shared" si="1"/>
        <v>10.35</v>
      </c>
      <c r="S24">
        <f t="shared" si="2"/>
        <v>2.7</v>
      </c>
      <c r="T24">
        <f t="shared" si="3"/>
        <v>9</v>
      </c>
      <c r="U24">
        <f t="shared" si="4"/>
        <v>2.7</v>
      </c>
      <c r="V24"/>
      <c r="W24" t="s">
        <v>42</v>
      </c>
      <c r="X24">
        <v>25.740000000000002</v>
      </c>
      <c r="Y24">
        <f>X24*(SUM(I24:M24))</f>
        <v>1415.7</v>
      </c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</row>
    <row r="25" spans="1:72" s="19" customFormat="1" ht="14.5" x14ac:dyDescent="0.35">
      <c r="A25" t="s">
        <v>18</v>
      </c>
      <c r="B25" t="s">
        <v>42</v>
      </c>
      <c r="C25" s="4">
        <v>96</v>
      </c>
      <c r="D25">
        <v>227</v>
      </c>
      <c r="E25" s="5">
        <v>0</v>
      </c>
      <c r="F25">
        <v>84</v>
      </c>
      <c r="G25" s="11">
        <v>78</v>
      </c>
      <c r="H25"/>
      <c r="I25" s="4">
        <v>13</v>
      </c>
      <c r="J25">
        <v>71</v>
      </c>
      <c r="K25" s="5">
        <v>0</v>
      </c>
      <c r="L25">
        <v>16</v>
      </c>
      <c r="M25" s="11">
        <v>4</v>
      </c>
      <c r="N25"/>
      <c r="O25"/>
      <c r="P25" s="32">
        <v>0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/>
      <c r="W25" t="s">
        <v>42</v>
      </c>
      <c r="X25">
        <v>0</v>
      </c>
      <c r="Y25">
        <f>X25*(SUM(I25:M25))</f>
        <v>0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</row>
    <row r="26" spans="1:72" s="19" customFormat="1" ht="14.5" x14ac:dyDescent="0.35">
      <c r="A26" t="s">
        <v>19</v>
      </c>
      <c r="B26" t="s">
        <v>42</v>
      </c>
      <c r="C26" s="4">
        <v>7</v>
      </c>
      <c r="D26">
        <v>36</v>
      </c>
      <c r="E26" s="5">
        <v>0</v>
      </c>
      <c r="F26">
        <v>0</v>
      </c>
      <c r="G26" s="11">
        <v>4</v>
      </c>
      <c r="H26"/>
      <c r="I26" s="4">
        <v>1</v>
      </c>
      <c r="J26">
        <v>6</v>
      </c>
      <c r="K26" s="5">
        <v>0</v>
      </c>
      <c r="L26">
        <v>0</v>
      </c>
      <c r="M26" s="11">
        <v>2</v>
      </c>
      <c r="N26"/>
      <c r="O26"/>
      <c r="P26" s="32">
        <v>0.5</v>
      </c>
      <c r="Q26">
        <f t="shared" si="0"/>
        <v>0.5</v>
      </c>
      <c r="R26">
        <f t="shared" si="1"/>
        <v>3</v>
      </c>
      <c r="S26">
        <f t="shared" si="2"/>
        <v>0</v>
      </c>
      <c r="T26">
        <f t="shared" si="3"/>
        <v>0</v>
      </c>
      <c r="U26">
        <f t="shared" si="4"/>
        <v>1</v>
      </c>
      <c r="V26"/>
      <c r="W26" t="s">
        <v>42</v>
      </c>
      <c r="X26">
        <v>25.869999999999997</v>
      </c>
      <c r="Y26">
        <f>X26*(SUM(I26:M26))</f>
        <v>232.82999999999998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</row>
    <row r="27" spans="1:72" s="19" customFormat="1" ht="14.5" x14ac:dyDescent="0.35">
      <c r="A27" t="s">
        <v>20</v>
      </c>
      <c r="B27" t="s">
        <v>42</v>
      </c>
      <c r="C27" s="4">
        <v>350</v>
      </c>
      <c r="D27">
        <v>127</v>
      </c>
      <c r="E27" s="5">
        <v>60</v>
      </c>
      <c r="F27">
        <v>0</v>
      </c>
      <c r="G27" s="11">
        <v>140</v>
      </c>
      <c r="H27"/>
      <c r="I27" s="4">
        <v>30</v>
      </c>
      <c r="J27">
        <v>42</v>
      </c>
      <c r="K27" s="5">
        <v>2</v>
      </c>
      <c r="L27">
        <v>0</v>
      </c>
      <c r="M27" s="11">
        <v>9</v>
      </c>
      <c r="N27"/>
      <c r="O27"/>
      <c r="P27" s="32">
        <v>0.88</v>
      </c>
      <c r="Q27">
        <f t="shared" si="0"/>
        <v>26.4</v>
      </c>
      <c r="R27">
        <f t="shared" si="1"/>
        <v>36.96</v>
      </c>
      <c r="S27">
        <f t="shared" si="2"/>
        <v>1.76</v>
      </c>
      <c r="T27">
        <f t="shared" si="3"/>
        <v>0</v>
      </c>
      <c r="U27">
        <f t="shared" si="4"/>
        <v>7.92</v>
      </c>
      <c r="V27"/>
      <c r="W27" t="s">
        <v>42</v>
      </c>
      <c r="X27">
        <v>53.3</v>
      </c>
      <c r="Y27">
        <f>X27*(SUM(I27:M27))</f>
        <v>4423.8999999999996</v>
      </c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</row>
    <row r="28" spans="1:72" s="19" customFormat="1" ht="14.5" x14ac:dyDescent="0.35">
      <c r="A28" t="s">
        <v>21</v>
      </c>
      <c r="B28" t="s">
        <v>43</v>
      </c>
      <c r="C28" s="4">
        <v>25</v>
      </c>
      <c r="D28">
        <v>14</v>
      </c>
      <c r="E28" s="5">
        <v>340</v>
      </c>
      <c r="F28">
        <v>40</v>
      </c>
      <c r="G28" s="11">
        <v>60</v>
      </c>
      <c r="H28"/>
      <c r="I28" s="4">
        <v>2</v>
      </c>
      <c r="J28">
        <v>6</v>
      </c>
      <c r="K28" s="5">
        <v>12</v>
      </c>
      <c r="L28">
        <v>10</v>
      </c>
      <c r="M28" s="11">
        <v>2</v>
      </c>
      <c r="N28"/>
      <c r="O28"/>
      <c r="P28" s="32">
        <v>0.42</v>
      </c>
      <c r="Q28">
        <f t="shared" si="0"/>
        <v>0.84</v>
      </c>
      <c r="R28">
        <f t="shared" si="1"/>
        <v>2.52</v>
      </c>
      <c r="S28">
        <f t="shared" si="2"/>
        <v>5.04</v>
      </c>
      <c r="T28">
        <f t="shared" si="3"/>
        <v>4.2</v>
      </c>
      <c r="U28">
        <f t="shared" si="4"/>
        <v>0.84</v>
      </c>
      <c r="V28"/>
      <c r="W28" t="s">
        <v>43</v>
      </c>
      <c r="X28">
        <v>22.034999999999997</v>
      </c>
      <c r="Y28">
        <f>X28*(SUM(I28:M28))</f>
        <v>705.11999999999989</v>
      </c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</row>
    <row r="29" spans="1:72" s="19" customFormat="1" ht="14.5" x14ac:dyDescent="0.35">
      <c r="A29" t="s">
        <v>22</v>
      </c>
      <c r="B29" s="28" t="s">
        <v>43</v>
      </c>
      <c r="C29" s="4">
        <v>16</v>
      </c>
      <c r="D29">
        <v>56</v>
      </c>
      <c r="E29" s="5">
        <v>150</v>
      </c>
      <c r="F29">
        <v>0</v>
      </c>
      <c r="G29" s="11">
        <v>70</v>
      </c>
      <c r="H29"/>
      <c r="I29" s="4">
        <v>3</v>
      </c>
      <c r="J29">
        <v>7</v>
      </c>
      <c r="K29" s="5">
        <v>6</v>
      </c>
      <c r="L29">
        <v>0</v>
      </c>
      <c r="M29" s="11">
        <v>4</v>
      </c>
      <c r="N29"/>
      <c r="O29"/>
      <c r="P29" s="32">
        <v>0.73</v>
      </c>
      <c r="Q29">
        <f t="shared" si="0"/>
        <v>2.19</v>
      </c>
      <c r="R29">
        <f t="shared" si="1"/>
        <v>5.1099999999999994</v>
      </c>
      <c r="S29">
        <f t="shared" si="2"/>
        <v>4.38</v>
      </c>
      <c r="T29">
        <f t="shared" si="3"/>
        <v>0</v>
      </c>
      <c r="U29">
        <f t="shared" si="4"/>
        <v>2.92</v>
      </c>
      <c r="V29"/>
      <c r="W29" s="28" t="s">
        <v>43</v>
      </c>
      <c r="X29">
        <v>40.04</v>
      </c>
      <c r="Y29">
        <f>X29*(SUM(I29:M29))</f>
        <v>800.8</v>
      </c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</row>
    <row r="30" spans="1:72" s="19" customFormat="1" ht="14.5" x14ac:dyDescent="0.35">
      <c r="A30" t="s">
        <v>23</v>
      </c>
      <c r="B30" t="s">
        <v>43</v>
      </c>
      <c r="C30" s="4">
        <v>30</v>
      </c>
      <c r="D30">
        <v>70</v>
      </c>
      <c r="E30" s="5">
        <v>60</v>
      </c>
      <c r="F30">
        <v>40</v>
      </c>
      <c r="G30" s="11">
        <v>60</v>
      </c>
      <c r="H30"/>
      <c r="I30" s="4">
        <v>5</v>
      </c>
      <c r="J30">
        <v>14</v>
      </c>
      <c r="K30" s="5">
        <v>2</v>
      </c>
      <c r="L30">
        <v>10</v>
      </c>
      <c r="M30" s="11">
        <v>2</v>
      </c>
      <c r="N30"/>
      <c r="O30"/>
      <c r="P30" s="32">
        <v>0.55000000000000004</v>
      </c>
      <c r="Q30">
        <f t="shared" si="0"/>
        <v>2.75</v>
      </c>
      <c r="R30">
        <f t="shared" si="1"/>
        <v>7.7000000000000011</v>
      </c>
      <c r="S30">
        <f t="shared" si="2"/>
        <v>1.1000000000000001</v>
      </c>
      <c r="T30">
        <f t="shared" si="3"/>
        <v>5.5</v>
      </c>
      <c r="U30">
        <f t="shared" si="4"/>
        <v>1.1000000000000001</v>
      </c>
      <c r="V30"/>
      <c r="W30" t="s">
        <v>43</v>
      </c>
      <c r="X30">
        <v>28.925000000000001</v>
      </c>
      <c r="Y30">
        <f>X30*(SUM(I30:M30))</f>
        <v>954.52499999999998</v>
      </c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</row>
    <row r="31" spans="1:72" s="19" customFormat="1" ht="14.5" x14ac:dyDescent="0.35">
      <c r="A31" t="s">
        <v>24</v>
      </c>
      <c r="B31" t="s">
        <v>42</v>
      </c>
      <c r="C31" s="4">
        <v>270</v>
      </c>
      <c r="D31">
        <v>114</v>
      </c>
      <c r="E31" s="5">
        <v>0</v>
      </c>
      <c r="F31">
        <v>8</v>
      </c>
      <c r="G31" s="11">
        <v>25</v>
      </c>
      <c r="H31"/>
      <c r="I31" s="4">
        <v>16</v>
      </c>
      <c r="J31">
        <v>42</v>
      </c>
      <c r="K31" s="5">
        <v>0</v>
      </c>
      <c r="L31">
        <v>1</v>
      </c>
      <c r="M31" s="11">
        <v>1</v>
      </c>
      <c r="N31"/>
      <c r="O31"/>
      <c r="P31" s="32">
        <v>1.05</v>
      </c>
      <c r="Q31">
        <f t="shared" si="0"/>
        <v>16.8</v>
      </c>
      <c r="R31">
        <f t="shared" si="1"/>
        <v>44.1</v>
      </c>
      <c r="S31">
        <f t="shared" si="2"/>
        <v>0</v>
      </c>
      <c r="T31">
        <f t="shared" si="3"/>
        <v>1.05</v>
      </c>
      <c r="U31">
        <f t="shared" si="4"/>
        <v>1.05</v>
      </c>
      <c r="V31"/>
      <c r="W31" t="s">
        <v>42</v>
      </c>
      <c r="X31">
        <v>59.474999999999994</v>
      </c>
      <c r="Y31">
        <f>X31*(SUM(I31:M31))</f>
        <v>3568.4999999999995</v>
      </c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</row>
    <row r="32" spans="1:72" s="19" customFormat="1" ht="14.5" x14ac:dyDescent="0.35">
      <c r="A32" t="s">
        <v>25</v>
      </c>
      <c r="B32" t="s">
        <v>44</v>
      </c>
      <c r="C32" s="4">
        <v>21</v>
      </c>
      <c r="D32">
        <v>32</v>
      </c>
      <c r="E32" s="5">
        <v>150</v>
      </c>
      <c r="F32">
        <v>0</v>
      </c>
      <c r="G32" s="11">
        <v>40</v>
      </c>
      <c r="H32"/>
      <c r="I32" s="4">
        <v>5</v>
      </c>
      <c r="J32">
        <v>4</v>
      </c>
      <c r="K32" s="5">
        <v>6</v>
      </c>
      <c r="L32">
        <v>0</v>
      </c>
      <c r="M32" s="11">
        <v>4</v>
      </c>
      <c r="N32"/>
      <c r="O32"/>
      <c r="P32" s="32">
        <v>0.92</v>
      </c>
      <c r="Q32">
        <f t="shared" si="0"/>
        <v>4.6000000000000005</v>
      </c>
      <c r="R32">
        <f t="shared" si="1"/>
        <v>3.68</v>
      </c>
      <c r="S32">
        <f t="shared" si="2"/>
        <v>5.5200000000000005</v>
      </c>
      <c r="T32">
        <f t="shared" si="3"/>
        <v>0</v>
      </c>
      <c r="U32">
        <f t="shared" si="4"/>
        <v>3.68</v>
      </c>
      <c r="V32"/>
      <c r="W32" t="s">
        <v>44</v>
      </c>
      <c r="X32">
        <v>48.49</v>
      </c>
      <c r="Y32">
        <f>X32*(SUM(I32:M32))</f>
        <v>921.31000000000006</v>
      </c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</row>
    <row r="33" spans="1:87" s="19" customFormat="1" ht="14.5" x14ac:dyDescent="0.35">
      <c r="A33" t="s">
        <v>26</v>
      </c>
      <c r="B33" t="s">
        <v>43</v>
      </c>
      <c r="C33" s="4">
        <v>220</v>
      </c>
      <c r="D33">
        <v>21</v>
      </c>
      <c r="E33" s="5">
        <v>0</v>
      </c>
      <c r="F33">
        <v>10</v>
      </c>
      <c r="G33" s="11">
        <v>60</v>
      </c>
      <c r="H33"/>
      <c r="I33" s="4">
        <v>6</v>
      </c>
      <c r="J33">
        <v>10</v>
      </c>
      <c r="K33" s="5">
        <v>0</v>
      </c>
      <c r="L33">
        <v>5</v>
      </c>
      <c r="M33" s="11">
        <v>6</v>
      </c>
      <c r="N33"/>
      <c r="O33"/>
      <c r="P33" s="32">
        <v>1.1299999999999999</v>
      </c>
      <c r="Q33">
        <f t="shared" si="0"/>
        <v>6.7799999999999994</v>
      </c>
      <c r="R33">
        <f t="shared" si="1"/>
        <v>11.299999999999999</v>
      </c>
      <c r="S33">
        <f t="shared" si="2"/>
        <v>0</v>
      </c>
      <c r="T33">
        <f t="shared" si="3"/>
        <v>5.6499999999999995</v>
      </c>
      <c r="U33">
        <f t="shared" si="4"/>
        <v>6.7799999999999994</v>
      </c>
      <c r="V33"/>
      <c r="W33" t="s">
        <v>43</v>
      </c>
      <c r="X33">
        <v>60.384999999999991</v>
      </c>
      <c r="Y33">
        <f>X33*(SUM(I33:M33))</f>
        <v>1630.3949999999998</v>
      </c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</row>
    <row r="34" spans="1:87" s="19" customFormat="1" ht="14.5" x14ac:dyDescent="0.35">
      <c r="A34" t="s">
        <v>27</v>
      </c>
      <c r="B34" t="s">
        <v>46</v>
      </c>
      <c r="C34" s="4">
        <v>14</v>
      </c>
      <c r="D34">
        <v>71</v>
      </c>
      <c r="E34" s="5">
        <v>0</v>
      </c>
      <c r="F34">
        <v>8</v>
      </c>
      <c r="G34" s="11">
        <v>0</v>
      </c>
      <c r="H34"/>
      <c r="I34" s="4">
        <v>2</v>
      </c>
      <c r="J34">
        <v>26</v>
      </c>
      <c r="K34" s="5">
        <v>0</v>
      </c>
      <c r="L34">
        <v>1</v>
      </c>
      <c r="M34" s="11">
        <v>0</v>
      </c>
      <c r="N34"/>
      <c r="O34"/>
      <c r="P34" s="32">
        <v>0.73</v>
      </c>
      <c r="Q34">
        <f t="shared" si="0"/>
        <v>1.46</v>
      </c>
      <c r="R34">
        <f t="shared" si="1"/>
        <v>18.98</v>
      </c>
      <c r="S34">
        <f t="shared" si="2"/>
        <v>0</v>
      </c>
      <c r="T34">
        <f t="shared" si="3"/>
        <v>0.73</v>
      </c>
      <c r="U34">
        <f t="shared" si="4"/>
        <v>0</v>
      </c>
      <c r="V34"/>
      <c r="W34" t="s">
        <v>46</v>
      </c>
      <c r="X34">
        <v>41.209999999999994</v>
      </c>
      <c r="Y34">
        <f>X34*(SUM(I34:M34))</f>
        <v>1195.0899999999999</v>
      </c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</row>
    <row r="35" spans="1:87" s="19" customFormat="1" ht="14.5" x14ac:dyDescent="0.35">
      <c r="A35" t="s">
        <v>28</v>
      </c>
      <c r="B35" t="s">
        <v>42</v>
      </c>
      <c r="C35" s="4">
        <v>15</v>
      </c>
      <c r="D35">
        <v>52</v>
      </c>
      <c r="E35" s="5">
        <v>60</v>
      </c>
      <c r="F35">
        <v>200</v>
      </c>
      <c r="G35" s="11">
        <v>60</v>
      </c>
      <c r="H35"/>
      <c r="I35" s="4">
        <v>3</v>
      </c>
      <c r="J35">
        <v>22</v>
      </c>
      <c r="K35" s="5">
        <v>2</v>
      </c>
      <c r="L35">
        <v>25</v>
      </c>
      <c r="M35" s="11">
        <v>4</v>
      </c>
      <c r="N35"/>
      <c r="O35"/>
      <c r="P35" s="32">
        <v>0.55000000000000004</v>
      </c>
      <c r="Q35">
        <f t="shared" si="0"/>
        <v>1.6500000000000001</v>
      </c>
      <c r="R35">
        <f t="shared" si="1"/>
        <v>12.100000000000001</v>
      </c>
      <c r="S35">
        <f t="shared" si="2"/>
        <v>1.1000000000000001</v>
      </c>
      <c r="T35">
        <f t="shared" si="3"/>
        <v>13.750000000000002</v>
      </c>
      <c r="U35">
        <f t="shared" si="4"/>
        <v>2.2000000000000002</v>
      </c>
      <c r="V35"/>
      <c r="W35" t="s">
        <v>42</v>
      </c>
      <c r="X35">
        <v>31.265000000000001</v>
      </c>
      <c r="Y35">
        <f>X35*(SUM(I35:M35))</f>
        <v>1750.8400000000001</v>
      </c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</row>
    <row r="36" spans="1:87" s="19" customFormat="1" ht="14.5" x14ac:dyDescent="0.35">
      <c r="A36" t="s">
        <v>29</v>
      </c>
      <c r="B36" t="s">
        <v>44</v>
      </c>
      <c r="C36" s="4">
        <v>27</v>
      </c>
      <c r="D36">
        <v>136</v>
      </c>
      <c r="E36" s="5">
        <v>150</v>
      </c>
      <c r="F36">
        <v>0</v>
      </c>
      <c r="G36" s="11">
        <v>25</v>
      </c>
      <c r="H36"/>
      <c r="I36" s="4">
        <v>8</v>
      </c>
      <c r="J36">
        <v>17</v>
      </c>
      <c r="K36" s="5">
        <v>6</v>
      </c>
      <c r="L36">
        <v>0</v>
      </c>
      <c r="M36" s="11">
        <v>2</v>
      </c>
      <c r="N36"/>
      <c r="O36"/>
      <c r="P36" s="32">
        <v>1</v>
      </c>
      <c r="Q36">
        <f t="shared" si="0"/>
        <v>8</v>
      </c>
      <c r="R36">
        <f t="shared" si="1"/>
        <v>17</v>
      </c>
      <c r="S36">
        <f t="shared" si="2"/>
        <v>6</v>
      </c>
      <c r="T36">
        <f t="shared" si="3"/>
        <v>0</v>
      </c>
      <c r="U36">
        <f t="shared" si="4"/>
        <v>2</v>
      </c>
      <c r="V36"/>
      <c r="W36" t="s">
        <v>44</v>
      </c>
      <c r="X36">
        <v>51.155000000000001</v>
      </c>
      <c r="Y36">
        <f>X36*(SUM(I36:M36))</f>
        <v>1688.115</v>
      </c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</row>
    <row r="37" spans="1:87" s="19" customFormat="1" ht="14.5" x14ac:dyDescent="0.35">
      <c r="A37" t="s">
        <v>30</v>
      </c>
      <c r="B37" t="s">
        <v>44</v>
      </c>
      <c r="C37" s="4">
        <v>100</v>
      </c>
      <c r="D37">
        <v>170</v>
      </c>
      <c r="E37" s="5">
        <v>176</v>
      </c>
      <c r="F37">
        <v>8</v>
      </c>
      <c r="G37" s="11">
        <v>40</v>
      </c>
      <c r="H37"/>
      <c r="I37" s="4">
        <v>8</v>
      </c>
      <c r="J37">
        <v>14</v>
      </c>
      <c r="K37" s="5">
        <v>13</v>
      </c>
      <c r="L37">
        <v>4</v>
      </c>
      <c r="M37" s="11">
        <v>15</v>
      </c>
      <c r="N37"/>
      <c r="O37"/>
      <c r="P37" s="32">
        <v>1.05</v>
      </c>
      <c r="Q37">
        <f t="shared" si="0"/>
        <v>8.4</v>
      </c>
      <c r="R37">
        <f t="shared" si="1"/>
        <v>14.700000000000001</v>
      </c>
      <c r="S37">
        <f t="shared" si="2"/>
        <v>13.65</v>
      </c>
      <c r="T37">
        <f t="shared" si="3"/>
        <v>4.2</v>
      </c>
      <c r="U37">
        <f t="shared" si="4"/>
        <v>15.75</v>
      </c>
      <c r="V37"/>
      <c r="W37" t="s">
        <v>44</v>
      </c>
      <c r="X37">
        <v>53.04</v>
      </c>
      <c r="Y37">
        <f>X37*(SUM(I37:M37))</f>
        <v>2864.16</v>
      </c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</row>
    <row r="38" spans="1:87" s="19" customFormat="1" ht="14.5" x14ac:dyDescent="0.35">
      <c r="A38" t="s">
        <v>31</v>
      </c>
      <c r="B38" s="28" t="s">
        <v>42</v>
      </c>
      <c r="C38" s="4">
        <v>16</v>
      </c>
      <c r="D38">
        <v>148</v>
      </c>
      <c r="E38" s="5">
        <v>60</v>
      </c>
      <c r="F38">
        <v>22</v>
      </c>
      <c r="G38" s="11">
        <v>0</v>
      </c>
      <c r="H38"/>
      <c r="I38" s="4">
        <v>1</v>
      </c>
      <c r="J38">
        <v>30</v>
      </c>
      <c r="K38" s="5">
        <v>4</v>
      </c>
      <c r="L38">
        <v>2</v>
      </c>
      <c r="M38" s="11">
        <v>0</v>
      </c>
      <c r="N38"/>
      <c r="O38"/>
      <c r="P38" s="32">
        <v>0.75</v>
      </c>
      <c r="Q38">
        <f t="shared" si="0"/>
        <v>0.75</v>
      </c>
      <c r="R38">
        <f t="shared" si="1"/>
        <v>22.5</v>
      </c>
      <c r="S38">
        <f t="shared" si="2"/>
        <v>3</v>
      </c>
      <c r="T38">
        <f t="shared" si="3"/>
        <v>1.5</v>
      </c>
      <c r="U38">
        <f t="shared" si="4"/>
        <v>0</v>
      </c>
      <c r="V38"/>
      <c r="W38" s="28" t="s">
        <v>42</v>
      </c>
      <c r="X38">
        <v>39.39</v>
      </c>
      <c r="Y38">
        <f>X38*(SUM(I38:M38))</f>
        <v>1457.43</v>
      </c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</row>
    <row r="39" spans="1:87" s="19" customFormat="1" ht="14.5" x14ac:dyDescent="0.35">
      <c r="A39" t="s">
        <v>32</v>
      </c>
      <c r="B39" t="s">
        <v>42</v>
      </c>
      <c r="C39" s="4">
        <v>8</v>
      </c>
      <c r="D39">
        <v>24</v>
      </c>
      <c r="E39" s="5">
        <v>60</v>
      </c>
      <c r="F39">
        <v>52</v>
      </c>
      <c r="G39" s="11">
        <v>0</v>
      </c>
      <c r="H39"/>
      <c r="I39" s="4">
        <v>1</v>
      </c>
      <c r="J39">
        <v>7</v>
      </c>
      <c r="K39" s="5">
        <v>4</v>
      </c>
      <c r="L39">
        <v>8</v>
      </c>
      <c r="M39" s="11">
        <v>0</v>
      </c>
      <c r="N39"/>
      <c r="O39"/>
      <c r="P39" s="32">
        <v>0.45</v>
      </c>
      <c r="Q39">
        <f t="shared" si="0"/>
        <v>0.45</v>
      </c>
      <c r="R39">
        <f t="shared" si="1"/>
        <v>3.15</v>
      </c>
      <c r="S39">
        <f t="shared" si="2"/>
        <v>1.8</v>
      </c>
      <c r="T39">
        <f t="shared" si="3"/>
        <v>3.6</v>
      </c>
      <c r="U39">
        <f t="shared" si="4"/>
        <v>0</v>
      </c>
      <c r="V39"/>
      <c r="W39" t="s">
        <v>42</v>
      </c>
      <c r="X39">
        <v>25.740000000000002</v>
      </c>
      <c r="Y39">
        <f>X39*(SUM(I39:M39))</f>
        <v>514.80000000000007</v>
      </c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</row>
    <row r="40" spans="1:87" s="19" customFormat="1" ht="14.5" x14ac:dyDescent="0.35">
      <c r="A40" t="s">
        <v>33</v>
      </c>
      <c r="B40" t="s">
        <v>44</v>
      </c>
      <c r="C40" s="4">
        <v>332</v>
      </c>
      <c r="D40">
        <v>385</v>
      </c>
      <c r="E40" s="5">
        <v>315</v>
      </c>
      <c r="F40">
        <v>256</v>
      </c>
      <c r="G40" s="11">
        <v>288</v>
      </c>
      <c r="H40"/>
      <c r="I40" s="4">
        <v>43</v>
      </c>
      <c r="J40">
        <v>60</v>
      </c>
      <c r="K40" s="5">
        <v>45</v>
      </c>
      <c r="L40">
        <v>18</v>
      </c>
      <c r="M40" s="11">
        <v>73</v>
      </c>
      <c r="N40"/>
      <c r="O40"/>
      <c r="P40" s="32">
        <v>0.57999999999999996</v>
      </c>
      <c r="Q40">
        <f t="shared" si="0"/>
        <v>24.939999999999998</v>
      </c>
      <c r="R40">
        <f t="shared" si="1"/>
        <v>34.799999999999997</v>
      </c>
      <c r="S40">
        <f t="shared" si="2"/>
        <v>26.099999999999998</v>
      </c>
      <c r="T40">
        <f t="shared" si="3"/>
        <v>10.44</v>
      </c>
      <c r="U40">
        <f t="shared" si="4"/>
        <v>42.339999999999996</v>
      </c>
      <c r="V40"/>
      <c r="W40" t="s">
        <v>44</v>
      </c>
      <c r="X40">
        <v>27.949999999999996</v>
      </c>
      <c r="Y40">
        <f>X40*(SUM(I40:M40))</f>
        <v>6680.0499999999993</v>
      </c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</row>
    <row r="41" spans="1:87" s="19" customFormat="1" ht="14.5" x14ac:dyDescent="0.35">
      <c r="A41" t="s">
        <v>34</v>
      </c>
      <c r="B41" t="s">
        <v>44</v>
      </c>
      <c r="C41" s="4">
        <v>0</v>
      </c>
      <c r="D41">
        <v>8</v>
      </c>
      <c r="E41" s="5">
        <v>150</v>
      </c>
      <c r="F41">
        <v>0</v>
      </c>
      <c r="G41" s="11">
        <v>130</v>
      </c>
      <c r="H41"/>
      <c r="I41" s="4">
        <v>0</v>
      </c>
      <c r="J41">
        <v>1</v>
      </c>
      <c r="K41" s="5">
        <v>6</v>
      </c>
      <c r="L41">
        <v>0</v>
      </c>
      <c r="M41" s="11">
        <v>6</v>
      </c>
      <c r="N41"/>
      <c r="O41"/>
      <c r="P41" s="32">
        <v>0.5</v>
      </c>
      <c r="Q41">
        <f t="shared" si="0"/>
        <v>0</v>
      </c>
      <c r="R41">
        <f t="shared" si="1"/>
        <v>0.5</v>
      </c>
      <c r="S41">
        <f t="shared" si="2"/>
        <v>3</v>
      </c>
      <c r="T41">
        <f t="shared" si="3"/>
        <v>0</v>
      </c>
      <c r="U41">
        <f t="shared" si="4"/>
        <v>3</v>
      </c>
      <c r="V41"/>
      <c r="W41" t="s">
        <v>44</v>
      </c>
      <c r="X41">
        <v>25.869999999999997</v>
      </c>
      <c r="Y41">
        <f>X41*(SUM(I41:M41))</f>
        <v>336.30999999999995</v>
      </c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</row>
    <row r="42" spans="1:87" s="19" customFormat="1" ht="14.5" x14ac:dyDescent="0.35">
      <c r="A42" t="s">
        <v>35</v>
      </c>
      <c r="B42" t="s">
        <v>46</v>
      </c>
      <c r="C42" s="4">
        <v>101</v>
      </c>
      <c r="D42">
        <v>470</v>
      </c>
      <c r="E42" s="5">
        <v>450</v>
      </c>
      <c r="F42">
        <v>226</v>
      </c>
      <c r="G42" s="11">
        <v>28</v>
      </c>
      <c r="H42"/>
      <c r="I42" s="4">
        <v>73</v>
      </c>
      <c r="J42">
        <v>46</v>
      </c>
      <c r="K42" s="5">
        <v>26</v>
      </c>
      <c r="L42">
        <v>18</v>
      </c>
      <c r="M42" s="11">
        <v>12</v>
      </c>
      <c r="N42"/>
      <c r="O42"/>
      <c r="P42" s="32">
        <v>0.57999999999999996</v>
      </c>
      <c r="Q42">
        <f t="shared" si="0"/>
        <v>42.339999999999996</v>
      </c>
      <c r="R42">
        <f t="shared" si="1"/>
        <v>26.68</v>
      </c>
      <c r="S42">
        <f t="shared" si="2"/>
        <v>15.079999999999998</v>
      </c>
      <c r="T42">
        <f t="shared" si="3"/>
        <v>10.44</v>
      </c>
      <c r="U42">
        <f t="shared" si="4"/>
        <v>6.9599999999999991</v>
      </c>
      <c r="V42"/>
      <c r="W42" t="s">
        <v>46</v>
      </c>
      <c r="X42">
        <v>35.554999999999993</v>
      </c>
      <c r="Y42">
        <f>X42*(SUM(I42:M42))</f>
        <v>6222.1249999999991</v>
      </c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</row>
    <row r="43" spans="1:87" s="19" customFormat="1" ht="14.5" x14ac:dyDescent="0.35">
      <c r="A43" t="s">
        <v>36</v>
      </c>
      <c r="B43" t="s">
        <v>46</v>
      </c>
      <c r="C43" s="4">
        <v>600</v>
      </c>
      <c r="D43">
        <v>761</v>
      </c>
      <c r="E43" s="5">
        <v>3175</v>
      </c>
      <c r="F43">
        <v>288</v>
      </c>
      <c r="G43" s="11">
        <v>65</v>
      </c>
      <c r="H43"/>
      <c r="I43" s="4">
        <v>46</v>
      </c>
      <c r="J43">
        <v>68</v>
      </c>
      <c r="K43" s="5">
        <v>325</v>
      </c>
      <c r="L43">
        <v>16</v>
      </c>
      <c r="M43" s="11">
        <v>25</v>
      </c>
      <c r="N43"/>
      <c r="O43"/>
      <c r="P43" s="32">
        <v>0.52</v>
      </c>
      <c r="Q43">
        <f t="shared" si="0"/>
        <v>23.92</v>
      </c>
      <c r="R43">
        <f t="shared" si="1"/>
        <v>35.36</v>
      </c>
      <c r="S43">
        <f t="shared" si="2"/>
        <v>169</v>
      </c>
      <c r="T43">
        <f t="shared" si="3"/>
        <v>8.32</v>
      </c>
      <c r="U43">
        <f t="shared" si="4"/>
        <v>13</v>
      </c>
      <c r="V43"/>
      <c r="W43" t="s">
        <v>46</v>
      </c>
      <c r="X43">
        <v>28.729999999999997</v>
      </c>
      <c r="Y43">
        <f>X43*(SUM(I43:M43))</f>
        <v>13790.399999999998</v>
      </c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1:87" s="19" customFormat="1" ht="14.5" x14ac:dyDescent="0.35">
      <c r="A44" t="s">
        <v>37</v>
      </c>
      <c r="B44" t="s">
        <v>44</v>
      </c>
      <c r="C44" s="4">
        <v>100</v>
      </c>
      <c r="D44">
        <v>97</v>
      </c>
      <c r="E44" s="5">
        <v>120</v>
      </c>
      <c r="F44">
        <v>4</v>
      </c>
      <c r="G44" s="11">
        <v>25</v>
      </c>
      <c r="H44"/>
      <c r="I44" s="4">
        <v>8</v>
      </c>
      <c r="J44">
        <v>9</v>
      </c>
      <c r="K44" s="5">
        <v>8</v>
      </c>
      <c r="L44">
        <v>2</v>
      </c>
      <c r="M44" s="11">
        <v>10</v>
      </c>
      <c r="N44"/>
      <c r="O44"/>
      <c r="P44" s="32">
        <v>1.03</v>
      </c>
      <c r="Q44">
        <f t="shared" si="0"/>
        <v>8.24</v>
      </c>
      <c r="R44">
        <f t="shared" si="1"/>
        <v>9.27</v>
      </c>
      <c r="S44">
        <f t="shared" si="2"/>
        <v>8.24</v>
      </c>
      <c r="T44">
        <f t="shared" si="3"/>
        <v>2.06</v>
      </c>
      <c r="U44">
        <f t="shared" si="4"/>
        <v>10.3</v>
      </c>
      <c r="V44"/>
      <c r="W44" t="s">
        <v>44</v>
      </c>
      <c r="X44">
        <v>59.54</v>
      </c>
      <c r="Y44">
        <f>X44*(SUM(I44:M44))</f>
        <v>2202.98</v>
      </c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1:87" s="19" customFormat="1" ht="14.5" x14ac:dyDescent="0.35">
      <c r="A45" t="s">
        <v>38</v>
      </c>
      <c r="B45" t="s">
        <v>44</v>
      </c>
      <c r="C45" s="4">
        <v>8</v>
      </c>
      <c r="D45">
        <v>192</v>
      </c>
      <c r="E45" s="5">
        <v>150</v>
      </c>
      <c r="F45">
        <v>0</v>
      </c>
      <c r="G45" s="11">
        <v>90</v>
      </c>
      <c r="H45"/>
      <c r="I45" s="4">
        <v>2</v>
      </c>
      <c r="J45">
        <v>24</v>
      </c>
      <c r="K45" s="5">
        <v>6</v>
      </c>
      <c r="L45">
        <v>0</v>
      </c>
      <c r="M45" s="11">
        <v>6</v>
      </c>
      <c r="N45"/>
      <c r="O45"/>
      <c r="P45" s="32">
        <v>1.1299999999999999</v>
      </c>
      <c r="Q45">
        <f t="shared" si="0"/>
        <v>2.2599999999999998</v>
      </c>
      <c r="R45">
        <f t="shared" si="1"/>
        <v>27.119999999999997</v>
      </c>
      <c r="S45">
        <f t="shared" si="2"/>
        <v>6.7799999999999994</v>
      </c>
      <c r="T45">
        <f t="shared" si="3"/>
        <v>0</v>
      </c>
      <c r="U45">
        <f t="shared" si="4"/>
        <v>6.7799999999999994</v>
      </c>
      <c r="V45"/>
      <c r="W45" t="s">
        <v>44</v>
      </c>
      <c r="X45">
        <v>56.874999999999993</v>
      </c>
      <c r="Y45">
        <f>X45*(SUM(I45:M45))</f>
        <v>2161.2499999999995</v>
      </c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</row>
    <row r="46" spans="1:87" s="19" customFormat="1" ht="14.5" x14ac:dyDescent="0.35">
      <c r="A46" t="s">
        <v>39</v>
      </c>
      <c r="B46" t="s">
        <v>44</v>
      </c>
      <c r="C46" s="4">
        <v>16</v>
      </c>
      <c r="D46">
        <v>200</v>
      </c>
      <c r="E46" s="5">
        <v>100</v>
      </c>
      <c r="F46">
        <v>0</v>
      </c>
      <c r="G46" s="11">
        <v>110</v>
      </c>
      <c r="H46"/>
      <c r="I46" s="4">
        <v>4</v>
      </c>
      <c r="J46">
        <v>25</v>
      </c>
      <c r="K46" s="5">
        <v>4</v>
      </c>
      <c r="L46">
        <v>0</v>
      </c>
      <c r="M46" s="11">
        <v>5</v>
      </c>
      <c r="N46"/>
      <c r="O46"/>
      <c r="P46" s="32">
        <v>0.96</v>
      </c>
      <c r="Q46">
        <f t="shared" si="0"/>
        <v>3.84</v>
      </c>
      <c r="R46">
        <f t="shared" si="1"/>
        <v>24</v>
      </c>
      <c r="S46">
        <f t="shared" si="2"/>
        <v>3.84</v>
      </c>
      <c r="T46">
        <f t="shared" si="3"/>
        <v>0</v>
      </c>
      <c r="U46">
        <f t="shared" si="4"/>
        <v>4.8</v>
      </c>
      <c r="V46"/>
      <c r="W46" t="s">
        <v>44</v>
      </c>
      <c r="X46">
        <v>49.53</v>
      </c>
      <c r="Y46">
        <f>X46*(SUM(I46:M46))</f>
        <v>1882.14</v>
      </c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</row>
    <row r="47" spans="1:87" s="19" customFormat="1" ht="14.5" x14ac:dyDescent="0.35">
      <c r="A47" t="s">
        <v>40</v>
      </c>
      <c r="B47" t="s">
        <v>44</v>
      </c>
      <c r="C47" s="4">
        <v>2</v>
      </c>
      <c r="D47">
        <v>121</v>
      </c>
      <c r="E47" s="5">
        <v>0</v>
      </c>
      <c r="F47">
        <v>2</v>
      </c>
      <c r="G47" s="11">
        <v>5</v>
      </c>
      <c r="H47"/>
      <c r="I47" s="4">
        <v>16</v>
      </c>
      <c r="J47">
        <v>7</v>
      </c>
      <c r="K47" s="5">
        <v>0</v>
      </c>
      <c r="L47">
        <v>1</v>
      </c>
      <c r="M47" s="11">
        <v>2</v>
      </c>
      <c r="N47"/>
      <c r="O47"/>
      <c r="P47" s="32">
        <v>0.75</v>
      </c>
      <c r="Q47">
        <f t="shared" si="0"/>
        <v>12</v>
      </c>
      <c r="R47">
        <f t="shared" si="1"/>
        <v>5.25</v>
      </c>
      <c r="S47">
        <f t="shared" si="2"/>
        <v>0</v>
      </c>
      <c r="T47">
        <f t="shared" si="3"/>
        <v>0.75</v>
      </c>
      <c r="U47">
        <f t="shared" si="4"/>
        <v>1.5</v>
      </c>
      <c r="V47"/>
      <c r="W47" t="s">
        <v>44</v>
      </c>
      <c r="X47">
        <v>38.805</v>
      </c>
      <c r="Y47">
        <f>X47*(SUM(I47:M47))</f>
        <v>1008.93</v>
      </c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87" s="19" customFormat="1" ht="14.5" x14ac:dyDescent="0.35">
      <c r="A48" t="s">
        <v>41</v>
      </c>
      <c r="B48" t="s">
        <v>43</v>
      </c>
      <c r="C48" s="4">
        <v>105</v>
      </c>
      <c r="D48">
        <v>17</v>
      </c>
      <c r="E48" s="5">
        <v>120</v>
      </c>
      <c r="F48">
        <v>10</v>
      </c>
      <c r="G48" s="11">
        <v>40</v>
      </c>
      <c r="H48"/>
      <c r="I48" s="4">
        <v>14</v>
      </c>
      <c r="J48">
        <v>8</v>
      </c>
      <c r="K48" s="5">
        <v>4</v>
      </c>
      <c r="L48">
        <v>5</v>
      </c>
      <c r="M48" s="11">
        <v>3</v>
      </c>
      <c r="N48"/>
      <c r="O48"/>
      <c r="P48" s="32">
        <v>0.4</v>
      </c>
      <c r="Q48">
        <f t="shared" si="0"/>
        <v>5.6000000000000005</v>
      </c>
      <c r="R48">
        <f t="shared" si="1"/>
        <v>3.2</v>
      </c>
      <c r="S48">
        <f t="shared" si="2"/>
        <v>1.6</v>
      </c>
      <c r="T48">
        <f t="shared" si="3"/>
        <v>2</v>
      </c>
      <c r="U48">
        <f t="shared" si="4"/>
        <v>1.2000000000000002</v>
      </c>
      <c r="V48"/>
      <c r="W48" t="s">
        <v>43</v>
      </c>
      <c r="X48">
        <v>21.515000000000001</v>
      </c>
      <c r="Y48">
        <f>X48*(SUM(I48:M48))</f>
        <v>731.51</v>
      </c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</row>
    <row r="49" spans="1:87" s="19" customFormat="1" ht="15" thickBot="1" x14ac:dyDescent="0.4">
      <c r="A49" t="s">
        <v>45</v>
      </c>
      <c r="B49" t="s">
        <v>43</v>
      </c>
      <c r="C49" s="4">
        <v>30</v>
      </c>
      <c r="D49">
        <v>91</v>
      </c>
      <c r="E49" s="5">
        <v>0</v>
      </c>
      <c r="F49">
        <v>10</v>
      </c>
      <c r="G49" s="11">
        <v>50</v>
      </c>
      <c r="H49"/>
      <c r="I49" s="6">
        <v>6</v>
      </c>
      <c r="J49" s="9">
        <v>40</v>
      </c>
      <c r="K49" s="7">
        <v>0</v>
      </c>
      <c r="L49" s="9">
        <v>5</v>
      </c>
      <c r="M49" s="12">
        <v>6</v>
      </c>
      <c r="N49"/>
      <c r="O49"/>
      <c r="P49" s="32">
        <v>1.1200000000000001</v>
      </c>
      <c r="Q49">
        <f t="shared" si="0"/>
        <v>6.7200000000000006</v>
      </c>
      <c r="R49">
        <f t="shared" si="1"/>
        <v>44.800000000000004</v>
      </c>
      <c r="S49">
        <f t="shared" si="2"/>
        <v>0</v>
      </c>
      <c r="T49">
        <f t="shared" si="3"/>
        <v>5.6000000000000005</v>
      </c>
      <c r="U49">
        <f t="shared" si="4"/>
        <v>6.7200000000000006</v>
      </c>
      <c r="V49"/>
      <c r="W49" t="s">
        <v>43</v>
      </c>
      <c r="X49">
        <v>63.635000000000005</v>
      </c>
      <c r="Y49">
        <f>X49*(SUM(I49:M49))</f>
        <v>3627.1950000000002</v>
      </c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</row>
    <row r="50" spans="1:87" ht="13" thickTop="1" x14ac:dyDescent="0.25">
      <c r="C50" s="8"/>
      <c r="D50" s="8"/>
      <c r="E50" s="8"/>
      <c r="F50" s="8"/>
      <c r="G50" s="8"/>
    </row>
  </sheetData>
  <phoneticPr fontId="2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B0335-0645-470E-BEE2-9C56D2758CB3}">
  <dimension ref="A2:F18"/>
  <sheetViews>
    <sheetView showGridLines="0" topLeftCell="J1" workbookViewId="0">
      <selection activeCell="E22" sqref="E22"/>
    </sheetView>
  </sheetViews>
  <sheetFormatPr defaultRowHeight="12.5" x14ac:dyDescent="0.25"/>
  <cols>
    <col min="1" max="1" width="13" bestFit="1" customWidth="1"/>
    <col min="2" max="2" width="15.6328125" bestFit="1" customWidth="1"/>
    <col min="3" max="3" width="13.453125" bestFit="1" customWidth="1"/>
    <col min="4" max="4" width="12.54296875" bestFit="1" customWidth="1"/>
    <col min="5" max="5" width="16.08984375" bestFit="1" customWidth="1"/>
    <col min="6" max="6" width="20.26953125" bestFit="1" customWidth="1"/>
  </cols>
  <sheetData>
    <row r="2" spans="1:6" x14ac:dyDescent="0.25">
      <c r="D2" s="27" t="s">
        <v>82</v>
      </c>
    </row>
    <row r="3" spans="1:6" x14ac:dyDescent="0.25">
      <c r="A3" s="29" t="s">
        <v>69</v>
      </c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1:6" x14ac:dyDescent="0.25">
      <c r="A4" s="30" t="s">
        <v>42</v>
      </c>
      <c r="B4" s="31">
        <v>2432.0800000000004</v>
      </c>
      <c r="C4" s="31">
        <v>2095.1999999999998</v>
      </c>
      <c r="D4" s="31">
        <v>937.96999999999991</v>
      </c>
      <c r="E4" s="31">
        <v>1056.2099999999998</v>
      </c>
      <c r="F4" s="31">
        <v>528.79999999999995</v>
      </c>
    </row>
    <row r="5" spans="1:6" x14ac:dyDescent="0.25">
      <c r="A5" s="30" t="s">
        <v>46</v>
      </c>
      <c r="B5" s="31">
        <v>1664.06</v>
      </c>
      <c r="C5" s="31">
        <v>3181.2799999999997</v>
      </c>
      <c r="D5" s="31">
        <v>7052.98</v>
      </c>
      <c r="E5" s="31">
        <v>1031.6099999999999</v>
      </c>
      <c r="F5" s="31">
        <v>335.46</v>
      </c>
    </row>
    <row r="6" spans="1:6" ht="13" thickBot="1" x14ac:dyDescent="0.3">
      <c r="A6" s="30" t="s">
        <v>43</v>
      </c>
      <c r="B6" s="31">
        <v>530.16000000000008</v>
      </c>
      <c r="C6" s="31">
        <v>523.56999999999994</v>
      </c>
      <c r="D6" s="31">
        <v>1537.04</v>
      </c>
      <c r="E6" s="31">
        <v>347.05</v>
      </c>
      <c r="F6" s="31">
        <v>497.84000000000003</v>
      </c>
    </row>
    <row r="7" spans="1:6" ht="13" thickBot="1" x14ac:dyDescent="0.3">
      <c r="A7" s="30" t="s">
        <v>44</v>
      </c>
      <c r="B7" s="44">
        <v>930.97000000000014</v>
      </c>
      <c r="C7" s="31">
        <v>1981.5099999999998</v>
      </c>
      <c r="D7" s="31">
        <v>2088.11</v>
      </c>
      <c r="E7" s="31">
        <v>607.44999999999993</v>
      </c>
      <c r="F7" s="44">
        <v>1124.33</v>
      </c>
    </row>
    <row r="8" spans="1:6" x14ac:dyDescent="0.25">
      <c r="A8" s="30" t="s">
        <v>70</v>
      </c>
      <c r="B8" s="31">
        <v>5557.27</v>
      </c>
      <c r="C8" s="31">
        <v>7781.5599999999995</v>
      </c>
      <c r="D8" s="31">
        <v>11616.1</v>
      </c>
      <c r="E8" s="31">
        <v>3042.3199999999997</v>
      </c>
      <c r="F8" s="31">
        <v>2486.4299999999998</v>
      </c>
    </row>
    <row r="11" spans="1:6" x14ac:dyDescent="0.25">
      <c r="D11" s="34" t="s">
        <v>81</v>
      </c>
    </row>
    <row r="12" spans="1:6" ht="13" thickBot="1" x14ac:dyDescent="0.3">
      <c r="B12" t="s">
        <v>49</v>
      </c>
      <c r="C12" t="s">
        <v>50</v>
      </c>
      <c r="D12" t="s">
        <v>51</v>
      </c>
      <c r="E12" t="s">
        <v>52</v>
      </c>
      <c r="F12" t="s">
        <v>53</v>
      </c>
    </row>
    <row r="13" spans="1:6" ht="13" thickTop="1" x14ac:dyDescent="0.25">
      <c r="A13" t="s">
        <v>42</v>
      </c>
      <c r="B13" s="36">
        <v>5000</v>
      </c>
      <c r="C13" s="37">
        <v>3025</v>
      </c>
      <c r="D13" s="37">
        <v>1225</v>
      </c>
      <c r="E13" s="37">
        <v>1750</v>
      </c>
      <c r="F13" s="38">
        <v>3675</v>
      </c>
    </row>
    <row r="14" spans="1:6" x14ac:dyDescent="0.25">
      <c r="A14" s="35" t="s">
        <v>46</v>
      </c>
      <c r="B14" s="39">
        <v>3550</v>
      </c>
      <c r="C14" s="40">
        <v>3450</v>
      </c>
      <c r="D14" s="40">
        <v>9100</v>
      </c>
      <c r="E14" s="40">
        <v>1700</v>
      </c>
      <c r="F14" s="41">
        <v>1850</v>
      </c>
    </row>
    <row r="15" spans="1:6" ht="13" thickBot="1" x14ac:dyDescent="0.3">
      <c r="A15" t="s">
        <v>43</v>
      </c>
      <c r="B15" s="39">
        <v>3400</v>
      </c>
      <c r="C15" s="28">
        <v>5550</v>
      </c>
      <c r="D15" s="28">
        <v>3250</v>
      </c>
      <c r="E15" s="28">
        <v>1200</v>
      </c>
      <c r="F15" s="41">
        <v>1600</v>
      </c>
    </row>
    <row r="16" spans="1:6" ht="13" thickBot="1" x14ac:dyDescent="0.3">
      <c r="A16" t="s">
        <v>44</v>
      </c>
      <c r="B16" s="43">
        <v>825</v>
      </c>
      <c r="C16" s="9">
        <v>2500</v>
      </c>
      <c r="D16" s="42">
        <v>3375</v>
      </c>
      <c r="E16" s="9">
        <v>1325</v>
      </c>
      <c r="F16" s="43">
        <v>850</v>
      </c>
    </row>
    <row r="17" spans="4:4" x14ac:dyDescent="0.25">
      <c r="D17" s="33"/>
    </row>
    <row r="18" spans="4:4" x14ac:dyDescent="0.25">
      <c r="D18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C075-FD39-46F9-9C44-3A013FB7C4A3}">
  <dimension ref="A2:T46"/>
  <sheetViews>
    <sheetView topLeftCell="H1" workbookViewId="0">
      <selection activeCell="Q2" sqref="Q2"/>
    </sheetView>
  </sheetViews>
  <sheetFormatPr defaultRowHeight="12.5" x14ac:dyDescent="0.25"/>
  <cols>
    <col min="9" max="9" width="8.08984375" bestFit="1" customWidth="1"/>
    <col min="10" max="10" width="6.26953125" bestFit="1" customWidth="1"/>
    <col min="11" max="11" width="5.81640625" bestFit="1" customWidth="1"/>
    <col min="13" max="13" width="12.26953125" bestFit="1" customWidth="1"/>
    <col min="14" max="14" width="12.26953125" customWidth="1"/>
  </cols>
  <sheetData>
    <row r="2" spans="1:20" x14ac:dyDescent="0.25">
      <c r="C2" s="27" t="s">
        <v>83</v>
      </c>
      <c r="I2" s="27" t="s">
        <v>84</v>
      </c>
      <c r="Q2" s="27" t="s">
        <v>85</v>
      </c>
    </row>
    <row r="3" spans="1:20" ht="13.5" thickBot="1" x14ac:dyDescent="0.35">
      <c r="A3" s="1" t="s">
        <v>68</v>
      </c>
      <c r="B3" s="1"/>
      <c r="C3" t="s">
        <v>49</v>
      </c>
      <c r="D3" t="s">
        <v>50</v>
      </c>
      <c r="E3" t="s">
        <v>51</v>
      </c>
      <c r="F3" t="s">
        <v>52</v>
      </c>
      <c r="G3" t="s">
        <v>53</v>
      </c>
      <c r="I3" t="s">
        <v>49</v>
      </c>
      <c r="J3" t="s">
        <v>50</v>
      </c>
      <c r="K3" t="s">
        <v>51</v>
      </c>
      <c r="L3" t="s">
        <v>52</v>
      </c>
      <c r="M3" t="s">
        <v>53</v>
      </c>
      <c r="O3" s="1" t="s">
        <v>68</v>
      </c>
      <c r="P3" t="s">
        <v>49</v>
      </c>
      <c r="Q3" t="s">
        <v>50</v>
      </c>
      <c r="R3" t="s">
        <v>51</v>
      </c>
      <c r="S3" t="s">
        <v>52</v>
      </c>
      <c r="T3" t="s">
        <v>53</v>
      </c>
    </row>
    <row r="4" spans="1:20" ht="13" thickTop="1" x14ac:dyDescent="0.25">
      <c r="A4" t="s">
        <v>46</v>
      </c>
      <c r="C4" s="2">
        <v>460</v>
      </c>
      <c r="D4" s="8">
        <v>771</v>
      </c>
      <c r="E4" s="3">
        <v>0</v>
      </c>
      <c r="F4" s="8">
        <v>96</v>
      </c>
      <c r="G4" s="10">
        <v>90</v>
      </c>
      <c r="I4">
        <v>25.740000000000002</v>
      </c>
      <c r="J4">
        <v>87.78</v>
      </c>
      <c r="K4">
        <v>0</v>
      </c>
      <c r="L4">
        <v>12.540000000000001</v>
      </c>
      <c r="M4">
        <v>3.3000000000000003</v>
      </c>
      <c r="O4" t="s">
        <v>46</v>
      </c>
      <c r="P4">
        <f>C4+I4</f>
        <v>485.74</v>
      </c>
      <c r="Q4">
        <f>D4+J4</f>
        <v>858.78</v>
      </c>
      <c r="R4">
        <f>E4+K4</f>
        <v>0</v>
      </c>
      <c r="S4">
        <f>F4+L4</f>
        <v>108.54</v>
      </c>
      <c r="T4">
        <f>G4+M4</f>
        <v>93.3</v>
      </c>
    </row>
    <row r="5" spans="1:20" x14ac:dyDescent="0.25">
      <c r="A5" t="s">
        <v>46</v>
      </c>
      <c r="C5" s="4">
        <v>2</v>
      </c>
      <c r="D5">
        <v>28</v>
      </c>
      <c r="E5" s="5">
        <v>0</v>
      </c>
      <c r="F5">
        <v>8</v>
      </c>
      <c r="G5" s="11">
        <v>0</v>
      </c>
      <c r="I5">
        <v>0</v>
      </c>
      <c r="J5">
        <v>11.88</v>
      </c>
      <c r="K5">
        <v>0</v>
      </c>
      <c r="L5">
        <v>1.08</v>
      </c>
      <c r="M5">
        <v>0</v>
      </c>
      <c r="O5" t="s">
        <v>46</v>
      </c>
      <c r="P5">
        <f t="shared" ref="P5:T46" si="0">C5+I5</f>
        <v>2</v>
      </c>
      <c r="Q5">
        <f t="shared" si="0"/>
        <v>39.880000000000003</v>
      </c>
      <c r="R5">
        <f t="shared" si="0"/>
        <v>0</v>
      </c>
      <c r="S5">
        <f t="shared" si="0"/>
        <v>9.08</v>
      </c>
      <c r="T5">
        <f t="shared" si="0"/>
        <v>0</v>
      </c>
    </row>
    <row r="6" spans="1:20" x14ac:dyDescent="0.25">
      <c r="A6" t="s">
        <v>46</v>
      </c>
      <c r="C6" s="4">
        <v>341</v>
      </c>
      <c r="D6">
        <v>737</v>
      </c>
      <c r="E6" s="5">
        <v>2806</v>
      </c>
      <c r="F6">
        <v>260</v>
      </c>
      <c r="G6" s="11">
        <v>65</v>
      </c>
      <c r="I6">
        <v>0</v>
      </c>
      <c r="J6">
        <v>0</v>
      </c>
      <c r="K6">
        <v>0</v>
      </c>
      <c r="L6">
        <v>0</v>
      </c>
      <c r="M6">
        <v>0</v>
      </c>
      <c r="O6" t="s">
        <v>46</v>
      </c>
      <c r="P6">
        <f t="shared" si="0"/>
        <v>341</v>
      </c>
      <c r="Q6">
        <f t="shared" si="0"/>
        <v>737</v>
      </c>
      <c r="R6">
        <f t="shared" si="0"/>
        <v>2806</v>
      </c>
      <c r="S6">
        <f t="shared" si="0"/>
        <v>260</v>
      </c>
      <c r="T6">
        <f t="shared" si="0"/>
        <v>65</v>
      </c>
    </row>
    <row r="7" spans="1:20" x14ac:dyDescent="0.25">
      <c r="A7" t="s">
        <v>46</v>
      </c>
      <c r="C7" s="4">
        <v>46</v>
      </c>
      <c r="D7">
        <v>40</v>
      </c>
      <c r="E7" s="5">
        <v>408</v>
      </c>
      <c r="F7">
        <v>84</v>
      </c>
      <c r="G7" s="11">
        <v>59</v>
      </c>
      <c r="I7">
        <v>2.6</v>
      </c>
      <c r="J7">
        <v>2.6</v>
      </c>
      <c r="K7">
        <v>29.900000000000002</v>
      </c>
      <c r="L7">
        <v>19.5</v>
      </c>
      <c r="M7">
        <v>5.2</v>
      </c>
      <c r="O7" t="s">
        <v>46</v>
      </c>
      <c r="P7">
        <f t="shared" si="0"/>
        <v>48.6</v>
      </c>
      <c r="Q7">
        <f t="shared" si="0"/>
        <v>42.6</v>
      </c>
      <c r="R7">
        <f t="shared" si="0"/>
        <v>437.9</v>
      </c>
      <c r="S7">
        <f t="shared" si="0"/>
        <v>103.5</v>
      </c>
      <c r="T7">
        <f t="shared" si="0"/>
        <v>64.2</v>
      </c>
    </row>
    <row r="8" spans="1:20" x14ac:dyDescent="0.25">
      <c r="A8" t="s">
        <v>43</v>
      </c>
      <c r="C8" s="4">
        <v>13</v>
      </c>
      <c r="D8">
        <v>136</v>
      </c>
      <c r="E8" s="5">
        <v>170</v>
      </c>
      <c r="F8">
        <v>10</v>
      </c>
      <c r="G8" s="11">
        <v>55</v>
      </c>
      <c r="I8">
        <v>3.28</v>
      </c>
      <c r="J8">
        <v>13.94</v>
      </c>
      <c r="K8">
        <v>4.92</v>
      </c>
      <c r="L8">
        <v>4.0999999999999996</v>
      </c>
      <c r="M8">
        <v>3.28</v>
      </c>
      <c r="O8" t="s">
        <v>43</v>
      </c>
      <c r="P8">
        <f t="shared" si="0"/>
        <v>16.28</v>
      </c>
      <c r="Q8">
        <f t="shared" si="0"/>
        <v>149.94</v>
      </c>
      <c r="R8">
        <f t="shared" si="0"/>
        <v>174.92</v>
      </c>
      <c r="S8">
        <f t="shared" si="0"/>
        <v>14.1</v>
      </c>
      <c r="T8">
        <f t="shared" si="0"/>
        <v>58.28</v>
      </c>
    </row>
    <row r="9" spans="1:20" x14ac:dyDescent="0.25">
      <c r="A9" t="s">
        <v>42</v>
      </c>
      <c r="C9" s="4">
        <v>90</v>
      </c>
      <c r="D9">
        <v>26</v>
      </c>
      <c r="E9" s="5">
        <v>0</v>
      </c>
      <c r="F9">
        <v>40</v>
      </c>
      <c r="G9" s="11">
        <v>15</v>
      </c>
      <c r="I9">
        <v>21.84</v>
      </c>
      <c r="J9">
        <v>4.68</v>
      </c>
      <c r="K9">
        <v>0</v>
      </c>
      <c r="L9">
        <v>7.8000000000000007</v>
      </c>
      <c r="M9">
        <v>0.78</v>
      </c>
      <c r="O9" t="s">
        <v>42</v>
      </c>
      <c r="P9">
        <f t="shared" si="0"/>
        <v>111.84</v>
      </c>
      <c r="Q9">
        <f t="shared" si="0"/>
        <v>30.68</v>
      </c>
      <c r="R9">
        <f t="shared" si="0"/>
        <v>0</v>
      </c>
      <c r="S9">
        <f t="shared" si="0"/>
        <v>47.8</v>
      </c>
      <c r="T9">
        <f t="shared" si="0"/>
        <v>15.78</v>
      </c>
    </row>
    <row r="10" spans="1:20" x14ac:dyDescent="0.25">
      <c r="A10" t="s">
        <v>42</v>
      </c>
      <c r="C10" s="4">
        <v>655</v>
      </c>
      <c r="D10">
        <v>343</v>
      </c>
      <c r="E10" s="5">
        <v>17</v>
      </c>
      <c r="F10">
        <v>144</v>
      </c>
      <c r="G10" s="11">
        <v>8</v>
      </c>
      <c r="I10">
        <v>20.9</v>
      </c>
      <c r="J10">
        <v>30.4</v>
      </c>
      <c r="K10">
        <v>1.1400000000000001</v>
      </c>
      <c r="L10">
        <v>4.5600000000000005</v>
      </c>
      <c r="M10">
        <v>1.1400000000000001</v>
      </c>
      <c r="O10" t="s">
        <v>42</v>
      </c>
      <c r="P10">
        <f t="shared" si="0"/>
        <v>675.9</v>
      </c>
      <c r="Q10">
        <f t="shared" si="0"/>
        <v>373.4</v>
      </c>
      <c r="R10">
        <f t="shared" si="0"/>
        <v>18.14</v>
      </c>
      <c r="S10">
        <f t="shared" si="0"/>
        <v>148.56</v>
      </c>
      <c r="T10">
        <f t="shared" si="0"/>
        <v>9.14</v>
      </c>
    </row>
    <row r="11" spans="1:20" x14ac:dyDescent="0.25">
      <c r="A11" t="s">
        <v>44</v>
      </c>
      <c r="C11" s="4">
        <v>123</v>
      </c>
      <c r="D11">
        <v>64</v>
      </c>
      <c r="E11" s="5">
        <v>60</v>
      </c>
      <c r="F11">
        <v>0</v>
      </c>
      <c r="G11" s="11">
        <v>70</v>
      </c>
      <c r="I11">
        <v>18.239999999999998</v>
      </c>
      <c r="J11">
        <v>7.68</v>
      </c>
      <c r="K11">
        <v>1.92</v>
      </c>
      <c r="L11">
        <v>0</v>
      </c>
      <c r="M11">
        <v>5.76</v>
      </c>
      <c r="O11" t="s">
        <v>44</v>
      </c>
      <c r="P11">
        <f t="shared" si="0"/>
        <v>141.24</v>
      </c>
      <c r="Q11">
        <f t="shared" si="0"/>
        <v>71.680000000000007</v>
      </c>
      <c r="R11">
        <f t="shared" si="0"/>
        <v>61.92</v>
      </c>
      <c r="S11">
        <f t="shared" si="0"/>
        <v>0</v>
      </c>
      <c r="T11">
        <f t="shared" si="0"/>
        <v>75.760000000000005</v>
      </c>
    </row>
    <row r="12" spans="1:20" x14ac:dyDescent="0.25">
      <c r="A12" t="s">
        <v>42</v>
      </c>
      <c r="C12" s="4">
        <v>468</v>
      </c>
      <c r="D12">
        <v>264</v>
      </c>
      <c r="E12" s="5">
        <v>0</v>
      </c>
      <c r="F12">
        <v>0</v>
      </c>
      <c r="G12" s="11">
        <v>2</v>
      </c>
      <c r="I12">
        <v>0</v>
      </c>
      <c r="J12">
        <v>0</v>
      </c>
      <c r="K12">
        <v>0</v>
      </c>
      <c r="L12">
        <v>0</v>
      </c>
      <c r="M12">
        <v>0</v>
      </c>
      <c r="O12" t="s">
        <v>42</v>
      </c>
      <c r="P12">
        <f t="shared" si="0"/>
        <v>468</v>
      </c>
      <c r="Q12">
        <f t="shared" si="0"/>
        <v>264</v>
      </c>
      <c r="R12">
        <f t="shared" si="0"/>
        <v>0</v>
      </c>
      <c r="S12">
        <f t="shared" si="0"/>
        <v>0</v>
      </c>
      <c r="T12">
        <f t="shared" si="0"/>
        <v>2</v>
      </c>
    </row>
    <row r="13" spans="1:20" x14ac:dyDescent="0.25">
      <c r="A13" t="s">
        <v>44</v>
      </c>
      <c r="C13" s="4">
        <v>12</v>
      </c>
      <c r="D13">
        <v>96</v>
      </c>
      <c r="E13" s="5">
        <v>200</v>
      </c>
      <c r="F13">
        <v>0</v>
      </c>
      <c r="G13" s="11">
        <v>120</v>
      </c>
      <c r="I13">
        <v>2.4</v>
      </c>
      <c r="J13">
        <v>7.1999999999999993</v>
      </c>
      <c r="K13">
        <v>4.8</v>
      </c>
      <c r="L13">
        <v>0</v>
      </c>
      <c r="M13">
        <v>3</v>
      </c>
      <c r="O13" t="s">
        <v>44</v>
      </c>
      <c r="P13">
        <f t="shared" si="0"/>
        <v>14.4</v>
      </c>
      <c r="Q13">
        <f t="shared" si="0"/>
        <v>103.2</v>
      </c>
      <c r="R13">
        <f t="shared" si="0"/>
        <v>204.8</v>
      </c>
      <c r="S13">
        <f t="shared" si="0"/>
        <v>0</v>
      </c>
      <c r="T13">
        <f t="shared" si="0"/>
        <v>123</v>
      </c>
    </row>
    <row r="14" spans="1:20" x14ac:dyDescent="0.25">
      <c r="A14" s="28" t="s">
        <v>42</v>
      </c>
      <c r="B14" s="28"/>
      <c r="C14" s="4">
        <v>21</v>
      </c>
      <c r="D14">
        <v>33</v>
      </c>
      <c r="E14" s="5">
        <v>0</v>
      </c>
      <c r="F14">
        <v>14</v>
      </c>
      <c r="G14" s="11">
        <v>0</v>
      </c>
      <c r="I14">
        <v>7.9099999999999993</v>
      </c>
      <c r="J14">
        <v>9.0399999999999991</v>
      </c>
      <c r="K14">
        <v>21.47</v>
      </c>
      <c r="L14">
        <v>2.2599999999999998</v>
      </c>
      <c r="M14">
        <v>0</v>
      </c>
      <c r="O14" s="28" t="s">
        <v>42</v>
      </c>
      <c r="P14">
        <f t="shared" si="0"/>
        <v>28.91</v>
      </c>
      <c r="Q14">
        <f t="shared" si="0"/>
        <v>42.04</v>
      </c>
      <c r="R14">
        <f t="shared" si="0"/>
        <v>21.47</v>
      </c>
      <c r="S14">
        <f t="shared" si="0"/>
        <v>16.259999999999998</v>
      </c>
      <c r="T14">
        <f t="shared" si="0"/>
        <v>0</v>
      </c>
    </row>
    <row r="15" spans="1:20" x14ac:dyDescent="0.25">
      <c r="A15" t="s">
        <v>42</v>
      </c>
      <c r="C15" s="4">
        <v>300</v>
      </c>
      <c r="D15">
        <v>188</v>
      </c>
      <c r="E15" s="5">
        <v>480</v>
      </c>
      <c r="F15">
        <v>160</v>
      </c>
      <c r="G15" s="11">
        <v>50</v>
      </c>
      <c r="I15">
        <v>26.25</v>
      </c>
      <c r="J15">
        <v>34.5</v>
      </c>
      <c r="K15">
        <v>18</v>
      </c>
      <c r="L15">
        <v>10.5</v>
      </c>
      <c r="M15">
        <v>3.75</v>
      </c>
      <c r="O15" t="s">
        <v>42</v>
      </c>
      <c r="P15">
        <f t="shared" si="0"/>
        <v>326.25</v>
      </c>
      <c r="Q15">
        <f t="shared" si="0"/>
        <v>222.5</v>
      </c>
      <c r="R15">
        <f t="shared" si="0"/>
        <v>498</v>
      </c>
      <c r="S15">
        <f t="shared" si="0"/>
        <v>170.5</v>
      </c>
      <c r="T15">
        <f t="shared" si="0"/>
        <v>53.75</v>
      </c>
    </row>
    <row r="16" spans="1:20" x14ac:dyDescent="0.25">
      <c r="A16" t="s">
        <v>43</v>
      </c>
      <c r="C16" s="4">
        <v>63</v>
      </c>
      <c r="D16">
        <v>30</v>
      </c>
      <c r="E16" s="5">
        <v>680</v>
      </c>
      <c r="F16">
        <v>200</v>
      </c>
      <c r="G16" s="11">
        <v>80</v>
      </c>
      <c r="I16">
        <v>0</v>
      </c>
      <c r="J16">
        <v>0</v>
      </c>
      <c r="K16">
        <v>0</v>
      </c>
      <c r="L16">
        <v>0</v>
      </c>
      <c r="M16">
        <v>0</v>
      </c>
      <c r="O16" t="s">
        <v>43</v>
      </c>
      <c r="P16">
        <f t="shared" si="0"/>
        <v>63</v>
      </c>
      <c r="Q16">
        <f t="shared" si="0"/>
        <v>30</v>
      </c>
      <c r="R16">
        <f t="shared" si="0"/>
        <v>680</v>
      </c>
      <c r="S16">
        <f t="shared" si="0"/>
        <v>200</v>
      </c>
      <c r="T16">
        <f t="shared" si="0"/>
        <v>80</v>
      </c>
    </row>
    <row r="17" spans="1:20" x14ac:dyDescent="0.25">
      <c r="A17" t="s">
        <v>44</v>
      </c>
      <c r="C17" s="4">
        <v>55</v>
      </c>
      <c r="D17">
        <v>228</v>
      </c>
      <c r="E17" s="5">
        <v>280</v>
      </c>
      <c r="F17">
        <v>320</v>
      </c>
      <c r="G17" s="11">
        <v>40</v>
      </c>
      <c r="I17">
        <v>0</v>
      </c>
      <c r="J17">
        <v>0</v>
      </c>
      <c r="K17">
        <v>0</v>
      </c>
      <c r="L17">
        <v>0</v>
      </c>
      <c r="M17">
        <v>0</v>
      </c>
      <c r="O17" t="s">
        <v>44</v>
      </c>
      <c r="P17">
        <f t="shared" si="0"/>
        <v>55</v>
      </c>
      <c r="Q17">
        <f t="shared" si="0"/>
        <v>228</v>
      </c>
      <c r="R17">
        <f t="shared" si="0"/>
        <v>280</v>
      </c>
      <c r="S17">
        <f t="shared" si="0"/>
        <v>320</v>
      </c>
      <c r="T17">
        <f t="shared" si="0"/>
        <v>40</v>
      </c>
    </row>
    <row r="18" spans="1:20" x14ac:dyDescent="0.25">
      <c r="A18" t="s">
        <v>46</v>
      </c>
      <c r="C18" s="4">
        <v>4</v>
      </c>
      <c r="D18">
        <v>96</v>
      </c>
      <c r="E18" s="5">
        <v>0</v>
      </c>
      <c r="F18">
        <v>8</v>
      </c>
      <c r="G18" s="11">
        <v>0</v>
      </c>
      <c r="I18">
        <v>0</v>
      </c>
      <c r="J18">
        <v>24</v>
      </c>
      <c r="K18">
        <v>0</v>
      </c>
      <c r="L18">
        <v>1</v>
      </c>
      <c r="M18">
        <v>0</v>
      </c>
      <c r="O18" t="s">
        <v>46</v>
      </c>
      <c r="P18">
        <f t="shared" si="0"/>
        <v>4</v>
      </c>
      <c r="Q18">
        <f t="shared" si="0"/>
        <v>120</v>
      </c>
      <c r="R18">
        <f t="shared" si="0"/>
        <v>0</v>
      </c>
      <c r="S18">
        <f t="shared" si="0"/>
        <v>9</v>
      </c>
      <c r="T18">
        <f t="shared" si="0"/>
        <v>0</v>
      </c>
    </row>
    <row r="19" spans="1:20" x14ac:dyDescent="0.25">
      <c r="A19" s="28" t="s">
        <v>42</v>
      </c>
      <c r="B19" s="28"/>
      <c r="C19" s="4">
        <v>12</v>
      </c>
      <c r="D19">
        <v>97</v>
      </c>
      <c r="E19" s="5">
        <v>0</v>
      </c>
      <c r="F19">
        <v>70</v>
      </c>
      <c r="G19" s="11">
        <v>5</v>
      </c>
      <c r="I19">
        <v>0.63</v>
      </c>
      <c r="J19">
        <v>21.42</v>
      </c>
      <c r="K19">
        <v>0</v>
      </c>
      <c r="L19">
        <v>8.19</v>
      </c>
      <c r="M19">
        <v>1.26</v>
      </c>
      <c r="O19" s="28" t="s">
        <v>42</v>
      </c>
      <c r="P19">
        <f t="shared" si="0"/>
        <v>12.63</v>
      </c>
      <c r="Q19">
        <f t="shared" si="0"/>
        <v>118.42</v>
      </c>
      <c r="R19">
        <f t="shared" si="0"/>
        <v>0</v>
      </c>
      <c r="S19">
        <f t="shared" si="0"/>
        <v>78.19</v>
      </c>
      <c r="T19">
        <f t="shared" si="0"/>
        <v>6.26</v>
      </c>
    </row>
    <row r="20" spans="1:20" x14ac:dyDescent="0.25">
      <c r="A20" t="s">
        <v>44</v>
      </c>
      <c r="C20" s="4">
        <v>36</v>
      </c>
      <c r="D20">
        <v>88</v>
      </c>
      <c r="E20" s="5">
        <v>150</v>
      </c>
      <c r="F20">
        <v>0</v>
      </c>
      <c r="G20" s="11">
        <v>40</v>
      </c>
      <c r="I20">
        <v>6.05</v>
      </c>
      <c r="J20">
        <v>13.309999999999999</v>
      </c>
      <c r="K20">
        <v>7.26</v>
      </c>
      <c r="L20">
        <v>0</v>
      </c>
      <c r="M20">
        <v>2.42</v>
      </c>
      <c r="O20" t="s">
        <v>44</v>
      </c>
      <c r="P20">
        <f t="shared" si="0"/>
        <v>42.05</v>
      </c>
      <c r="Q20">
        <f t="shared" si="0"/>
        <v>101.31</v>
      </c>
      <c r="R20">
        <f t="shared" si="0"/>
        <v>157.26</v>
      </c>
      <c r="S20">
        <f t="shared" si="0"/>
        <v>0</v>
      </c>
      <c r="T20">
        <f t="shared" si="0"/>
        <v>42.42</v>
      </c>
    </row>
    <row r="21" spans="1:20" x14ac:dyDescent="0.25">
      <c r="A21" t="s">
        <v>42</v>
      </c>
      <c r="C21" s="4">
        <v>0</v>
      </c>
      <c r="D21">
        <v>184</v>
      </c>
      <c r="E21" s="5">
        <v>150</v>
      </c>
      <c r="F21">
        <v>200</v>
      </c>
      <c r="G21" s="11">
        <v>120</v>
      </c>
      <c r="I21">
        <v>0</v>
      </c>
      <c r="J21">
        <v>10.35</v>
      </c>
      <c r="K21">
        <v>2.7</v>
      </c>
      <c r="L21">
        <v>9</v>
      </c>
      <c r="M21">
        <v>2.7</v>
      </c>
      <c r="O21" t="s">
        <v>42</v>
      </c>
      <c r="P21">
        <f t="shared" si="0"/>
        <v>0</v>
      </c>
      <c r="Q21">
        <f t="shared" si="0"/>
        <v>194.35</v>
      </c>
      <c r="R21">
        <f t="shared" si="0"/>
        <v>152.69999999999999</v>
      </c>
      <c r="S21">
        <f t="shared" si="0"/>
        <v>209</v>
      </c>
      <c r="T21">
        <f t="shared" si="0"/>
        <v>122.7</v>
      </c>
    </row>
    <row r="22" spans="1:20" x14ac:dyDescent="0.25">
      <c r="A22" t="s">
        <v>42</v>
      </c>
      <c r="C22" s="4">
        <v>96</v>
      </c>
      <c r="D22">
        <v>227</v>
      </c>
      <c r="E22" s="5">
        <v>0</v>
      </c>
      <c r="F22">
        <v>84</v>
      </c>
      <c r="G22" s="11">
        <v>78</v>
      </c>
      <c r="I22">
        <v>0</v>
      </c>
      <c r="J22">
        <v>0</v>
      </c>
      <c r="K22">
        <v>0</v>
      </c>
      <c r="L22">
        <v>0</v>
      </c>
      <c r="M22">
        <v>0</v>
      </c>
      <c r="O22" t="s">
        <v>42</v>
      </c>
      <c r="P22">
        <f t="shared" si="0"/>
        <v>96</v>
      </c>
      <c r="Q22">
        <f t="shared" si="0"/>
        <v>227</v>
      </c>
      <c r="R22">
        <f t="shared" si="0"/>
        <v>0</v>
      </c>
      <c r="S22">
        <f t="shared" si="0"/>
        <v>84</v>
      </c>
      <c r="T22">
        <f t="shared" si="0"/>
        <v>78</v>
      </c>
    </row>
    <row r="23" spans="1:20" x14ac:dyDescent="0.25">
      <c r="A23" t="s">
        <v>42</v>
      </c>
      <c r="C23" s="4">
        <v>7</v>
      </c>
      <c r="D23">
        <v>36</v>
      </c>
      <c r="E23" s="5">
        <v>0</v>
      </c>
      <c r="F23">
        <v>0</v>
      </c>
      <c r="G23" s="11">
        <v>4</v>
      </c>
      <c r="I23">
        <v>0.5</v>
      </c>
      <c r="J23">
        <v>3</v>
      </c>
      <c r="K23">
        <v>0</v>
      </c>
      <c r="L23">
        <v>0</v>
      </c>
      <c r="M23">
        <v>1</v>
      </c>
      <c r="O23" t="s">
        <v>42</v>
      </c>
      <c r="P23">
        <f t="shared" si="0"/>
        <v>7.5</v>
      </c>
      <c r="Q23">
        <f t="shared" si="0"/>
        <v>39</v>
      </c>
      <c r="R23">
        <f t="shared" si="0"/>
        <v>0</v>
      </c>
      <c r="S23">
        <f t="shared" si="0"/>
        <v>0</v>
      </c>
      <c r="T23">
        <f t="shared" si="0"/>
        <v>5</v>
      </c>
    </row>
    <row r="24" spans="1:20" x14ac:dyDescent="0.25">
      <c r="A24" t="s">
        <v>42</v>
      </c>
      <c r="C24" s="4">
        <v>350</v>
      </c>
      <c r="D24">
        <v>127</v>
      </c>
      <c r="E24" s="5">
        <v>60</v>
      </c>
      <c r="F24">
        <v>0</v>
      </c>
      <c r="G24" s="11">
        <v>140</v>
      </c>
      <c r="I24">
        <v>26.4</v>
      </c>
      <c r="J24">
        <v>36.96</v>
      </c>
      <c r="K24">
        <v>1.76</v>
      </c>
      <c r="L24">
        <v>0</v>
      </c>
      <c r="M24">
        <v>7.92</v>
      </c>
      <c r="O24" t="s">
        <v>42</v>
      </c>
      <c r="P24">
        <f t="shared" si="0"/>
        <v>376.4</v>
      </c>
      <c r="Q24">
        <f t="shared" si="0"/>
        <v>163.96</v>
      </c>
      <c r="R24">
        <f t="shared" si="0"/>
        <v>61.76</v>
      </c>
      <c r="S24">
        <f t="shared" si="0"/>
        <v>0</v>
      </c>
      <c r="T24">
        <f t="shared" si="0"/>
        <v>147.91999999999999</v>
      </c>
    </row>
    <row r="25" spans="1:20" x14ac:dyDescent="0.25">
      <c r="A25" t="s">
        <v>43</v>
      </c>
      <c r="C25" s="4">
        <v>25</v>
      </c>
      <c r="D25">
        <v>14</v>
      </c>
      <c r="E25" s="5">
        <v>340</v>
      </c>
      <c r="F25">
        <v>40</v>
      </c>
      <c r="G25" s="11">
        <v>60</v>
      </c>
      <c r="I25">
        <v>0.84</v>
      </c>
      <c r="J25">
        <v>2.52</v>
      </c>
      <c r="K25">
        <v>5.04</v>
      </c>
      <c r="L25">
        <v>4.2</v>
      </c>
      <c r="M25">
        <v>0.84</v>
      </c>
      <c r="O25" t="s">
        <v>43</v>
      </c>
      <c r="P25">
        <f t="shared" si="0"/>
        <v>25.84</v>
      </c>
      <c r="Q25">
        <f t="shared" si="0"/>
        <v>16.52</v>
      </c>
      <c r="R25">
        <f t="shared" si="0"/>
        <v>345.04</v>
      </c>
      <c r="S25">
        <f t="shared" si="0"/>
        <v>44.2</v>
      </c>
      <c r="T25">
        <f t="shared" si="0"/>
        <v>60.84</v>
      </c>
    </row>
    <row r="26" spans="1:20" x14ac:dyDescent="0.25">
      <c r="A26" s="28" t="s">
        <v>43</v>
      </c>
      <c r="B26" s="28"/>
      <c r="C26" s="4">
        <v>16</v>
      </c>
      <c r="D26">
        <v>56</v>
      </c>
      <c r="E26" s="5">
        <v>150</v>
      </c>
      <c r="F26">
        <v>0</v>
      </c>
      <c r="G26" s="11">
        <v>70</v>
      </c>
      <c r="I26">
        <v>2.19</v>
      </c>
      <c r="J26">
        <v>5.1099999999999994</v>
      </c>
      <c r="K26">
        <v>4.38</v>
      </c>
      <c r="L26">
        <v>0</v>
      </c>
      <c r="M26">
        <v>2.92</v>
      </c>
      <c r="O26" s="28" t="s">
        <v>43</v>
      </c>
      <c r="P26">
        <f t="shared" si="0"/>
        <v>18.190000000000001</v>
      </c>
      <c r="Q26">
        <f t="shared" si="0"/>
        <v>61.11</v>
      </c>
      <c r="R26">
        <f t="shared" si="0"/>
        <v>154.38</v>
      </c>
      <c r="S26">
        <f t="shared" si="0"/>
        <v>0</v>
      </c>
      <c r="T26">
        <f t="shared" si="0"/>
        <v>72.92</v>
      </c>
    </row>
    <row r="27" spans="1:20" x14ac:dyDescent="0.25">
      <c r="A27" t="s">
        <v>43</v>
      </c>
      <c r="C27" s="4">
        <v>30</v>
      </c>
      <c r="D27">
        <v>70</v>
      </c>
      <c r="E27" s="5">
        <v>60</v>
      </c>
      <c r="F27">
        <v>40</v>
      </c>
      <c r="G27" s="11">
        <v>60</v>
      </c>
      <c r="I27">
        <v>2.75</v>
      </c>
      <c r="J27">
        <v>7.7000000000000011</v>
      </c>
      <c r="K27">
        <v>1.1000000000000001</v>
      </c>
      <c r="L27">
        <v>5.5</v>
      </c>
      <c r="M27">
        <v>1.1000000000000001</v>
      </c>
      <c r="O27" t="s">
        <v>43</v>
      </c>
      <c r="P27">
        <f t="shared" si="0"/>
        <v>32.75</v>
      </c>
      <c r="Q27">
        <f t="shared" si="0"/>
        <v>77.7</v>
      </c>
      <c r="R27">
        <f t="shared" si="0"/>
        <v>61.1</v>
      </c>
      <c r="S27">
        <f t="shared" si="0"/>
        <v>45.5</v>
      </c>
      <c r="T27">
        <f t="shared" si="0"/>
        <v>61.1</v>
      </c>
    </row>
    <row r="28" spans="1:20" x14ac:dyDescent="0.25">
      <c r="A28" t="s">
        <v>42</v>
      </c>
      <c r="C28" s="4">
        <v>270</v>
      </c>
      <c r="D28">
        <v>114</v>
      </c>
      <c r="E28" s="5">
        <v>0</v>
      </c>
      <c r="F28">
        <v>8</v>
      </c>
      <c r="G28" s="11">
        <v>25</v>
      </c>
      <c r="I28">
        <v>16.8</v>
      </c>
      <c r="J28">
        <v>44.1</v>
      </c>
      <c r="K28">
        <v>0</v>
      </c>
      <c r="L28">
        <v>1.05</v>
      </c>
      <c r="M28">
        <v>1.05</v>
      </c>
      <c r="O28" t="s">
        <v>42</v>
      </c>
      <c r="P28">
        <f t="shared" si="0"/>
        <v>286.8</v>
      </c>
      <c r="Q28">
        <f t="shared" si="0"/>
        <v>158.1</v>
      </c>
      <c r="R28">
        <f t="shared" si="0"/>
        <v>0</v>
      </c>
      <c r="S28">
        <f t="shared" si="0"/>
        <v>9.0500000000000007</v>
      </c>
      <c r="T28">
        <f t="shared" si="0"/>
        <v>26.05</v>
      </c>
    </row>
    <row r="29" spans="1:20" x14ac:dyDescent="0.25">
      <c r="A29" t="s">
        <v>44</v>
      </c>
      <c r="C29" s="4">
        <v>21</v>
      </c>
      <c r="D29">
        <v>32</v>
      </c>
      <c r="E29" s="5">
        <v>150</v>
      </c>
      <c r="F29">
        <v>0</v>
      </c>
      <c r="G29" s="11">
        <v>40</v>
      </c>
      <c r="I29">
        <v>4.6000000000000005</v>
      </c>
      <c r="J29">
        <v>3.68</v>
      </c>
      <c r="K29">
        <v>5.5200000000000005</v>
      </c>
      <c r="L29">
        <v>0</v>
      </c>
      <c r="M29">
        <v>3.68</v>
      </c>
      <c r="O29" t="s">
        <v>44</v>
      </c>
      <c r="P29">
        <f t="shared" si="0"/>
        <v>25.6</v>
      </c>
      <c r="Q29">
        <f t="shared" si="0"/>
        <v>35.68</v>
      </c>
      <c r="R29">
        <f t="shared" si="0"/>
        <v>155.52000000000001</v>
      </c>
      <c r="S29">
        <f t="shared" si="0"/>
        <v>0</v>
      </c>
      <c r="T29">
        <f t="shared" si="0"/>
        <v>43.68</v>
      </c>
    </row>
    <row r="30" spans="1:20" x14ac:dyDescent="0.25">
      <c r="A30" t="s">
        <v>43</v>
      </c>
      <c r="C30" s="4">
        <v>220</v>
      </c>
      <c r="D30">
        <v>21</v>
      </c>
      <c r="E30" s="5">
        <v>0</v>
      </c>
      <c r="F30">
        <v>10</v>
      </c>
      <c r="G30" s="11">
        <v>60</v>
      </c>
      <c r="I30">
        <v>6.7799999999999994</v>
      </c>
      <c r="J30">
        <v>11.299999999999999</v>
      </c>
      <c r="K30">
        <v>0</v>
      </c>
      <c r="L30">
        <v>5.6499999999999995</v>
      </c>
      <c r="M30">
        <v>6.7799999999999994</v>
      </c>
      <c r="O30" t="s">
        <v>43</v>
      </c>
      <c r="P30">
        <f t="shared" si="0"/>
        <v>226.78</v>
      </c>
      <c r="Q30">
        <f t="shared" si="0"/>
        <v>32.299999999999997</v>
      </c>
      <c r="R30">
        <f t="shared" si="0"/>
        <v>0</v>
      </c>
      <c r="S30">
        <f t="shared" si="0"/>
        <v>15.649999999999999</v>
      </c>
      <c r="T30">
        <f t="shared" si="0"/>
        <v>66.78</v>
      </c>
    </row>
    <row r="31" spans="1:20" x14ac:dyDescent="0.25">
      <c r="A31" t="s">
        <v>46</v>
      </c>
      <c r="C31" s="4">
        <v>14</v>
      </c>
      <c r="D31">
        <v>71</v>
      </c>
      <c r="E31" s="5">
        <v>0</v>
      </c>
      <c r="F31">
        <v>8</v>
      </c>
      <c r="G31" s="11">
        <v>0</v>
      </c>
      <c r="I31">
        <v>1.46</v>
      </c>
      <c r="J31">
        <v>18.98</v>
      </c>
      <c r="K31">
        <v>0</v>
      </c>
      <c r="L31">
        <v>0.73</v>
      </c>
      <c r="M31">
        <v>0</v>
      </c>
      <c r="O31" t="s">
        <v>46</v>
      </c>
      <c r="P31">
        <f t="shared" si="0"/>
        <v>15.46</v>
      </c>
      <c r="Q31">
        <f t="shared" si="0"/>
        <v>89.98</v>
      </c>
      <c r="R31">
        <f t="shared" si="0"/>
        <v>0</v>
      </c>
      <c r="S31">
        <f t="shared" si="0"/>
        <v>8.73</v>
      </c>
      <c r="T31">
        <f t="shared" si="0"/>
        <v>0</v>
      </c>
    </row>
    <row r="32" spans="1:20" x14ac:dyDescent="0.25">
      <c r="A32" t="s">
        <v>42</v>
      </c>
      <c r="C32" s="4">
        <v>15</v>
      </c>
      <c r="D32">
        <v>52</v>
      </c>
      <c r="E32" s="5">
        <v>60</v>
      </c>
      <c r="F32">
        <v>200</v>
      </c>
      <c r="G32" s="11">
        <v>60</v>
      </c>
      <c r="I32">
        <v>1.6500000000000001</v>
      </c>
      <c r="J32">
        <v>12.100000000000001</v>
      </c>
      <c r="K32">
        <v>1.1000000000000001</v>
      </c>
      <c r="L32">
        <v>13.750000000000002</v>
      </c>
      <c r="M32">
        <v>2.2000000000000002</v>
      </c>
      <c r="O32" t="s">
        <v>42</v>
      </c>
      <c r="P32">
        <f t="shared" si="0"/>
        <v>16.649999999999999</v>
      </c>
      <c r="Q32">
        <f t="shared" si="0"/>
        <v>64.099999999999994</v>
      </c>
      <c r="R32">
        <f t="shared" si="0"/>
        <v>61.1</v>
      </c>
      <c r="S32">
        <f t="shared" si="0"/>
        <v>213.75</v>
      </c>
      <c r="T32">
        <f t="shared" si="0"/>
        <v>62.2</v>
      </c>
    </row>
    <row r="33" spans="1:20" x14ac:dyDescent="0.25">
      <c r="A33" t="s">
        <v>44</v>
      </c>
      <c r="C33" s="4">
        <v>27</v>
      </c>
      <c r="D33">
        <v>136</v>
      </c>
      <c r="E33" s="5">
        <v>150</v>
      </c>
      <c r="F33">
        <v>0</v>
      </c>
      <c r="G33" s="11">
        <v>25</v>
      </c>
      <c r="I33">
        <v>8</v>
      </c>
      <c r="J33">
        <v>17</v>
      </c>
      <c r="K33">
        <v>6</v>
      </c>
      <c r="L33">
        <v>0</v>
      </c>
      <c r="M33">
        <v>2</v>
      </c>
      <c r="O33" t="s">
        <v>44</v>
      </c>
      <c r="P33">
        <f t="shared" si="0"/>
        <v>35</v>
      </c>
      <c r="Q33">
        <f t="shared" si="0"/>
        <v>153</v>
      </c>
      <c r="R33">
        <f t="shared" si="0"/>
        <v>156</v>
      </c>
      <c r="S33">
        <f t="shared" si="0"/>
        <v>0</v>
      </c>
      <c r="T33">
        <f t="shared" si="0"/>
        <v>27</v>
      </c>
    </row>
    <row r="34" spans="1:20" x14ac:dyDescent="0.25">
      <c r="A34" t="s">
        <v>44</v>
      </c>
      <c r="C34" s="4">
        <v>100</v>
      </c>
      <c r="D34">
        <v>170</v>
      </c>
      <c r="E34" s="5">
        <v>176</v>
      </c>
      <c r="F34">
        <v>8</v>
      </c>
      <c r="G34" s="11">
        <v>40</v>
      </c>
      <c r="I34">
        <v>8.4</v>
      </c>
      <c r="J34">
        <v>14.700000000000001</v>
      </c>
      <c r="K34">
        <v>13.65</v>
      </c>
      <c r="L34">
        <v>4.2</v>
      </c>
      <c r="M34">
        <v>15.75</v>
      </c>
      <c r="O34" t="s">
        <v>44</v>
      </c>
      <c r="P34">
        <f t="shared" si="0"/>
        <v>108.4</v>
      </c>
      <c r="Q34">
        <f t="shared" si="0"/>
        <v>184.7</v>
      </c>
      <c r="R34">
        <f t="shared" si="0"/>
        <v>189.65</v>
      </c>
      <c r="S34">
        <f t="shared" si="0"/>
        <v>12.2</v>
      </c>
      <c r="T34">
        <f t="shared" si="0"/>
        <v>55.75</v>
      </c>
    </row>
    <row r="35" spans="1:20" x14ac:dyDescent="0.25">
      <c r="A35" s="28" t="s">
        <v>42</v>
      </c>
      <c r="B35" s="28"/>
      <c r="C35" s="4">
        <v>16</v>
      </c>
      <c r="D35">
        <v>148</v>
      </c>
      <c r="E35" s="5">
        <v>60</v>
      </c>
      <c r="F35">
        <v>22</v>
      </c>
      <c r="G35" s="11">
        <v>0</v>
      </c>
      <c r="I35">
        <v>0.75</v>
      </c>
      <c r="J35">
        <v>22.5</v>
      </c>
      <c r="K35">
        <v>3</v>
      </c>
      <c r="L35">
        <v>1.5</v>
      </c>
      <c r="M35">
        <v>0</v>
      </c>
      <c r="O35" s="28" t="s">
        <v>42</v>
      </c>
      <c r="P35">
        <f t="shared" si="0"/>
        <v>16.75</v>
      </c>
      <c r="Q35">
        <f t="shared" si="0"/>
        <v>170.5</v>
      </c>
      <c r="R35">
        <f t="shared" si="0"/>
        <v>63</v>
      </c>
      <c r="S35">
        <f t="shared" si="0"/>
        <v>23.5</v>
      </c>
      <c r="T35">
        <f t="shared" si="0"/>
        <v>0</v>
      </c>
    </row>
    <row r="36" spans="1:20" x14ac:dyDescent="0.25">
      <c r="A36" t="s">
        <v>42</v>
      </c>
      <c r="C36" s="4">
        <v>8</v>
      </c>
      <c r="D36">
        <v>24</v>
      </c>
      <c r="E36" s="5">
        <v>60</v>
      </c>
      <c r="F36">
        <v>52</v>
      </c>
      <c r="G36" s="11">
        <v>0</v>
      </c>
      <c r="I36">
        <v>0.45</v>
      </c>
      <c r="J36">
        <v>3.15</v>
      </c>
      <c r="K36">
        <v>1.8</v>
      </c>
      <c r="L36">
        <v>3.6</v>
      </c>
      <c r="M36">
        <v>0</v>
      </c>
      <c r="O36" t="s">
        <v>42</v>
      </c>
      <c r="P36">
        <f t="shared" si="0"/>
        <v>8.4499999999999993</v>
      </c>
      <c r="Q36">
        <f t="shared" si="0"/>
        <v>27.15</v>
      </c>
      <c r="R36">
        <f t="shared" si="0"/>
        <v>61.8</v>
      </c>
      <c r="S36">
        <f t="shared" si="0"/>
        <v>55.6</v>
      </c>
      <c r="T36">
        <f t="shared" si="0"/>
        <v>0</v>
      </c>
    </row>
    <row r="37" spans="1:20" x14ac:dyDescent="0.25">
      <c r="A37" t="s">
        <v>44</v>
      </c>
      <c r="C37" s="4">
        <v>332</v>
      </c>
      <c r="D37">
        <v>385</v>
      </c>
      <c r="E37" s="5">
        <v>315</v>
      </c>
      <c r="F37">
        <v>256</v>
      </c>
      <c r="G37" s="11">
        <v>288</v>
      </c>
      <c r="I37">
        <v>24.939999999999998</v>
      </c>
      <c r="J37">
        <v>34.799999999999997</v>
      </c>
      <c r="K37">
        <v>26.099999999999998</v>
      </c>
      <c r="L37">
        <v>10.44</v>
      </c>
      <c r="M37">
        <v>42.339999999999996</v>
      </c>
      <c r="O37" t="s">
        <v>44</v>
      </c>
      <c r="P37">
        <f t="shared" si="0"/>
        <v>356.94</v>
      </c>
      <c r="Q37">
        <f t="shared" si="0"/>
        <v>419.8</v>
      </c>
      <c r="R37">
        <f t="shared" si="0"/>
        <v>341.1</v>
      </c>
      <c r="S37">
        <f t="shared" si="0"/>
        <v>266.44</v>
      </c>
      <c r="T37">
        <f t="shared" si="0"/>
        <v>330.34</v>
      </c>
    </row>
    <row r="38" spans="1:20" x14ac:dyDescent="0.25">
      <c r="A38" t="s">
        <v>44</v>
      </c>
      <c r="C38" s="4">
        <v>0</v>
      </c>
      <c r="D38">
        <v>8</v>
      </c>
      <c r="E38" s="5">
        <v>150</v>
      </c>
      <c r="F38">
        <v>0</v>
      </c>
      <c r="G38" s="11">
        <v>130</v>
      </c>
      <c r="I38">
        <v>0</v>
      </c>
      <c r="J38">
        <v>0.5</v>
      </c>
      <c r="K38">
        <v>3</v>
      </c>
      <c r="L38">
        <v>0</v>
      </c>
      <c r="M38">
        <v>3</v>
      </c>
      <c r="O38" t="s">
        <v>44</v>
      </c>
      <c r="P38">
        <f t="shared" si="0"/>
        <v>0</v>
      </c>
      <c r="Q38">
        <f t="shared" si="0"/>
        <v>8.5</v>
      </c>
      <c r="R38">
        <f t="shared" si="0"/>
        <v>153</v>
      </c>
      <c r="S38">
        <f t="shared" si="0"/>
        <v>0</v>
      </c>
      <c r="T38">
        <f t="shared" si="0"/>
        <v>133</v>
      </c>
    </row>
    <row r="39" spans="1:20" x14ac:dyDescent="0.25">
      <c r="A39" t="s">
        <v>46</v>
      </c>
      <c r="C39" s="4">
        <v>101</v>
      </c>
      <c r="D39">
        <v>470</v>
      </c>
      <c r="E39" s="5">
        <v>450</v>
      </c>
      <c r="F39">
        <v>226</v>
      </c>
      <c r="G39" s="11">
        <v>28</v>
      </c>
      <c r="I39">
        <v>42.339999999999996</v>
      </c>
      <c r="J39">
        <v>26.68</v>
      </c>
      <c r="K39">
        <v>15.079999999999998</v>
      </c>
      <c r="L39">
        <v>10.44</v>
      </c>
      <c r="M39">
        <v>6.9599999999999991</v>
      </c>
      <c r="O39" t="s">
        <v>46</v>
      </c>
      <c r="P39">
        <f t="shared" si="0"/>
        <v>143.34</v>
      </c>
      <c r="Q39">
        <f t="shared" si="0"/>
        <v>496.68</v>
      </c>
      <c r="R39">
        <f t="shared" si="0"/>
        <v>465.08</v>
      </c>
      <c r="S39">
        <f t="shared" si="0"/>
        <v>236.44</v>
      </c>
      <c r="T39">
        <f t="shared" si="0"/>
        <v>34.96</v>
      </c>
    </row>
    <row r="40" spans="1:20" x14ac:dyDescent="0.25">
      <c r="A40" t="s">
        <v>46</v>
      </c>
      <c r="C40" s="4">
        <v>600</v>
      </c>
      <c r="D40">
        <v>761</v>
      </c>
      <c r="E40" s="5">
        <v>3175</v>
      </c>
      <c r="F40">
        <v>288</v>
      </c>
      <c r="G40" s="11">
        <v>65</v>
      </c>
      <c r="I40">
        <v>23.92</v>
      </c>
      <c r="J40">
        <v>35.36</v>
      </c>
      <c r="K40">
        <v>169</v>
      </c>
      <c r="L40">
        <v>8.32</v>
      </c>
      <c r="M40">
        <v>13</v>
      </c>
      <c r="O40" t="s">
        <v>46</v>
      </c>
      <c r="P40">
        <f t="shared" si="0"/>
        <v>623.91999999999996</v>
      </c>
      <c r="Q40">
        <f t="shared" si="0"/>
        <v>796.36</v>
      </c>
      <c r="R40">
        <f t="shared" si="0"/>
        <v>3344</v>
      </c>
      <c r="S40">
        <f t="shared" si="0"/>
        <v>296.32</v>
      </c>
      <c r="T40">
        <f t="shared" si="0"/>
        <v>78</v>
      </c>
    </row>
    <row r="41" spans="1:20" x14ac:dyDescent="0.25">
      <c r="A41" t="s">
        <v>44</v>
      </c>
      <c r="C41" s="4">
        <v>100</v>
      </c>
      <c r="D41">
        <v>97</v>
      </c>
      <c r="E41" s="5">
        <v>120</v>
      </c>
      <c r="F41">
        <v>4</v>
      </c>
      <c r="G41" s="11">
        <v>25</v>
      </c>
      <c r="I41">
        <v>8.24</v>
      </c>
      <c r="J41">
        <v>9.27</v>
      </c>
      <c r="K41">
        <v>8.24</v>
      </c>
      <c r="L41">
        <v>2.06</v>
      </c>
      <c r="M41">
        <v>10.3</v>
      </c>
      <c r="O41" t="s">
        <v>44</v>
      </c>
      <c r="P41">
        <f t="shared" si="0"/>
        <v>108.24</v>
      </c>
      <c r="Q41">
        <f t="shared" si="0"/>
        <v>106.27</v>
      </c>
      <c r="R41">
        <f t="shared" si="0"/>
        <v>128.24</v>
      </c>
      <c r="S41">
        <f t="shared" si="0"/>
        <v>6.0600000000000005</v>
      </c>
      <c r="T41">
        <f t="shared" si="0"/>
        <v>35.299999999999997</v>
      </c>
    </row>
    <row r="42" spans="1:20" x14ac:dyDescent="0.25">
      <c r="A42" t="s">
        <v>44</v>
      </c>
      <c r="C42" s="4">
        <v>8</v>
      </c>
      <c r="D42">
        <v>192</v>
      </c>
      <c r="E42" s="5">
        <v>150</v>
      </c>
      <c r="F42">
        <v>0</v>
      </c>
      <c r="G42" s="11">
        <v>90</v>
      </c>
      <c r="I42">
        <v>2.2599999999999998</v>
      </c>
      <c r="J42">
        <v>27.119999999999997</v>
      </c>
      <c r="K42">
        <v>6.7799999999999994</v>
      </c>
      <c r="L42">
        <v>0</v>
      </c>
      <c r="M42">
        <v>6.7799999999999994</v>
      </c>
      <c r="O42" t="s">
        <v>44</v>
      </c>
      <c r="P42">
        <f t="shared" si="0"/>
        <v>10.26</v>
      </c>
      <c r="Q42">
        <f t="shared" si="0"/>
        <v>219.12</v>
      </c>
      <c r="R42">
        <f t="shared" si="0"/>
        <v>156.78</v>
      </c>
      <c r="S42">
        <f t="shared" si="0"/>
        <v>0</v>
      </c>
      <c r="T42">
        <f t="shared" si="0"/>
        <v>96.78</v>
      </c>
    </row>
    <row r="43" spans="1:20" x14ac:dyDescent="0.25">
      <c r="A43" t="s">
        <v>44</v>
      </c>
      <c r="C43" s="4">
        <v>16</v>
      </c>
      <c r="D43">
        <v>200</v>
      </c>
      <c r="E43" s="5">
        <v>100</v>
      </c>
      <c r="F43">
        <v>0</v>
      </c>
      <c r="G43" s="11">
        <v>110</v>
      </c>
      <c r="I43">
        <v>3.84</v>
      </c>
      <c r="J43">
        <v>24</v>
      </c>
      <c r="K43">
        <v>3.84</v>
      </c>
      <c r="L43">
        <v>0</v>
      </c>
      <c r="M43">
        <v>4.8</v>
      </c>
      <c r="O43" t="s">
        <v>44</v>
      </c>
      <c r="P43">
        <f t="shared" si="0"/>
        <v>19.84</v>
      </c>
      <c r="Q43">
        <f t="shared" si="0"/>
        <v>224</v>
      </c>
      <c r="R43">
        <f t="shared" si="0"/>
        <v>103.84</v>
      </c>
      <c r="S43">
        <f t="shared" si="0"/>
        <v>0</v>
      </c>
      <c r="T43">
        <f t="shared" si="0"/>
        <v>114.8</v>
      </c>
    </row>
    <row r="44" spans="1:20" x14ac:dyDescent="0.25">
      <c r="A44" t="s">
        <v>44</v>
      </c>
      <c r="C44" s="4">
        <v>2</v>
      </c>
      <c r="D44">
        <v>121</v>
      </c>
      <c r="E44" s="5">
        <v>0</v>
      </c>
      <c r="F44">
        <v>2</v>
      </c>
      <c r="G44" s="11">
        <v>5</v>
      </c>
      <c r="I44">
        <v>12</v>
      </c>
      <c r="J44">
        <v>5.25</v>
      </c>
      <c r="K44">
        <v>0</v>
      </c>
      <c r="L44">
        <v>0.75</v>
      </c>
      <c r="M44">
        <v>1.5</v>
      </c>
      <c r="O44" t="s">
        <v>44</v>
      </c>
      <c r="P44">
        <f t="shared" si="0"/>
        <v>14</v>
      </c>
      <c r="Q44">
        <f t="shared" si="0"/>
        <v>126.25</v>
      </c>
      <c r="R44">
        <f t="shared" si="0"/>
        <v>0</v>
      </c>
      <c r="S44">
        <f t="shared" si="0"/>
        <v>2.75</v>
      </c>
      <c r="T44">
        <f t="shared" si="0"/>
        <v>6.5</v>
      </c>
    </row>
    <row r="45" spans="1:20" x14ac:dyDescent="0.25">
      <c r="A45" t="s">
        <v>43</v>
      </c>
      <c r="C45" s="4">
        <v>105</v>
      </c>
      <c r="D45">
        <v>17</v>
      </c>
      <c r="E45" s="5">
        <v>120</v>
      </c>
      <c r="F45">
        <v>10</v>
      </c>
      <c r="G45" s="11">
        <v>40</v>
      </c>
      <c r="I45">
        <v>5.6000000000000005</v>
      </c>
      <c r="J45">
        <v>3.2</v>
      </c>
      <c r="K45">
        <v>1.6</v>
      </c>
      <c r="L45">
        <v>2</v>
      </c>
      <c r="M45">
        <v>1.2000000000000002</v>
      </c>
      <c r="O45" t="s">
        <v>43</v>
      </c>
      <c r="P45">
        <f t="shared" si="0"/>
        <v>110.6</v>
      </c>
      <c r="Q45">
        <f t="shared" si="0"/>
        <v>20.2</v>
      </c>
      <c r="R45">
        <f t="shared" si="0"/>
        <v>121.6</v>
      </c>
      <c r="S45">
        <f t="shared" si="0"/>
        <v>12</v>
      </c>
      <c r="T45">
        <f t="shared" si="0"/>
        <v>41.2</v>
      </c>
    </row>
    <row r="46" spans="1:20" x14ac:dyDescent="0.25">
      <c r="A46" t="s">
        <v>43</v>
      </c>
      <c r="C46" s="4">
        <v>30</v>
      </c>
      <c r="D46">
        <v>91</v>
      </c>
      <c r="E46" s="5">
        <v>0</v>
      </c>
      <c r="F46">
        <v>10</v>
      </c>
      <c r="G46" s="11">
        <v>50</v>
      </c>
      <c r="I46">
        <v>6.7200000000000006</v>
      </c>
      <c r="J46">
        <v>44.800000000000004</v>
      </c>
      <c r="K46">
        <v>0</v>
      </c>
      <c r="L46">
        <v>5.6000000000000005</v>
      </c>
      <c r="M46">
        <v>6.7200000000000006</v>
      </c>
      <c r="O46" t="s">
        <v>43</v>
      </c>
      <c r="P46">
        <f t="shared" si="0"/>
        <v>36.72</v>
      </c>
      <c r="Q46">
        <f t="shared" si="0"/>
        <v>135.80000000000001</v>
      </c>
      <c r="R46">
        <f t="shared" si="0"/>
        <v>0</v>
      </c>
      <c r="S46">
        <f t="shared" si="0"/>
        <v>15.600000000000001</v>
      </c>
      <c r="T46">
        <f t="shared" si="0"/>
        <v>56.72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I10"/>
  <sheetViews>
    <sheetView workbookViewId="0">
      <selection activeCell="A5" sqref="A5:F9"/>
    </sheetView>
  </sheetViews>
  <sheetFormatPr defaultColWidth="8.81640625" defaultRowHeight="12.5" x14ac:dyDescent="0.25"/>
  <cols>
    <col min="1" max="1" width="21.453125" customWidth="1"/>
    <col min="3" max="3" width="10.81640625" customWidth="1"/>
    <col min="8" max="8" width="10" customWidth="1"/>
    <col min="9" max="9" width="11.1796875" customWidth="1"/>
  </cols>
  <sheetData>
    <row r="4" spans="1:9" ht="13" x14ac:dyDescent="0.3">
      <c r="A4" s="1" t="s">
        <v>55</v>
      </c>
      <c r="I4" s="1"/>
    </row>
    <row r="5" spans="1:9" ht="13" thickBot="1" x14ac:dyDescent="0.3">
      <c r="B5" t="s">
        <v>49</v>
      </c>
      <c r="C5" t="s">
        <v>50</v>
      </c>
      <c r="D5" t="s">
        <v>51</v>
      </c>
      <c r="E5" t="s">
        <v>52</v>
      </c>
      <c r="F5" t="s">
        <v>53</v>
      </c>
    </row>
    <row r="6" spans="1:9" ht="13" thickTop="1" x14ac:dyDescent="0.25">
      <c r="A6" t="s">
        <v>42</v>
      </c>
      <c r="B6" s="2">
        <v>5000</v>
      </c>
      <c r="C6" s="8">
        <v>3025</v>
      </c>
      <c r="D6" s="3">
        <v>1225</v>
      </c>
      <c r="E6" s="8">
        <v>1750</v>
      </c>
      <c r="F6" s="10">
        <v>3675</v>
      </c>
    </row>
    <row r="7" spans="1:9" x14ac:dyDescent="0.25">
      <c r="A7" t="s">
        <v>43</v>
      </c>
      <c r="B7" s="4">
        <v>3400</v>
      </c>
      <c r="C7">
        <v>5550</v>
      </c>
      <c r="D7" s="5">
        <v>3250</v>
      </c>
      <c r="E7">
        <v>1200</v>
      </c>
      <c r="F7" s="11">
        <v>1600</v>
      </c>
    </row>
    <row r="8" spans="1:9" x14ac:dyDescent="0.25">
      <c r="A8" t="s">
        <v>44</v>
      </c>
      <c r="B8" s="4">
        <v>825</v>
      </c>
      <c r="C8">
        <v>2500</v>
      </c>
      <c r="D8" s="5">
        <v>3375</v>
      </c>
      <c r="E8">
        <v>1325</v>
      </c>
      <c r="F8" s="11">
        <v>850</v>
      </c>
    </row>
    <row r="9" spans="1:9" ht="13" thickBot="1" x14ac:dyDescent="0.3">
      <c r="A9" t="s">
        <v>46</v>
      </c>
      <c r="B9" s="6">
        <v>3550</v>
      </c>
      <c r="C9" s="9">
        <v>3450</v>
      </c>
      <c r="D9" s="7">
        <v>9100</v>
      </c>
      <c r="E9" s="9">
        <v>1700</v>
      </c>
      <c r="F9" s="12">
        <v>1850</v>
      </c>
    </row>
    <row r="10" spans="1:9" ht="13" thickTop="1" x14ac:dyDescent="0.25"/>
  </sheetData>
  <phoneticPr fontId="2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49"/>
  <sheetViews>
    <sheetView topLeftCell="H1" workbookViewId="0">
      <selection activeCell="R6" sqref="R6:R48"/>
    </sheetView>
  </sheetViews>
  <sheetFormatPr defaultColWidth="8.81640625" defaultRowHeight="12.5" x14ac:dyDescent="0.25"/>
  <cols>
    <col min="1" max="1" width="21.453125" customWidth="1"/>
    <col min="3" max="3" width="12.81640625" bestFit="1" customWidth="1"/>
    <col min="4" max="4" width="9.36328125" bestFit="1" customWidth="1"/>
    <col min="6" max="6" width="9.453125" bestFit="1" customWidth="1"/>
    <col min="8" max="8" width="13.1796875" bestFit="1" customWidth="1"/>
    <col min="9" max="9" width="11.1796875" customWidth="1"/>
    <col min="12" max="13" width="20.453125" bestFit="1" customWidth="1"/>
    <col min="14" max="14" width="13.90625" bestFit="1" customWidth="1"/>
    <col min="15" max="15" width="10.7265625" bestFit="1" customWidth="1"/>
    <col min="16" max="16" width="14.26953125" bestFit="1" customWidth="1"/>
    <col min="18" max="18" width="26.1796875" bestFit="1" customWidth="1"/>
  </cols>
  <sheetData>
    <row r="2" spans="1:18" x14ac:dyDescent="0.25">
      <c r="B2" s="27"/>
      <c r="C2" s="27" t="s">
        <v>63</v>
      </c>
      <c r="D2">
        <v>0.58499999999999996</v>
      </c>
      <c r="H2" s="27" t="s">
        <v>62</v>
      </c>
      <c r="I2">
        <v>26</v>
      </c>
    </row>
    <row r="4" spans="1:18" ht="13" x14ac:dyDescent="0.3">
      <c r="B4" s="1" t="s">
        <v>56</v>
      </c>
      <c r="G4" s="1" t="s">
        <v>57</v>
      </c>
      <c r="M4" s="1" t="s">
        <v>58</v>
      </c>
      <c r="N4" s="1" t="s">
        <v>60</v>
      </c>
      <c r="O4" s="1" t="s">
        <v>66</v>
      </c>
      <c r="P4" s="1" t="s">
        <v>64</v>
      </c>
      <c r="R4" s="1" t="s">
        <v>80</v>
      </c>
    </row>
    <row r="5" spans="1:18" ht="13" thickBot="1" x14ac:dyDescent="0.3">
      <c r="B5" t="s">
        <v>46</v>
      </c>
      <c r="C5" t="s">
        <v>44</v>
      </c>
      <c r="D5" t="s">
        <v>42</v>
      </c>
      <c r="E5" t="s">
        <v>43</v>
      </c>
      <c r="G5" t="s">
        <v>46</v>
      </c>
      <c r="H5" t="s">
        <v>44</v>
      </c>
      <c r="I5" t="s">
        <v>42</v>
      </c>
      <c r="J5" t="s">
        <v>43</v>
      </c>
      <c r="M5" t="s">
        <v>59</v>
      </c>
      <c r="N5" s="27" t="s">
        <v>61</v>
      </c>
      <c r="O5" s="27" t="s">
        <v>65</v>
      </c>
      <c r="P5" s="27" t="s">
        <v>67</v>
      </c>
    </row>
    <row r="6" spans="1:18" ht="13" thickTop="1" x14ac:dyDescent="0.25">
      <c r="A6" t="s">
        <v>0</v>
      </c>
      <c r="B6" s="20">
        <v>37</v>
      </c>
      <c r="C6" s="14">
        <v>71</v>
      </c>
      <c r="D6" s="13">
        <v>70</v>
      </c>
      <c r="E6" s="21">
        <v>110</v>
      </c>
      <c r="G6" s="20">
        <v>0.66</v>
      </c>
      <c r="H6" s="14">
        <v>1.56</v>
      </c>
      <c r="I6" s="13">
        <v>1.22</v>
      </c>
      <c r="J6" s="21">
        <v>2</v>
      </c>
      <c r="L6" s="27"/>
      <c r="M6" t="str">
        <f xml:space="preserve"> IF(B6&lt;C6,$B$5,IF(C6&lt;D6,$C$5,IF(D6&lt;E6,$D$5,IF(E6&lt;B6,$E$5))))</f>
        <v>Staunton</v>
      </c>
      <c r="N6">
        <f xml:space="preserve"> B6*$D$2</f>
        <v>21.645</v>
      </c>
      <c r="O6">
        <f xml:space="preserve"> G6*$I$2</f>
        <v>17.16</v>
      </c>
      <c r="P6">
        <f>N6+O6</f>
        <v>38.805</v>
      </c>
      <c r="R6">
        <f>IF(M6=$G$5,G6,IF(M6=$H$5,H6,IF(M6=$I$5,I6,IF(M6=$J$5,J6))))</f>
        <v>0.66</v>
      </c>
    </row>
    <row r="7" spans="1:18" x14ac:dyDescent="0.25">
      <c r="A7" t="s">
        <v>1</v>
      </c>
      <c r="B7" s="22">
        <v>56</v>
      </c>
      <c r="C7" s="16" t="s">
        <v>47</v>
      </c>
      <c r="D7" s="15">
        <v>120</v>
      </c>
      <c r="E7" s="23" t="s">
        <v>47</v>
      </c>
      <c r="G7" s="22">
        <v>1.08</v>
      </c>
      <c r="H7" s="16" t="s">
        <v>47</v>
      </c>
      <c r="I7" s="15">
        <v>2.1</v>
      </c>
      <c r="J7" s="23" t="s">
        <v>47</v>
      </c>
      <c r="M7" t="str">
        <f xml:space="preserve"> IF(B7&lt;C7,$B$5,IF(C7&lt;D7,$C$5,IF(D7&lt;E7,$D$5,IF(E7&lt;B7,$E$5))))</f>
        <v>Staunton</v>
      </c>
      <c r="N7">
        <f xml:space="preserve"> B7*$D$2</f>
        <v>32.76</v>
      </c>
      <c r="O7">
        <f xml:space="preserve"> G7*$I$2</f>
        <v>28.080000000000002</v>
      </c>
      <c r="P7">
        <f>N7+O7</f>
        <v>60.84</v>
      </c>
      <c r="R7">
        <f t="shared" ref="R7:R48" si="0">IF(M7=$G$5,G7,IF(M7=$H$5,H7,IF(M7=$I$5,I7,IF(M7=$J$5,J7))))</f>
        <v>1.08</v>
      </c>
    </row>
    <row r="8" spans="1:18" x14ac:dyDescent="0.25">
      <c r="A8" t="s">
        <v>2</v>
      </c>
      <c r="B8" s="22">
        <v>0</v>
      </c>
      <c r="C8" s="16">
        <v>121</v>
      </c>
      <c r="D8" s="15" t="s">
        <v>47</v>
      </c>
      <c r="E8" s="23" t="s">
        <v>47</v>
      </c>
      <c r="G8" s="22">
        <v>0</v>
      </c>
      <c r="H8" s="16">
        <v>2.06</v>
      </c>
      <c r="I8" s="15" t="s">
        <v>47</v>
      </c>
      <c r="J8" s="23" t="s">
        <v>47</v>
      </c>
      <c r="M8" t="str">
        <f xml:space="preserve"> IF(B8&lt;C8,$B$5,IF(C8&lt;D8,$C$5,IF(D8&lt;E8,$D$5,IF(E8&lt;B8,$E$5))))</f>
        <v>Staunton</v>
      </c>
      <c r="N8">
        <f xml:space="preserve"> B8*$D$2</f>
        <v>0</v>
      </c>
      <c r="O8">
        <f xml:space="preserve"> G8*$I$2</f>
        <v>0</v>
      </c>
      <c r="P8">
        <f>N8+O8</f>
        <v>0</v>
      </c>
      <c r="R8">
        <f t="shared" si="0"/>
        <v>0</v>
      </c>
    </row>
    <row r="9" spans="1:18" x14ac:dyDescent="0.25">
      <c r="A9" t="s">
        <v>3</v>
      </c>
      <c r="B9" s="22">
        <v>66</v>
      </c>
      <c r="C9" s="16">
        <v>108</v>
      </c>
      <c r="D9" s="15">
        <v>72</v>
      </c>
      <c r="E9" s="23" t="s">
        <v>47</v>
      </c>
      <c r="G9" s="22">
        <v>1.3</v>
      </c>
      <c r="H9" s="16">
        <v>2.4300000000000002</v>
      </c>
      <c r="I9" s="15">
        <v>1.55</v>
      </c>
      <c r="J9" s="23" t="s">
        <v>47</v>
      </c>
      <c r="M9" t="str">
        <f xml:space="preserve"> IF(B9&lt;C9,$B$5,IF(C9&lt;D9,$C$5,IF(D9&lt;E9,$D$5,IF(E9&lt;B9,$E$5))))</f>
        <v>Staunton</v>
      </c>
      <c r="N9">
        <f xml:space="preserve"> B9*$D$2</f>
        <v>38.61</v>
      </c>
      <c r="O9">
        <f xml:space="preserve"> G9*$I$2</f>
        <v>33.800000000000004</v>
      </c>
      <c r="P9">
        <f>N9+O9</f>
        <v>72.41</v>
      </c>
      <c r="R9">
        <f t="shared" si="0"/>
        <v>1.3</v>
      </c>
    </row>
    <row r="10" spans="1:18" x14ac:dyDescent="0.25">
      <c r="A10" t="s">
        <v>4</v>
      </c>
      <c r="B10" s="22" t="s">
        <v>47</v>
      </c>
      <c r="C10" s="16">
        <v>62</v>
      </c>
      <c r="D10" s="15">
        <v>42</v>
      </c>
      <c r="E10" s="23">
        <v>38</v>
      </c>
      <c r="G10" s="22" t="s">
        <v>47</v>
      </c>
      <c r="H10" s="16">
        <v>1.45</v>
      </c>
      <c r="I10" s="15">
        <v>0.78</v>
      </c>
      <c r="J10" s="23">
        <v>0.82</v>
      </c>
      <c r="M10" t="str">
        <f xml:space="preserve"> IF(B10&lt;C10,$B$5,IF(C10&lt;D10,$C$5,IF(D10&lt;E10,$D$5,IF(E10&lt;B10,$E$5))))</f>
        <v>Tappahannock</v>
      </c>
      <c r="N10">
        <f xml:space="preserve"> E10*D2</f>
        <v>22.229999999999997</v>
      </c>
      <c r="O10">
        <f xml:space="preserve"> J10*$I$2</f>
        <v>21.32</v>
      </c>
      <c r="P10">
        <f>N10+O10</f>
        <v>43.55</v>
      </c>
      <c r="R10">
        <f t="shared" si="0"/>
        <v>0.82</v>
      </c>
    </row>
    <row r="11" spans="1:18" x14ac:dyDescent="0.25">
      <c r="A11" t="s">
        <v>5</v>
      </c>
      <c r="B11" s="22" t="s">
        <v>47</v>
      </c>
      <c r="C11" s="16" t="s">
        <v>47</v>
      </c>
      <c r="D11" s="15">
        <v>37</v>
      </c>
      <c r="E11" s="23">
        <v>72</v>
      </c>
      <c r="G11" s="22" t="s">
        <v>47</v>
      </c>
      <c r="H11" s="16" t="s">
        <v>47</v>
      </c>
      <c r="I11" s="15">
        <v>0.78</v>
      </c>
      <c r="J11" s="23">
        <v>1.52</v>
      </c>
      <c r="M11" t="str">
        <f xml:space="preserve"> IF(B11&lt;C11,$B$5,IF(C11&lt;D11,$C$5,IF(D11&lt;E11,$D$5,IF(E11&lt;B11,$E$5))))</f>
        <v>Richmond</v>
      </c>
      <c r="N11">
        <f xml:space="preserve"> D11*$D$2</f>
        <v>21.645</v>
      </c>
      <c r="O11">
        <f xml:space="preserve"> I11*$I$2</f>
        <v>20.28</v>
      </c>
      <c r="P11">
        <f>N11+O11</f>
        <v>41.924999999999997</v>
      </c>
      <c r="R11">
        <f t="shared" si="0"/>
        <v>0.78</v>
      </c>
    </row>
    <row r="12" spans="1:18" x14ac:dyDescent="0.25">
      <c r="A12" t="s">
        <v>6</v>
      </c>
      <c r="B12" s="22" t="s">
        <v>47</v>
      </c>
      <c r="C12" s="16">
        <v>112</v>
      </c>
      <c r="D12" s="15">
        <v>20</v>
      </c>
      <c r="E12" s="23">
        <v>65</v>
      </c>
      <c r="G12" s="22" t="s">
        <v>47</v>
      </c>
      <c r="H12" s="16">
        <v>2.08</v>
      </c>
      <c r="I12" s="15">
        <v>0.38</v>
      </c>
      <c r="J12" s="23">
        <v>1.32</v>
      </c>
      <c r="M12" t="str">
        <f xml:space="preserve"> IF(B12&lt;C12,$B$5,IF(C12&lt;D12,$C$5,IF(D12&lt;E12,$D$5,IF(E12&lt;B12,$E$5))))</f>
        <v>Richmond</v>
      </c>
      <c r="N12">
        <f xml:space="preserve"> D12*$D$2</f>
        <v>11.7</v>
      </c>
      <c r="O12">
        <f xml:space="preserve"> I12*$I$2</f>
        <v>9.8800000000000008</v>
      </c>
      <c r="P12">
        <f>N12+O12</f>
        <v>21.58</v>
      </c>
      <c r="R12">
        <f t="shared" si="0"/>
        <v>0.38</v>
      </c>
    </row>
    <row r="13" spans="1:18" x14ac:dyDescent="0.25">
      <c r="A13" t="s">
        <v>7</v>
      </c>
      <c r="B13" s="22">
        <v>111</v>
      </c>
      <c r="C13" s="16">
        <v>38</v>
      </c>
      <c r="D13" s="15">
        <v>59</v>
      </c>
      <c r="E13" s="23">
        <v>47</v>
      </c>
      <c r="G13" s="22">
        <v>2.1800000000000002</v>
      </c>
      <c r="H13" s="16">
        <v>0.96</v>
      </c>
      <c r="I13" s="15">
        <v>1.03</v>
      </c>
      <c r="J13" s="23">
        <v>1.08</v>
      </c>
      <c r="M13" t="str">
        <f xml:space="preserve"> IF(B13&lt;C13,$B$5,IF(C13&lt;D13,$C$5,IF(D13&lt;E13,$D$5,IF(E13&lt;B13,$E$5))))</f>
        <v>Warrenton</v>
      </c>
      <c r="N13">
        <f xml:space="preserve"> C13*$D$2</f>
        <v>22.229999999999997</v>
      </c>
      <c r="O13">
        <f xml:space="preserve"> H13*$I$2</f>
        <v>24.96</v>
      </c>
      <c r="P13">
        <f>N13+O13</f>
        <v>47.19</v>
      </c>
      <c r="R13">
        <f t="shared" si="0"/>
        <v>0.96</v>
      </c>
    </row>
    <row r="14" spans="1:18" x14ac:dyDescent="0.25">
      <c r="A14" t="s">
        <v>8</v>
      </c>
      <c r="B14" s="26" t="s">
        <v>47</v>
      </c>
      <c r="C14" s="16">
        <v>84</v>
      </c>
      <c r="D14" s="15">
        <v>0</v>
      </c>
      <c r="E14" s="23">
        <v>46</v>
      </c>
      <c r="G14" s="26" t="s">
        <v>47</v>
      </c>
      <c r="H14" s="16">
        <v>1.85</v>
      </c>
      <c r="I14" s="15">
        <v>0</v>
      </c>
      <c r="J14" s="23">
        <v>0.98</v>
      </c>
      <c r="M14" t="str">
        <f xml:space="preserve"> IF(B14&lt;C14,$B$5,IF(C14&lt;D14,$C$5,IF(D14&lt;E14,$D$5,IF(E14&lt;B14,$E$5))))</f>
        <v>Richmond</v>
      </c>
      <c r="N14">
        <f xml:space="preserve"> D14*$D$2</f>
        <v>0</v>
      </c>
      <c r="O14">
        <f xml:space="preserve"> I14*$I$2</f>
        <v>0</v>
      </c>
      <c r="P14">
        <f>N14+O14</f>
        <v>0</v>
      </c>
      <c r="R14">
        <f t="shared" si="0"/>
        <v>0</v>
      </c>
    </row>
    <row r="15" spans="1:18" x14ac:dyDescent="0.25">
      <c r="A15" t="s">
        <v>9</v>
      </c>
      <c r="B15" s="22">
        <v>80</v>
      </c>
      <c r="C15" s="16">
        <v>25</v>
      </c>
      <c r="D15" s="15">
        <v>89</v>
      </c>
      <c r="E15" s="23">
        <v>84</v>
      </c>
      <c r="G15" s="22">
        <v>1.53</v>
      </c>
      <c r="H15" s="16">
        <v>0.6</v>
      </c>
      <c r="I15" s="15">
        <v>1.75</v>
      </c>
      <c r="J15" s="23">
        <v>1.93</v>
      </c>
      <c r="M15" t="str">
        <f xml:space="preserve"> IF(B15&lt;C15,$B$5,IF(C15&lt;D15,$C$5,IF(D15&lt;E15,$D$5,IF(E15&lt;B15,$E$5))))</f>
        <v>Warrenton</v>
      </c>
      <c r="N15">
        <f xml:space="preserve"> C15*$D$2</f>
        <v>14.625</v>
      </c>
      <c r="O15">
        <f xml:space="preserve"> H15*$I$2</f>
        <v>15.6</v>
      </c>
      <c r="P15">
        <f>N15+O15</f>
        <v>30.225000000000001</v>
      </c>
      <c r="R15">
        <f t="shared" si="0"/>
        <v>0.6</v>
      </c>
    </row>
    <row r="16" spans="1:18" x14ac:dyDescent="0.25">
      <c r="A16" t="s">
        <v>10</v>
      </c>
      <c r="B16" s="22">
        <v>88</v>
      </c>
      <c r="C16" s="16">
        <v>108</v>
      </c>
      <c r="D16" s="15">
        <v>53</v>
      </c>
      <c r="E16" s="23">
        <v>101</v>
      </c>
      <c r="G16" s="22">
        <v>1.72</v>
      </c>
      <c r="H16" s="16">
        <v>2.4300000000000002</v>
      </c>
      <c r="I16" s="15">
        <v>1.1299999999999999</v>
      </c>
      <c r="J16" s="23">
        <v>2.0299999999999998</v>
      </c>
      <c r="M16" s="28" t="s">
        <v>42</v>
      </c>
      <c r="N16">
        <f xml:space="preserve"> D16*$D$2</f>
        <v>31.004999999999999</v>
      </c>
      <c r="O16">
        <f xml:space="preserve"> I16*$I$2</f>
        <v>29.379999999999995</v>
      </c>
      <c r="P16">
        <f>N16+O16</f>
        <v>60.384999999999991</v>
      </c>
      <c r="R16">
        <f t="shared" si="0"/>
        <v>1.1299999999999999</v>
      </c>
    </row>
    <row r="17" spans="1:18" x14ac:dyDescent="0.25">
      <c r="A17" t="s">
        <v>11</v>
      </c>
      <c r="B17" s="22" t="s">
        <v>47</v>
      </c>
      <c r="C17" s="16" t="s">
        <v>47</v>
      </c>
      <c r="D17" s="15">
        <v>40</v>
      </c>
      <c r="E17" s="23">
        <v>85</v>
      </c>
      <c r="G17" s="22" t="s">
        <v>47</v>
      </c>
      <c r="H17" s="16" t="s">
        <v>47</v>
      </c>
      <c r="I17" s="15">
        <v>0.75</v>
      </c>
      <c r="J17" s="23">
        <v>1.68</v>
      </c>
      <c r="M17" t="str">
        <f xml:space="preserve"> IF(B17&lt;C17,$B$5,IF(C17&lt;D17,$C$5,IF(D17&lt;E17,$D$5,IF(E17&lt;B17,$E$5))))</f>
        <v>Richmond</v>
      </c>
      <c r="N17">
        <f xml:space="preserve"> D17*$D$2</f>
        <v>23.4</v>
      </c>
      <c r="O17">
        <f xml:space="preserve"> I17*$I$2</f>
        <v>19.5</v>
      </c>
      <c r="P17">
        <f>N17+O17</f>
        <v>42.9</v>
      </c>
      <c r="R17">
        <f t="shared" si="0"/>
        <v>0.75</v>
      </c>
    </row>
    <row r="18" spans="1:18" x14ac:dyDescent="0.25">
      <c r="A18" t="s">
        <v>12</v>
      </c>
      <c r="B18" s="22" t="s">
        <v>47</v>
      </c>
      <c r="C18" s="16">
        <v>89</v>
      </c>
      <c r="D18" s="15">
        <v>46</v>
      </c>
      <c r="E18" s="23">
        <v>0</v>
      </c>
      <c r="G18" s="22" t="s">
        <v>47</v>
      </c>
      <c r="H18" s="16">
        <v>1.95</v>
      </c>
      <c r="I18" s="15">
        <v>1</v>
      </c>
      <c r="J18" s="23">
        <v>0</v>
      </c>
      <c r="M18" t="str">
        <f xml:space="preserve"> IF(B18&lt;C18,$B$5,IF(C18&lt;D18,$C$5,IF(D18&lt;E18,$D$5,IF(E18&lt;B18,$E$5))))</f>
        <v>Tappahannock</v>
      </c>
      <c r="N18">
        <f xml:space="preserve"> E18*D10</f>
        <v>0</v>
      </c>
      <c r="O18">
        <f xml:space="preserve"> J18*$I$2</f>
        <v>0</v>
      </c>
      <c r="P18">
        <f>N18+O18</f>
        <v>0</v>
      </c>
      <c r="R18">
        <f t="shared" si="0"/>
        <v>0</v>
      </c>
    </row>
    <row r="19" spans="1:18" x14ac:dyDescent="0.25">
      <c r="A19" t="s">
        <v>13</v>
      </c>
      <c r="B19" s="22">
        <v>118</v>
      </c>
      <c r="C19" s="16">
        <v>0</v>
      </c>
      <c r="D19" s="15" t="s">
        <v>47</v>
      </c>
      <c r="E19" s="23">
        <v>89</v>
      </c>
      <c r="G19" s="22">
        <v>1.98</v>
      </c>
      <c r="H19" s="16">
        <v>0</v>
      </c>
      <c r="I19" s="15" t="s">
        <v>47</v>
      </c>
      <c r="J19" s="23">
        <v>1.96</v>
      </c>
      <c r="M19" t="str">
        <f xml:space="preserve"> IF(B19&lt;C19,$B$5,IF(C19&lt;D19,$C$5,IF(D19&lt;E19,$D$5,IF(E19&lt;B19,$E$5))))</f>
        <v>Warrenton</v>
      </c>
      <c r="N19">
        <f xml:space="preserve"> C19*$D$2</f>
        <v>0</v>
      </c>
      <c r="O19">
        <f xml:space="preserve"> H19*$I$2</f>
        <v>0</v>
      </c>
      <c r="P19">
        <f>N19+O19</f>
        <v>0</v>
      </c>
      <c r="R19">
        <f t="shared" si="0"/>
        <v>0</v>
      </c>
    </row>
    <row r="20" spans="1:18" x14ac:dyDescent="0.25">
      <c r="A20" t="s">
        <v>14</v>
      </c>
      <c r="B20" s="22">
        <v>59</v>
      </c>
      <c r="C20" s="16">
        <v>73</v>
      </c>
      <c r="D20" s="15">
        <v>64</v>
      </c>
      <c r="E20" s="23">
        <v>104</v>
      </c>
      <c r="G20" s="22">
        <v>1</v>
      </c>
      <c r="H20" s="16">
        <v>1.65</v>
      </c>
      <c r="I20" s="15">
        <v>1.1000000000000001</v>
      </c>
      <c r="J20" s="23">
        <v>1.88</v>
      </c>
      <c r="M20" t="str">
        <f xml:space="preserve"> IF(B20&lt;C20,$B$5,IF(C20&lt;D20,$C$5,IF(D20&lt;E20,$D$5,IF(E20&lt;B20,$E$5))))</f>
        <v>Staunton</v>
      </c>
      <c r="N20">
        <f xml:space="preserve"> B20*$D$2</f>
        <v>34.515000000000001</v>
      </c>
      <c r="O20">
        <f xml:space="preserve"> G20*$I$2</f>
        <v>26</v>
      </c>
      <c r="P20">
        <f>N20+O20</f>
        <v>60.515000000000001</v>
      </c>
      <c r="R20">
        <f t="shared" si="0"/>
        <v>1</v>
      </c>
    </row>
    <row r="21" spans="1:18" x14ac:dyDescent="0.25">
      <c r="A21" t="s">
        <v>15</v>
      </c>
      <c r="B21" s="22">
        <v>81</v>
      </c>
      <c r="C21" s="16">
        <v>86</v>
      </c>
      <c r="D21" s="15">
        <v>32</v>
      </c>
      <c r="E21" s="23">
        <v>72</v>
      </c>
      <c r="G21" s="22">
        <v>1.37</v>
      </c>
      <c r="H21" s="16">
        <v>1.93</v>
      </c>
      <c r="I21" s="15">
        <v>0.63</v>
      </c>
      <c r="J21" s="23">
        <v>1.42</v>
      </c>
      <c r="M21" s="28" t="s">
        <v>42</v>
      </c>
      <c r="N21">
        <f xml:space="preserve"> D21*$D$2</f>
        <v>18.72</v>
      </c>
      <c r="O21">
        <f xml:space="preserve"> I21*$I$2</f>
        <v>16.38</v>
      </c>
      <c r="P21">
        <f>N21+O21</f>
        <v>35.099999999999994</v>
      </c>
      <c r="R21">
        <f t="shared" si="0"/>
        <v>0.63</v>
      </c>
    </row>
    <row r="22" spans="1:18" x14ac:dyDescent="0.25">
      <c r="A22" t="s">
        <v>16</v>
      </c>
      <c r="B22" s="22">
        <v>59</v>
      </c>
      <c r="C22" s="16">
        <v>56</v>
      </c>
      <c r="D22" s="15">
        <v>86</v>
      </c>
      <c r="E22" s="23">
        <v>114</v>
      </c>
      <c r="G22" s="22">
        <v>1.17</v>
      </c>
      <c r="H22" s="16">
        <v>1.21</v>
      </c>
      <c r="I22" s="15">
        <v>1.57</v>
      </c>
      <c r="J22" s="23">
        <v>2.38</v>
      </c>
      <c r="M22" t="str">
        <f xml:space="preserve"> IF(B22&lt;C22,$B$5,IF(C22&lt;D22,$C$5,IF(D22&lt;E22,$D$5,IF(E22&lt;B22,$E$5))))</f>
        <v>Warrenton</v>
      </c>
      <c r="N22">
        <f xml:space="preserve"> C22*$D$2</f>
        <v>32.76</v>
      </c>
      <c r="O22">
        <f xml:space="preserve"> H22*$I$2</f>
        <v>31.46</v>
      </c>
      <c r="P22">
        <f>N22+O22</f>
        <v>64.22</v>
      </c>
      <c r="R22">
        <f t="shared" si="0"/>
        <v>1.21</v>
      </c>
    </row>
    <row r="23" spans="1:18" x14ac:dyDescent="0.25">
      <c r="A23" t="s">
        <v>17</v>
      </c>
      <c r="B23" s="22">
        <v>115</v>
      </c>
      <c r="C23" s="16">
        <v>82</v>
      </c>
      <c r="D23" s="15">
        <v>24</v>
      </c>
      <c r="E23" s="23">
        <v>42</v>
      </c>
      <c r="G23" s="22">
        <v>1.87</v>
      </c>
      <c r="H23" s="16">
        <v>1.58</v>
      </c>
      <c r="I23" s="15">
        <v>0.45</v>
      </c>
      <c r="J23" s="23">
        <v>0.87</v>
      </c>
      <c r="M23" t="str">
        <f xml:space="preserve"> IF(B23&lt;C23,$B$5,IF(C23&lt;D23,$C$5,IF(D23&lt;E23,$D$5,IF(E23&lt;B23,$E$5))))</f>
        <v>Richmond</v>
      </c>
      <c r="N23">
        <f xml:space="preserve"> D23*$D$2</f>
        <v>14.04</v>
      </c>
      <c r="O23">
        <f xml:space="preserve"> I23*$I$2</f>
        <v>11.700000000000001</v>
      </c>
      <c r="P23">
        <f>N23+O23</f>
        <v>25.740000000000002</v>
      </c>
      <c r="R23">
        <f t="shared" si="0"/>
        <v>0.45</v>
      </c>
    </row>
    <row r="24" spans="1:18" x14ac:dyDescent="0.25">
      <c r="A24" t="s">
        <v>18</v>
      </c>
      <c r="B24" s="22" t="s">
        <v>47</v>
      </c>
      <c r="C24" s="16">
        <v>93</v>
      </c>
      <c r="D24" s="15">
        <v>0</v>
      </c>
      <c r="E24" s="23" t="s">
        <v>47</v>
      </c>
      <c r="G24" s="22" t="s">
        <v>47</v>
      </c>
      <c r="H24" s="16">
        <v>1.75</v>
      </c>
      <c r="I24" s="15">
        <v>0</v>
      </c>
      <c r="J24" s="23" t="s">
        <v>47</v>
      </c>
      <c r="M24" t="str">
        <f xml:space="preserve"> IF(B24&lt;C24,$B$5,IF(C24&lt;D24,$C$5,IF(D24&lt;E24,$D$5,IF(E24&lt;B24,$E$5))))</f>
        <v>Richmond</v>
      </c>
      <c r="N24">
        <f xml:space="preserve"> D24*$D$2</f>
        <v>0</v>
      </c>
      <c r="O24">
        <f xml:space="preserve"> I24*$I$2</f>
        <v>0</v>
      </c>
      <c r="P24">
        <f>N24+O24</f>
        <v>0</v>
      </c>
      <c r="R24">
        <f t="shared" si="0"/>
        <v>0</v>
      </c>
    </row>
    <row r="25" spans="1:18" x14ac:dyDescent="0.25">
      <c r="A25" t="s">
        <v>19</v>
      </c>
      <c r="B25" s="22" t="s">
        <v>47</v>
      </c>
      <c r="C25" s="16" t="s">
        <v>47</v>
      </c>
      <c r="D25" s="15">
        <v>22</v>
      </c>
      <c r="E25" s="23">
        <v>64</v>
      </c>
      <c r="G25" s="22" t="s">
        <v>47</v>
      </c>
      <c r="H25" s="16" t="s">
        <v>47</v>
      </c>
      <c r="I25" s="15">
        <v>0.5</v>
      </c>
      <c r="J25" s="23">
        <v>1.25</v>
      </c>
      <c r="M25" t="str">
        <f xml:space="preserve"> IF(B25&lt;C25,$B$5,IF(C25&lt;D25,$C$5,IF(D25&lt;E25,$D$5,IF(E25&lt;B25,$E$5))))</f>
        <v>Richmond</v>
      </c>
      <c r="N25">
        <f xml:space="preserve"> D25*$D$2</f>
        <v>12.87</v>
      </c>
      <c r="O25">
        <f xml:space="preserve"> I25*$I$2</f>
        <v>13</v>
      </c>
      <c r="P25">
        <f>N25+O25</f>
        <v>25.869999999999997</v>
      </c>
      <c r="R25">
        <f t="shared" si="0"/>
        <v>0.5</v>
      </c>
    </row>
    <row r="26" spans="1:18" x14ac:dyDescent="0.25">
      <c r="A26" t="s">
        <v>20</v>
      </c>
      <c r="B26" s="22" t="s">
        <v>47</v>
      </c>
      <c r="C26" s="16" t="s">
        <v>47</v>
      </c>
      <c r="D26" s="15">
        <v>52</v>
      </c>
      <c r="E26" s="23">
        <v>72</v>
      </c>
      <c r="G26" s="22" t="s">
        <v>47</v>
      </c>
      <c r="H26" s="16" t="s">
        <v>47</v>
      </c>
      <c r="I26" s="15">
        <v>0.88</v>
      </c>
      <c r="J26" s="23">
        <v>1.42</v>
      </c>
      <c r="M26" t="str">
        <f xml:space="preserve"> IF(B26&lt;C26,$B$5,IF(C26&lt;D26,$C$5,IF(D26&lt;E26,$D$5,IF(E26&lt;B26,$E$5))))</f>
        <v>Richmond</v>
      </c>
      <c r="N26">
        <f xml:space="preserve"> D26*$D$2</f>
        <v>30.419999999999998</v>
      </c>
      <c r="O26">
        <f xml:space="preserve"> I26*$I$2</f>
        <v>22.88</v>
      </c>
      <c r="P26">
        <f>N26+O26</f>
        <v>53.3</v>
      </c>
      <c r="R26">
        <f t="shared" si="0"/>
        <v>0.88</v>
      </c>
    </row>
    <row r="27" spans="1:18" x14ac:dyDescent="0.25">
      <c r="A27" t="s">
        <v>21</v>
      </c>
      <c r="B27" s="22" t="s">
        <v>47</v>
      </c>
      <c r="C27" s="16">
        <v>109</v>
      </c>
      <c r="D27" s="15">
        <v>43</v>
      </c>
      <c r="E27" s="23">
        <v>19</v>
      </c>
      <c r="G27" s="22" t="s">
        <v>47</v>
      </c>
      <c r="H27" s="16">
        <v>2.25</v>
      </c>
      <c r="I27" s="15">
        <v>0.97</v>
      </c>
      <c r="J27" s="23">
        <v>0.42</v>
      </c>
      <c r="M27" t="str">
        <f xml:space="preserve"> IF(B27&lt;C27,$B$5,IF(C27&lt;D27,$C$5,IF(D27&lt;E27,$D$5,IF(E27&lt;B27,$E$5))))</f>
        <v>Tappahannock</v>
      </c>
      <c r="N27">
        <f>E27*$D$2</f>
        <v>11.114999999999998</v>
      </c>
      <c r="O27">
        <f xml:space="preserve"> J27*$I$2</f>
        <v>10.92</v>
      </c>
      <c r="P27">
        <f>N27+O27</f>
        <v>22.034999999999997</v>
      </c>
      <c r="R27">
        <f t="shared" si="0"/>
        <v>0.42</v>
      </c>
    </row>
    <row r="28" spans="1:18" x14ac:dyDescent="0.25">
      <c r="A28" t="s">
        <v>22</v>
      </c>
      <c r="B28" s="22" t="s">
        <v>47</v>
      </c>
      <c r="C28" s="16">
        <v>58</v>
      </c>
      <c r="D28" s="15">
        <v>62</v>
      </c>
      <c r="E28" s="23">
        <v>36</v>
      </c>
      <c r="G28" s="22" t="s">
        <v>47</v>
      </c>
      <c r="H28" s="16">
        <v>1.33</v>
      </c>
      <c r="I28" s="15">
        <v>1.22</v>
      </c>
      <c r="J28" s="23">
        <v>0.73</v>
      </c>
      <c r="M28" s="28" t="s">
        <v>43</v>
      </c>
      <c r="N28">
        <f>E28*$D$2</f>
        <v>21.06</v>
      </c>
      <c r="O28">
        <f xml:space="preserve"> J28*$I$2</f>
        <v>18.98</v>
      </c>
      <c r="P28">
        <f>N28+O28</f>
        <v>40.04</v>
      </c>
      <c r="R28">
        <f t="shared" si="0"/>
        <v>0.73</v>
      </c>
    </row>
    <row r="29" spans="1:18" x14ac:dyDescent="0.25">
      <c r="A29" t="s">
        <v>23</v>
      </c>
      <c r="B29" s="22" t="s">
        <v>47</v>
      </c>
      <c r="C29" s="16">
        <v>98</v>
      </c>
      <c r="D29" s="15">
        <v>32</v>
      </c>
      <c r="E29" s="23">
        <v>25</v>
      </c>
      <c r="G29" s="22" t="s">
        <v>47</v>
      </c>
      <c r="H29" s="16">
        <v>2.0099999999999998</v>
      </c>
      <c r="I29" s="15">
        <v>0.75</v>
      </c>
      <c r="J29" s="23">
        <v>0.55000000000000004</v>
      </c>
      <c r="M29" t="str">
        <f xml:space="preserve"> IF(B29&lt;C29,$B$5,IF(C29&lt;D29,$C$5,IF(D29&lt;E29,$D$5,IF(E29&lt;B29,$E$5))))</f>
        <v>Tappahannock</v>
      </c>
      <c r="N29">
        <f>E29*$D$2</f>
        <v>14.625</v>
      </c>
      <c r="O29">
        <f xml:space="preserve"> J29*$I$2</f>
        <v>14.3</v>
      </c>
      <c r="P29">
        <f>N29+O29</f>
        <v>28.925000000000001</v>
      </c>
      <c r="R29">
        <f t="shared" si="0"/>
        <v>0.55000000000000004</v>
      </c>
    </row>
    <row r="30" spans="1:18" x14ac:dyDescent="0.25">
      <c r="A30" t="s">
        <v>24</v>
      </c>
      <c r="B30" s="22" t="s">
        <v>47</v>
      </c>
      <c r="C30" s="16">
        <v>58</v>
      </c>
      <c r="D30" s="15">
        <v>55</v>
      </c>
      <c r="E30" s="23">
        <v>95</v>
      </c>
      <c r="G30" s="22" t="s">
        <v>47</v>
      </c>
      <c r="H30" s="16">
        <v>1.32</v>
      </c>
      <c r="I30" s="15">
        <v>1.05</v>
      </c>
      <c r="J30" s="23">
        <v>1.85</v>
      </c>
      <c r="M30" t="str">
        <f xml:space="preserve"> IF(B30&lt;C30,$B$5,IF(C30&lt;D30,$C$5,IF(D30&lt;E30,$D$5,IF(E30&lt;B30,$E$5))))</f>
        <v>Richmond</v>
      </c>
      <c r="N30">
        <f xml:space="preserve"> D30*$D$2</f>
        <v>32.174999999999997</v>
      </c>
      <c r="O30">
        <f xml:space="preserve"> I30*$I$2</f>
        <v>27.3</v>
      </c>
      <c r="P30">
        <f>N30+O30</f>
        <v>59.474999999999994</v>
      </c>
      <c r="R30">
        <f t="shared" si="0"/>
        <v>1.05</v>
      </c>
    </row>
    <row r="31" spans="1:18" x14ac:dyDescent="0.25">
      <c r="A31" t="s">
        <v>25</v>
      </c>
      <c r="B31" s="22">
        <v>63</v>
      </c>
      <c r="C31" s="16">
        <v>42</v>
      </c>
      <c r="D31" s="15">
        <v>86</v>
      </c>
      <c r="E31" s="23">
        <v>102</v>
      </c>
      <c r="G31" s="22">
        <v>1.1599999999999999</v>
      </c>
      <c r="H31" s="16">
        <v>0.92</v>
      </c>
      <c r="I31" s="15">
        <v>1.61</v>
      </c>
      <c r="J31" s="23">
        <v>2.1800000000000002</v>
      </c>
      <c r="M31" t="str">
        <f xml:space="preserve"> IF(B31&lt;C31,$B$5,IF(C31&lt;D31,$C$5,IF(D31&lt;E31,$D$5,IF(E31&lt;B31,$E$5))))</f>
        <v>Warrenton</v>
      </c>
      <c r="N31">
        <f xml:space="preserve"> C31*$D$2</f>
        <v>24.57</v>
      </c>
      <c r="O31">
        <f xml:space="preserve"> H31*$I$2</f>
        <v>23.92</v>
      </c>
      <c r="P31">
        <f>N31+O31</f>
        <v>48.49</v>
      </c>
      <c r="R31">
        <f t="shared" si="0"/>
        <v>0.92</v>
      </c>
    </row>
    <row r="32" spans="1:18" x14ac:dyDescent="0.25">
      <c r="A32" t="s">
        <v>26</v>
      </c>
      <c r="B32" s="22" t="s">
        <v>47</v>
      </c>
      <c r="C32" s="16" t="s">
        <v>47</v>
      </c>
      <c r="D32" s="15">
        <v>73</v>
      </c>
      <c r="E32" s="23">
        <v>53</v>
      </c>
      <c r="G32" s="22" t="s">
        <v>47</v>
      </c>
      <c r="H32" s="16" t="s">
        <v>47</v>
      </c>
      <c r="I32" s="15">
        <v>1.5</v>
      </c>
      <c r="J32" s="23">
        <v>1.1299999999999999</v>
      </c>
      <c r="M32" t="str">
        <f xml:space="preserve"> IF(B32&lt;C32,$B$5,IF(C32&lt;D32,$C$5,IF(D32&lt;E32,$D$5,IF(E32&lt;B32,$E$5))))</f>
        <v>Tappahannock</v>
      </c>
      <c r="N32">
        <f>E32*$D$2</f>
        <v>31.004999999999999</v>
      </c>
      <c r="O32">
        <f xml:space="preserve"> J32*$I$2</f>
        <v>29.379999999999995</v>
      </c>
      <c r="P32">
        <f>N32+O32</f>
        <v>60.384999999999991</v>
      </c>
      <c r="R32">
        <f t="shared" si="0"/>
        <v>1.1299999999999999</v>
      </c>
    </row>
    <row r="33" spans="1:18" x14ac:dyDescent="0.25">
      <c r="A33" t="s">
        <v>27</v>
      </c>
      <c r="B33" s="22">
        <v>38</v>
      </c>
      <c r="C33" s="16">
        <v>100</v>
      </c>
      <c r="D33" s="15">
        <v>102</v>
      </c>
      <c r="E33" s="23" t="s">
        <v>47</v>
      </c>
      <c r="G33" s="22">
        <v>0.73</v>
      </c>
      <c r="H33" s="16">
        <v>2.11</v>
      </c>
      <c r="I33" s="15">
        <v>2.1</v>
      </c>
      <c r="J33" s="23" t="s">
        <v>47</v>
      </c>
      <c r="M33" t="str">
        <f xml:space="preserve"> IF(B33&lt;C33,$B$5,IF(C33&lt;D33,$C$5,IF(D33&lt;E33,$D$5,IF(E33&lt;B33,$E$5))))</f>
        <v>Staunton</v>
      </c>
      <c r="N33">
        <f xml:space="preserve"> B33*$D$2</f>
        <v>22.229999999999997</v>
      </c>
      <c r="O33">
        <f xml:space="preserve"> G33*$I$2</f>
        <v>18.98</v>
      </c>
      <c r="P33">
        <f>N33+O33</f>
        <v>41.209999999999994</v>
      </c>
      <c r="R33">
        <f t="shared" si="0"/>
        <v>0.73</v>
      </c>
    </row>
    <row r="34" spans="1:18" x14ac:dyDescent="0.25">
      <c r="A34" t="s">
        <v>28</v>
      </c>
      <c r="B34" s="22" t="s">
        <v>47</v>
      </c>
      <c r="C34" s="16" t="s">
        <v>47</v>
      </c>
      <c r="D34" s="15">
        <v>29</v>
      </c>
      <c r="E34" s="23">
        <v>54</v>
      </c>
      <c r="G34" s="22" t="s">
        <v>47</v>
      </c>
      <c r="H34" s="16" t="s">
        <v>47</v>
      </c>
      <c r="I34" s="15">
        <v>0.55000000000000004</v>
      </c>
      <c r="J34" s="23">
        <v>1.1299999999999999</v>
      </c>
      <c r="M34" t="str">
        <f xml:space="preserve"> IF(B34&lt;C34,$B$5,IF(C34&lt;D34,$C$5,IF(D34&lt;E34,$D$5,IF(E34&lt;B34,$E$5))))</f>
        <v>Richmond</v>
      </c>
      <c r="N34">
        <f xml:space="preserve"> D34*$D$2</f>
        <v>16.965</v>
      </c>
      <c r="O34">
        <f xml:space="preserve"> I34*$I$2</f>
        <v>14.3</v>
      </c>
      <c r="P34">
        <f>N34+O34</f>
        <v>31.265000000000001</v>
      </c>
      <c r="R34">
        <f t="shared" si="0"/>
        <v>0.55000000000000004</v>
      </c>
    </row>
    <row r="35" spans="1:18" x14ac:dyDescent="0.25">
      <c r="A35" t="s">
        <v>29</v>
      </c>
      <c r="B35" s="22">
        <v>72</v>
      </c>
      <c r="C35" s="16">
        <v>43</v>
      </c>
      <c r="D35" s="15">
        <v>76</v>
      </c>
      <c r="E35" s="23">
        <v>87</v>
      </c>
      <c r="G35" s="22">
        <v>1.26</v>
      </c>
      <c r="H35" s="16">
        <v>1</v>
      </c>
      <c r="I35" s="15">
        <v>1.35</v>
      </c>
      <c r="J35" s="23">
        <v>1.83</v>
      </c>
      <c r="M35" t="str">
        <f xml:space="preserve"> IF(B35&lt;C35,$B$5,IF(C35&lt;D35,$C$5,IF(D35&lt;E35,$D$5,IF(E35&lt;B35,$E$5))))</f>
        <v>Warrenton</v>
      </c>
      <c r="N35">
        <f xml:space="preserve"> C35*$D$2</f>
        <v>25.154999999999998</v>
      </c>
      <c r="O35">
        <f xml:space="preserve"> H35*$I$2</f>
        <v>26</v>
      </c>
      <c r="P35">
        <f>N35+O35</f>
        <v>51.155000000000001</v>
      </c>
      <c r="R35">
        <f t="shared" si="0"/>
        <v>1</v>
      </c>
    </row>
    <row r="36" spans="1:18" x14ac:dyDescent="0.25">
      <c r="A36" t="s">
        <v>30</v>
      </c>
      <c r="B36" s="22">
        <v>57</v>
      </c>
      <c r="C36" s="16">
        <v>44</v>
      </c>
      <c r="D36" s="15" t="s">
        <v>47</v>
      </c>
      <c r="E36" s="23" t="s">
        <v>47</v>
      </c>
      <c r="G36" s="22">
        <v>1.06</v>
      </c>
      <c r="H36" s="16">
        <v>1.05</v>
      </c>
      <c r="I36" s="15" t="s">
        <v>47</v>
      </c>
      <c r="J36" s="23" t="s">
        <v>47</v>
      </c>
      <c r="M36" t="str">
        <f xml:space="preserve"> IF(B36&lt;C36,$B$5,IF(C36&lt;D36,$C$5,IF(D36&lt;E36,$D$5,IF(E36&lt;B36,$E$5))))</f>
        <v>Warrenton</v>
      </c>
      <c r="N36">
        <f xml:space="preserve"> C36*$D$2</f>
        <v>25.74</v>
      </c>
      <c r="O36">
        <f xml:space="preserve"> H36*$I$2</f>
        <v>27.3</v>
      </c>
      <c r="P36">
        <f>N36+O36</f>
        <v>53.04</v>
      </c>
      <c r="R36">
        <f t="shared" si="0"/>
        <v>1.05</v>
      </c>
    </row>
    <row r="37" spans="1:18" x14ac:dyDescent="0.25">
      <c r="A37" t="s">
        <v>31</v>
      </c>
      <c r="B37" s="22">
        <v>93</v>
      </c>
      <c r="C37" s="16">
        <v>98</v>
      </c>
      <c r="D37" s="15">
        <v>34</v>
      </c>
      <c r="E37" s="23">
        <v>82</v>
      </c>
      <c r="G37" s="22">
        <v>1.66</v>
      </c>
      <c r="H37" s="16">
        <v>2.25</v>
      </c>
      <c r="I37" s="15">
        <v>0.75</v>
      </c>
      <c r="J37" s="23">
        <v>1.7</v>
      </c>
      <c r="M37" s="28" t="s">
        <v>42</v>
      </c>
      <c r="N37">
        <f xml:space="preserve"> D37*$D$2</f>
        <v>19.89</v>
      </c>
      <c r="O37">
        <f xml:space="preserve"> I37*$I$2</f>
        <v>19.5</v>
      </c>
      <c r="P37">
        <f>N37+O37</f>
        <v>39.39</v>
      </c>
      <c r="R37">
        <f t="shared" si="0"/>
        <v>0.75</v>
      </c>
    </row>
    <row r="38" spans="1:18" x14ac:dyDescent="0.25">
      <c r="A38" t="s">
        <v>32</v>
      </c>
      <c r="B38" s="22" t="s">
        <v>47</v>
      </c>
      <c r="C38" s="16" t="s">
        <v>47</v>
      </c>
      <c r="D38" s="15">
        <v>24</v>
      </c>
      <c r="E38" s="23">
        <v>68</v>
      </c>
      <c r="G38" s="22" t="s">
        <v>47</v>
      </c>
      <c r="H38" s="16" t="s">
        <v>47</v>
      </c>
      <c r="I38" s="15">
        <v>0.45</v>
      </c>
      <c r="J38" s="23">
        <v>1.38</v>
      </c>
      <c r="M38" t="str">
        <f xml:space="preserve"> IF(B38&lt;C38,$B$5,IF(C38&lt;D38,$C$5,IF(D38&lt;E38,$D$5,IF(E38&lt;B38,$E$5))))</f>
        <v>Richmond</v>
      </c>
      <c r="N38">
        <f xml:space="preserve"> D38*$D$2</f>
        <v>14.04</v>
      </c>
      <c r="O38">
        <f xml:space="preserve"> I38*$I$2</f>
        <v>11.700000000000001</v>
      </c>
      <c r="P38">
        <f>N38+O38</f>
        <v>25.740000000000002</v>
      </c>
      <c r="R38">
        <f t="shared" si="0"/>
        <v>0.45</v>
      </c>
    </row>
    <row r="39" spans="1:18" x14ac:dyDescent="0.25">
      <c r="A39" t="s">
        <v>33</v>
      </c>
      <c r="B39" s="22" t="s">
        <v>47</v>
      </c>
      <c r="C39" s="16">
        <v>22</v>
      </c>
      <c r="D39" s="15">
        <v>96</v>
      </c>
      <c r="E39" s="23">
        <v>91</v>
      </c>
      <c r="G39" s="22" t="s">
        <v>47</v>
      </c>
      <c r="H39" s="16">
        <v>0.57999999999999996</v>
      </c>
      <c r="I39" s="15">
        <v>1.75</v>
      </c>
      <c r="J39" s="23">
        <v>1.95</v>
      </c>
      <c r="M39" t="str">
        <f xml:space="preserve"> IF(B39&lt;C39,$B$5,IF(C39&lt;D39,$C$5,IF(D39&lt;E39,$D$5,IF(E39&lt;B39,$E$5))))</f>
        <v>Warrenton</v>
      </c>
      <c r="N39">
        <f xml:space="preserve"> C39*$D$2</f>
        <v>12.87</v>
      </c>
      <c r="O39">
        <f xml:space="preserve"> H39*$I$2</f>
        <v>15.079999999999998</v>
      </c>
      <c r="P39">
        <f>N39+O39</f>
        <v>27.949999999999996</v>
      </c>
      <c r="R39">
        <f t="shared" si="0"/>
        <v>0.57999999999999996</v>
      </c>
    </row>
    <row r="40" spans="1:18" x14ac:dyDescent="0.25">
      <c r="A40" t="s">
        <v>34</v>
      </c>
      <c r="B40" s="22">
        <v>79</v>
      </c>
      <c r="C40" s="16">
        <v>22</v>
      </c>
      <c r="D40" s="15">
        <v>119</v>
      </c>
      <c r="E40" s="23">
        <v>111</v>
      </c>
      <c r="G40" s="22">
        <v>1.56</v>
      </c>
      <c r="H40" s="16">
        <v>0.5</v>
      </c>
      <c r="I40" s="15">
        <v>2.2000000000000002</v>
      </c>
      <c r="J40" s="23">
        <v>2.48</v>
      </c>
      <c r="M40" t="str">
        <f xml:space="preserve"> IF(B40&lt;C40,$B$5,IF(C40&lt;D40,$C$5,IF(D40&lt;E40,$D$5,IF(E40&lt;B40,$E$5))))</f>
        <v>Warrenton</v>
      </c>
      <c r="N40">
        <f xml:space="preserve"> C40*$D$2</f>
        <v>12.87</v>
      </c>
      <c r="O40">
        <f xml:space="preserve"> H40*$I$2</f>
        <v>13</v>
      </c>
      <c r="P40">
        <f>N40+O40</f>
        <v>25.869999999999997</v>
      </c>
      <c r="R40">
        <f t="shared" si="0"/>
        <v>0.5</v>
      </c>
    </row>
    <row r="41" spans="1:18" x14ac:dyDescent="0.25">
      <c r="A41" t="s">
        <v>35</v>
      </c>
      <c r="B41" s="22">
        <v>35</v>
      </c>
      <c r="C41" s="16" t="s">
        <v>47</v>
      </c>
      <c r="D41" s="15" t="s">
        <v>47</v>
      </c>
      <c r="E41" s="23" t="s">
        <v>47</v>
      </c>
      <c r="G41" s="22">
        <v>0.57999999999999996</v>
      </c>
      <c r="H41" s="16" t="s">
        <v>47</v>
      </c>
      <c r="I41" s="15" t="s">
        <v>47</v>
      </c>
      <c r="J41" s="23" t="s">
        <v>47</v>
      </c>
      <c r="M41" t="str">
        <f xml:space="preserve"> IF(B41&lt;C41,$B$5,IF(C41&lt;D41,$C$5,IF(D41&lt;E41,$D$5,IF(E41&lt;B41,$E$5))))</f>
        <v>Staunton</v>
      </c>
      <c r="N41">
        <f xml:space="preserve"> B41*$D$2</f>
        <v>20.474999999999998</v>
      </c>
      <c r="O41">
        <f xml:space="preserve"> G41*$I$2</f>
        <v>15.079999999999998</v>
      </c>
      <c r="P41">
        <f>N41+O41</f>
        <v>35.554999999999993</v>
      </c>
      <c r="R41">
        <f t="shared" si="0"/>
        <v>0.57999999999999996</v>
      </c>
    </row>
    <row r="42" spans="1:18" x14ac:dyDescent="0.25">
      <c r="A42" t="s">
        <v>36</v>
      </c>
      <c r="B42" s="22">
        <v>26</v>
      </c>
      <c r="C42" s="16">
        <v>95</v>
      </c>
      <c r="D42" s="15" t="s">
        <v>47</v>
      </c>
      <c r="E42" s="23" t="s">
        <v>47</v>
      </c>
      <c r="G42" s="22">
        <v>0.52</v>
      </c>
      <c r="H42" s="16">
        <v>1.65</v>
      </c>
      <c r="I42" s="15" t="s">
        <v>47</v>
      </c>
      <c r="J42" s="23" t="s">
        <v>47</v>
      </c>
      <c r="M42" t="str">
        <f xml:space="preserve"> IF(B42&lt;C42,$B$5,IF(C42&lt;D42,$C$5,IF(D42&lt;E42,$D$5,IF(E42&lt;B42,$E$5))))</f>
        <v>Staunton</v>
      </c>
      <c r="N42">
        <f xml:space="preserve"> B42*$D$2</f>
        <v>15.209999999999999</v>
      </c>
      <c r="O42">
        <f xml:space="preserve"> G42*$I$2</f>
        <v>13.52</v>
      </c>
      <c r="P42">
        <f>N42+O42</f>
        <v>28.729999999999997</v>
      </c>
      <c r="R42">
        <f t="shared" si="0"/>
        <v>0.52</v>
      </c>
    </row>
    <row r="43" spans="1:18" x14ac:dyDescent="0.25">
      <c r="A43" t="s">
        <v>37</v>
      </c>
      <c r="B43" s="22">
        <v>64</v>
      </c>
      <c r="C43" s="16">
        <v>56</v>
      </c>
      <c r="D43" s="15" t="s">
        <v>47</v>
      </c>
      <c r="E43" s="23" t="s">
        <v>47</v>
      </c>
      <c r="G43" s="22">
        <v>1</v>
      </c>
      <c r="H43" s="16">
        <v>1.03</v>
      </c>
      <c r="I43" s="15" t="s">
        <v>47</v>
      </c>
      <c r="J43" s="23" t="s">
        <v>47</v>
      </c>
      <c r="M43" t="str">
        <f xml:space="preserve"> IF(B43&lt;C43,$B$5,IF(C43&lt;D43,$C$5,IF(D43&lt;E43,$D$5,IF(E43&lt;B43,$E$5))))</f>
        <v>Warrenton</v>
      </c>
      <c r="N43">
        <f xml:space="preserve"> C43*$D$2</f>
        <v>32.76</v>
      </c>
      <c r="O43">
        <f xml:space="preserve"> H43*$I$2</f>
        <v>26.78</v>
      </c>
      <c r="P43">
        <f>N43+O43</f>
        <v>59.54</v>
      </c>
      <c r="R43">
        <f t="shared" si="0"/>
        <v>1.03</v>
      </c>
    </row>
    <row r="44" spans="1:18" x14ac:dyDescent="0.25">
      <c r="A44" t="s">
        <v>38</v>
      </c>
      <c r="B44" s="22">
        <v>106</v>
      </c>
      <c r="C44" s="16">
        <v>47</v>
      </c>
      <c r="D44" s="15">
        <v>59</v>
      </c>
      <c r="E44" s="23">
        <v>54</v>
      </c>
      <c r="G44" s="22">
        <v>2.0499999999999998</v>
      </c>
      <c r="H44" s="16">
        <v>1.1299999999999999</v>
      </c>
      <c r="I44" s="15">
        <v>1.03</v>
      </c>
      <c r="J44" s="23">
        <v>1.22</v>
      </c>
      <c r="M44" t="str">
        <f xml:space="preserve"> IF(B44&lt;C44,$B$5,IF(C44&lt;D44,$C$5,IF(D44&lt;E44,$D$5,IF(E44&lt;B44,$E$5))))</f>
        <v>Warrenton</v>
      </c>
      <c r="N44">
        <f xml:space="preserve"> C44*$D$2</f>
        <v>27.494999999999997</v>
      </c>
      <c r="O44">
        <f xml:space="preserve"> H44*$I$2</f>
        <v>29.379999999999995</v>
      </c>
      <c r="P44">
        <f>N44+O44</f>
        <v>56.874999999999993</v>
      </c>
      <c r="R44">
        <f t="shared" si="0"/>
        <v>1.1299999999999999</v>
      </c>
    </row>
    <row r="45" spans="1:18" x14ac:dyDescent="0.25">
      <c r="A45" t="s">
        <v>39</v>
      </c>
      <c r="B45" s="22" t="s">
        <v>47</v>
      </c>
      <c r="C45" s="16">
        <v>42</v>
      </c>
      <c r="D45" s="15">
        <v>67</v>
      </c>
      <c r="E45" s="23">
        <v>62</v>
      </c>
      <c r="G45" s="22" t="s">
        <v>47</v>
      </c>
      <c r="H45" s="16">
        <v>0.96</v>
      </c>
      <c r="I45" s="15">
        <v>1.08</v>
      </c>
      <c r="J45" s="23">
        <v>1.28</v>
      </c>
      <c r="M45" t="str">
        <f xml:space="preserve"> IF(B45&lt;C45,$B$5,IF(C45&lt;D45,$C$5,IF(D45&lt;E45,$D$5,IF(E45&lt;B45,$E$5))))</f>
        <v>Warrenton</v>
      </c>
      <c r="N45">
        <f xml:space="preserve"> C45*$D$2</f>
        <v>24.57</v>
      </c>
      <c r="O45">
        <f xml:space="preserve"> H45*$I$2</f>
        <v>24.96</v>
      </c>
      <c r="P45">
        <f>N45+O45</f>
        <v>49.53</v>
      </c>
      <c r="R45">
        <f t="shared" si="0"/>
        <v>0.96</v>
      </c>
    </row>
    <row r="46" spans="1:18" x14ac:dyDescent="0.25">
      <c r="A46" t="s">
        <v>40</v>
      </c>
      <c r="B46" s="22">
        <v>88</v>
      </c>
      <c r="C46" s="16">
        <v>33</v>
      </c>
      <c r="D46" s="15" t="s">
        <v>47</v>
      </c>
      <c r="E46" s="23" t="s">
        <v>47</v>
      </c>
      <c r="G46" s="22">
        <v>1.5</v>
      </c>
      <c r="H46" s="16">
        <v>0.75</v>
      </c>
      <c r="I46" s="15" t="s">
        <v>47</v>
      </c>
      <c r="J46" s="23" t="s">
        <v>47</v>
      </c>
      <c r="M46" t="str">
        <f xml:space="preserve"> IF(B46&lt;C46,$B$5,IF(C46&lt;D46,$C$5,IF(D46&lt;E46,$D$5,IF(E46&lt;B46,$E$5))))</f>
        <v>Warrenton</v>
      </c>
      <c r="N46">
        <f xml:space="preserve"> C46*$D$2</f>
        <v>19.305</v>
      </c>
      <c r="O46">
        <f xml:space="preserve"> H46*$I$2</f>
        <v>19.5</v>
      </c>
      <c r="P46">
        <f>N46+O46</f>
        <v>38.805</v>
      </c>
      <c r="R46">
        <f t="shared" si="0"/>
        <v>0.75</v>
      </c>
    </row>
    <row r="47" spans="1:18" x14ac:dyDescent="0.25">
      <c r="A47" t="s">
        <v>41</v>
      </c>
      <c r="B47" s="22" t="s">
        <v>47</v>
      </c>
      <c r="C47" s="16">
        <v>84</v>
      </c>
      <c r="D47" s="15">
        <v>65</v>
      </c>
      <c r="E47" s="23">
        <v>19</v>
      </c>
      <c r="G47" s="22" t="s">
        <v>47</v>
      </c>
      <c r="H47" s="16">
        <v>1.87</v>
      </c>
      <c r="I47" s="15">
        <v>1.42</v>
      </c>
      <c r="J47" s="23">
        <v>0.4</v>
      </c>
      <c r="M47" t="str">
        <f xml:space="preserve"> IF(B47&lt;C47,$B$5,IF(C47&lt;D47,$C$5,IF(D47&lt;E47,$D$5,IF(E47&lt;B47,$E$5))))</f>
        <v>Tappahannock</v>
      </c>
      <c r="N47">
        <f>E47*$D$2</f>
        <v>11.114999999999998</v>
      </c>
      <c r="O47">
        <f xml:space="preserve"> J47*$I$2</f>
        <v>10.4</v>
      </c>
      <c r="P47">
        <f>N47+O47</f>
        <v>21.515000000000001</v>
      </c>
      <c r="R47">
        <f t="shared" si="0"/>
        <v>0.4</v>
      </c>
    </row>
    <row r="48" spans="1:18" ht="13" thickBot="1" x14ac:dyDescent="0.3">
      <c r="A48" t="s">
        <v>45</v>
      </c>
      <c r="B48" s="24" t="s">
        <v>47</v>
      </c>
      <c r="C48" s="18" t="s">
        <v>47</v>
      </c>
      <c r="D48" s="17">
        <v>64</v>
      </c>
      <c r="E48" s="25">
        <v>59</v>
      </c>
      <c r="G48" s="24" t="s">
        <v>47</v>
      </c>
      <c r="H48" s="18" t="s">
        <v>47</v>
      </c>
      <c r="I48" s="17">
        <v>1.1200000000000001</v>
      </c>
      <c r="J48" s="25">
        <v>1.1200000000000001</v>
      </c>
      <c r="M48" t="str">
        <f xml:space="preserve"> IF(B48&lt;C48,$B$5,IF(C48&lt;D48,$C$5,IF(D48&lt;E48,$D$5,IF(E48&lt;B48,$E$5))))</f>
        <v>Tappahannock</v>
      </c>
      <c r="N48">
        <f>E48*$D$2</f>
        <v>34.515000000000001</v>
      </c>
      <c r="O48">
        <f xml:space="preserve"> J48*$I$2</f>
        <v>29.120000000000005</v>
      </c>
      <c r="P48">
        <f>N48+O48</f>
        <v>63.635000000000005</v>
      </c>
      <c r="R48">
        <f t="shared" si="0"/>
        <v>1.1200000000000001</v>
      </c>
    </row>
    <row r="49" ht="13" thickTop="1" x14ac:dyDescent="0.25"/>
  </sheetData>
  <phoneticPr fontId="2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07F6B-13EE-4F10-81C1-78B95AA2E9BB}">
  <dimension ref="B3:C8"/>
  <sheetViews>
    <sheetView showGridLines="0" tabSelected="1" workbookViewId="0">
      <selection activeCell="F4" sqref="F4"/>
    </sheetView>
  </sheetViews>
  <sheetFormatPr defaultRowHeight="12.5" x14ac:dyDescent="0.25"/>
  <cols>
    <col min="2" max="2" width="13" bestFit="1" customWidth="1"/>
    <col min="3" max="3" width="16.1796875" bestFit="1" customWidth="1"/>
  </cols>
  <sheetData>
    <row r="3" spans="2:3" x14ac:dyDescent="0.25">
      <c r="B3" s="29" t="s">
        <v>69</v>
      </c>
      <c r="C3" t="s">
        <v>78</v>
      </c>
    </row>
    <row r="4" spans="2:3" x14ac:dyDescent="0.25">
      <c r="B4" s="30" t="s">
        <v>42</v>
      </c>
      <c r="C4" s="31">
        <v>27800.824999999997</v>
      </c>
    </row>
    <row r="5" spans="2:3" x14ac:dyDescent="0.25">
      <c r="B5" s="30" t="s">
        <v>46</v>
      </c>
      <c r="C5" s="31">
        <v>34387.21</v>
      </c>
    </row>
    <row r="6" spans="2:3" x14ac:dyDescent="0.25">
      <c r="B6" s="30" t="s">
        <v>43</v>
      </c>
      <c r="C6" s="31">
        <v>10017.345000000001</v>
      </c>
    </row>
    <row r="7" spans="2:3" x14ac:dyDescent="0.25">
      <c r="B7" s="30" t="s">
        <v>44</v>
      </c>
      <c r="C7" s="31">
        <v>23814.7</v>
      </c>
    </row>
    <row r="8" spans="2:3" x14ac:dyDescent="0.25">
      <c r="B8" s="30" t="s">
        <v>70</v>
      </c>
      <c r="C8" s="31">
        <v>96020.08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Store Data</vt:lpstr>
      <vt:lpstr>Feasibility Data</vt:lpstr>
      <vt:lpstr>Total Hours Combined</vt:lpstr>
      <vt:lpstr>Regional Office Data</vt:lpstr>
      <vt:lpstr>Travel</vt:lpstr>
      <vt:lpstr>Cost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Brooks</dc:creator>
  <cp:lastModifiedBy>Gauri V Nair</cp:lastModifiedBy>
  <dcterms:created xsi:type="dcterms:W3CDTF">2009-10-01T20:42:50Z</dcterms:created>
  <dcterms:modified xsi:type="dcterms:W3CDTF">2024-10-31T02:23:03Z</dcterms:modified>
</cp:coreProperties>
</file>